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X:\Fundacion\FUNDACIÓN\IPAZ\Informes bibliométricos\2017\Diciembre\"/>
    </mc:Choice>
  </mc:AlternateContent>
  <bookViews>
    <workbookView xWindow="0" yWindow="0" windowWidth="28800" windowHeight="11835" tabRatio="862"/>
  </bookViews>
  <sheets>
    <sheet name="IdiPAZ" sheetId="54" r:id="rId1"/>
    <sheet name="15 Mejores Publicaciones" sheetId="55" r:id="rId2"/>
    <sheet name="Psiquiatría y Salud Mental" sheetId="1" r:id="rId3"/>
    <sheet name="Neurología y Enfermedades Cereb" sheetId="2" r:id="rId4"/>
    <sheet name="Estrategias Neuroprotectoras en" sheetId="3" r:id="rId5"/>
    <sheet name="Estructura, Neuroquímica y Plas" sheetId="4" r:id="rId6"/>
    <sheet name="Implicación de los Sistemas Gli" sheetId="5" r:id="rId7"/>
    <sheet name="Investigación en Cardiología Cl" sheetId="6" r:id="rId8"/>
    <sheet name="Epidemiología Cardiovascular y " sheetId="7" r:id="rId9"/>
    <sheet name="Coagulopatías y Alteraciones de" sheetId="8" r:id="rId10"/>
    <sheet name="Fisiología Y Farmacología Vascu" sheetId="9" r:id="rId11"/>
    <sheet name="Farmacología Vascular y Metabol" sheetId="10" r:id="rId12"/>
    <sheet name="SIDA y Enfermedades Infecciosas" sheetId="11" r:id="rId13"/>
    <sheet name="Microbiología Molecular" sheetId="12" r:id="rId14"/>
    <sheet name="Inmuno-Reumatología" sheetId="13" r:id="rId15"/>
    <sheet name="Repuesta Inmune Innata" sheetId="14" r:id="rId16"/>
    <sheet name="Diagnóstico y Tratamiento de Pa" sheetId="15" r:id="rId17"/>
    <sheet name="Fisiopatología Linfocitaria en " sheetId="16" r:id="rId18"/>
    <sheet name="Hipersensibilidad a Medicamento" sheetId="17" r:id="rId19"/>
    <sheet name="Patología Infecciosa Respirator" sheetId="18" r:id="rId20"/>
    <sheet name="Infecciones Sistémicas en Pedia" sheetId="19" r:id="rId21"/>
    <sheet name="Investigación Traslacional en C" sheetId="20" r:id="rId22"/>
    <sheet name="Medicina Interna y Enfermedades" sheetId="21" r:id="rId23"/>
    <sheet name="Difunción y Fallo Orgánico en l" sheetId="23" r:id="rId24"/>
    <sheet name="Enfermedades Respiratiorias" sheetId="24" r:id="rId25"/>
    <sheet name="Regulación de la Expresión Géni" sheetId="25" r:id="rId26"/>
    <sheet name="Nefrología" sheetId="26" r:id="rId27"/>
    <sheet name="Neonatología" sheetId="27" r:id="rId28"/>
    <sheet name="Envejecimiento y Fragilidad de " sheetId="28" r:id="rId29"/>
    <sheet name="Hepatología Molecular" sheetId="29" r:id="rId30"/>
    <sheet name="Diagnóstico y Tratamiento de l " sheetId="30" r:id="rId31"/>
    <sheet name="Ginecología Oncológica" sheetId="31" r:id="rId32"/>
    <sheet name="Gestión del Paciente Sangrant" sheetId="32" r:id="rId33"/>
    <sheet name="Enfermedades Endocrinas" sheetId="33" r:id="rId34"/>
    <sheet name="Urología" sheetId="34" r:id="rId35"/>
    <sheet name="Investigación en Cuidados de la" sheetId="35" r:id="rId36"/>
    <sheet name="Patología Urgente y Emergente " sheetId="36" r:id="rId37"/>
    <sheet name="Instituto de Genética Médica y " sheetId="37" r:id="rId38"/>
    <sheet name="Oncología Traslacional" sheetId="38" r:id="rId39"/>
    <sheet name="Terapias Experimentales y Bioma" sheetId="39" r:id="rId40"/>
    <sheet name="Investigación en Otoneurocirugí" sheetId="40" r:id="rId41"/>
    <sheet name="Patología Molecular del Cáncer " sheetId="41" r:id="rId42"/>
    <sheet name="Mecanismos de Progresión Tumora" sheetId="42" r:id="rId43"/>
    <sheet name="Modelos Animales y Celulares pa" sheetId="43" r:id="rId44"/>
    <sheet name="Investigación y Diagnóstico de " sheetId="44" r:id="rId45"/>
    <sheet name="Genética Molecular de las Ciclo" sheetId="45" r:id="rId46"/>
    <sheet name="Cirugía de Malformaciones Congé" sheetId="46" r:id="rId47"/>
    <sheet name="Fisiopatlogías Ósea y Biomateri" sheetId="47" r:id="rId48"/>
    <sheet name="Ingeniería Celular" sheetId="48" r:id="rId49"/>
    <sheet name="Farmacología Clínica" sheetId="49" r:id="rId50"/>
    <sheet name="Investigación en Cirugía OsteoA" sheetId="50" r:id="rId51"/>
    <sheet name="Cirugía Reconstructiva y Repara" sheetId="51" r:id="rId52"/>
    <sheet name="Trasplante" sheetId="52" r:id="rId53"/>
    <sheet name="Revistas" sheetId="53" state="hidden" r:id="rId54"/>
  </sheets>
  <definedNames>
    <definedName name="_xlnm._FilterDatabase" localSheetId="8" hidden="1">'Epidemiología Cardiovascular y '!$A$1:$BT$1</definedName>
    <definedName name="_xlnm._FilterDatabase" localSheetId="0" hidden="1">IdiPAZ!$A$1:$DT$1085</definedName>
    <definedName name="_xlnm._FilterDatabase" localSheetId="37" hidden="1">'Instituto de Genética Médica y '!$A$1:$AY$52</definedName>
    <definedName name="_xlnm._FilterDatabase" localSheetId="2" hidden="1">'Psiquiatría y Salud Mental'!$A$1:$S$11</definedName>
    <definedName name="_xlnm._FilterDatabase" localSheetId="15" hidden="1">'Repuesta Inmune Innata'!$A$1:$CN$33</definedName>
  </definedNames>
  <calcPr calcId="152511"/>
</workbook>
</file>

<file path=xl/calcChain.xml><?xml version="1.0" encoding="utf-8"?>
<calcChain xmlns="http://schemas.openxmlformats.org/spreadsheetml/2006/main">
  <c r="E13" i="55" l="1"/>
  <c r="F13" i="55"/>
  <c r="G13" i="55"/>
  <c r="H13" i="55"/>
  <c r="I13" i="55"/>
  <c r="E14" i="55"/>
  <c r="F14" i="55"/>
  <c r="G14" i="55"/>
  <c r="H14" i="55"/>
  <c r="I14" i="55"/>
  <c r="E15" i="55"/>
  <c r="F15" i="55"/>
  <c r="G15" i="55"/>
  <c r="H15" i="55"/>
  <c r="I15" i="55"/>
  <c r="E16" i="55"/>
  <c r="F16" i="55"/>
  <c r="G16" i="55"/>
  <c r="H16" i="55"/>
  <c r="I16" i="55"/>
  <c r="I12" i="55"/>
  <c r="H12" i="55"/>
  <c r="G12" i="55"/>
  <c r="F12" i="55"/>
  <c r="E12" i="55"/>
  <c r="I3" i="55"/>
  <c r="H3" i="55"/>
  <c r="G3" i="55"/>
  <c r="F3" i="55"/>
  <c r="E3" i="55"/>
  <c r="I11" i="55"/>
  <c r="H11" i="55"/>
  <c r="G11" i="55"/>
  <c r="F11" i="55"/>
  <c r="E11" i="55"/>
  <c r="I6" i="55"/>
  <c r="H6" i="55"/>
  <c r="G6" i="55"/>
  <c r="F6" i="55"/>
  <c r="E6" i="55"/>
  <c r="I2" i="55"/>
  <c r="H2" i="55"/>
  <c r="G2" i="55"/>
  <c r="F2" i="55"/>
  <c r="E2" i="55"/>
  <c r="I9" i="55"/>
  <c r="H9" i="55"/>
  <c r="G9" i="55"/>
  <c r="F9" i="55"/>
  <c r="E9" i="55"/>
  <c r="I4" i="55"/>
  <c r="H4" i="55"/>
  <c r="G4" i="55"/>
  <c r="F4" i="55"/>
  <c r="E4" i="55"/>
  <c r="I8" i="55"/>
  <c r="H8" i="55"/>
  <c r="G8" i="55"/>
  <c r="F8" i="55"/>
  <c r="E8" i="55"/>
  <c r="I7" i="55"/>
  <c r="H7" i="55"/>
  <c r="G7" i="55"/>
  <c r="F7" i="55"/>
  <c r="E7" i="55"/>
  <c r="I5" i="55"/>
  <c r="H5" i="55"/>
  <c r="G5" i="55"/>
  <c r="F5" i="55"/>
  <c r="E5" i="55"/>
  <c r="I10" i="55"/>
  <c r="H10" i="55"/>
  <c r="G10" i="55"/>
  <c r="F10" i="55"/>
  <c r="E10" i="55"/>
  <c r="D1117" i="50"/>
  <c r="D1115" i="49"/>
  <c r="D1114" i="46"/>
  <c r="D1113" i="45"/>
  <c r="D1115" i="43"/>
  <c r="D1116" i="41"/>
  <c r="D1115" i="40"/>
  <c r="D1116" i="39"/>
  <c r="D1115" i="38"/>
  <c r="D1116" i="34"/>
  <c r="D1115" i="33"/>
  <c r="D1116" i="32"/>
  <c r="D1113" i="31"/>
  <c r="D1117" i="30"/>
  <c r="D1116" i="29"/>
  <c r="D1115" i="28"/>
  <c r="D1114" i="27"/>
  <c r="D1113" i="25"/>
  <c r="D1115" i="24"/>
  <c r="D1116" i="23"/>
  <c r="D1117" i="21"/>
  <c r="D1115" i="20"/>
  <c r="D1116" i="19"/>
  <c r="D1115" i="18"/>
  <c r="D1114" i="15"/>
  <c r="D1117" i="13"/>
  <c r="D1116" i="12"/>
  <c r="D1116" i="11"/>
  <c r="D1117" i="10"/>
  <c r="D1115" i="9"/>
  <c r="D1116" i="8"/>
  <c r="D1117" i="7"/>
  <c r="D1117" i="6"/>
  <c r="D1115" i="3"/>
  <c r="D1117" i="2"/>
  <c r="D1114" i="1"/>
  <c r="D1108" i="1" l="1"/>
  <c r="D1108" i="4"/>
  <c r="D1108" i="5"/>
  <c r="D1108" i="11"/>
  <c r="D1108" i="12"/>
  <c r="D1108" i="15"/>
  <c r="D1108" i="16"/>
  <c r="D1108" i="18"/>
  <c r="D1108" i="19"/>
  <c r="D1108" i="20"/>
  <c r="D1108" i="24"/>
  <c r="D1108" i="25"/>
  <c r="D1108" i="27"/>
  <c r="D1108" i="31"/>
  <c r="D1108" i="33"/>
  <c r="D1108" i="35"/>
  <c r="D1108" i="36"/>
  <c r="D1107" i="42"/>
  <c r="D1108" i="43"/>
  <c r="D1108" i="45"/>
  <c r="D1108" i="47"/>
  <c r="D1108" i="48"/>
  <c r="D1108" i="49"/>
  <c r="D1108" i="51"/>
  <c r="D1108" i="52"/>
  <c r="D1105" i="4"/>
  <c r="D1105" i="7"/>
  <c r="D1105" i="18"/>
  <c r="D1105" i="23"/>
  <c r="D1105" i="24"/>
  <c r="D1105" i="25"/>
  <c r="D1105" i="28"/>
  <c r="D1105" i="31"/>
  <c r="D1105" i="35"/>
  <c r="D1105" i="45"/>
  <c r="D1105" i="46"/>
  <c r="D1105" i="47"/>
  <c r="D1105" i="49"/>
  <c r="D1105" i="50"/>
  <c r="D1101" i="1"/>
  <c r="D1101" i="2"/>
  <c r="D1101" i="3"/>
  <c r="D1101" i="4"/>
  <c r="D1101" i="8"/>
  <c r="D1101" i="9"/>
  <c r="D1101" i="13"/>
  <c r="D1101" i="15"/>
  <c r="D1101" i="16"/>
  <c r="D1114" i="16" s="1"/>
  <c r="D1101" i="21"/>
  <c r="D1101" i="25"/>
  <c r="D1101" i="27"/>
  <c r="D1101" i="28"/>
  <c r="D1101" i="29"/>
  <c r="D1101" i="31"/>
  <c r="D1101" i="32"/>
  <c r="D1101" i="33"/>
  <c r="D1101" i="35"/>
  <c r="D1101" i="38"/>
  <c r="D1101" i="39"/>
  <c r="D1101" i="40"/>
  <c r="D1101" i="41"/>
  <c r="D1100" i="42"/>
  <c r="D1101" i="43"/>
  <c r="D1101" i="45"/>
  <c r="D1101" i="46"/>
  <c r="D1101" i="48"/>
  <c r="D1101" i="51"/>
  <c r="D1098" i="1"/>
  <c r="D1098" i="3"/>
  <c r="D1098" i="4"/>
  <c r="D1098" i="5"/>
  <c r="D1098" i="6"/>
  <c r="D1098" i="8"/>
  <c r="D1098" i="9"/>
  <c r="D1098" i="11"/>
  <c r="D1098" i="12"/>
  <c r="D1098" i="15"/>
  <c r="D1098" i="16"/>
  <c r="D1113" i="16" s="1"/>
  <c r="D1098" i="17"/>
  <c r="D1098" i="18"/>
  <c r="D1098" i="19"/>
  <c r="D1098" i="20"/>
  <c r="D1098" i="23"/>
  <c r="D1098" i="24"/>
  <c r="D1098" i="25"/>
  <c r="D1098" i="27"/>
  <c r="D1098" i="28"/>
  <c r="D1098" i="30"/>
  <c r="D1098" i="31"/>
  <c r="D1098" i="32"/>
  <c r="D1098" i="33"/>
  <c r="D1098" i="34"/>
  <c r="D1098" i="35"/>
  <c r="D1098" i="36"/>
  <c r="D1096" i="37"/>
  <c r="D1098" i="38"/>
  <c r="D1098" i="39"/>
  <c r="D1098" i="40"/>
  <c r="D1098" i="41"/>
  <c r="D1097" i="42"/>
  <c r="D1098" i="43"/>
  <c r="D1098" i="45"/>
  <c r="D1098" i="46"/>
  <c r="D1098" i="47"/>
  <c r="D1098" i="48"/>
  <c r="D1098" i="49"/>
  <c r="D1098" i="51"/>
  <c r="D1098" i="52"/>
  <c r="D1095" i="1"/>
  <c r="D1095" i="3"/>
  <c r="D1095" i="4"/>
  <c r="D1095" i="5"/>
  <c r="D1095" i="9"/>
  <c r="D1095" i="10"/>
  <c r="D1095" i="15"/>
  <c r="D1095" i="20"/>
  <c r="D1095" i="25"/>
  <c r="D1095" i="27"/>
  <c r="D1095" i="29"/>
  <c r="D1095" i="31"/>
  <c r="D1095" i="34"/>
  <c r="D1095" i="35"/>
  <c r="D1095" i="36"/>
  <c r="D1095" i="38"/>
  <c r="D1095" i="40"/>
  <c r="D1094" i="42"/>
  <c r="D1095" i="45"/>
  <c r="D1095" i="46"/>
  <c r="D1095" i="47"/>
  <c r="D1095" i="48"/>
  <c r="D1095" i="51"/>
  <c r="J1108" i="1"/>
  <c r="J1108" i="4"/>
  <c r="J1108" i="5"/>
  <c r="J1108" i="11"/>
  <c r="J1108" i="12"/>
  <c r="J1108" i="15"/>
  <c r="J1108" i="16"/>
  <c r="F1116" i="16" s="1"/>
  <c r="J1108" i="18"/>
  <c r="J1108" i="19"/>
  <c r="J1108" i="20"/>
  <c r="J1108" i="24"/>
  <c r="J1108" i="25"/>
  <c r="J1108" i="27"/>
  <c r="J1108" i="31"/>
  <c r="J1108" i="33"/>
  <c r="J1108" i="35"/>
  <c r="J1108" i="36"/>
  <c r="J1107" i="42"/>
  <c r="J1108" i="43"/>
  <c r="J1108" i="45"/>
  <c r="J1108" i="47"/>
  <c r="J1108" i="48"/>
  <c r="J1108" i="49"/>
  <c r="J1108" i="51"/>
  <c r="J1108" i="52"/>
  <c r="J1105" i="4"/>
  <c r="J1105" i="7"/>
  <c r="J1105" i="18"/>
  <c r="J1105" i="23"/>
  <c r="J1105" i="24"/>
  <c r="J1105" i="25"/>
  <c r="J1105" i="28"/>
  <c r="J1105" i="31"/>
  <c r="J1105" i="35"/>
  <c r="J1105" i="45"/>
  <c r="J1105" i="46"/>
  <c r="J1105" i="47"/>
  <c r="J1105" i="49"/>
  <c r="J1105" i="50"/>
  <c r="J1101" i="1"/>
  <c r="J1101" i="2"/>
  <c r="J1101" i="3"/>
  <c r="J1101" i="4"/>
  <c r="J1101" i="8"/>
  <c r="J1101" i="9"/>
  <c r="J1101" i="13"/>
  <c r="J1101" i="15"/>
  <c r="J1101" i="16"/>
  <c r="F1114" i="16" s="1"/>
  <c r="J1101" i="21"/>
  <c r="J1101" i="25"/>
  <c r="J1101" i="27"/>
  <c r="J1101" i="28"/>
  <c r="J1101" i="29"/>
  <c r="J1101" i="31"/>
  <c r="J1101" i="32"/>
  <c r="J1101" i="33"/>
  <c r="J1101" i="35"/>
  <c r="J1101" i="38"/>
  <c r="J1101" i="39"/>
  <c r="J1101" i="40"/>
  <c r="J1101" i="41"/>
  <c r="J1100" i="42"/>
  <c r="J1101" i="43"/>
  <c r="J1101" i="45"/>
  <c r="J1101" i="46"/>
  <c r="J1101" i="48"/>
  <c r="J1101" i="51"/>
  <c r="J1098" i="1"/>
  <c r="J1098" i="3"/>
  <c r="J1098" i="4"/>
  <c r="J1098" i="5"/>
  <c r="J1098" i="6"/>
  <c r="J1098" i="8"/>
  <c r="J1098" i="9"/>
  <c r="J1098" i="11"/>
  <c r="J1098" i="12"/>
  <c r="J1098" i="15"/>
  <c r="J1098" i="16"/>
  <c r="F1113" i="16" s="1"/>
  <c r="J1098" i="17"/>
  <c r="F1113" i="17" s="1"/>
  <c r="J1098" i="18"/>
  <c r="J1098" i="19"/>
  <c r="J1098" i="20"/>
  <c r="J1098" i="23"/>
  <c r="J1098" i="24"/>
  <c r="J1098" i="25"/>
  <c r="J1098" i="27"/>
  <c r="J1098" i="28"/>
  <c r="J1098" i="30"/>
  <c r="J1098" i="31"/>
  <c r="J1098" i="32"/>
  <c r="J1098" i="33"/>
  <c r="J1098" i="34"/>
  <c r="J1098" i="35"/>
  <c r="J1098" i="36"/>
  <c r="J1096" i="37"/>
  <c r="J1098" i="38"/>
  <c r="J1098" i="39"/>
  <c r="J1098" i="40"/>
  <c r="J1098" i="41"/>
  <c r="J1097" i="42"/>
  <c r="J1098" i="43"/>
  <c r="J1098" i="45"/>
  <c r="J1098" i="46"/>
  <c r="J1098" i="47"/>
  <c r="J1098" i="48"/>
  <c r="J1098" i="49"/>
  <c r="J1098" i="51"/>
  <c r="J1098" i="52"/>
  <c r="J1095" i="1"/>
  <c r="J1095" i="3"/>
  <c r="J1095" i="4"/>
  <c r="J1095" i="5"/>
  <c r="J1095" i="9"/>
  <c r="J1095" i="10"/>
  <c r="J1095" i="15"/>
  <c r="J1095" i="20"/>
  <c r="J1095" i="25"/>
  <c r="J1095" i="27"/>
  <c r="J1095" i="29"/>
  <c r="J1095" i="31"/>
  <c r="J1095" i="34"/>
  <c r="J1095" i="35"/>
  <c r="J1095" i="36"/>
  <c r="J1095" i="38"/>
  <c r="J1095" i="40"/>
  <c r="J1094" i="42"/>
  <c r="J1095" i="45"/>
  <c r="J1095" i="46"/>
  <c r="J1095" i="47"/>
  <c r="J1095" i="48"/>
  <c r="J1095" i="51"/>
  <c r="G1108" i="1"/>
  <c r="G1108" i="4"/>
  <c r="G1108" i="5"/>
  <c r="G1108" i="11"/>
  <c r="G1108" i="12"/>
  <c r="G1108" i="15"/>
  <c r="G1108" i="16"/>
  <c r="E1116" i="16" s="1"/>
  <c r="G1108" i="18"/>
  <c r="G1108" i="19"/>
  <c r="G1108" i="20"/>
  <c r="G1108" i="24"/>
  <c r="G1108" i="25"/>
  <c r="G1108" i="27"/>
  <c r="G1108" i="31"/>
  <c r="G1108" i="33"/>
  <c r="G1108" i="35"/>
  <c r="G1108" i="36"/>
  <c r="G1107" i="42"/>
  <c r="G1108" i="43"/>
  <c r="G1108" i="45"/>
  <c r="G1108" i="47"/>
  <c r="G1108" i="48"/>
  <c r="G1108" i="49"/>
  <c r="G1108" i="51"/>
  <c r="G1108" i="52"/>
  <c r="G1105" i="4"/>
  <c r="G1105" i="7"/>
  <c r="G1105" i="18"/>
  <c r="G1105" i="23"/>
  <c r="G1105" i="24"/>
  <c r="G1105" i="25"/>
  <c r="G1105" i="28"/>
  <c r="G1105" i="31"/>
  <c r="G1105" i="35"/>
  <c r="G1105" i="45"/>
  <c r="G1105" i="46"/>
  <c r="G1105" i="47"/>
  <c r="G1105" i="49"/>
  <c r="G1105" i="50"/>
  <c r="G1101" i="1"/>
  <c r="G1101" i="2"/>
  <c r="G1101" i="3"/>
  <c r="G1101" i="4"/>
  <c r="G1101" i="8"/>
  <c r="G1101" i="9"/>
  <c r="G1101" i="13"/>
  <c r="G1101" i="15"/>
  <c r="G1101" i="16"/>
  <c r="G1101" i="21"/>
  <c r="G1101" i="25"/>
  <c r="G1101" i="27"/>
  <c r="G1101" i="28"/>
  <c r="G1101" i="29"/>
  <c r="G1101" i="31"/>
  <c r="G1101" i="32"/>
  <c r="G1101" i="33"/>
  <c r="G1101" i="35"/>
  <c r="G1101" i="38"/>
  <c r="G1101" i="39"/>
  <c r="G1101" i="40"/>
  <c r="G1101" i="41"/>
  <c r="G1100" i="42"/>
  <c r="G1101" i="43"/>
  <c r="G1101" i="45"/>
  <c r="G1101" i="46"/>
  <c r="G1101" i="48"/>
  <c r="G1101" i="51"/>
  <c r="G1098" i="1"/>
  <c r="G1098" i="3"/>
  <c r="G1098" i="4"/>
  <c r="G1098" i="5"/>
  <c r="G1098" i="6"/>
  <c r="G1098" i="8"/>
  <c r="G1098" i="9"/>
  <c r="G1098" i="11"/>
  <c r="G1098" i="12"/>
  <c r="G1098" i="15"/>
  <c r="G1098" i="16"/>
  <c r="G1098" i="17"/>
  <c r="E1113" i="17" s="1"/>
  <c r="G1098" i="18"/>
  <c r="G1098" i="19"/>
  <c r="G1098" i="20"/>
  <c r="G1098" i="23"/>
  <c r="G1098" i="24"/>
  <c r="G1098" i="25"/>
  <c r="G1098" i="27"/>
  <c r="G1098" i="28"/>
  <c r="G1098" i="30"/>
  <c r="G1098" i="31"/>
  <c r="G1098" i="32"/>
  <c r="G1098" i="33"/>
  <c r="G1098" i="34"/>
  <c r="G1098" i="35"/>
  <c r="G1098" i="36"/>
  <c r="G1096" i="37"/>
  <c r="G1098" i="38"/>
  <c r="G1098" i="39"/>
  <c r="G1098" i="40"/>
  <c r="G1098" i="41"/>
  <c r="G1097" i="42"/>
  <c r="G1098" i="43"/>
  <c r="G1098" i="45"/>
  <c r="G1098" i="46"/>
  <c r="G1098" i="47"/>
  <c r="G1098" i="48"/>
  <c r="G1098" i="49"/>
  <c r="G1098" i="51"/>
  <c r="G1098" i="52"/>
  <c r="G1095" i="1"/>
  <c r="G1095" i="3"/>
  <c r="G1095" i="4"/>
  <c r="G1095" i="5"/>
  <c r="G1095" i="9"/>
  <c r="G1095" i="10"/>
  <c r="G1095" i="15"/>
  <c r="G1095" i="20"/>
  <c r="G1095" i="25"/>
  <c r="G1095" i="27"/>
  <c r="G1095" i="29"/>
  <c r="G1095" i="31"/>
  <c r="G1095" i="34"/>
  <c r="G1095" i="35"/>
  <c r="G1095" i="36"/>
  <c r="G1095" i="38"/>
  <c r="G1095" i="40"/>
  <c r="G1094" i="42"/>
  <c r="G1095" i="45"/>
  <c r="G1095" i="46"/>
  <c r="G1095" i="47"/>
  <c r="G1095" i="48"/>
  <c r="G1095" i="51"/>
  <c r="B1108" i="1"/>
  <c r="B1108" i="2"/>
  <c r="B1115" i="2" s="1"/>
  <c r="B1108" i="3"/>
  <c r="B1113" i="3" s="1"/>
  <c r="B1108" i="4"/>
  <c r="B1108" i="5"/>
  <c r="B1108" i="6"/>
  <c r="B1115" i="6" s="1"/>
  <c r="B1108" i="7"/>
  <c r="B1115" i="7" s="1"/>
  <c r="B1108" i="8"/>
  <c r="B1114" i="8" s="1"/>
  <c r="B1108" i="9"/>
  <c r="B1108" i="10"/>
  <c r="B1115" i="10" s="1"/>
  <c r="B1108" i="11"/>
  <c r="B1108" i="12"/>
  <c r="B1108" i="13"/>
  <c r="B1115" i="13" s="1"/>
  <c r="B1108" i="14"/>
  <c r="B1116" i="14" s="1"/>
  <c r="B1108" i="15"/>
  <c r="B1108" i="16"/>
  <c r="B1108" i="17"/>
  <c r="B1108" i="18"/>
  <c r="B1108" i="19"/>
  <c r="B1108" i="20"/>
  <c r="B1108" i="21"/>
  <c r="B1115" i="21" s="1"/>
  <c r="B1108" i="23"/>
  <c r="B1114" i="23" s="1"/>
  <c r="B1108" i="24"/>
  <c r="B1108" i="25"/>
  <c r="B1108" i="26"/>
  <c r="B1116" i="26" s="1"/>
  <c r="B1108" i="27"/>
  <c r="B1108" i="28"/>
  <c r="B1113" i="28" s="1"/>
  <c r="B1108" i="29"/>
  <c r="B1108" i="30"/>
  <c r="B1115" i="30" s="1"/>
  <c r="B1108" i="31"/>
  <c r="B1108" i="32"/>
  <c r="B1114" i="32" s="1"/>
  <c r="B1108" i="33"/>
  <c r="B1108" i="34"/>
  <c r="B1114" i="34" s="1"/>
  <c r="B1108" i="35"/>
  <c r="B1108" i="36"/>
  <c r="B1106" i="37"/>
  <c r="B1113" i="37" s="1"/>
  <c r="B1108" i="38"/>
  <c r="B1108" i="39"/>
  <c r="B1114" i="39" s="1"/>
  <c r="B1108" i="40"/>
  <c r="B1108" i="41"/>
  <c r="B1114" i="41" s="1"/>
  <c r="B1107" i="42"/>
  <c r="B1108" i="43"/>
  <c r="B1108" i="44"/>
  <c r="B1116" i="44" s="1"/>
  <c r="B1108" i="45"/>
  <c r="B1108" i="46"/>
  <c r="B1112" i="46" s="1"/>
  <c r="B1108" i="47"/>
  <c r="B1108" i="48"/>
  <c r="B1108" i="49"/>
  <c r="B1108" i="50"/>
  <c r="B1115" i="50" s="1"/>
  <c r="B1108" i="51"/>
  <c r="B1108" i="52"/>
  <c r="B1105" i="54"/>
  <c r="B1113" i="54" s="1"/>
  <c r="B1105" i="1"/>
  <c r="B1112" i="1" s="1"/>
  <c r="B1105" i="2"/>
  <c r="B1114" i="2" s="1"/>
  <c r="B1105" i="3"/>
  <c r="B1112" i="3" s="1"/>
  <c r="B1105" i="4"/>
  <c r="B1105" i="5"/>
  <c r="B1105" i="6"/>
  <c r="B1114" i="6" s="1"/>
  <c r="B1105" i="7"/>
  <c r="B1105" i="8"/>
  <c r="B1113" i="8" s="1"/>
  <c r="B1105" i="9"/>
  <c r="B1112" i="9" s="1"/>
  <c r="B1105" i="10"/>
  <c r="B1114" i="10" s="1"/>
  <c r="B1105" i="11"/>
  <c r="B1114" i="11" s="1"/>
  <c r="B1105" i="12"/>
  <c r="B1114" i="12" s="1"/>
  <c r="B1105" i="13"/>
  <c r="B1114" i="13" s="1"/>
  <c r="B1105" i="14"/>
  <c r="B1105" i="15"/>
  <c r="B1112" i="15" s="1"/>
  <c r="B1105" i="16"/>
  <c r="B1115" i="16" s="1"/>
  <c r="B1105" i="17"/>
  <c r="B1105" i="18"/>
  <c r="B1105" i="19"/>
  <c r="B1114" i="19" s="1"/>
  <c r="B1105" i="20"/>
  <c r="B1113" i="20" s="1"/>
  <c r="B1105" i="21"/>
  <c r="B1114" i="21" s="1"/>
  <c r="B1105" i="23"/>
  <c r="B1105" i="24"/>
  <c r="B1105" i="25"/>
  <c r="B1105" i="26"/>
  <c r="B1115" i="26" s="1"/>
  <c r="B1105" i="27"/>
  <c r="B1112" i="27" s="1"/>
  <c r="B1105" i="28"/>
  <c r="B1105" i="29"/>
  <c r="B1113" i="29" s="1"/>
  <c r="B1105" i="30"/>
  <c r="B1114" i="30" s="1"/>
  <c r="B1105" i="31"/>
  <c r="B1105" i="32"/>
  <c r="B1113" i="32" s="1"/>
  <c r="B1105" i="33"/>
  <c r="B1113" i="33" s="1"/>
  <c r="B1105" i="34"/>
  <c r="B1113" i="34" s="1"/>
  <c r="B1105" i="35"/>
  <c r="B1105" i="36"/>
  <c r="B1113" i="36" s="1"/>
  <c r="B1103" i="37"/>
  <c r="B1112" i="37" s="1"/>
  <c r="B1105" i="38"/>
  <c r="B1112" i="38" s="1"/>
  <c r="B1105" i="39"/>
  <c r="B1113" i="39" s="1"/>
  <c r="B1105" i="40"/>
  <c r="B1112" i="40" s="1"/>
  <c r="B1105" i="41"/>
  <c r="B1113" i="41" s="1"/>
  <c r="B1104" i="42"/>
  <c r="B1111" i="42" s="1"/>
  <c r="B1105" i="43"/>
  <c r="B1113" i="43" s="1"/>
  <c r="B1105" i="44"/>
  <c r="B1115" i="44" s="1"/>
  <c r="B1105" i="45"/>
  <c r="B1105" i="46"/>
  <c r="B1105" i="47"/>
  <c r="B1105" i="48"/>
  <c r="B1112" i="48" s="1"/>
  <c r="B1105" i="49"/>
  <c r="B1105" i="50"/>
  <c r="B1105" i="51"/>
  <c r="B1112" i="51" s="1"/>
  <c r="B1105" i="52"/>
  <c r="B1114" i="52" s="1"/>
  <c r="B1102" i="54"/>
  <c r="B1112" i="54" s="1"/>
  <c r="B1101" i="1"/>
  <c r="B1101" i="2"/>
  <c r="B1101" i="3"/>
  <c r="B1101" i="4"/>
  <c r="B1101" i="5"/>
  <c r="B1112" i="5" s="1"/>
  <c r="B1101" i="6"/>
  <c r="B1113" i="6" s="1"/>
  <c r="B1101" i="7"/>
  <c r="B1114" i="7" s="1"/>
  <c r="B1101" i="8"/>
  <c r="B1101" i="9"/>
  <c r="B1101" i="10"/>
  <c r="B1113" i="10" s="1"/>
  <c r="B1101" i="11"/>
  <c r="B1113" i="11" s="1"/>
  <c r="B1101" i="12"/>
  <c r="B1113" i="12" s="1"/>
  <c r="B1101" i="13"/>
  <c r="B1101" i="14"/>
  <c r="B1114" i="14" s="1"/>
  <c r="B1101" i="15"/>
  <c r="B1101" i="16"/>
  <c r="B1114" i="16" s="1"/>
  <c r="B1101" i="17"/>
  <c r="B1114" i="17" s="1"/>
  <c r="B1101" i="18"/>
  <c r="B1101" i="19"/>
  <c r="B1113" i="19" s="1"/>
  <c r="B1101" i="20"/>
  <c r="B1112" i="20" s="1"/>
  <c r="B1101" i="21"/>
  <c r="B1101" i="23"/>
  <c r="B1113" i="23" s="1"/>
  <c r="B1101" i="24"/>
  <c r="B1113" i="24" s="1"/>
  <c r="B1101" i="25"/>
  <c r="B1101" i="26"/>
  <c r="B1114" i="26" s="1"/>
  <c r="B1101" i="27"/>
  <c r="B1101" i="28"/>
  <c r="B1101" i="29"/>
  <c r="B1101" i="30"/>
  <c r="B1113" i="30" s="1"/>
  <c r="B1101" i="31"/>
  <c r="B1101" i="32"/>
  <c r="B1101" i="33"/>
  <c r="B1101" i="34"/>
  <c r="B1112" i="34" s="1"/>
  <c r="B1101" i="35"/>
  <c r="B1101" i="36"/>
  <c r="B1112" i="36" s="1"/>
  <c r="B1099" i="37"/>
  <c r="B1111" i="37" s="1"/>
  <c r="B1101" i="38"/>
  <c r="B1101" i="39"/>
  <c r="B1101" i="40"/>
  <c r="B1101" i="41"/>
  <c r="B1100" i="42"/>
  <c r="B1101" i="43"/>
  <c r="B1101" i="44"/>
  <c r="B1114" i="44" s="1"/>
  <c r="B1101" i="45"/>
  <c r="B1101" i="46"/>
  <c r="B1101" i="47"/>
  <c r="B1101" i="48"/>
  <c r="B1101" i="49"/>
  <c r="B1113" i="49" s="1"/>
  <c r="B1101" i="50"/>
  <c r="B1114" i="50" s="1"/>
  <c r="B1101" i="51"/>
  <c r="B1101" i="52"/>
  <c r="B1113" i="52" s="1"/>
  <c r="B1098" i="54"/>
  <c r="B1111" i="54" s="1"/>
  <c r="B1098" i="1"/>
  <c r="B1098" i="2"/>
  <c r="B1113" i="2" s="1"/>
  <c r="B1098" i="3"/>
  <c r="B1098" i="4"/>
  <c r="B1098" i="5"/>
  <c r="B1098" i="6"/>
  <c r="B1098" i="7"/>
  <c r="B1098" i="8"/>
  <c r="B1098" i="9"/>
  <c r="B1098" i="10"/>
  <c r="B1112" i="10" s="1"/>
  <c r="B1098" i="11"/>
  <c r="B1098" i="12"/>
  <c r="B1098" i="13"/>
  <c r="B1113" i="13" s="1"/>
  <c r="B1098" i="14"/>
  <c r="B1113" i="14" s="1"/>
  <c r="B1098" i="15"/>
  <c r="B1098" i="16"/>
  <c r="B1113" i="16" s="1"/>
  <c r="B1098" i="17"/>
  <c r="B1113" i="17" s="1"/>
  <c r="B1098" i="18"/>
  <c r="B1098" i="19"/>
  <c r="B1098" i="20"/>
  <c r="B1098" i="21"/>
  <c r="B1113" i="21" s="1"/>
  <c r="B1098" i="23"/>
  <c r="B1098" i="24"/>
  <c r="B1098" i="25"/>
  <c r="B1098" i="26"/>
  <c r="B1098" i="27"/>
  <c r="B1098" i="28"/>
  <c r="B1098" i="29"/>
  <c r="B1112" i="29" s="1"/>
  <c r="B1098" i="30"/>
  <c r="B1098" i="31"/>
  <c r="B1098" i="32"/>
  <c r="B1098" i="33"/>
  <c r="B1098" i="34"/>
  <c r="B1098" i="35"/>
  <c r="B1098" i="36"/>
  <c r="B1096" i="37"/>
  <c r="B1098" i="38"/>
  <c r="B1098" i="39"/>
  <c r="B1098" i="40"/>
  <c r="B1098" i="41"/>
  <c r="B1097" i="42"/>
  <c r="B1098" i="43"/>
  <c r="B1098" i="44"/>
  <c r="B1113" i="44" s="1"/>
  <c r="B1098" i="45"/>
  <c r="B1098" i="46"/>
  <c r="B1098" i="47"/>
  <c r="B1098" i="48"/>
  <c r="B1098" i="49"/>
  <c r="B1098" i="50"/>
  <c r="B1113" i="50" s="1"/>
  <c r="B1098" i="51"/>
  <c r="B1098" i="52"/>
  <c r="B1095" i="54"/>
  <c r="B1110" i="54" s="1"/>
  <c r="B1095" i="1"/>
  <c r="B1095" i="2"/>
  <c r="B1112" i="2" s="1"/>
  <c r="B1095" i="3"/>
  <c r="B1095" i="4"/>
  <c r="B1095" i="5"/>
  <c r="B1095" i="6"/>
  <c r="B1112" i="6" s="1"/>
  <c r="B1095" i="7"/>
  <c r="B1112" i="7" s="1"/>
  <c r="B1095" i="8"/>
  <c r="B1112" i="8" s="1"/>
  <c r="B1095" i="9"/>
  <c r="B1095" i="10"/>
  <c r="B1095" i="11"/>
  <c r="B1112" i="11" s="1"/>
  <c r="B1095" i="12"/>
  <c r="B1112" i="12" s="1"/>
  <c r="B1095" i="13"/>
  <c r="B1112" i="13" s="1"/>
  <c r="B1095" i="14"/>
  <c r="B1112" i="14" s="1"/>
  <c r="B1095" i="15"/>
  <c r="B1095" i="16"/>
  <c r="B1112" i="16" s="1"/>
  <c r="B1095" i="17"/>
  <c r="B1112" i="17" s="1"/>
  <c r="B1095" i="18"/>
  <c r="B1112" i="18" s="1"/>
  <c r="B1095" i="19"/>
  <c r="B1112" i="19" s="1"/>
  <c r="B1095" i="20"/>
  <c r="B1095" i="21"/>
  <c r="B1112" i="21" s="1"/>
  <c r="B1095" i="23"/>
  <c r="B1112" i="23" s="1"/>
  <c r="B1095" i="24"/>
  <c r="B1112" i="24" s="1"/>
  <c r="B1095" i="25"/>
  <c r="B1095" i="26"/>
  <c r="B1112" i="26" s="1"/>
  <c r="B1095" i="27"/>
  <c r="B1095" i="28"/>
  <c r="B1112" i="28" s="1"/>
  <c r="B1095" i="29"/>
  <c r="B1095" i="30"/>
  <c r="B1112" i="30" s="1"/>
  <c r="B1095" i="31"/>
  <c r="B1095" i="32"/>
  <c r="B1112" i="32" s="1"/>
  <c r="B1095" i="33"/>
  <c r="B1112" i="33" s="1"/>
  <c r="B1095" i="34"/>
  <c r="B1095" i="35"/>
  <c r="B1095" i="36"/>
  <c r="B1093" i="37"/>
  <c r="B1110" i="37" s="1"/>
  <c r="B1095" i="38"/>
  <c r="B1095" i="39"/>
  <c r="B1112" i="39" s="1"/>
  <c r="B1095" i="40"/>
  <c r="B1095" i="41"/>
  <c r="B1112" i="41" s="1"/>
  <c r="B1094" i="42"/>
  <c r="B1095" i="43"/>
  <c r="B1112" i="43" s="1"/>
  <c r="B1095" i="44"/>
  <c r="B1112" i="44" s="1"/>
  <c r="B1095" i="45"/>
  <c r="B1095" i="46"/>
  <c r="B1095" i="47"/>
  <c r="B1095" i="48"/>
  <c r="B1095" i="49"/>
  <c r="B1112" i="49" s="1"/>
  <c r="B1095" i="50"/>
  <c r="B1112" i="50" s="1"/>
  <c r="B1095" i="51"/>
  <c r="B1095" i="52"/>
  <c r="B1112" i="52" s="1"/>
  <c r="B1092" i="54"/>
  <c r="B1109" i="54" s="1"/>
  <c r="B1092" i="1"/>
  <c r="B1111" i="1" s="1"/>
  <c r="B1092" i="2"/>
  <c r="B1111" i="2" s="1"/>
  <c r="B1092" i="3"/>
  <c r="B1111" i="3" s="1"/>
  <c r="B1092" i="4"/>
  <c r="B1111" i="4" s="1"/>
  <c r="B1092" i="5"/>
  <c r="B1111" i="5" s="1"/>
  <c r="B1092" i="6"/>
  <c r="B1111" i="6" s="1"/>
  <c r="B1092" i="7"/>
  <c r="B1111" i="7" s="1"/>
  <c r="B1092" i="8"/>
  <c r="B1111" i="8" s="1"/>
  <c r="B1092" i="9"/>
  <c r="B1111" i="9" s="1"/>
  <c r="B1092" i="10"/>
  <c r="B1111" i="10" s="1"/>
  <c r="B1092" i="11"/>
  <c r="B1111" i="11" s="1"/>
  <c r="B1092" i="12"/>
  <c r="B1111" i="12" s="1"/>
  <c r="B1092" i="13"/>
  <c r="B1111" i="13" s="1"/>
  <c r="B1092" i="14"/>
  <c r="B1111" i="14" s="1"/>
  <c r="B1092" i="15"/>
  <c r="B1111" i="15" s="1"/>
  <c r="B1092" i="16"/>
  <c r="B1111" i="16" s="1"/>
  <c r="B1092" i="17"/>
  <c r="B1111" i="17" s="1"/>
  <c r="B1092" i="18"/>
  <c r="B1111" i="18" s="1"/>
  <c r="B1092" i="19"/>
  <c r="B1111" i="19" s="1"/>
  <c r="B1092" i="20"/>
  <c r="B1111" i="20" s="1"/>
  <c r="B1092" i="21"/>
  <c r="B1111" i="21" s="1"/>
  <c r="B1092" i="23"/>
  <c r="B1111" i="23" s="1"/>
  <c r="B1092" i="24"/>
  <c r="B1111" i="24" s="1"/>
  <c r="B1092" i="25"/>
  <c r="B1111" i="25" s="1"/>
  <c r="B1092" i="26"/>
  <c r="B1111" i="26" s="1"/>
  <c r="B1092" i="27"/>
  <c r="B1111" i="27" s="1"/>
  <c r="B1092" i="28"/>
  <c r="B1111" i="28" s="1"/>
  <c r="B1092" i="29"/>
  <c r="B1111" i="29" s="1"/>
  <c r="B1092" i="30"/>
  <c r="B1111" i="30" s="1"/>
  <c r="B1092" i="31"/>
  <c r="B1111" i="31" s="1"/>
  <c r="B1092" i="32"/>
  <c r="B1111" i="32" s="1"/>
  <c r="B1092" i="33"/>
  <c r="B1111" i="33" s="1"/>
  <c r="B1092" i="34"/>
  <c r="B1111" i="34" s="1"/>
  <c r="B1092" i="35"/>
  <c r="B1111" i="35" s="1"/>
  <c r="B1092" i="36"/>
  <c r="B1111" i="36" s="1"/>
  <c r="B1090" i="37"/>
  <c r="B1109" i="37" s="1"/>
  <c r="B1092" i="38"/>
  <c r="B1111" i="38" s="1"/>
  <c r="B1092" i="39"/>
  <c r="B1111" i="39" s="1"/>
  <c r="B1092" i="40"/>
  <c r="B1111" i="40" s="1"/>
  <c r="B1092" i="41"/>
  <c r="B1111" i="41" s="1"/>
  <c r="B1091" i="42"/>
  <c r="B1110" i="42" s="1"/>
  <c r="B1092" i="43"/>
  <c r="B1111" i="43" s="1"/>
  <c r="B1092" i="44"/>
  <c r="B1111" i="44" s="1"/>
  <c r="B1092" i="45"/>
  <c r="B1111" i="45" s="1"/>
  <c r="B1092" i="46"/>
  <c r="B1111" i="46" s="1"/>
  <c r="B1092" i="47"/>
  <c r="B1111" i="47" s="1"/>
  <c r="B1092" i="48"/>
  <c r="B1111" i="48" s="1"/>
  <c r="B1092" i="49"/>
  <c r="B1111" i="49" s="1"/>
  <c r="B1092" i="50"/>
  <c r="B1111" i="50" s="1"/>
  <c r="B1092" i="51"/>
  <c r="B1111" i="51" s="1"/>
  <c r="B1092" i="52"/>
  <c r="B1111" i="52" s="1"/>
  <c r="B1089" i="54"/>
  <c r="B1108" i="54" s="1"/>
  <c r="B1113" i="5"/>
  <c r="B1113" i="7"/>
  <c r="B1113" i="9"/>
  <c r="B1115" i="14"/>
  <c r="D1116" i="16"/>
  <c r="B1116" i="16"/>
  <c r="E1114" i="16"/>
  <c r="E1113" i="16"/>
  <c r="B1116" i="17"/>
  <c r="B1115" i="17"/>
  <c r="D1113" i="17"/>
  <c r="B1113" i="18"/>
  <c r="B1113" i="26"/>
  <c r="B1114" i="29"/>
  <c r="B1113" i="38"/>
  <c r="B1113" i="40"/>
  <c r="B1112" i="47"/>
  <c r="I989" i="54" l="1"/>
  <c r="H989" i="54"/>
  <c r="G989" i="54"/>
  <c r="F989" i="54"/>
  <c r="E989" i="54"/>
  <c r="I860" i="54"/>
  <c r="H860" i="54"/>
  <c r="G860" i="54"/>
  <c r="F860" i="54"/>
  <c r="E860" i="54"/>
  <c r="I604" i="54"/>
  <c r="H604" i="54"/>
  <c r="G604" i="54"/>
  <c r="F604" i="54"/>
  <c r="E604" i="54"/>
  <c r="I1061" i="54"/>
  <c r="H1061" i="54"/>
  <c r="G1061" i="54"/>
  <c r="F1061" i="54"/>
  <c r="E1061" i="54"/>
  <c r="I440" i="54"/>
  <c r="H440" i="54"/>
  <c r="G440" i="54"/>
  <c r="F440" i="54"/>
  <c r="E440" i="54"/>
  <c r="I279" i="54"/>
  <c r="H279" i="54"/>
  <c r="G279" i="54"/>
  <c r="F279" i="54"/>
  <c r="E279" i="54"/>
  <c r="I478" i="54"/>
  <c r="H478" i="54"/>
  <c r="G478" i="54"/>
  <c r="F478" i="54"/>
  <c r="E478" i="54"/>
  <c r="I47" i="54"/>
  <c r="H47" i="54"/>
  <c r="G47" i="54"/>
  <c r="F47" i="54"/>
  <c r="E47" i="54"/>
  <c r="I780" i="54"/>
  <c r="H780" i="54"/>
  <c r="G780" i="54"/>
  <c r="F780" i="54"/>
  <c r="E780" i="54"/>
  <c r="I555" i="54"/>
  <c r="H555" i="54"/>
  <c r="G555" i="54"/>
  <c r="F555" i="54"/>
  <c r="E555" i="54"/>
  <c r="I998" i="54"/>
  <c r="H998" i="54"/>
  <c r="G998" i="54"/>
  <c r="F998" i="54"/>
  <c r="E998" i="54"/>
  <c r="I554" i="54"/>
  <c r="H554" i="54"/>
  <c r="G554" i="54"/>
  <c r="F554" i="54"/>
  <c r="E554" i="54"/>
  <c r="I280" i="54"/>
  <c r="H280" i="54"/>
  <c r="G280" i="54"/>
  <c r="F280" i="54"/>
  <c r="E280" i="54"/>
  <c r="I991" i="54"/>
  <c r="H991" i="54"/>
  <c r="G991" i="54"/>
  <c r="F991" i="54"/>
  <c r="E991" i="54"/>
  <c r="I954" i="54"/>
  <c r="H954" i="54"/>
  <c r="G954" i="54"/>
  <c r="F954" i="54"/>
  <c r="E954" i="54"/>
  <c r="I538" i="54"/>
  <c r="H538" i="54"/>
  <c r="G538" i="54"/>
  <c r="F538" i="54"/>
  <c r="E538" i="54"/>
  <c r="I251" i="54"/>
  <c r="H251" i="54"/>
  <c r="G251" i="54"/>
  <c r="F251" i="54"/>
  <c r="E251" i="54"/>
  <c r="I453" i="54"/>
  <c r="H453" i="54"/>
  <c r="G453" i="54"/>
  <c r="F453" i="54"/>
  <c r="E453" i="54"/>
  <c r="I871" i="54"/>
  <c r="H871" i="54"/>
  <c r="G871" i="54"/>
  <c r="F871" i="54"/>
  <c r="E871" i="54"/>
  <c r="I901" i="54"/>
  <c r="H901" i="54"/>
  <c r="G901" i="54"/>
  <c r="F901" i="54"/>
  <c r="E901" i="54"/>
  <c r="I166" i="54"/>
  <c r="H166" i="54"/>
  <c r="G166" i="54"/>
  <c r="F166" i="54"/>
  <c r="E166" i="54"/>
  <c r="I75" i="54"/>
  <c r="H75" i="54"/>
  <c r="G75" i="54"/>
  <c r="F75" i="54"/>
  <c r="E75" i="54"/>
  <c r="I1065" i="54"/>
  <c r="H1065" i="54"/>
  <c r="G1065" i="54"/>
  <c r="F1065" i="54"/>
  <c r="E1065" i="54"/>
  <c r="I567" i="54"/>
  <c r="H567" i="54"/>
  <c r="G567" i="54"/>
  <c r="F567" i="54"/>
  <c r="E567" i="54"/>
  <c r="I877" i="54"/>
  <c r="H877" i="54"/>
  <c r="G877" i="54"/>
  <c r="F877" i="54"/>
  <c r="E877" i="54"/>
  <c r="I876" i="54"/>
  <c r="H876" i="54"/>
  <c r="G876" i="54"/>
  <c r="F876" i="54"/>
  <c r="E876" i="54"/>
  <c r="I395" i="54"/>
  <c r="H395" i="54"/>
  <c r="G395" i="54"/>
  <c r="F395" i="54"/>
  <c r="E395" i="54"/>
  <c r="I511" i="54"/>
  <c r="H511" i="54"/>
  <c r="G511" i="54"/>
  <c r="F511" i="54"/>
  <c r="E511" i="54"/>
  <c r="I879" i="54"/>
  <c r="H879" i="54"/>
  <c r="G879" i="54"/>
  <c r="F879" i="54"/>
  <c r="E879" i="54"/>
  <c r="I878" i="54"/>
  <c r="H878" i="54"/>
  <c r="G878" i="54"/>
  <c r="F878" i="54"/>
  <c r="E878" i="54"/>
  <c r="I881" i="54"/>
  <c r="H881" i="54"/>
  <c r="G881" i="54"/>
  <c r="F881" i="54"/>
  <c r="E881" i="54"/>
  <c r="I880" i="54"/>
  <c r="H880" i="54"/>
  <c r="G880" i="54"/>
  <c r="F880" i="54"/>
  <c r="E880" i="54"/>
  <c r="I883" i="54"/>
  <c r="H883" i="54"/>
  <c r="G883" i="54"/>
  <c r="F883" i="54"/>
  <c r="E883" i="54"/>
  <c r="I882" i="54"/>
  <c r="H882" i="54"/>
  <c r="G882" i="54"/>
  <c r="F882" i="54"/>
  <c r="E882" i="54"/>
  <c r="I76" i="54"/>
  <c r="H76" i="54"/>
  <c r="G76" i="54"/>
  <c r="F76" i="54"/>
  <c r="E76" i="54"/>
  <c r="I1042" i="54"/>
  <c r="H1042" i="54"/>
  <c r="G1042" i="54"/>
  <c r="F1042" i="54"/>
  <c r="E1042" i="54"/>
  <c r="I424" i="54"/>
  <c r="H424" i="54"/>
  <c r="G424" i="54"/>
  <c r="F424" i="54"/>
  <c r="E424" i="54"/>
  <c r="I875" i="54"/>
  <c r="H875" i="54"/>
  <c r="G875" i="54"/>
  <c r="F875" i="54"/>
  <c r="E875" i="54"/>
  <c r="I874" i="54"/>
  <c r="H874" i="54"/>
  <c r="G874" i="54"/>
  <c r="F874" i="54"/>
  <c r="E874" i="54"/>
  <c r="I639" i="54"/>
  <c r="H639" i="54"/>
  <c r="G639" i="54"/>
  <c r="F639" i="54"/>
  <c r="E639" i="54"/>
  <c r="I873" i="54"/>
  <c r="H873" i="54"/>
  <c r="G873" i="54"/>
  <c r="F873" i="54"/>
  <c r="E873" i="54"/>
  <c r="I872" i="54"/>
  <c r="H872" i="54"/>
  <c r="G872" i="54"/>
  <c r="F872" i="54"/>
  <c r="E872" i="54"/>
  <c r="I17" i="54"/>
  <c r="H17" i="54"/>
  <c r="G17" i="54"/>
  <c r="F17" i="54"/>
  <c r="E17" i="54"/>
  <c r="I233" i="54"/>
  <c r="H233" i="54"/>
  <c r="G233" i="54"/>
  <c r="F233" i="54"/>
  <c r="E233" i="54"/>
  <c r="I234" i="54"/>
  <c r="H234" i="54"/>
  <c r="G234" i="54"/>
  <c r="F234" i="54"/>
  <c r="E234" i="54"/>
  <c r="I893" i="54"/>
  <c r="H893" i="54"/>
  <c r="G893" i="54"/>
  <c r="F893" i="54"/>
  <c r="E893" i="54"/>
  <c r="I146" i="54"/>
  <c r="H146" i="54"/>
  <c r="G146" i="54"/>
  <c r="F146" i="54"/>
  <c r="E146" i="54"/>
  <c r="I236" i="54"/>
  <c r="H236" i="54"/>
  <c r="G236" i="54"/>
  <c r="F236" i="54"/>
  <c r="E236" i="54"/>
  <c r="I235" i="54"/>
  <c r="H235" i="54"/>
  <c r="G235" i="54"/>
  <c r="F235" i="54"/>
  <c r="E235" i="54"/>
  <c r="I774" i="54"/>
  <c r="H774" i="54"/>
  <c r="G774" i="54"/>
  <c r="F774" i="54"/>
  <c r="E774" i="54"/>
  <c r="I635" i="54"/>
  <c r="H635" i="54"/>
  <c r="G635" i="54"/>
  <c r="F635" i="54"/>
  <c r="E635" i="54"/>
  <c r="I54" i="54"/>
  <c r="H54" i="54"/>
  <c r="G54" i="54"/>
  <c r="F54" i="54"/>
  <c r="E54" i="54"/>
  <c r="I254" i="54"/>
  <c r="H254" i="54"/>
  <c r="G254" i="54"/>
  <c r="F254" i="54"/>
  <c r="E254" i="54"/>
  <c r="I678" i="54"/>
  <c r="H678" i="54"/>
  <c r="G678" i="54"/>
  <c r="F678" i="54"/>
  <c r="E678" i="54"/>
  <c r="I266" i="54"/>
  <c r="H266" i="54"/>
  <c r="G266" i="54"/>
  <c r="F266" i="54"/>
  <c r="E266" i="54"/>
  <c r="I415" i="54"/>
  <c r="H415" i="54"/>
  <c r="G415" i="54"/>
  <c r="F415" i="54"/>
  <c r="E415" i="54"/>
  <c r="I907" i="54"/>
  <c r="H907" i="54"/>
  <c r="G907" i="54"/>
  <c r="F907" i="54"/>
  <c r="E907" i="54"/>
  <c r="I648" i="54"/>
  <c r="H648" i="54"/>
  <c r="G648" i="54"/>
  <c r="F648" i="54"/>
  <c r="E648" i="54"/>
  <c r="I922" i="54"/>
  <c r="H922" i="54"/>
  <c r="G922" i="54"/>
  <c r="F922" i="54"/>
  <c r="E922" i="54"/>
  <c r="I1050" i="54"/>
  <c r="H1050" i="54"/>
  <c r="G1050" i="54"/>
  <c r="F1050" i="54"/>
  <c r="E1050" i="54"/>
  <c r="I1059" i="54"/>
  <c r="H1059" i="54"/>
  <c r="G1059" i="54"/>
  <c r="F1059" i="54"/>
  <c r="E1059" i="54"/>
  <c r="I221" i="54"/>
  <c r="H221" i="54"/>
  <c r="G221" i="54"/>
  <c r="F221" i="54"/>
  <c r="E221" i="54"/>
  <c r="I380" i="54"/>
  <c r="H380" i="54"/>
  <c r="G380" i="54"/>
  <c r="F380" i="54"/>
  <c r="E380" i="54"/>
  <c r="I396" i="54"/>
  <c r="H396" i="54"/>
  <c r="G396" i="54"/>
  <c r="F396" i="54"/>
  <c r="E396" i="54"/>
  <c r="I337" i="54"/>
  <c r="H337" i="54"/>
  <c r="G337" i="54"/>
  <c r="F337" i="54"/>
  <c r="E337" i="54"/>
  <c r="I755" i="54"/>
  <c r="H755" i="54"/>
  <c r="G755" i="54"/>
  <c r="F755" i="54"/>
  <c r="E755" i="54"/>
  <c r="I649" i="54"/>
  <c r="H649" i="54"/>
  <c r="G649" i="54"/>
  <c r="F649" i="54"/>
  <c r="E649" i="54"/>
  <c r="I44" i="54"/>
  <c r="H44" i="54"/>
  <c r="G44" i="54"/>
  <c r="F44" i="54"/>
  <c r="E44" i="54"/>
  <c r="I906" i="54"/>
  <c r="H906" i="54"/>
  <c r="G906" i="54"/>
  <c r="F906" i="54"/>
  <c r="E906" i="54"/>
  <c r="I288" i="54"/>
  <c r="H288" i="54"/>
  <c r="G288" i="54"/>
  <c r="F288" i="54"/>
  <c r="E288" i="54"/>
  <c r="I287" i="54"/>
  <c r="H287" i="54"/>
  <c r="G287" i="54"/>
  <c r="F287" i="54"/>
  <c r="E287" i="54"/>
  <c r="I286" i="54"/>
  <c r="H286" i="54"/>
  <c r="G286" i="54"/>
  <c r="F286" i="54"/>
  <c r="E286" i="54"/>
  <c r="I1019" i="54"/>
  <c r="H1019" i="54"/>
  <c r="G1019" i="54"/>
  <c r="F1019" i="54"/>
  <c r="E1019" i="54"/>
  <c r="I1022" i="54"/>
  <c r="H1022" i="54"/>
  <c r="G1022" i="54"/>
  <c r="F1022" i="54"/>
  <c r="E1022" i="54"/>
  <c r="I1076" i="54"/>
  <c r="H1076" i="54"/>
  <c r="G1076" i="54"/>
  <c r="F1076" i="54"/>
  <c r="E1076" i="54"/>
  <c r="I284" i="54"/>
  <c r="H284" i="54"/>
  <c r="G284" i="54"/>
  <c r="F284" i="54"/>
  <c r="E284" i="54"/>
  <c r="I961" i="54"/>
  <c r="H961" i="54"/>
  <c r="G961" i="54"/>
  <c r="F961" i="54"/>
  <c r="E961" i="54"/>
  <c r="I387" i="54"/>
  <c r="H387" i="54"/>
  <c r="G387" i="54"/>
  <c r="F387" i="54"/>
  <c r="E387" i="54"/>
  <c r="I23" i="54"/>
  <c r="H23" i="54"/>
  <c r="G23" i="54"/>
  <c r="F23" i="54"/>
  <c r="E23" i="54"/>
  <c r="I851" i="54"/>
  <c r="H851" i="54"/>
  <c r="G851" i="54"/>
  <c r="F851" i="54"/>
  <c r="E851" i="54"/>
  <c r="I181" i="54"/>
  <c r="H181" i="54"/>
  <c r="G181" i="54"/>
  <c r="F181" i="54"/>
  <c r="E181" i="54"/>
  <c r="I1071" i="54"/>
  <c r="H1071" i="54"/>
  <c r="G1071" i="54"/>
  <c r="F1071" i="54"/>
  <c r="E1071" i="54"/>
  <c r="I964" i="54"/>
  <c r="H964" i="54"/>
  <c r="G964" i="54"/>
  <c r="F964" i="54"/>
  <c r="E964" i="54"/>
  <c r="I845" i="54"/>
  <c r="H845" i="54"/>
  <c r="G845" i="54"/>
  <c r="F845" i="54"/>
  <c r="E845" i="54"/>
  <c r="I506" i="54"/>
  <c r="H506" i="54"/>
  <c r="G506" i="54"/>
  <c r="F506" i="54"/>
  <c r="E506" i="54"/>
  <c r="I850" i="54"/>
  <c r="H850" i="54"/>
  <c r="G850" i="54"/>
  <c r="F850" i="54"/>
  <c r="E850" i="54"/>
  <c r="I147" i="54"/>
  <c r="H147" i="54"/>
  <c r="G147" i="54"/>
  <c r="F147" i="54"/>
  <c r="E147" i="54"/>
  <c r="I781" i="54"/>
  <c r="H781" i="54"/>
  <c r="G781" i="54"/>
  <c r="F781" i="54"/>
  <c r="E781" i="54"/>
  <c r="I852" i="54"/>
  <c r="H852" i="54"/>
  <c r="G852" i="54"/>
  <c r="F852" i="54"/>
  <c r="E852" i="54"/>
  <c r="I246" i="54"/>
  <c r="H246" i="54"/>
  <c r="G246" i="54"/>
  <c r="F246" i="54"/>
  <c r="E246" i="54"/>
  <c r="I245" i="54"/>
  <c r="H245" i="54"/>
  <c r="G245" i="54"/>
  <c r="F245" i="54"/>
  <c r="E245" i="54"/>
  <c r="I99" i="54"/>
  <c r="H99" i="54"/>
  <c r="G99" i="54"/>
  <c r="F99" i="54"/>
  <c r="E99" i="54"/>
  <c r="I215" i="54"/>
  <c r="H215" i="54"/>
  <c r="G215" i="54"/>
  <c r="F215" i="54"/>
  <c r="E215" i="54"/>
  <c r="I681" i="54"/>
  <c r="H681" i="54"/>
  <c r="G681" i="54"/>
  <c r="F681" i="54"/>
  <c r="E681" i="54"/>
  <c r="I471" i="54"/>
  <c r="H471" i="54"/>
  <c r="G471" i="54"/>
  <c r="F471" i="54"/>
  <c r="E471" i="54"/>
  <c r="I1070" i="54"/>
  <c r="H1070" i="54"/>
  <c r="G1070" i="54"/>
  <c r="F1070" i="54"/>
  <c r="E1070" i="54"/>
  <c r="I129" i="54"/>
  <c r="H129" i="54"/>
  <c r="G129" i="54"/>
  <c r="F129" i="54"/>
  <c r="E129" i="54"/>
  <c r="I216" i="54"/>
  <c r="H216" i="54"/>
  <c r="G216" i="54"/>
  <c r="F216" i="54"/>
  <c r="E216" i="54"/>
  <c r="I455" i="54"/>
  <c r="H455" i="54"/>
  <c r="G455" i="54"/>
  <c r="F455" i="54"/>
  <c r="E455" i="54"/>
  <c r="I419" i="54"/>
  <c r="H419" i="54"/>
  <c r="G419" i="54"/>
  <c r="F419" i="54"/>
  <c r="E419" i="54"/>
  <c r="I773" i="54"/>
  <c r="H773" i="54"/>
  <c r="G773" i="54"/>
  <c r="F773" i="54"/>
  <c r="E773" i="54"/>
  <c r="I367" i="54"/>
  <c r="H367" i="54"/>
  <c r="G367" i="54"/>
  <c r="F367" i="54"/>
  <c r="E367" i="54"/>
  <c r="I470" i="54"/>
  <c r="H470" i="54"/>
  <c r="G470" i="54"/>
  <c r="F470" i="54"/>
  <c r="E470" i="54"/>
  <c r="I736" i="54"/>
  <c r="H736" i="54"/>
  <c r="G736" i="54"/>
  <c r="F736" i="54"/>
  <c r="E736" i="54"/>
  <c r="I34" i="54"/>
  <c r="H34" i="54"/>
  <c r="G34" i="54"/>
  <c r="F34" i="54"/>
  <c r="E34" i="54"/>
  <c r="I805" i="54"/>
  <c r="H805" i="54"/>
  <c r="G805" i="54"/>
  <c r="F805" i="54"/>
  <c r="E805" i="54"/>
  <c r="I153" i="54"/>
  <c r="H153" i="54"/>
  <c r="G153" i="54"/>
  <c r="F153" i="54"/>
  <c r="E153" i="54"/>
  <c r="I962" i="54"/>
  <c r="H962" i="54"/>
  <c r="G962" i="54"/>
  <c r="F962" i="54"/>
  <c r="E962" i="54"/>
  <c r="I355" i="54"/>
  <c r="H355" i="54"/>
  <c r="G355" i="54"/>
  <c r="F355" i="54"/>
  <c r="E355" i="54"/>
  <c r="I482" i="54"/>
  <c r="H482" i="54"/>
  <c r="G482" i="54"/>
  <c r="F482" i="54"/>
  <c r="E482" i="54"/>
  <c r="I546" i="54"/>
  <c r="H546" i="54"/>
  <c r="G546" i="54"/>
  <c r="F546" i="54"/>
  <c r="E546" i="54"/>
  <c r="I609" i="54"/>
  <c r="H609" i="54"/>
  <c r="G609" i="54"/>
  <c r="F609" i="54"/>
  <c r="E609" i="54"/>
  <c r="I31" i="54"/>
  <c r="H31" i="54"/>
  <c r="G31" i="54"/>
  <c r="F31" i="54"/>
  <c r="E31" i="54"/>
  <c r="I152" i="54"/>
  <c r="H152" i="54"/>
  <c r="G152" i="54"/>
  <c r="F152" i="54"/>
  <c r="E152" i="54"/>
  <c r="I252" i="54"/>
  <c r="H252" i="54"/>
  <c r="G252" i="54"/>
  <c r="F252" i="54"/>
  <c r="E252" i="54"/>
  <c r="I495" i="54"/>
  <c r="H495" i="54"/>
  <c r="G495" i="54"/>
  <c r="F495" i="54"/>
  <c r="E495" i="54"/>
  <c r="I694" i="54"/>
  <c r="H694" i="54"/>
  <c r="G694" i="54"/>
  <c r="F694" i="54"/>
  <c r="E694" i="54"/>
  <c r="I979" i="54"/>
  <c r="H979" i="54"/>
  <c r="G979" i="54"/>
  <c r="F979" i="54"/>
  <c r="E979" i="54"/>
  <c r="I503" i="54"/>
  <c r="H503" i="54"/>
  <c r="G503" i="54"/>
  <c r="F503" i="54"/>
  <c r="E503" i="54"/>
  <c r="I481" i="54"/>
  <c r="H481" i="54"/>
  <c r="G481" i="54"/>
  <c r="F481" i="54"/>
  <c r="E481" i="54"/>
  <c r="I827" i="54"/>
  <c r="H827" i="54"/>
  <c r="G827" i="54"/>
  <c r="F827" i="54"/>
  <c r="E827" i="54"/>
  <c r="I696" i="54"/>
  <c r="H696" i="54"/>
  <c r="G696" i="54"/>
  <c r="F696" i="54"/>
  <c r="E696" i="54"/>
  <c r="I483" i="54"/>
  <c r="H483" i="54"/>
  <c r="G483" i="54"/>
  <c r="F483" i="54"/>
  <c r="E483" i="54"/>
  <c r="I919" i="54"/>
  <c r="H919" i="54"/>
  <c r="G919" i="54"/>
  <c r="F919" i="54"/>
  <c r="E919" i="54"/>
  <c r="I828" i="54"/>
  <c r="H828" i="54"/>
  <c r="G828" i="54"/>
  <c r="F828" i="54"/>
  <c r="E828" i="54"/>
  <c r="I725" i="54"/>
  <c r="H725" i="54"/>
  <c r="G725" i="54"/>
  <c r="F725" i="54"/>
  <c r="E725" i="54"/>
  <c r="I950" i="54"/>
  <c r="H950" i="54"/>
  <c r="G950" i="54"/>
  <c r="F950" i="54"/>
  <c r="E950" i="54"/>
  <c r="I230" i="54"/>
  <c r="H230" i="54"/>
  <c r="G230" i="54"/>
  <c r="F230" i="54"/>
  <c r="E230" i="54"/>
  <c r="I225" i="54"/>
  <c r="H225" i="54"/>
  <c r="G225" i="54"/>
  <c r="F225" i="54"/>
  <c r="E225" i="54"/>
  <c r="I658" i="54"/>
  <c r="H658" i="54"/>
  <c r="G658" i="54"/>
  <c r="F658" i="54"/>
  <c r="E658" i="54"/>
  <c r="I949" i="54"/>
  <c r="H949" i="54"/>
  <c r="G949" i="54"/>
  <c r="F949" i="54"/>
  <c r="E949" i="54"/>
  <c r="I73" i="54"/>
  <c r="H73" i="54"/>
  <c r="G73" i="54"/>
  <c r="F73" i="54"/>
  <c r="E73" i="54"/>
  <c r="I705" i="54"/>
  <c r="H705" i="54"/>
  <c r="G705" i="54"/>
  <c r="F705" i="54"/>
  <c r="E705" i="54"/>
  <c r="I273" i="54"/>
  <c r="H273" i="54"/>
  <c r="G273" i="54"/>
  <c r="F273" i="54"/>
  <c r="E273" i="54"/>
  <c r="I200" i="54"/>
  <c r="H200" i="54"/>
  <c r="G200" i="54"/>
  <c r="F200" i="54"/>
  <c r="E200" i="54"/>
  <c r="I403" i="54"/>
  <c r="H403" i="54"/>
  <c r="G403" i="54"/>
  <c r="F403" i="54"/>
  <c r="E403" i="54"/>
  <c r="I347" i="54"/>
  <c r="H347" i="54"/>
  <c r="G347" i="54"/>
  <c r="F347" i="54"/>
  <c r="E347" i="54"/>
  <c r="I892" i="54"/>
  <c r="H892" i="54"/>
  <c r="G892" i="54"/>
  <c r="F892" i="54"/>
  <c r="E892" i="54"/>
  <c r="I948" i="54"/>
  <c r="H948" i="54"/>
  <c r="G948" i="54"/>
  <c r="F948" i="54"/>
  <c r="E948" i="54"/>
  <c r="I928" i="54"/>
  <c r="H928" i="54"/>
  <c r="G928" i="54"/>
  <c r="F928" i="54"/>
  <c r="E928" i="54"/>
  <c r="I231" i="54"/>
  <c r="H231" i="54"/>
  <c r="G231" i="54"/>
  <c r="F231" i="54"/>
  <c r="E231" i="54"/>
  <c r="I404" i="54"/>
  <c r="H404" i="54"/>
  <c r="G404" i="54"/>
  <c r="F404" i="54"/>
  <c r="E404" i="54"/>
  <c r="I405" i="54"/>
  <c r="H405" i="54"/>
  <c r="G405" i="54"/>
  <c r="F405" i="54"/>
  <c r="E405" i="54"/>
  <c r="I596" i="54"/>
  <c r="H596" i="54"/>
  <c r="G596" i="54"/>
  <c r="F596" i="54"/>
  <c r="E596" i="54"/>
  <c r="I804" i="54"/>
  <c r="H804" i="54"/>
  <c r="G804" i="54"/>
  <c r="F804" i="54"/>
  <c r="E804" i="54"/>
  <c r="I124" i="54"/>
  <c r="H124" i="54"/>
  <c r="G124" i="54"/>
  <c r="F124" i="54"/>
  <c r="E124" i="54"/>
  <c r="I70" i="54"/>
  <c r="H70" i="54"/>
  <c r="G70" i="54"/>
  <c r="F70" i="54"/>
  <c r="E70" i="54"/>
  <c r="I551" i="54"/>
  <c r="H551" i="54"/>
  <c r="G551" i="54"/>
  <c r="F551" i="54"/>
  <c r="E551" i="54"/>
  <c r="I760" i="54"/>
  <c r="H760" i="54"/>
  <c r="G760" i="54"/>
  <c r="F760" i="54"/>
  <c r="E760" i="54"/>
  <c r="I951" i="54"/>
  <c r="H951" i="54"/>
  <c r="G951" i="54"/>
  <c r="F951" i="54"/>
  <c r="E951" i="54"/>
  <c r="I844" i="54"/>
  <c r="H844" i="54"/>
  <c r="G844" i="54"/>
  <c r="F844" i="54"/>
  <c r="E844" i="54"/>
  <c r="I377" i="54"/>
  <c r="H377" i="54"/>
  <c r="G377" i="54"/>
  <c r="F377" i="54"/>
  <c r="E377" i="54"/>
  <c r="I611" i="54"/>
  <c r="H611" i="54"/>
  <c r="G611" i="54"/>
  <c r="F611" i="54"/>
  <c r="E611" i="54"/>
  <c r="I867" i="54"/>
  <c r="H867" i="54"/>
  <c r="G867" i="54"/>
  <c r="F867" i="54"/>
  <c r="E867" i="54"/>
  <c r="I195" i="54"/>
  <c r="H195" i="54"/>
  <c r="G195" i="54"/>
  <c r="F195" i="54"/>
  <c r="E195" i="54"/>
  <c r="I541" i="54"/>
  <c r="H541" i="54"/>
  <c r="G541" i="54"/>
  <c r="F541" i="54"/>
  <c r="E541" i="54"/>
  <c r="I1048" i="54"/>
  <c r="H1048" i="54"/>
  <c r="G1048" i="54"/>
  <c r="F1048" i="54"/>
  <c r="E1048" i="54"/>
  <c r="I400" i="54"/>
  <c r="H400" i="54"/>
  <c r="G400" i="54"/>
  <c r="F400" i="54"/>
  <c r="E400" i="54"/>
  <c r="I51" i="54"/>
  <c r="H51" i="54"/>
  <c r="G51" i="54"/>
  <c r="F51" i="54"/>
  <c r="E51" i="54"/>
  <c r="I39" i="54"/>
  <c r="H39" i="54"/>
  <c r="G39" i="54"/>
  <c r="F39" i="54"/>
  <c r="E39" i="54"/>
  <c r="I401" i="54"/>
  <c r="H401" i="54"/>
  <c r="G401" i="54"/>
  <c r="F401" i="54"/>
  <c r="E401" i="54"/>
  <c r="I402" i="54"/>
  <c r="H402" i="54"/>
  <c r="G402" i="54"/>
  <c r="F402" i="54"/>
  <c r="E402" i="54"/>
  <c r="I344" i="54"/>
  <c r="H344" i="54"/>
  <c r="G344" i="54"/>
  <c r="F344" i="54"/>
  <c r="E344" i="54"/>
  <c r="I199" i="54"/>
  <c r="H199" i="54"/>
  <c r="G199" i="54"/>
  <c r="F199" i="54"/>
  <c r="E199" i="54"/>
  <c r="I205" i="54"/>
  <c r="H205" i="54"/>
  <c r="G205" i="54"/>
  <c r="F205" i="54"/>
  <c r="E205" i="54"/>
  <c r="I176" i="54"/>
  <c r="H176" i="54"/>
  <c r="G176" i="54"/>
  <c r="F176" i="54"/>
  <c r="E176" i="54"/>
  <c r="I175" i="54"/>
  <c r="H175" i="54"/>
  <c r="G175" i="54"/>
  <c r="F175" i="54"/>
  <c r="E175" i="54"/>
  <c r="I243" i="54"/>
  <c r="H243" i="54"/>
  <c r="G243" i="54"/>
  <c r="F243" i="54"/>
  <c r="E243" i="54"/>
  <c r="I371" i="54"/>
  <c r="H371" i="54"/>
  <c r="G371" i="54"/>
  <c r="F371" i="54"/>
  <c r="E371" i="54"/>
  <c r="I516" i="54"/>
  <c r="H516" i="54"/>
  <c r="G516" i="54"/>
  <c r="F516" i="54"/>
  <c r="E516" i="54"/>
  <c r="I497" i="54"/>
  <c r="H497" i="54"/>
  <c r="G497" i="54"/>
  <c r="F497" i="54"/>
  <c r="E497" i="54"/>
  <c r="I241" i="54"/>
  <c r="H241" i="54"/>
  <c r="G241" i="54"/>
  <c r="F241" i="54"/>
  <c r="E241" i="54"/>
  <c r="I842" i="54"/>
  <c r="H842" i="54"/>
  <c r="G842" i="54"/>
  <c r="F842" i="54"/>
  <c r="E842" i="54"/>
  <c r="I517" i="54"/>
  <c r="H517" i="54"/>
  <c r="G517" i="54"/>
  <c r="F517" i="54"/>
  <c r="E517" i="54"/>
  <c r="I220" i="54"/>
  <c r="H220" i="54"/>
  <c r="G220" i="54"/>
  <c r="F220" i="54"/>
  <c r="E220" i="54"/>
  <c r="I242" i="54"/>
  <c r="H242" i="54"/>
  <c r="G242" i="54"/>
  <c r="F242" i="54"/>
  <c r="E242" i="54"/>
  <c r="I436" i="54"/>
  <c r="H436" i="54"/>
  <c r="G436" i="54"/>
  <c r="F436" i="54"/>
  <c r="E436" i="54"/>
  <c r="I798" i="54"/>
  <c r="H798" i="54"/>
  <c r="G798" i="54"/>
  <c r="F798" i="54"/>
  <c r="E798" i="54"/>
  <c r="I732" i="54"/>
  <c r="H732" i="54"/>
  <c r="G732" i="54"/>
  <c r="F732" i="54"/>
  <c r="E732" i="54"/>
  <c r="I522" i="54"/>
  <c r="H522" i="54"/>
  <c r="G522" i="54"/>
  <c r="F522" i="54"/>
  <c r="E522" i="54"/>
  <c r="I612" i="54"/>
  <c r="H612" i="54"/>
  <c r="G612" i="54"/>
  <c r="F612" i="54"/>
  <c r="E612" i="54"/>
  <c r="I375" i="54"/>
  <c r="H375" i="54"/>
  <c r="G375" i="54"/>
  <c r="F375" i="54"/>
  <c r="E375" i="54"/>
  <c r="I376" i="54"/>
  <c r="H376" i="54"/>
  <c r="G376" i="54"/>
  <c r="F376" i="54"/>
  <c r="E376" i="54"/>
  <c r="I155" i="54"/>
  <c r="H155" i="54"/>
  <c r="G155" i="54"/>
  <c r="F155" i="54"/>
  <c r="E155" i="54"/>
  <c r="I170" i="54"/>
  <c r="H170" i="54"/>
  <c r="G170" i="54"/>
  <c r="F170" i="54"/>
  <c r="E170" i="54"/>
  <c r="I620" i="54"/>
  <c r="H620" i="54"/>
  <c r="G620" i="54"/>
  <c r="F620" i="54"/>
  <c r="E620" i="54"/>
  <c r="I977" i="54"/>
  <c r="H977" i="54"/>
  <c r="G977" i="54"/>
  <c r="F977" i="54"/>
  <c r="E977" i="54"/>
  <c r="I435" i="54"/>
  <c r="H435" i="54"/>
  <c r="G435" i="54"/>
  <c r="F435" i="54"/>
  <c r="E435" i="54"/>
  <c r="I314" i="54"/>
  <c r="H314" i="54"/>
  <c r="G314" i="54"/>
  <c r="F314" i="54"/>
  <c r="E314" i="54"/>
  <c r="I364" i="54"/>
  <c r="H364" i="54"/>
  <c r="G364" i="54"/>
  <c r="F364" i="54"/>
  <c r="E364" i="54"/>
  <c r="I9" i="54"/>
  <c r="H9" i="54"/>
  <c r="G9" i="54"/>
  <c r="F9" i="54"/>
  <c r="E9" i="54"/>
  <c r="I1063" i="54"/>
  <c r="H1063" i="54"/>
  <c r="G1063" i="54"/>
  <c r="F1063" i="54"/>
  <c r="E1063" i="54"/>
  <c r="I896" i="54"/>
  <c r="H896" i="54"/>
  <c r="G896" i="54"/>
  <c r="F896" i="54"/>
  <c r="E896" i="54"/>
  <c r="I810" i="54"/>
  <c r="H810" i="54"/>
  <c r="G810" i="54"/>
  <c r="F810" i="54"/>
  <c r="E810" i="54"/>
  <c r="I825" i="54"/>
  <c r="H825" i="54"/>
  <c r="G825" i="54"/>
  <c r="F825" i="54"/>
  <c r="E825" i="54"/>
  <c r="I679" i="54"/>
  <c r="H679" i="54"/>
  <c r="G679" i="54"/>
  <c r="F679" i="54"/>
  <c r="E679" i="54"/>
  <c r="I607" i="54"/>
  <c r="H607" i="54"/>
  <c r="G607" i="54"/>
  <c r="F607" i="54"/>
  <c r="E607" i="54"/>
  <c r="I316" i="54"/>
  <c r="H316" i="54"/>
  <c r="G316" i="54"/>
  <c r="F316" i="54"/>
  <c r="E316" i="54"/>
  <c r="I524" i="54"/>
  <c r="H524" i="54"/>
  <c r="G524" i="54"/>
  <c r="F524" i="54"/>
  <c r="E524" i="54"/>
  <c r="I474" i="54"/>
  <c r="H474" i="54"/>
  <c r="G474" i="54"/>
  <c r="F474" i="54"/>
  <c r="E474" i="54"/>
  <c r="I811" i="54"/>
  <c r="H811" i="54"/>
  <c r="G811" i="54"/>
  <c r="F811" i="54"/>
  <c r="E811" i="54"/>
  <c r="I381" i="54"/>
  <c r="H381" i="54"/>
  <c r="G381" i="54"/>
  <c r="F381" i="54"/>
  <c r="E381" i="54"/>
  <c r="I171" i="54"/>
  <c r="H171" i="54"/>
  <c r="G171" i="54"/>
  <c r="F171" i="54"/>
  <c r="E171" i="54"/>
  <c r="I123" i="54"/>
  <c r="H123" i="54"/>
  <c r="G123" i="54"/>
  <c r="F123" i="54"/>
  <c r="E123" i="54"/>
  <c r="I46" i="54"/>
  <c r="H46" i="54"/>
  <c r="G46" i="54"/>
  <c r="F46" i="54"/>
  <c r="E46" i="54"/>
  <c r="I622" i="54"/>
  <c r="H622" i="54"/>
  <c r="G622" i="54"/>
  <c r="F622" i="54"/>
  <c r="E622" i="54"/>
  <c r="I40" i="54"/>
  <c r="H40" i="54"/>
  <c r="G40" i="54"/>
  <c r="F40" i="54"/>
  <c r="E40" i="54"/>
  <c r="I194" i="54"/>
  <c r="H194" i="54"/>
  <c r="G194" i="54"/>
  <c r="F194" i="54"/>
  <c r="E194" i="54"/>
  <c r="I764" i="54"/>
  <c r="H764" i="54"/>
  <c r="G764" i="54"/>
  <c r="F764" i="54"/>
  <c r="E764" i="54"/>
  <c r="I228" i="54"/>
  <c r="H228" i="54"/>
  <c r="G228" i="54"/>
  <c r="F228" i="54"/>
  <c r="E228" i="54"/>
  <c r="I354" i="54"/>
  <c r="H354" i="54"/>
  <c r="G354" i="54"/>
  <c r="F354" i="54"/>
  <c r="E354" i="54"/>
  <c r="I206" i="54"/>
  <c r="H206" i="54"/>
  <c r="G206" i="54"/>
  <c r="F206" i="54"/>
  <c r="E206" i="54"/>
  <c r="I636" i="54"/>
  <c r="H636" i="54"/>
  <c r="G636" i="54"/>
  <c r="F636" i="54"/>
  <c r="E636" i="54"/>
  <c r="I115" i="54"/>
  <c r="H115" i="54"/>
  <c r="G115" i="54"/>
  <c r="F115" i="54"/>
  <c r="E115" i="54"/>
  <c r="I244" i="54"/>
  <c r="H244" i="54"/>
  <c r="G244" i="54"/>
  <c r="F244" i="54"/>
  <c r="E244" i="54"/>
  <c r="I1033" i="54"/>
  <c r="H1033" i="54"/>
  <c r="G1033" i="54"/>
  <c r="F1033" i="54"/>
  <c r="E1033" i="54"/>
  <c r="I888" i="54"/>
  <c r="H888" i="54"/>
  <c r="G888" i="54"/>
  <c r="F888" i="54"/>
  <c r="E888" i="54"/>
  <c r="I265" i="54"/>
  <c r="H265" i="54"/>
  <c r="G265" i="54"/>
  <c r="F265" i="54"/>
  <c r="E265" i="54"/>
  <c r="I368" i="54"/>
  <c r="H368" i="54"/>
  <c r="G368" i="54"/>
  <c r="F368" i="54"/>
  <c r="E368" i="54"/>
  <c r="I264" i="54"/>
  <c r="H264" i="54"/>
  <c r="G264" i="54"/>
  <c r="F264" i="54"/>
  <c r="E264" i="54"/>
  <c r="I797" i="54"/>
  <c r="H797" i="54"/>
  <c r="G797" i="54"/>
  <c r="F797" i="54"/>
  <c r="E797" i="54"/>
  <c r="I975" i="54"/>
  <c r="H975" i="54"/>
  <c r="G975" i="54"/>
  <c r="F975" i="54"/>
  <c r="E975" i="54"/>
  <c r="I976" i="54"/>
  <c r="H976" i="54"/>
  <c r="G976" i="54"/>
  <c r="F976" i="54"/>
  <c r="E976" i="54"/>
  <c r="I19" i="54"/>
  <c r="H19" i="54"/>
  <c r="G19" i="54"/>
  <c r="F19" i="54"/>
  <c r="E19" i="54"/>
  <c r="I963" i="54"/>
  <c r="H963" i="54"/>
  <c r="G963" i="54"/>
  <c r="F963" i="54"/>
  <c r="E963" i="54"/>
  <c r="I372" i="54"/>
  <c r="H372" i="54"/>
  <c r="G372" i="54"/>
  <c r="F372" i="54"/>
  <c r="E372" i="54"/>
  <c r="I369" i="54"/>
  <c r="H369" i="54"/>
  <c r="G369" i="54"/>
  <c r="F369" i="54"/>
  <c r="E369" i="54"/>
  <c r="I772" i="54"/>
  <c r="H772" i="54"/>
  <c r="G772" i="54"/>
  <c r="F772" i="54"/>
  <c r="E772" i="54"/>
  <c r="I936" i="54"/>
  <c r="H936" i="54"/>
  <c r="G936" i="54"/>
  <c r="F936" i="54"/>
  <c r="E936" i="54"/>
  <c r="I833" i="54"/>
  <c r="H833" i="54"/>
  <c r="G833" i="54"/>
  <c r="F833" i="54"/>
  <c r="E833" i="54"/>
  <c r="I169" i="54"/>
  <c r="H169" i="54"/>
  <c r="G169" i="54"/>
  <c r="F169" i="54"/>
  <c r="E169" i="54"/>
  <c r="I683" i="54"/>
  <c r="H683" i="54"/>
  <c r="G683" i="54"/>
  <c r="F683" i="54"/>
  <c r="E683" i="54"/>
  <c r="I325" i="54"/>
  <c r="H325" i="54"/>
  <c r="G325" i="54"/>
  <c r="F325" i="54"/>
  <c r="E325" i="54"/>
  <c r="I428" i="54"/>
  <c r="H428" i="54"/>
  <c r="G428" i="54"/>
  <c r="F428" i="54"/>
  <c r="E428" i="54"/>
  <c r="I434" i="54"/>
  <c r="H434" i="54"/>
  <c r="G434" i="54"/>
  <c r="F434" i="54"/>
  <c r="E434" i="54"/>
  <c r="I154" i="54"/>
  <c r="H154" i="54"/>
  <c r="G154" i="54"/>
  <c r="F154" i="54"/>
  <c r="E154" i="54"/>
  <c r="I218" i="54"/>
  <c r="H218" i="54"/>
  <c r="G218" i="54"/>
  <c r="F218" i="54"/>
  <c r="E218" i="54"/>
  <c r="I42" i="54"/>
  <c r="H42" i="54"/>
  <c r="G42" i="54"/>
  <c r="F42" i="54"/>
  <c r="E42" i="54"/>
  <c r="I374" i="54"/>
  <c r="H374" i="54"/>
  <c r="G374" i="54"/>
  <c r="F374" i="54"/>
  <c r="E374" i="54"/>
  <c r="I332" i="54"/>
  <c r="H332" i="54"/>
  <c r="G332" i="54"/>
  <c r="F332" i="54"/>
  <c r="E332" i="54"/>
  <c r="I113" i="54"/>
  <c r="H113" i="54"/>
  <c r="G113" i="54"/>
  <c r="F113" i="54"/>
  <c r="E113" i="54"/>
  <c r="I112" i="54"/>
  <c r="H112" i="54"/>
  <c r="G112" i="54"/>
  <c r="F112" i="54"/>
  <c r="E112" i="54"/>
  <c r="I618" i="54"/>
  <c r="H618" i="54"/>
  <c r="G618" i="54"/>
  <c r="F618" i="54"/>
  <c r="E618" i="54"/>
  <c r="I853" i="54"/>
  <c r="H853" i="54"/>
  <c r="G853" i="54"/>
  <c r="F853" i="54"/>
  <c r="E853" i="54"/>
  <c r="I165" i="54"/>
  <c r="H165" i="54"/>
  <c r="G165" i="54"/>
  <c r="F165" i="54"/>
  <c r="E165" i="54"/>
  <c r="I1044" i="54"/>
  <c r="H1044" i="54"/>
  <c r="G1044" i="54"/>
  <c r="F1044" i="54"/>
  <c r="E1044" i="54"/>
  <c r="I671" i="54"/>
  <c r="H671" i="54"/>
  <c r="G671" i="54"/>
  <c r="F671" i="54"/>
  <c r="E671" i="54"/>
  <c r="I102" i="54"/>
  <c r="H102" i="54"/>
  <c r="G102" i="54"/>
  <c r="F102" i="54"/>
  <c r="E102" i="54"/>
  <c r="I710" i="54"/>
  <c r="H710" i="54"/>
  <c r="G710" i="54"/>
  <c r="F710" i="54"/>
  <c r="E710" i="54"/>
  <c r="I418" i="54"/>
  <c r="H418" i="54"/>
  <c r="G418" i="54"/>
  <c r="F418" i="54"/>
  <c r="E418" i="54"/>
  <c r="I1009" i="54"/>
  <c r="H1009" i="54"/>
  <c r="G1009" i="54"/>
  <c r="F1009" i="54"/>
  <c r="E1009" i="54"/>
  <c r="I393" i="54"/>
  <c r="H393" i="54"/>
  <c r="G393" i="54"/>
  <c r="F393" i="54"/>
  <c r="E393" i="54"/>
  <c r="I668" i="54"/>
  <c r="H668" i="54"/>
  <c r="G668" i="54"/>
  <c r="F668" i="54"/>
  <c r="E668" i="54"/>
  <c r="I894" i="54"/>
  <c r="H894" i="54"/>
  <c r="G894" i="54"/>
  <c r="F894" i="54"/>
  <c r="E894" i="54"/>
  <c r="I756" i="54"/>
  <c r="H756" i="54"/>
  <c r="G756" i="54"/>
  <c r="F756" i="54"/>
  <c r="E756" i="54"/>
  <c r="I1053" i="54"/>
  <c r="H1053" i="54"/>
  <c r="G1053" i="54"/>
  <c r="F1053" i="54"/>
  <c r="E1053" i="54"/>
  <c r="I864" i="54"/>
  <c r="H864" i="54"/>
  <c r="G864" i="54"/>
  <c r="F864" i="54"/>
  <c r="E864" i="54"/>
  <c r="I269" i="54"/>
  <c r="H269" i="54"/>
  <c r="G269" i="54"/>
  <c r="F269" i="54"/>
  <c r="E269" i="54"/>
  <c r="I365" i="54"/>
  <c r="H365" i="54"/>
  <c r="G365" i="54"/>
  <c r="F365" i="54"/>
  <c r="E365" i="54"/>
  <c r="I353" i="54"/>
  <c r="H353" i="54"/>
  <c r="G353" i="54"/>
  <c r="F353" i="54"/>
  <c r="E353" i="54"/>
  <c r="I757" i="54"/>
  <c r="H757" i="54"/>
  <c r="G757" i="54"/>
  <c r="F757" i="54"/>
  <c r="E757" i="54"/>
  <c r="I37" i="54"/>
  <c r="H37" i="54"/>
  <c r="G37" i="54"/>
  <c r="F37" i="54"/>
  <c r="E37" i="54"/>
  <c r="I27" i="54"/>
  <c r="H27" i="54"/>
  <c r="G27" i="54"/>
  <c r="F27" i="54"/>
  <c r="E27" i="54"/>
  <c r="I560" i="54"/>
  <c r="H560" i="54"/>
  <c r="G560" i="54"/>
  <c r="F560" i="54"/>
  <c r="E560" i="54"/>
  <c r="I447" i="54"/>
  <c r="H447" i="54"/>
  <c r="G447" i="54"/>
  <c r="F447" i="54"/>
  <c r="E447" i="54"/>
  <c r="I952" i="54"/>
  <c r="H952" i="54"/>
  <c r="G952" i="54"/>
  <c r="F952" i="54"/>
  <c r="E952" i="54"/>
  <c r="I79" i="54"/>
  <c r="H79" i="54"/>
  <c r="G79" i="54"/>
  <c r="F79" i="54"/>
  <c r="E79" i="54"/>
  <c r="I127" i="54"/>
  <c r="H127" i="54"/>
  <c r="G127" i="54"/>
  <c r="F127" i="54"/>
  <c r="E127" i="54"/>
  <c r="I937" i="54"/>
  <c r="H937" i="54"/>
  <c r="G937" i="54"/>
  <c r="F937" i="54"/>
  <c r="E937" i="54"/>
  <c r="I527" i="54"/>
  <c r="H527" i="54"/>
  <c r="G527" i="54"/>
  <c r="F527" i="54"/>
  <c r="E527" i="54"/>
  <c r="I992" i="54"/>
  <c r="H992" i="54"/>
  <c r="G992" i="54"/>
  <c r="F992" i="54"/>
  <c r="E992" i="54"/>
  <c r="I1010" i="54"/>
  <c r="H1010" i="54"/>
  <c r="G1010" i="54"/>
  <c r="F1010" i="54"/>
  <c r="E1010" i="54"/>
  <c r="I614" i="54"/>
  <c r="H614" i="54"/>
  <c r="G614" i="54"/>
  <c r="F614" i="54"/>
  <c r="E614" i="54"/>
  <c r="I549" i="54"/>
  <c r="H549" i="54"/>
  <c r="G549" i="54"/>
  <c r="F549" i="54"/>
  <c r="E549" i="54"/>
  <c r="I863" i="54"/>
  <c r="H863" i="54"/>
  <c r="G863" i="54"/>
  <c r="F863" i="54"/>
  <c r="E863" i="54"/>
  <c r="I996" i="54"/>
  <c r="H996" i="54"/>
  <c r="G996" i="54"/>
  <c r="F996" i="54"/>
  <c r="E996" i="54"/>
  <c r="I535" i="54"/>
  <c r="H535" i="54"/>
  <c r="G535" i="54"/>
  <c r="F535" i="54"/>
  <c r="E535" i="54"/>
  <c r="I995" i="54"/>
  <c r="H995" i="54"/>
  <c r="G995" i="54"/>
  <c r="F995" i="54"/>
  <c r="E995" i="54"/>
  <c r="I1067" i="54"/>
  <c r="H1067" i="54"/>
  <c r="G1067" i="54"/>
  <c r="F1067" i="54"/>
  <c r="E1067" i="54"/>
  <c r="I507" i="54"/>
  <c r="H507" i="54"/>
  <c r="G507" i="54"/>
  <c r="F507" i="54"/>
  <c r="E507" i="54"/>
  <c r="I753" i="54"/>
  <c r="H753" i="54"/>
  <c r="G753" i="54"/>
  <c r="F753" i="54"/>
  <c r="E753" i="54"/>
  <c r="I987" i="54"/>
  <c r="H987" i="54"/>
  <c r="G987" i="54"/>
  <c r="F987" i="54"/>
  <c r="E987" i="54"/>
  <c r="I87" i="54"/>
  <c r="H87" i="54"/>
  <c r="G87" i="54"/>
  <c r="F87" i="54"/>
  <c r="E87" i="54"/>
  <c r="I88" i="54"/>
  <c r="H88" i="54"/>
  <c r="G88" i="54"/>
  <c r="F88" i="54"/>
  <c r="E88" i="54"/>
  <c r="I249" i="54"/>
  <c r="H249" i="54"/>
  <c r="G249" i="54"/>
  <c r="F249" i="54"/>
  <c r="E249" i="54"/>
  <c r="I843" i="54"/>
  <c r="H843" i="54"/>
  <c r="G843" i="54"/>
  <c r="F843" i="54"/>
  <c r="E843" i="54"/>
  <c r="I285" i="54"/>
  <c r="H285" i="54"/>
  <c r="G285" i="54"/>
  <c r="F285" i="54"/>
  <c r="E285" i="54"/>
  <c r="I932" i="54"/>
  <c r="H932" i="54"/>
  <c r="G932" i="54"/>
  <c r="F932" i="54"/>
  <c r="E932" i="54"/>
  <c r="I751" i="54"/>
  <c r="H751" i="54"/>
  <c r="G751" i="54"/>
  <c r="F751" i="54"/>
  <c r="E751" i="54"/>
  <c r="I752" i="54"/>
  <c r="H752" i="54"/>
  <c r="G752" i="54"/>
  <c r="F752" i="54"/>
  <c r="E752" i="54"/>
  <c r="I134" i="54"/>
  <c r="H134" i="54"/>
  <c r="G134" i="54"/>
  <c r="F134" i="54"/>
  <c r="E134" i="54"/>
  <c r="I198" i="54"/>
  <c r="H198" i="54"/>
  <c r="G198" i="54"/>
  <c r="F198" i="54"/>
  <c r="E198" i="54"/>
  <c r="I126" i="54"/>
  <c r="H126" i="54"/>
  <c r="G126" i="54"/>
  <c r="F126" i="54"/>
  <c r="E126" i="54"/>
  <c r="I958" i="54"/>
  <c r="H958" i="54"/>
  <c r="G958" i="54"/>
  <c r="F958" i="54"/>
  <c r="E958" i="54"/>
  <c r="I326" i="54"/>
  <c r="H326" i="54"/>
  <c r="G326" i="54"/>
  <c r="F326" i="54"/>
  <c r="E326" i="54"/>
  <c r="I848" i="54"/>
  <c r="H848" i="54"/>
  <c r="G848" i="54"/>
  <c r="F848" i="54"/>
  <c r="E848" i="54"/>
  <c r="I477" i="54"/>
  <c r="H477" i="54"/>
  <c r="G477" i="54"/>
  <c r="F477" i="54"/>
  <c r="E477" i="54"/>
  <c r="I1001" i="54"/>
  <c r="H1001" i="54"/>
  <c r="G1001" i="54"/>
  <c r="F1001" i="54"/>
  <c r="E1001" i="54"/>
  <c r="I382" i="54"/>
  <c r="H382" i="54"/>
  <c r="G382" i="54"/>
  <c r="F382" i="54"/>
  <c r="E382" i="54"/>
  <c r="I187" i="54"/>
  <c r="H187" i="54"/>
  <c r="G187" i="54"/>
  <c r="F187" i="54"/>
  <c r="E187" i="54"/>
  <c r="I727" i="54"/>
  <c r="H727" i="54"/>
  <c r="G727" i="54"/>
  <c r="F727" i="54"/>
  <c r="E727" i="54"/>
  <c r="I599" i="54"/>
  <c r="H599" i="54"/>
  <c r="G599" i="54"/>
  <c r="F599" i="54"/>
  <c r="E599" i="54"/>
  <c r="I499" i="54"/>
  <c r="H499" i="54"/>
  <c r="G499" i="54"/>
  <c r="F499" i="54"/>
  <c r="E499" i="54"/>
  <c r="I1047" i="54"/>
  <c r="H1047" i="54"/>
  <c r="G1047" i="54"/>
  <c r="F1047" i="54"/>
  <c r="E1047" i="54"/>
  <c r="I704" i="54"/>
  <c r="H704" i="54"/>
  <c r="G704" i="54"/>
  <c r="F704" i="54"/>
  <c r="E704" i="54"/>
  <c r="I536" i="54"/>
  <c r="H536" i="54"/>
  <c r="G536" i="54"/>
  <c r="F536" i="54"/>
  <c r="E536" i="54"/>
  <c r="I846" i="54"/>
  <c r="H846" i="54"/>
  <c r="G846" i="54"/>
  <c r="F846" i="54"/>
  <c r="E846" i="54"/>
  <c r="I487" i="54"/>
  <c r="H487" i="54"/>
  <c r="G487" i="54"/>
  <c r="F487" i="54"/>
  <c r="E487" i="54"/>
  <c r="I180" i="54"/>
  <c r="H180" i="54"/>
  <c r="G180" i="54"/>
  <c r="F180" i="54"/>
  <c r="E180" i="54"/>
  <c r="I111" i="54"/>
  <c r="H111" i="54"/>
  <c r="G111" i="54"/>
  <c r="F111" i="54"/>
  <c r="E111" i="54"/>
  <c r="I164" i="54"/>
  <c r="H164" i="54"/>
  <c r="G164" i="54"/>
  <c r="F164" i="54"/>
  <c r="E164" i="54"/>
  <c r="I117" i="54"/>
  <c r="H117" i="54"/>
  <c r="G117" i="54"/>
  <c r="F117" i="54"/>
  <c r="E117" i="54"/>
  <c r="I256" i="54"/>
  <c r="H256" i="54"/>
  <c r="G256" i="54"/>
  <c r="F256" i="54"/>
  <c r="E256" i="54"/>
  <c r="I849" i="54"/>
  <c r="H849" i="54"/>
  <c r="G849" i="54"/>
  <c r="F849" i="54"/>
  <c r="E849" i="54"/>
  <c r="I1037" i="54"/>
  <c r="H1037" i="54"/>
  <c r="G1037" i="54"/>
  <c r="F1037" i="54"/>
  <c r="E1037" i="54"/>
  <c r="I731" i="54"/>
  <c r="H731" i="54"/>
  <c r="G731" i="54"/>
  <c r="F731" i="54"/>
  <c r="E731" i="54"/>
  <c r="I179" i="54"/>
  <c r="H179" i="54"/>
  <c r="G179" i="54"/>
  <c r="F179" i="54"/>
  <c r="E179" i="54"/>
  <c r="I13" i="54"/>
  <c r="H13" i="54"/>
  <c r="G13" i="54"/>
  <c r="F13" i="54"/>
  <c r="E13" i="54"/>
  <c r="I847" i="54"/>
  <c r="H847" i="54"/>
  <c r="G847" i="54"/>
  <c r="F847" i="54"/>
  <c r="E847" i="54"/>
  <c r="I186" i="54"/>
  <c r="H186" i="54"/>
  <c r="G186" i="54"/>
  <c r="F186" i="54"/>
  <c r="E186" i="54"/>
  <c r="I1027" i="54"/>
  <c r="H1027" i="54"/>
  <c r="G1027" i="54"/>
  <c r="F1027" i="54"/>
  <c r="E1027" i="54"/>
  <c r="I891" i="54"/>
  <c r="H891" i="54"/>
  <c r="G891" i="54"/>
  <c r="F891" i="54"/>
  <c r="E891" i="54"/>
  <c r="I420" i="54"/>
  <c r="H420" i="54"/>
  <c r="G420" i="54"/>
  <c r="F420" i="54"/>
  <c r="E420" i="54"/>
  <c r="I703" i="54"/>
  <c r="H703" i="54"/>
  <c r="G703" i="54"/>
  <c r="F703" i="54"/>
  <c r="E703" i="54"/>
  <c r="I968" i="54"/>
  <c r="H968" i="54"/>
  <c r="G968" i="54"/>
  <c r="F968" i="54"/>
  <c r="E968" i="54"/>
  <c r="I58" i="54"/>
  <c r="H58" i="54"/>
  <c r="G58" i="54"/>
  <c r="F58" i="54"/>
  <c r="E58" i="54"/>
  <c r="I523" i="54"/>
  <c r="H523" i="54"/>
  <c r="G523" i="54"/>
  <c r="F523" i="54"/>
  <c r="E523" i="54"/>
  <c r="I777" i="54"/>
  <c r="H777" i="54"/>
  <c r="G777" i="54"/>
  <c r="F777" i="54"/>
  <c r="E777" i="54"/>
  <c r="I227" i="54"/>
  <c r="H227" i="54"/>
  <c r="G227" i="54"/>
  <c r="F227" i="54"/>
  <c r="E227" i="54"/>
  <c r="I28" i="54"/>
  <c r="H28" i="54"/>
  <c r="G28" i="54"/>
  <c r="F28" i="54"/>
  <c r="E28" i="54"/>
  <c r="I109" i="54"/>
  <c r="H109" i="54"/>
  <c r="G109" i="54"/>
  <c r="F109" i="54"/>
  <c r="E109" i="54"/>
  <c r="I644" i="54"/>
  <c r="H644" i="54"/>
  <c r="G644" i="54"/>
  <c r="F644" i="54"/>
  <c r="E644" i="54"/>
  <c r="I459" i="54"/>
  <c r="H459" i="54"/>
  <c r="G459" i="54"/>
  <c r="F459" i="54"/>
  <c r="E459" i="54"/>
  <c r="I559" i="54"/>
  <c r="H559" i="54"/>
  <c r="G559" i="54"/>
  <c r="F559" i="54"/>
  <c r="E559" i="54"/>
  <c r="I86" i="54"/>
  <c r="H86" i="54"/>
  <c r="G86" i="54"/>
  <c r="F86" i="54"/>
  <c r="E86" i="54"/>
  <c r="I1006" i="54"/>
  <c r="H1006" i="54"/>
  <c r="G1006" i="54"/>
  <c r="F1006" i="54"/>
  <c r="E1006" i="54"/>
  <c r="I761" i="54"/>
  <c r="H761" i="54"/>
  <c r="G761" i="54"/>
  <c r="F761" i="54"/>
  <c r="E761" i="54"/>
  <c r="I545" i="54"/>
  <c r="H545" i="54"/>
  <c r="G545" i="54"/>
  <c r="F545" i="54"/>
  <c r="E545" i="54"/>
  <c r="I295" i="54"/>
  <c r="H295" i="54"/>
  <c r="G295" i="54"/>
  <c r="F295" i="54"/>
  <c r="E295" i="54"/>
  <c r="I519" i="54"/>
  <c r="H519" i="54"/>
  <c r="G519" i="54"/>
  <c r="F519" i="54"/>
  <c r="E519" i="54"/>
  <c r="I708" i="54"/>
  <c r="H708" i="54"/>
  <c r="G708" i="54"/>
  <c r="F708" i="54"/>
  <c r="E708" i="54"/>
  <c r="I532" i="54"/>
  <c r="H532" i="54"/>
  <c r="G532" i="54"/>
  <c r="F532" i="54"/>
  <c r="E532" i="54"/>
  <c r="I391" i="54"/>
  <c r="H391" i="54"/>
  <c r="G391" i="54"/>
  <c r="F391" i="54"/>
  <c r="E391" i="54"/>
  <c r="I77" i="54"/>
  <c r="H77" i="54"/>
  <c r="G77" i="54"/>
  <c r="F77" i="54"/>
  <c r="E77" i="54"/>
  <c r="I296" i="54"/>
  <c r="H296" i="54"/>
  <c r="G296" i="54"/>
  <c r="F296" i="54"/>
  <c r="E296" i="54"/>
  <c r="I544" i="54"/>
  <c r="H544" i="54"/>
  <c r="G544" i="54"/>
  <c r="F544" i="54"/>
  <c r="E544" i="54"/>
  <c r="I276" i="54"/>
  <c r="H276" i="54"/>
  <c r="G276" i="54"/>
  <c r="F276" i="54"/>
  <c r="E276" i="54"/>
  <c r="I814" i="54"/>
  <c r="H814" i="54"/>
  <c r="G814" i="54"/>
  <c r="F814" i="54"/>
  <c r="E814" i="54"/>
  <c r="I709" i="54"/>
  <c r="H709" i="54"/>
  <c r="G709" i="54"/>
  <c r="F709" i="54"/>
  <c r="E709" i="54"/>
  <c r="I174" i="54"/>
  <c r="H174" i="54"/>
  <c r="G174" i="54"/>
  <c r="F174" i="54"/>
  <c r="E174" i="54"/>
  <c r="I275" i="54"/>
  <c r="H275" i="54"/>
  <c r="G275" i="54"/>
  <c r="F275" i="54"/>
  <c r="E275" i="54"/>
  <c r="I274" i="54"/>
  <c r="H274" i="54"/>
  <c r="G274" i="54"/>
  <c r="F274" i="54"/>
  <c r="E274" i="54"/>
  <c r="I759" i="54"/>
  <c r="H759" i="54"/>
  <c r="G759" i="54"/>
  <c r="F759" i="54"/>
  <c r="E759" i="54"/>
  <c r="I550" i="54"/>
  <c r="H550" i="54"/>
  <c r="G550" i="54"/>
  <c r="F550" i="54"/>
  <c r="E550" i="54"/>
  <c r="I1078" i="54"/>
  <c r="H1078" i="54"/>
  <c r="G1078" i="54"/>
  <c r="F1078" i="54"/>
  <c r="E1078" i="54"/>
  <c r="I370" i="54"/>
  <c r="H370" i="54"/>
  <c r="G370" i="54"/>
  <c r="F370" i="54"/>
  <c r="E370" i="54"/>
  <c r="I467" i="54"/>
  <c r="H467" i="54"/>
  <c r="G467" i="54"/>
  <c r="F467" i="54"/>
  <c r="E467" i="54"/>
  <c r="I1074" i="54"/>
  <c r="H1074" i="54"/>
  <c r="G1074" i="54"/>
  <c r="F1074" i="54"/>
  <c r="E1074" i="54"/>
  <c r="I803" i="54"/>
  <c r="H803" i="54"/>
  <c r="G803" i="54"/>
  <c r="F803" i="54"/>
  <c r="E803" i="54"/>
  <c r="I32" i="54"/>
  <c r="H32" i="54"/>
  <c r="G32" i="54"/>
  <c r="F32" i="54"/>
  <c r="E32" i="54"/>
  <c r="I558" i="54"/>
  <c r="H558" i="54"/>
  <c r="G558" i="54"/>
  <c r="F558" i="54"/>
  <c r="E558" i="54"/>
  <c r="I505" i="54"/>
  <c r="H505" i="54"/>
  <c r="G505" i="54"/>
  <c r="F505" i="54"/>
  <c r="E505" i="54"/>
  <c r="I1079" i="54"/>
  <c r="H1079" i="54"/>
  <c r="G1079" i="54"/>
  <c r="F1079" i="54"/>
  <c r="E1079" i="54"/>
  <c r="I488" i="54"/>
  <c r="H488" i="54"/>
  <c r="G488" i="54"/>
  <c r="F488" i="54"/>
  <c r="E488" i="54"/>
  <c r="I687" i="54"/>
  <c r="H687" i="54"/>
  <c r="G687" i="54"/>
  <c r="F687" i="54"/>
  <c r="E687" i="54"/>
  <c r="I931" i="54"/>
  <c r="H931" i="54"/>
  <c r="G931" i="54"/>
  <c r="F931" i="54"/>
  <c r="E931" i="54"/>
  <c r="I672" i="54"/>
  <c r="H672" i="54"/>
  <c r="G672" i="54"/>
  <c r="F672" i="54"/>
  <c r="E672" i="54"/>
  <c r="I78" i="54"/>
  <c r="H78" i="54"/>
  <c r="G78" i="54"/>
  <c r="F78" i="54"/>
  <c r="E78" i="54"/>
  <c r="I637" i="54"/>
  <c r="H637" i="54"/>
  <c r="G637" i="54"/>
  <c r="F637" i="54"/>
  <c r="E637" i="54"/>
  <c r="I378" i="54"/>
  <c r="H378" i="54"/>
  <c r="G378" i="54"/>
  <c r="F378" i="54"/>
  <c r="E378" i="54"/>
  <c r="I575" i="54"/>
  <c r="H575" i="54"/>
  <c r="G575" i="54"/>
  <c r="F575" i="54"/>
  <c r="E575" i="54"/>
  <c r="I713" i="54"/>
  <c r="H713" i="54"/>
  <c r="G713" i="54"/>
  <c r="F713" i="54"/>
  <c r="E713" i="54"/>
  <c r="I143" i="54"/>
  <c r="H143" i="54"/>
  <c r="G143" i="54"/>
  <c r="F143" i="54"/>
  <c r="E143" i="54"/>
  <c r="I162" i="54"/>
  <c r="H162" i="54"/>
  <c r="G162" i="54"/>
  <c r="F162" i="54"/>
  <c r="E162" i="54"/>
  <c r="I283" i="54"/>
  <c r="H283" i="54"/>
  <c r="G283" i="54"/>
  <c r="F283" i="54"/>
  <c r="E283" i="54"/>
  <c r="I816" i="54"/>
  <c r="H816" i="54"/>
  <c r="G816" i="54"/>
  <c r="F816" i="54"/>
  <c r="E816" i="54"/>
  <c r="I438" i="54"/>
  <c r="H438" i="54"/>
  <c r="G438" i="54"/>
  <c r="F438" i="54"/>
  <c r="E438" i="54"/>
  <c r="I801" i="54"/>
  <c r="H801" i="54"/>
  <c r="G801" i="54"/>
  <c r="F801" i="54"/>
  <c r="E801" i="54"/>
  <c r="I323" i="54"/>
  <c r="H323" i="54"/>
  <c r="G323" i="54"/>
  <c r="F323" i="54"/>
  <c r="E323" i="54"/>
  <c r="I792" i="54"/>
  <c r="H792" i="54"/>
  <c r="G792" i="54"/>
  <c r="F792" i="54"/>
  <c r="E792" i="54"/>
  <c r="I605" i="54"/>
  <c r="H605" i="54"/>
  <c r="G605" i="54"/>
  <c r="F605" i="54"/>
  <c r="E605" i="54"/>
  <c r="I1051" i="54"/>
  <c r="H1051" i="54"/>
  <c r="G1051" i="54"/>
  <c r="F1051" i="54"/>
  <c r="E1051" i="54"/>
  <c r="I660" i="54"/>
  <c r="H660" i="54"/>
  <c r="G660" i="54"/>
  <c r="F660" i="54"/>
  <c r="E660" i="54"/>
  <c r="I108" i="54"/>
  <c r="H108" i="54"/>
  <c r="G108" i="54"/>
  <c r="F108" i="54"/>
  <c r="E108" i="54"/>
  <c r="I144" i="54"/>
  <c r="H144" i="54"/>
  <c r="G144" i="54"/>
  <c r="F144" i="54"/>
  <c r="E144" i="54"/>
  <c r="I139" i="54"/>
  <c r="H139" i="54"/>
  <c r="G139" i="54"/>
  <c r="F139" i="54"/>
  <c r="E139" i="54"/>
  <c r="I815" i="54"/>
  <c r="H815" i="54"/>
  <c r="G815" i="54"/>
  <c r="F815" i="54"/>
  <c r="E815" i="54"/>
  <c r="I135" i="54"/>
  <c r="H135" i="54"/>
  <c r="G135" i="54"/>
  <c r="F135" i="54"/>
  <c r="E135" i="54"/>
  <c r="I688" i="54"/>
  <c r="H688" i="54"/>
  <c r="G688" i="54"/>
  <c r="F688" i="54"/>
  <c r="E688" i="54"/>
  <c r="I933" i="54"/>
  <c r="H933" i="54"/>
  <c r="G933" i="54"/>
  <c r="F933" i="54"/>
  <c r="E933" i="54"/>
  <c r="I645" i="54"/>
  <c r="H645" i="54"/>
  <c r="G645" i="54"/>
  <c r="F645" i="54"/>
  <c r="E645" i="54"/>
  <c r="I638" i="54"/>
  <c r="H638" i="54"/>
  <c r="G638" i="54"/>
  <c r="F638" i="54"/>
  <c r="E638" i="54"/>
  <c r="I427" i="54"/>
  <c r="H427" i="54"/>
  <c r="G427" i="54"/>
  <c r="F427" i="54"/>
  <c r="E427" i="54"/>
  <c r="I597" i="54"/>
  <c r="H597" i="54"/>
  <c r="G597" i="54"/>
  <c r="F597" i="54"/>
  <c r="E597" i="54"/>
  <c r="I715" i="54"/>
  <c r="H715" i="54"/>
  <c r="G715" i="54"/>
  <c r="F715" i="54"/>
  <c r="E715" i="54"/>
  <c r="I578" i="54"/>
  <c r="H578" i="54"/>
  <c r="G578" i="54"/>
  <c r="F578" i="54"/>
  <c r="E578" i="54"/>
  <c r="I145" i="54"/>
  <c r="H145" i="54"/>
  <c r="G145" i="54"/>
  <c r="F145" i="54"/>
  <c r="E145" i="54"/>
  <c r="I799" i="54"/>
  <c r="H799" i="54"/>
  <c r="G799" i="54"/>
  <c r="F799" i="54"/>
  <c r="E799" i="54"/>
  <c r="I661" i="54"/>
  <c r="H661" i="54"/>
  <c r="G661" i="54"/>
  <c r="F661" i="54"/>
  <c r="E661" i="54"/>
  <c r="I529" i="54"/>
  <c r="H529" i="54"/>
  <c r="G529" i="54"/>
  <c r="F529" i="54"/>
  <c r="E529" i="54"/>
  <c r="I3" i="54"/>
  <c r="H3" i="54"/>
  <c r="G3" i="54"/>
  <c r="F3" i="54"/>
  <c r="E3" i="54"/>
  <c r="I537" i="54"/>
  <c r="H537" i="54"/>
  <c r="G537" i="54"/>
  <c r="F537" i="54"/>
  <c r="E537" i="54"/>
  <c r="I576" i="54"/>
  <c r="H576" i="54"/>
  <c r="G576" i="54"/>
  <c r="F576" i="54"/>
  <c r="E576" i="54"/>
  <c r="I282" i="54"/>
  <c r="H282" i="54"/>
  <c r="G282" i="54"/>
  <c r="F282" i="54"/>
  <c r="E282" i="54"/>
  <c r="I993" i="54"/>
  <c r="H993" i="54"/>
  <c r="G993" i="54"/>
  <c r="F993" i="54"/>
  <c r="E993" i="54"/>
  <c r="I437" i="54"/>
  <c r="H437" i="54"/>
  <c r="G437" i="54"/>
  <c r="F437" i="54"/>
  <c r="E437" i="54"/>
  <c r="I1077" i="54"/>
  <c r="H1077" i="54"/>
  <c r="G1077" i="54"/>
  <c r="F1077" i="54"/>
  <c r="E1077" i="54"/>
  <c r="I662" i="54"/>
  <c r="H662" i="54"/>
  <c r="G662" i="54"/>
  <c r="F662" i="54"/>
  <c r="E662" i="54"/>
  <c r="I498" i="54"/>
  <c r="H498" i="54"/>
  <c r="G498" i="54"/>
  <c r="F498" i="54"/>
  <c r="E498" i="54"/>
  <c r="I663" i="54"/>
  <c r="H663" i="54"/>
  <c r="G663" i="54"/>
  <c r="F663" i="54"/>
  <c r="E663" i="54"/>
  <c r="I163" i="54"/>
  <c r="H163" i="54"/>
  <c r="G163" i="54"/>
  <c r="F163" i="54"/>
  <c r="E163" i="54"/>
  <c r="I577" i="54"/>
  <c r="H577" i="54"/>
  <c r="G577" i="54"/>
  <c r="F577" i="54"/>
  <c r="E577" i="54"/>
  <c r="I294" i="54"/>
  <c r="H294" i="54"/>
  <c r="G294" i="54"/>
  <c r="F294" i="54"/>
  <c r="E294" i="54"/>
  <c r="I934" i="54"/>
  <c r="H934" i="54"/>
  <c r="G934" i="54"/>
  <c r="F934" i="54"/>
  <c r="E934" i="54"/>
  <c r="I1036" i="54"/>
  <c r="H1036" i="54"/>
  <c r="G1036" i="54"/>
  <c r="F1036" i="54"/>
  <c r="E1036" i="54"/>
  <c r="I616" i="54"/>
  <c r="H616" i="54"/>
  <c r="G616" i="54"/>
  <c r="F616" i="54"/>
  <c r="E616" i="54"/>
  <c r="I141" i="54"/>
  <c r="H141" i="54"/>
  <c r="G141" i="54"/>
  <c r="F141" i="54"/>
  <c r="E141" i="54"/>
  <c r="I452" i="54"/>
  <c r="H452" i="54"/>
  <c r="G452" i="54"/>
  <c r="F452" i="54"/>
  <c r="E452" i="54"/>
  <c r="I1040" i="54"/>
  <c r="H1040" i="54"/>
  <c r="G1040" i="54"/>
  <c r="F1040" i="54"/>
  <c r="E1040" i="54"/>
  <c r="I443" i="54"/>
  <c r="H443" i="54"/>
  <c r="G443" i="54"/>
  <c r="F443" i="54"/>
  <c r="E443" i="54"/>
  <c r="I817" i="54"/>
  <c r="H817" i="54"/>
  <c r="G817" i="54"/>
  <c r="F817" i="54"/>
  <c r="E817" i="54"/>
  <c r="I1064" i="54"/>
  <c r="H1064" i="54"/>
  <c r="G1064" i="54"/>
  <c r="F1064" i="54"/>
  <c r="E1064" i="54"/>
  <c r="I571" i="54"/>
  <c r="H571" i="54"/>
  <c r="G571" i="54"/>
  <c r="F571" i="54"/>
  <c r="E571" i="54"/>
  <c r="I158" i="54"/>
  <c r="H158" i="54"/>
  <c r="G158" i="54"/>
  <c r="F158" i="54"/>
  <c r="E158" i="54"/>
  <c r="I510" i="54"/>
  <c r="H510" i="54"/>
  <c r="G510" i="54"/>
  <c r="F510" i="54"/>
  <c r="E510" i="54"/>
  <c r="I665" i="54"/>
  <c r="H665" i="54"/>
  <c r="G665" i="54"/>
  <c r="F665" i="54"/>
  <c r="E665" i="54"/>
  <c r="I685" i="54"/>
  <c r="H685" i="54"/>
  <c r="G685" i="54"/>
  <c r="F685" i="54"/>
  <c r="E685" i="54"/>
  <c r="I518" i="54"/>
  <c r="H518" i="54"/>
  <c r="G518" i="54"/>
  <c r="F518" i="54"/>
  <c r="E518" i="54"/>
  <c r="I133" i="54"/>
  <c r="H133" i="54"/>
  <c r="G133" i="54"/>
  <c r="F133" i="54"/>
  <c r="E133" i="54"/>
  <c r="I763" i="54"/>
  <c r="H763" i="54"/>
  <c r="G763" i="54"/>
  <c r="F763" i="54"/>
  <c r="E763" i="54"/>
  <c r="I784" i="54"/>
  <c r="H784" i="54"/>
  <c r="G784" i="54"/>
  <c r="F784" i="54"/>
  <c r="E784" i="54"/>
  <c r="I762" i="54"/>
  <c r="H762" i="54"/>
  <c r="G762" i="54"/>
  <c r="F762" i="54"/>
  <c r="E762" i="54"/>
  <c r="I525" i="54"/>
  <c r="H525" i="54"/>
  <c r="G525" i="54"/>
  <c r="F525" i="54"/>
  <c r="E525" i="54"/>
  <c r="I889" i="54"/>
  <c r="H889" i="54"/>
  <c r="G889" i="54"/>
  <c r="F889" i="54"/>
  <c r="E889" i="54"/>
  <c r="I207" i="54"/>
  <c r="H207" i="54"/>
  <c r="G207" i="54"/>
  <c r="F207" i="54"/>
  <c r="E207" i="54"/>
  <c r="I698" i="54"/>
  <c r="H698" i="54"/>
  <c r="G698" i="54"/>
  <c r="F698" i="54"/>
  <c r="E698" i="54"/>
  <c r="I444" i="54"/>
  <c r="H444" i="54"/>
  <c r="G444" i="54"/>
  <c r="F444" i="54"/>
  <c r="E444" i="54"/>
  <c r="I270" i="54"/>
  <c r="H270" i="54"/>
  <c r="G270" i="54"/>
  <c r="F270" i="54"/>
  <c r="E270" i="54"/>
  <c r="I570" i="54"/>
  <c r="H570" i="54"/>
  <c r="G570" i="54"/>
  <c r="F570" i="54"/>
  <c r="E570" i="54"/>
  <c r="I917" i="54"/>
  <c r="H917" i="54"/>
  <c r="G917" i="54"/>
  <c r="F917" i="54"/>
  <c r="E917" i="54"/>
  <c r="I10" i="54"/>
  <c r="H10" i="54"/>
  <c r="G10" i="54"/>
  <c r="F10" i="54"/>
  <c r="E10" i="54"/>
  <c r="I579" i="54"/>
  <c r="H579" i="54"/>
  <c r="G579" i="54"/>
  <c r="F579" i="54"/>
  <c r="E579" i="54"/>
  <c r="I927" i="54"/>
  <c r="H927" i="54"/>
  <c r="G927" i="54"/>
  <c r="F927" i="54"/>
  <c r="E927" i="54"/>
  <c r="I1085" i="54"/>
  <c r="H1085" i="54"/>
  <c r="G1085" i="54"/>
  <c r="F1085" i="54"/>
  <c r="E1085" i="54"/>
  <c r="I826" i="54"/>
  <c r="H826" i="54"/>
  <c r="G826" i="54"/>
  <c r="F826" i="54"/>
  <c r="E826" i="54"/>
  <c r="I586" i="54"/>
  <c r="H586" i="54"/>
  <c r="G586" i="54"/>
  <c r="F586" i="54"/>
  <c r="E586" i="54"/>
  <c r="I528" i="54"/>
  <c r="H528" i="54"/>
  <c r="G528" i="54"/>
  <c r="F528" i="54"/>
  <c r="E528" i="54"/>
  <c r="I926" i="54"/>
  <c r="H926" i="54"/>
  <c r="G926" i="54"/>
  <c r="F926" i="54"/>
  <c r="E926" i="54"/>
  <c r="I11" i="54"/>
  <c r="H11" i="54"/>
  <c r="G11" i="54"/>
  <c r="F11" i="54"/>
  <c r="E11" i="54"/>
  <c r="I8" i="54"/>
  <c r="H8" i="54"/>
  <c r="G8" i="54"/>
  <c r="F8" i="54"/>
  <c r="E8" i="54"/>
  <c r="I12" i="54"/>
  <c r="H12" i="54"/>
  <c r="G12" i="54"/>
  <c r="F12" i="54"/>
  <c r="E12" i="54"/>
  <c r="I585" i="54"/>
  <c r="H585" i="54"/>
  <c r="G585" i="54"/>
  <c r="F585" i="54"/>
  <c r="E585" i="54"/>
  <c r="I778" i="54"/>
  <c r="H778" i="54"/>
  <c r="G778" i="54"/>
  <c r="F778" i="54"/>
  <c r="E778" i="54"/>
  <c r="I177" i="54"/>
  <c r="H177" i="54"/>
  <c r="G177" i="54"/>
  <c r="F177" i="54"/>
  <c r="E177" i="54"/>
  <c r="I800" i="54"/>
  <c r="H800" i="54"/>
  <c r="G800" i="54"/>
  <c r="F800" i="54"/>
  <c r="E800" i="54"/>
  <c r="I646" i="54"/>
  <c r="H646" i="54"/>
  <c r="G646" i="54"/>
  <c r="F646" i="54"/>
  <c r="E646" i="54"/>
  <c r="I262" i="54"/>
  <c r="H262" i="54"/>
  <c r="G262" i="54"/>
  <c r="F262" i="54"/>
  <c r="E262" i="54"/>
  <c r="I724" i="54"/>
  <c r="H724" i="54"/>
  <c r="G724" i="54"/>
  <c r="F724" i="54"/>
  <c r="E724" i="54"/>
  <c r="I1084" i="54"/>
  <c r="H1084" i="54"/>
  <c r="G1084" i="54"/>
  <c r="F1084" i="54"/>
  <c r="E1084" i="54"/>
  <c r="I592" i="54"/>
  <c r="H592" i="54"/>
  <c r="G592" i="54"/>
  <c r="F592" i="54"/>
  <c r="E592" i="54"/>
  <c r="I600" i="54"/>
  <c r="H600" i="54"/>
  <c r="G600" i="54"/>
  <c r="F600" i="54"/>
  <c r="E600" i="54"/>
  <c r="I542" i="54"/>
  <c r="H542" i="54"/>
  <c r="G542" i="54"/>
  <c r="F542" i="54"/>
  <c r="E542" i="54"/>
  <c r="I62" i="54"/>
  <c r="H62" i="54"/>
  <c r="G62" i="54"/>
  <c r="F62" i="54"/>
  <c r="E62" i="54"/>
  <c r="I1060" i="54"/>
  <c r="H1060" i="54"/>
  <c r="G1060" i="54"/>
  <c r="F1060" i="54"/>
  <c r="E1060" i="54"/>
  <c r="I190" i="54"/>
  <c r="H190" i="54"/>
  <c r="G190" i="54"/>
  <c r="F190" i="54"/>
  <c r="E190" i="54"/>
  <c r="I60" i="54"/>
  <c r="H60" i="54"/>
  <c r="G60" i="54"/>
  <c r="F60" i="54"/>
  <c r="E60" i="54"/>
  <c r="I912" i="54"/>
  <c r="H912" i="54"/>
  <c r="G912" i="54"/>
  <c r="F912" i="54"/>
  <c r="E912" i="54"/>
  <c r="I650" i="54"/>
  <c r="H650" i="54"/>
  <c r="G650" i="54"/>
  <c r="F650" i="54"/>
  <c r="E650" i="54"/>
  <c r="I610" i="54"/>
  <c r="H610" i="54"/>
  <c r="G610" i="54"/>
  <c r="F610" i="54"/>
  <c r="E610" i="54"/>
  <c r="I508" i="54"/>
  <c r="H508" i="54"/>
  <c r="G508" i="54"/>
  <c r="F508" i="54"/>
  <c r="E508" i="54"/>
  <c r="I388" i="54"/>
  <c r="H388" i="54"/>
  <c r="G388" i="54"/>
  <c r="F388" i="54"/>
  <c r="E388" i="54"/>
  <c r="I421" i="54"/>
  <c r="H421" i="54"/>
  <c r="G421" i="54"/>
  <c r="F421" i="54"/>
  <c r="E421" i="54"/>
  <c r="I565" i="54"/>
  <c r="H565" i="54"/>
  <c r="G565" i="54"/>
  <c r="F565" i="54"/>
  <c r="E565" i="54"/>
  <c r="I430" i="54"/>
  <c r="H430" i="54"/>
  <c r="G430" i="54"/>
  <c r="F430" i="54"/>
  <c r="E430" i="54"/>
  <c r="I343" i="54"/>
  <c r="H343" i="54"/>
  <c r="G343" i="54"/>
  <c r="F343" i="54"/>
  <c r="E343" i="54"/>
  <c r="I189" i="54"/>
  <c r="H189" i="54"/>
  <c r="G189" i="54"/>
  <c r="F189" i="54"/>
  <c r="E189" i="54"/>
  <c r="I345" i="54"/>
  <c r="H345" i="54"/>
  <c r="G345" i="54"/>
  <c r="F345" i="54"/>
  <c r="E345" i="54"/>
  <c r="I652" i="54"/>
  <c r="H652" i="54"/>
  <c r="G652" i="54"/>
  <c r="F652" i="54"/>
  <c r="E652" i="54"/>
  <c r="I594" i="54"/>
  <c r="H594" i="54"/>
  <c r="G594" i="54"/>
  <c r="F594" i="54"/>
  <c r="E594" i="54"/>
  <c r="I789" i="54"/>
  <c r="H789" i="54"/>
  <c r="G789" i="54"/>
  <c r="F789" i="54"/>
  <c r="E789" i="54"/>
  <c r="I429" i="54"/>
  <c r="H429" i="54"/>
  <c r="G429" i="54"/>
  <c r="F429" i="54"/>
  <c r="E429" i="54"/>
  <c r="I739" i="54"/>
  <c r="H739" i="54"/>
  <c r="G739" i="54"/>
  <c r="F739" i="54"/>
  <c r="E739" i="54"/>
  <c r="I738" i="54"/>
  <c r="H738" i="54"/>
  <c r="G738" i="54"/>
  <c r="F738" i="54"/>
  <c r="E738" i="54"/>
  <c r="I74" i="54"/>
  <c r="H74" i="54"/>
  <c r="G74" i="54"/>
  <c r="F74" i="54"/>
  <c r="E74" i="54"/>
  <c r="I1062" i="54"/>
  <c r="H1062" i="54"/>
  <c r="G1062" i="54"/>
  <c r="F1062" i="54"/>
  <c r="E1062" i="54"/>
  <c r="I473" i="54"/>
  <c r="H473" i="54"/>
  <c r="G473" i="54"/>
  <c r="F473" i="54"/>
  <c r="E473" i="54"/>
  <c r="I363" i="54"/>
  <c r="H363" i="54"/>
  <c r="G363" i="54"/>
  <c r="F363" i="54"/>
  <c r="E363" i="54"/>
  <c r="I714" i="54"/>
  <c r="H714" i="54"/>
  <c r="G714" i="54"/>
  <c r="F714" i="54"/>
  <c r="E714" i="54"/>
  <c r="I737" i="54"/>
  <c r="H737" i="54"/>
  <c r="G737" i="54"/>
  <c r="F737" i="54"/>
  <c r="E737" i="54"/>
  <c r="I651" i="54"/>
  <c r="H651" i="54"/>
  <c r="G651" i="54"/>
  <c r="F651" i="54"/>
  <c r="E651" i="54"/>
  <c r="I788" i="54"/>
  <c r="H788" i="54"/>
  <c r="G788" i="54"/>
  <c r="F788" i="54"/>
  <c r="E788" i="54"/>
  <c r="I909" i="54"/>
  <c r="H909" i="54"/>
  <c r="G909" i="54"/>
  <c r="F909" i="54"/>
  <c r="E909" i="54"/>
  <c r="I643" i="54"/>
  <c r="H643" i="54"/>
  <c r="G643" i="54"/>
  <c r="F643" i="54"/>
  <c r="E643" i="54"/>
  <c r="I807" i="54"/>
  <c r="H807" i="54"/>
  <c r="G807" i="54"/>
  <c r="F807" i="54"/>
  <c r="E807" i="54"/>
  <c r="I690" i="54"/>
  <c r="H690" i="54"/>
  <c r="G690" i="54"/>
  <c r="F690" i="54"/>
  <c r="E690" i="54"/>
  <c r="I1023" i="54"/>
  <c r="H1023" i="54"/>
  <c r="G1023" i="54"/>
  <c r="F1023" i="54"/>
  <c r="E1023" i="54"/>
  <c r="I229" i="54"/>
  <c r="H229" i="54"/>
  <c r="G229" i="54"/>
  <c r="F229" i="54"/>
  <c r="E229" i="54"/>
  <c r="I806" i="54"/>
  <c r="H806" i="54"/>
  <c r="G806" i="54"/>
  <c r="F806" i="54"/>
  <c r="E806" i="54"/>
  <c r="I941" i="54"/>
  <c r="H941" i="54"/>
  <c r="G941" i="54"/>
  <c r="F941" i="54"/>
  <c r="E941" i="54"/>
  <c r="I938" i="54"/>
  <c r="H938" i="54"/>
  <c r="G938" i="54"/>
  <c r="F938" i="54"/>
  <c r="E938" i="54"/>
  <c r="I939" i="54"/>
  <c r="H939" i="54"/>
  <c r="G939" i="54"/>
  <c r="F939" i="54"/>
  <c r="E939" i="54"/>
  <c r="I940" i="54"/>
  <c r="H940" i="54"/>
  <c r="G940" i="54"/>
  <c r="F940" i="54"/>
  <c r="E940" i="54"/>
  <c r="I767" i="54"/>
  <c r="H767" i="54"/>
  <c r="G767" i="54"/>
  <c r="F767" i="54"/>
  <c r="E767" i="54"/>
  <c r="I566" i="54"/>
  <c r="H566" i="54"/>
  <c r="G566" i="54"/>
  <c r="F566" i="54"/>
  <c r="E566" i="54"/>
  <c r="I959" i="54"/>
  <c r="H959" i="54"/>
  <c r="G959" i="54"/>
  <c r="F959" i="54"/>
  <c r="E959" i="54"/>
  <c r="I521" i="54"/>
  <c r="H521" i="54"/>
  <c r="G521" i="54"/>
  <c r="F521" i="54"/>
  <c r="E521" i="54"/>
  <c r="I167" i="54"/>
  <c r="H167" i="54"/>
  <c r="G167" i="54"/>
  <c r="F167" i="54"/>
  <c r="E167" i="54"/>
  <c r="I723" i="54"/>
  <c r="H723" i="54"/>
  <c r="G723" i="54"/>
  <c r="F723" i="54"/>
  <c r="E723" i="54"/>
  <c r="I667" i="54"/>
  <c r="H667" i="54"/>
  <c r="G667" i="54"/>
  <c r="F667" i="54"/>
  <c r="E667" i="54"/>
  <c r="I500" i="54"/>
  <c r="H500" i="54"/>
  <c r="G500" i="54"/>
  <c r="F500" i="54"/>
  <c r="E500" i="54"/>
  <c r="I808" i="54"/>
  <c r="H808" i="54"/>
  <c r="G808" i="54"/>
  <c r="F808" i="54"/>
  <c r="E808" i="54"/>
  <c r="I689" i="54"/>
  <c r="H689" i="54"/>
  <c r="G689" i="54"/>
  <c r="F689" i="54"/>
  <c r="E689" i="54"/>
  <c r="I1000" i="54"/>
  <c r="H1000" i="54"/>
  <c r="G1000" i="54"/>
  <c r="F1000" i="54"/>
  <c r="E1000" i="54"/>
  <c r="I628" i="54"/>
  <c r="H628" i="54"/>
  <c r="G628" i="54"/>
  <c r="F628" i="54"/>
  <c r="E628" i="54"/>
  <c r="I1075" i="54"/>
  <c r="H1075" i="54"/>
  <c r="G1075" i="54"/>
  <c r="F1075" i="54"/>
  <c r="E1075" i="54"/>
  <c r="I91" i="54"/>
  <c r="H91" i="54"/>
  <c r="G91" i="54"/>
  <c r="F91" i="54"/>
  <c r="E91" i="54"/>
  <c r="I1015" i="54"/>
  <c r="H1015" i="54"/>
  <c r="G1015" i="54"/>
  <c r="F1015" i="54"/>
  <c r="E1015" i="54"/>
  <c r="I184" i="54"/>
  <c r="H184" i="54"/>
  <c r="G184" i="54"/>
  <c r="F184" i="54"/>
  <c r="E184" i="54"/>
  <c r="I18" i="54"/>
  <c r="H18" i="54"/>
  <c r="G18" i="54"/>
  <c r="F18" i="54"/>
  <c r="E18" i="54"/>
  <c r="I935" i="54"/>
  <c r="H935" i="54"/>
  <c r="G935" i="54"/>
  <c r="F935" i="54"/>
  <c r="E935" i="54"/>
  <c r="I397" i="54"/>
  <c r="H397" i="54"/>
  <c r="G397" i="54"/>
  <c r="F397" i="54"/>
  <c r="E397" i="54"/>
  <c r="I55" i="54"/>
  <c r="H55" i="54"/>
  <c r="G55" i="54"/>
  <c r="F55" i="54"/>
  <c r="E55" i="54"/>
  <c r="I666" i="54"/>
  <c r="H666" i="54"/>
  <c r="G666" i="54"/>
  <c r="F666" i="54"/>
  <c r="E666" i="54"/>
  <c r="I90" i="54"/>
  <c r="H90" i="54"/>
  <c r="G90" i="54"/>
  <c r="F90" i="54"/>
  <c r="E90" i="54"/>
  <c r="I399" i="54"/>
  <c r="H399" i="54"/>
  <c r="G399" i="54"/>
  <c r="F399" i="54"/>
  <c r="E399" i="54"/>
  <c r="I398" i="54"/>
  <c r="H398" i="54"/>
  <c r="G398" i="54"/>
  <c r="F398" i="54"/>
  <c r="E398" i="54"/>
  <c r="I627" i="54"/>
  <c r="H627" i="54"/>
  <c r="G627" i="54"/>
  <c r="F627" i="54"/>
  <c r="E627" i="54"/>
  <c r="I994" i="54"/>
  <c r="H994" i="54"/>
  <c r="G994" i="54"/>
  <c r="F994" i="54"/>
  <c r="E994" i="54"/>
  <c r="I318" i="54"/>
  <c r="H318" i="54"/>
  <c r="G318" i="54"/>
  <c r="F318" i="54"/>
  <c r="E318" i="54"/>
  <c r="I333" i="54"/>
  <c r="H333" i="54"/>
  <c r="G333" i="54"/>
  <c r="F333" i="54"/>
  <c r="E333" i="54"/>
  <c r="I822" i="54"/>
  <c r="H822" i="54"/>
  <c r="G822" i="54"/>
  <c r="F822" i="54"/>
  <c r="E822" i="54"/>
  <c r="I1054" i="54"/>
  <c r="H1054" i="54"/>
  <c r="G1054" i="54"/>
  <c r="F1054" i="54"/>
  <c r="E1054" i="54"/>
  <c r="I942" i="54"/>
  <c r="H942" i="54"/>
  <c r="G942" i="54"/>
  <c r="F942" i="54"/>
  <c r="E942" i="54"/>
  <c r="I862" i="54"/>
  <c r="H862" i="54"/>
  <c r="G862" i="54"/>
  <c r="F862" i="54"/>
  <c r="E862" i="54"/>
  <c r="I319" i="54"/>
  <c r="H319" i="54"/>
  <c r="G319" i="54"/>
  <c r="F319" i="54"/>
  <c r="E319" i="54"/>
  <c r="I45" i="54"/>
  <c r="H45" i="54"/>
  <c r="G45" i="54"/>
  <c r="F45" i="54"/>
  <c r="E45" i="54"/>
  <c r="I161" i="54"/>
  <c r="H161" i="54"/>
  <c r="G161" i="54"/>
  <c r="F161" i="54"/>
  <c r="E161" i="54"/>
  <c r="I271" i="54"/>
  <c r="H271" i="54"/>
  <c r="G271" i="54"/>
  <c r="F271" i="54"/>
  <c r="E271" i="54"/>
  <c r="I821" i="54"/>
  <c r="H821" i="54"/>
  <c r="G821" i="54"/>
  <c r="F821" i="54"/>
  <c r="E821" i="54"/>
  <c r="I831" i="54"/>
  <c r="H831" i="54"/>
  <c r="G831" i="54"/>
  <c r="F831" i="54"/>
  <c r="E831" i="54"/>
  <c r="I659" i="54"/>
  <c r="H659" i="54"/>
  <c r="G659" i="54"/>
  <c r="F659" i="54"/>
  <c r="E659" i="54"/>
  <c r="I706" i="54"/>
  <c r="H706" i="54"/>
  <c r="G706" i="54"/>
  <c r="F706" i="54"/>
  <c r="E706" i="54"/>
  <c r="I900" i="54"/>
  <c r="H900" i="54"/>
  <c r="G900" i="54"/>
  <c r="F900" i="54"/>
  <c r="E900" i="54"/>
  <c r="I899" i="54"/>
  <c r="H899" i="54"/>
  <c r="G899" i="54"/>
  <c r="F899" i="54"/>
  <c r="E899" i="54"/>
  <c r="I1005" i="54"/>
  <c r="H1005" i="54"/>
  <c r="G1005" i="54"/>
  <c r="F1005" i="54"/>
  <c r="E1005" i="54"/>
  <c r="I125" i="54"/>
  <c r="H125" i="54"/>
  <c r="G125" i="54"/>
  <c r="F125" i="54"/>
  <c r="E125" i="54"/>
  <c r="I973" i="54"/>
  <c r="H973" i="54"/>
  <c r="G973" i="54"/>
  <c r="F973" i="54"/>
  <c r="E973" i="54"/>
  <c r="I911" i="54"/>
  <c r="H911" i="54"/>
  <c r="G911" i="54"/>
  <c r="F911" i="54"/>
  <c r="E911" i="54"/>
  <c r="I43" i="54"/>
  <c r="H43" i="54"/>
  <c r="G43" i="54"/>
  <c r="F43" i="54"/>
  <c r="E43" i="54"/>
  <c r="I359" i="54"/>
  <c r="H359" i="54"/>
  <c r="G359" i="54"/>
  <c r="F359" i="54"/>
  <c r="E359" i="54"/>
  <c r="I910" i="54"/>
  <c r="H910" i="54"/>
  <c r="G910" i="54"/>
  <c r="F910" i="54"/>
  <c r="E910" i="54"/>
  <c r="I24" i="54"/>
  <c r="H24" i="54"/>
  <c r="G24" i="54"/>
  <c r="F24" i="54"/>
  <c r="E24" i="54"/>
  <c r="I449" i="54"/>
  <c r="H449" i="54"/>
  <c r="G449" i="54"/>
  <c r="F449" i="54"/>
  <c r="E449" i="54"/>
  <c r="I1020" i="54"/>
  <c r="H1020" i="54"/>
  <c r="G1020" i="54"/>
  <c r="F1020" i="54"/>
  <c r="E1020" i="54"/>
  <c r="I858" i="54"/>
  <c r="H858" i="54"/>
  <c r="G858" i="54"/>
  <c r="F858" i="54"/>
  <c r="E858" i="54"/>
  <c r="I335" i="54"/>
  <c r="H335" i="54"/>
  <c r="G335" i="54"/>
  <c r="F335" i="54"/>
  <c r="E335" i="54"/>
  <c r="I137" i="54"/>
  <c r="H137" i="54"/>
  <c r="G137" i="54"/>
  <c r="F137" i="54"/>
  <c r="E137" i="54"/>
  <c r="I136" i="54"/>
  <c r="H136" i="54"/>
  <c r="G136" i="54"/>
  <c r="F136" i="54"/>
  <c r="E136" i="54"/>
  <c r="I82" i="54"/>
  <c r="H82" i="54"/>
  <c r="G82" i="54"/>
  <c r="F82" i="54"/>
  <c r="E82" i="54"/>
  <c r="I81" i="54"/>
  <c r="H81" i="54"/>
  <c r="G81" i="54"/>
  <c r="F81" i="54"/>
  <c r="E81" i="54"/>
  <c r="I80" i="54"/>
  <c r="H80" i="54"/>
  <c r="G80" i="54"/>
  <c r="F80" i="54"/>
  <c r="E80" i="54"/>
  <c r="I916" i="54"/>
  <c r="H916" i="54"/>
  <c r="G916" i="54"/>
  <c r="F916" i="54"/>
  <c r="E916" i="54"/>
  <c r="I1035" i="54"/>
  <c r="H1035" i="54"/>
  <c r="G1035" i="54"/>
  <c r="F1035" i="54"/>
  <c r="E1035" i="54"/>
  <c r="I348" i="54"/>
  <c r="H348" i="54"/>
  <c r="G348" i="54"/>
  <c r="F348" i="54"/>
  <c r="E348" i="54"/>
  <c r="I201" i="54"/>
  <c r="H201" i="54"/>
  <c r="G201" i="54"/>
  <c r="F201" i="54"/>
  <c r="E201" i="54"/>
  <c r="I310" i="54"/>
  <c r="H310" i="54"/>
  <c r="G310" i="54"/>
  <c r="F310" i="54"/>
  <c r="E310" i="54"/>
  <c r="I330" i="54"/>
  <c r="H330" i="54"/>
  <c r="G330" i="54"/>
  <c r="F330" i="54"/>
  <c r="E330" i="54"/>
  <c r="I561" i="54"/>
  <c r="H561" i="54"/>
  <c r="G561" i="54"/>
  <c r="F561" i="54"/>
  <c r="E561" i="54"/>
  <c r="I329" i="54"/>
  <c r="H329" i="54"/>
  <c r="G329" i="54"/>
  <c r="F329" i="54"/>
  <c r="E329" i="54"/>
  <c r="I173" i="54"/>
  <c r="H173" i="54"/>
  <c r="G173" i="54"/>
  <c r="F173" i="54"/>
  <c r="E173" i="54"/>
  <c r="I920" i="54"/>
  <c r="H920" i="54"/>
  <c r="G920" i="54"/>
  <c r="F920" i="54"/>
  <c r="E920" i="54"/>
  <c r="I349" i="54"/>
  <c r="H349" i="54"/>
  <c r="G349" i="54"/>
  <c r="F349" i="54"/>
  <c r="E349" i="54"/>
  <c r="I913" i="54"/>
  <c r="H913" i="54"/>
  <c r="G913" i="54"/>
  <c r="F913" i="54"/>
  <c r="E913" i="54"/>
  <c r="I978" i="54"/>
  <c r="H978" i="54"/>
  <c r="G978" i="54"/>
  <c r="F978" i="54"/>
  <c r="E978" i="54"/>
  <c r="I71" i="54"/>
  <c r="H71" i="54"/>
  <c r="G71" i="54"/>
  <c r="F71" i="54"/>
  <c r="E71" i="54"/>
  <c r="I967" i="54"/>
  <c r="H967" i="54"/>
  <c r="G967" i="54"/>
  <c r="F967" i="54"/>
  <c r="E967" i="54"/>
  <c r="I809" i="54"/>
  <c r="H809" i="54"/>
  <c r="G809" i="54"/>
  <c r="F809" i="54"/>
  <c r="E809" i="54"/>
  <c r="I793" i="54"/>
  <c r="H793" i="54"/>
  <c r="G793" i="54"/>
  <c r="F793" i="54"/>
  <c r="E793" i="54"/>
  <c r="I520" i="54"/>
  <c r="H520" i="54"/>
  <c r="G520" i="54"/>
  <c r="F520" i="54"/>
  <c r="E520" i="54"/>
  <c r="I779" i="54"/>
  <c r="H779" i="54"/>
  <c r="G779" i="54"/>
  <c r="F779" i="54"/>
  <c r="E779" i="54"/>
  <c r="I966" i="54"/>
  <c r="H966" i="54"/>
  <c r="G966" i="54"/>
  <c r="F966" i="54"/>
  <c r="E966" i="54"/>
  <c r="I261" i="54"/>
  <c r="H261" i="54"/>
  <c r="G261" i="54"/>
  <c r="F261" i="54"/>
  <c r="E261" i="54"/>
  <c r="I988" i="54"/>
  <c r="H988" i="54"/>
  <c r="G988" i="54"/>
  <c r="F988" i="54"/>
  <c r="E988" i="54"/>
  <c r="I248" i="54"/>
  <c r="H248" i="54"/>
  <c r="G248" i="54"/>
  <c r="F248" i="54"/>
  <c r="E248" i="54"/>
  <c r="I53" i="54"/>
  <c r="H53" i="54"/>
  <c r="G53" i="54"/>
  <c r="F53" i="54"/>
  <c r="E53" i="54"/>
  <c r="I451" i="54"/>
  <c r="H451" i="54"/>
  <c r="G451" i="54"/>
  <c r="F451" i="54"/>
  <c r="E451" i="54"/>
  <c r="I918" i="54"/>
  <c r="H918" i="54"/>
  <c r="G918" i="54"/>
  <c r="F918" i="54"/>
  <c r="E918" i="54"/>
  <c r="I72" i="54"/>
  <c r="H72" i="54"/>
  <c r="G72" i="54"/>
  <c r="F72" i="54"/>
  <c r="E72" i="54"/>
  <c r="I674" i="54"/>
  <c r="H674" i="54"/>
  <c r="G674" i="54"/>
  <c r="F674" i="54"/>
  <c r="E674" i="54"/>
  <c r="I422" i="54"/>
  <c r="H422" i="54"/>
  <c r="G422" i="54"/>
  <c r="F422" i="54"/>
  <c r="E422" i="54"/>
  <c r="I292" i="54"/>
  <c r="H292" i="54"/>
  <c r="G292" i="54"/>
  <c r="F292" i="54"/>
  <c r="E292" i="54"/>
  <c r="I204" i="54"/>
  <c r="H204" i="54"/>
  <c r="G204" i="54"/>
  <c r="F204" i="54"/>
  <c r="E204" i="54"/>
  <c r="I965" i="54"/>
  <c r="H965" i="54"/>
  <c r="G965" i="54"/>
  <c r="F965" i="54"/>
  <c r="E965" i="54"/>
  <c r="I999" i="54"/>
  <c r="H999" i="54"/>
  <c r="G999" i="54"/>
  <c r="F999" i="54"/>
  <c r="E999" i="54"/>
  <c r="I116" i="54"/>
  <c r="H116" i="54"/>
  <c r="G116" i="54"/>
  <c r="F116" i="54"/>
  <c r="E116" i="54"/>
  <c r="I148" i="54"/>
  <c r="H148" i="54"/>
  <c r="G148" i="54"/>
  <c r="F148" i="54"/>
  <c r="E148" i="54"/>
  <c r="I386" i="54"/>
  <c r="H386" i="54"/>
  <c r="G386" i="54"/>
  <c r="F386" i="54"/>
  <c r="E386" i="54"/>
  <c r="I14" i="54"/>
  <c r="H14" i="54"/>
  <c r="G14" i="54"/>
  <c r="F14" i="54"/>
  <c r="E14" i="54"/>
  <c r="I150" i="54"/>
  <c r="H150" i="54"/>
  <c r="G150" i="54"/>
  <c r="F150" i="54"/>
  <c r="E150" i="54"/>
  <c r="I7" i="54"/>
  <c r="H7" i="54"/>
  <c r="G7" i="54"/>
  <c r="F7" i="54"/>
  <c r="E7" i="54"/>
  <c r="I253" i="54"/>
  <c r="H253" i="54"/>
  <c r="G253" i="54"/>
  <c r="F253" i="54"/>
  <c r="E253" i="54"/>
  <c r="I675" i="54"/>
  <c r="H675" i="54"/>
  <c r="G675" i="54"/>
  <c r="F675" i="54"/>
  <c r="E675" i="54"/>
  <c r="I552" i="54"/>
  <c r="H552" i="54"/>
  <c r="G552" i="54"/>
  <c r="F552" i="54"/>
  <c r="E552" i="54"/>
  <c r="I676" i="54"/>
  <c r="H676" i="54"/>
  <c r="G676" i="54"/>
  <c r="F676" i="54"/>
  <c r="E676" i="54"/>
  <c r="I677" i="54"/>
  <c r="H677" i="54"/>
  <c r="G677" i="54"/>
  <c r="F677" i="54"/>
  <c r="E677" i="54"/>
  <c r="I138" i="54"/>
  <c r="H138" i="54"/>
  <c r="G138" i="54"/>
  <c r="F138" i="54"/>
  <c r="E138" i="54"/>
  <c r="I818" i="54"/>
  <c r="H818" i="54"/>
  <c r="G818" i="54"/>
  <c r="F818" i="54"/>
  <c r="E818" i="54"/>
  <c r="I819" i="54"/>
  <c r="H819" i="54"/>
  <c r="G819" i="54"/>
  <c r="F819" i="54"/>
  <c r="E819" i="54"/>
  <c r="I6" i="54"/>
  <c r="H6" i="54"/>
  <c r="G6" i="54"/>
  <c r="F6" i="54"/>
  <c r="E6" i="54"/>
  <c r="I921" i="54"/>
  <c r="H921" i="54"/>
  <c r="G921" i="54"/>
  <c r="F921" i="54"/>
  <c r="E921" i="54"/>
  <c r="I114" i="54"/>
  <c r="H114" i="54"/>
  <c r="G114" i="54"/>
  <c r="F114" i="54"/>
  <c r="E114" i="54"/>
  <c r="I838" i="54"/>
  <c r="H838" i="54"/>
  <c r="G838" i="54"/>
  <c r="F838" i="54"/>
  <c r="E838" i="54"/>
  <c r="I182" i="54"/>
  <c r="H182" i="54"/>
  <c r="G182" i="54"/>
  <c r="F182" i="54"/>
  <c r="E182" i="54"/>
  <c r="I450" i="54"/>
  <c r="H450" i="54"/>
  <c r="G450" i="54"/>
  <c r="F450" i="54"/>
  <c r="E450" i="54"/>
  <c r="I619" i="54"/>
  <c r="H619" i="54"/>
  <c r="G619" i="54"/>
  <c r="F619" i="54"/>
  <c r="E619" i="54"/>
  <c r="I813" i="54"/>
  <c r="H813" i="54"/>
  <c r="G813" i="54"/>
  <c r="F813" i="54"/>
  <c r="E813" i="54"/>
  <c r="I840" i="54"/>
  <c r="H840" i="54"/>
  <c r="G840" i="54"/>
  <c r="F840" i="54"/>
  <c r="E840" i="54"/>
  <c r="I157" i="54"/>
  <c r="H157" i="54"/>
  <c r="G157" i="54"/>
  <c r="F157" i="54"/>
  <c r="E157" i="54"/>
  <c r="I1029" i="54"/>
  <c r="H1029" i="54"/>
  <c r="G1029" i="54"/>
  <c r="F1029" i="54"/>
  <c r="E1029" i="54"/>
  <c r="I839" i="54"/>
  <c r="H839" i="54"/>
  <c r="G839" i="54"/>
  <c r="F839" i="54"/>
  <c r="E839" i="54"/>
  <c r="I352" i="54"/>
  <c r="H352" i="54"/>
  <c r="G352" i="54"/>
  <c r="F352" i="54"/>
  <c r="E352" i="54"/>
  <c r="I389" i="54"/>
  <c r="H389" i="54"/>
  <c r="G389" i="54"/>
  <c r="F389" i="54"/>
  <c r="E389" i="54"/>
  <c r="I691" i="54"/>
  <c r="H691" i="54"/>
  <c r="G691" i="54"/>
  <c r="F691" i="54"/>
  <c r="E691" i="54"/>
  <c r="I742" i="54"/>
  <c r="H742" i="54"/>
  <c r="G742" i="54"/>
  <c r="F742" i="54"/>
  <c r="E742" i="54"/>
  <c r="I823" i="54"/>
  <c r="H823" i="54"/>
  <c r="G823" i="54"/>
  <c r="F823" i="54"/>
  <c r="E823" i="54"/>
  <c r="I595" i="54"/>
  <c r="H595" i="54"/>
  <c r="G595" i="54"/>
  <c r="F595" i="54"/>
  <c r="E595" i="54"/>
  <c r="I924" i="54"/>
  <c r="H924" i="54"/>
  <c r="G924" i="54"/>
  <c r="F924" i="54"/>
  <c r="E924" i="54"/>
  <c r="I925" i="54"/>
  <c r="H925" i="54"/>
  <c r="G925" i="54"/>
  <c r="F925" i="54"/>
  <c r="E925" i="54"/>
  <c r="I239" i="54"/>
  <c r="H239" i="54"/>
  <c r="G239" i="54"/>
  <c r="F239" i="54"/>
  <c r="E239" i="54"/>
  <c r="I986" i="54"/>
  <c r="H986" i="54"/>
  <c r="G986" i="54"/>
  <c r="F986" i="54"/>
  <c r="E986" i="54"/>
  <c r="I439" i="54"/>
  <c r="H439" i="54"/>
  <c r="G439" i="54"/>
  <c r="F439" i="54"/>
  <c r="E439" i="54"/>
  <c r="I238" i="54"/>
  <c r="H238" i="54"/>
  <c r="G238" i="54"/>
  <c r="F238" i="54"/>
  <c r="E238" i="54"/>
  <c r="I655" i="54"/>
  <c r="H655" i="54"/>
  <c r="G655" i="54"/>
  <c r="F655" i="54"/>
  <c r="E655" i="54"/>
  <c r="I824" i="54"/>
  <c r="H824" i="54"/>
  <c r="G824" i="54"/>
  <c r="F824" i="54"/>
  <c r="E824" i="54"/>
  <c r="I456" i="54"/>
  <c r="H456" i="54"/>
  <c r="G456" i="54"/>
  <c r="F456" i="54"/>
  <c r="E456" i="54"/>
  <c r="I1052" i="54"/>
  <c r="H1052" i="54"/>
  <c r="G1052" i="54"/>
  <c r="F1052" i="54"/>
  <c r="E1052" i="54"/>
  <c r="I328" i="54"/>
  <c r="H328" i="54"/>
  <c r="G328" i="54"/>
  <c r="F328" i="54"/>
  <c r="E328" i="54"/>
  <c r="I331" i="54"/>
  <c r="H331" i="54"/>
  <c r="G331" i="54"/>
  <c r="F331" i="54"/>
  <c r="E331" i="54"/>
  <c r="I466" i="54"/>
  <c r="H466" i="54"/>
  <c r="G466" i="54"/>
  <c r="F466" i="54"/>
  <c r="E466" i="54"/>
  <c r="I327" i="54"/>
  <c r="H327" i="54"/>
  <c r="G327" i="54"/>
  <c r="F327" i="54"/>
  <c r="E327" i="54"/>
  <c r="I464" i="54"/>
  <c r="H464" i="54"/>
  <c r="G464" i="54"/>
  <c r="F464" i="54"/>
  <c r="E464" i="54"/>
  <c r="I1025" i="54"/>
  <c r="H1025" i="54"/>
  <c r="G1025" i="54"/>
  <c r="F1025" i="54"/>
  <c r="E1025" i="54"/>
  <c r="I463" i="54"/>
  <c r="H463" i="54"/>
  <c r="G463" i="54"/>
  <c r="F463" i="54"/>
  <c r="E463" i="54"/>
  <c r="I534" i="54"/>
  <c r="H534" i="54"/>
  <c r="G534" i="54"/>
  <c r="F534" i="54"/>
  <c r="E534" i="54"/>
  <c r="I203" i="54"/>
  <c r="H203" i="54"/>
  <c r="G203" i="54"/>
  <c r="F203" i="54"/>
  <c r="E203" i="54"/>
  <c r="I110" i="54"/>
  <c r="H110" i="54"/>
  <c r="G110" i="54"/>
  <c r="F110" i="54"/>
  <c r="E110" i="54"/>
  <c r="I613" i="54"/>
  <c r="H613" i="54"/>
  <c r="G613" i="54"/>
  <c r="F613" i="54"/>
  <c r="E613" i="54"/>
  <c r="I641" i="54"/>
  <c r="H641" i="54"/>
  <c r="G641" i="54"/>
  <c r="F641" i="54"/>
  <c r="E641" i="54"/>
  <c r="I178" i="54"/>
  <c r="H178" i="54"/>
  <c r="G178" i="54"/>
  <c r="F178" i="54"/>
  <c r="E178" i="54"/>
  <c r="I642" i="54"/>
  <c r="H642" i="54"/>
  <c r="G642" i="54"/>
  <c r="F642" i="54"/>
  <c r="E642" i="54"/>
  <c r="I212" i="54"/>
  <c r="H212" i="54"/>
  <c r="G212" i="54"/>
  <c r="F212" i="54"/>
  <c r="E212" i="54"/>
  <c r="I1026" i="54"/>
  <c r="H1026" i="54"/>
  <c r="G1026" i="54"/>
  <c r="F1026" i="54"/>
  <c r="E1026" i="54"/>
  <c r="I460" i="54"/>
  <c r="H460" i="54"/>
  <c r="G460" i="54"/>
  <c r="F460" i="54"/>
  <c r="E460" i="54"/>
  <c r="I462" i="54"/>
  <c r="H462" i="54"/>
  <c r="G462" i="54"/>
  <c r="F462" i="54"/>
  <c r="E462" i="54"/>
  <c r="I857" i="54"/>
  <c r="H857" i="54"/>
  <c r="G857" i="54"/>
  <c r="F857" i="54"/>
  <c r="E857" i="54"/>
  <c r="I392" i="54"/>
  <c r="H392" i="54"/>
  <c r="G392" i="54"/>
  <c r="F392" i="54"/>
  <c r="E392" i="54"/>
  <c r="I502" i="54"/>
  <c r="H502" i="54"/>
  <c r="G502" i="54"/>
  <c r="F502" i="54"/>
  <c r="E502" i="54"/>
  <c r="I351" i="54"/>
  <c r="H351" i="54"/>
  <c r="G351" i="54"/>
  <c r="F351" i="54"/>
  <c r="E351" i="54"/>
  <c r="I132" i="54"/>
  <c r="H132" i="54"/>
  <c r="G132" i="54"/>
  <c r="F132" i="54"/>
  <c r="E132" i="54"/>
  <c r="I94" i="54"/>
  <c r="H94" i="54"/>
  <c r="G94" i="54"/>
  <c r="F94" i="54"/>
  <c r="E94" i="54"/>
  <c r="I315" i="54"/>
  <c r="H315" i="54"/>
  <c r="G315" i="54"/>
  <c r="F315" i="54"/>
  <c r="E315" i="54"/>
  <c r="I22" i="54"/>
  <c r="H22" i="54"/>
  <c r="G22" i="54"/>
  <c r="F22" i="54"/>
  <c r="E22" i="54"/>
  <c r="I583" i="54"/>
  <c r="H583" i="54"/>
  <c r="G583" i="54"/>
  <c r="F583" i="54"/>
  <c r="E583" i="54"/>
  <c r="I312" i="54"/>
  <c r="H312" i="54"/>
  <c r="G312" i="54"/>
  <c r="F312" i="54"/>
  <c r="E312" i="54"/>
  <c r="I673" i="54"/>
  <c r="H673" i="54"/>
  <c r="G673" i="54"/>
  <c r="F673" i="54"/>
  <c r="E673" i="54"/>
  <c r="I423" i="54"/>
  <c r="H423" i="54"/>
  <c r="G423" i="54"/>
  <c r="F423" i="54"/>
  <c r="E423" i="54"/>
  <c r="I1017" i="54"/>
  <c r="H1017" i="54"/>
  <c r="G1017" i="54"/>
  <c r="F1017" i="54"/>
  <c r="E1017" i="54"/>
  <c r="I290" i="54"/>
  <c r="H290" i="54"/>
  <c r="G290" i="54"/>
  <c r="F290" i="54"/>
  <c r="E290" i="54"/>
  <c r="I213" i="54"/>
  <c r="H213" i="54"/>
  <c r="G213" i="54"/>
  <c r="F213" i="54"/>
  <c r="E213" i="54"/>
  <c r="I868" i="54"/>
  <c r="H868" i="54"/>
  <c r="G868" i="54"/>
  <c r="F868" i="54"/>
  <c r="E868" i="54"/>
  <c r="I1016" i="54"/>
  <c r="H1016" i="54"/>
  <c r="G1016" i="54"/>
  <c r="F1016" i="54"/>
  <c r="E1016" i="54"/>
  <c r="I413" i="54"/>
  <c r="H413" i="54"/>
  <c r="G413" i="54"/>
  <c r="F413" i="54"/>
  <c r="E413" i="54"/>
  <c r="I358" i="54"/>
  <c r="H358" i="54"/>
  <c r="G358" i="54"/>
  <c r="F358" i="54"/>
  <c r="E358" i="54"/>
  <c r="I526" i="54"/>
  <c r="H526" i="54"/>
  <c r="G526" i="54"/>
  <c r="F526" i="54"/>
  <c r="E526" i="54"/>
  <c r="I494" i="54"/>
  <c r="H494" i="54"/>
  <c r="G494" i="54"/>
  <c r="F494" i="54"/>
  <c r="E494" i="54"/>
  <c r="I342" i="54"/>
  <c r="H342" i="54"/>
  <c r="G342" i="54"/>
  <c r="F342" i="54"/>
  <c r="E342" i="54"/>
  <c r="I890" i="54"/>
  <c r="H890" i="54"/>
  <c r="G890" i="54"/>
  <c r="F890" i="54"/>
  <c r="E890" i="54"/>
  <c r="I653" i="54"/>
  <c r="H653" i="54"/>
  <c r="G653" i="54"/>
  <c r="F653" i="54"/>
  <c r="E653" i="54"/>
  <c r="I547" i="54"/>
  <c r="H547" i="54"/>
  <c r="G547" i="54"/>
  <c r="F547" i="54"/>
  <c r="E547" i="54"/>
  <c r="I930" i="54"/>
  <c r="H930" i="54"/>
  <c r="G930" i="54"/>
  <c r="F930" i="54"/>
  <c r="E930" i="54"/>
  <c r="I63" i="54"/>
  <c r="H63" i="54"/>
  <c r="G63" i="54"/>
  <c r="F63" i="54"/>
  <c r="E63" i="54"/>
  <c r="I501" i="54"/>
  <c r="H501" i="54"/>
  <c r="G501" i="54"/>
  <c r="F501" i="54"/>
  <c r="E501" i="54"/>
  <c r="I223" i="54"/>
  <c r="H223" i="54"/>
  <c r="G223" i="54"/>
  <c r="F223" i="54"/>
  <c r="E223" i="54"/>
  <c r="I1030" i="54"/>
  <c r="H1030" i="54"/>
  <c r="G1030" i="54"/>
  <c r="F1030" i="54"/>
  <c r="E1030" i="54"/>
  <c r="I426" i="54"/>
  <c r="H426" i="54"/>
  <c r="G426" i="54"/>
  <c r="F426" i="54"/>
  <c r="E426" i="54"/>
  <c r="I56" i="54"/>
  <c r="H56" i="54"/>
  <c r="G56" i="54"/>
  <c r="F56" i="54"/>
  <c r="E56" i="54"/>
  <c r="I226" i="54"/>
  <c r="H226" i="54"/>
  <c r="G226" i="54"/>
  <c r="F226" i="54"/>
  <c r="E226" i="54"/>
  <c r="I4" i="54"/>
  <c r="H4" i="54"/>
  <c r="G4" i="54"/>
  <c r="F4" i="54"/>
  <c r="E4" i="54"/>
  <c r="I1056" i="54"/>
  <c r="H1056" i="54"/>
  <c r="G1056" i="54"/>
  <c r="F1056" i="54"/>
  <c r="E1056" i="54"/>
  <c r="I720" i="54"/>
  <c r="H720" i="54"/>
  <c r="G720" i="54"/>
  <c r="F720" i="54"/>
  <c r="E720" i="54"/>
  <c r="I317" i="54"/>
  <c r="H317" i="54"/>
  <c r="G317" i="54"/>
  <c r="F317" i="54"/>
  <c r="E317" i="54"/>
  <c r="I865" i="54"/>
  <c r="H865" i="54"/>
  <c r="G865" i="54"/>
  <c r="F865" i="54"/>
  <c r="E865" i="54"/>
  <c r="I990" i="54"/>
  <c r="H990" i="54"/>
  <c r="G990" i="54"/>
  <c r="F990" i="54"/>
  <c r="E990" i="54"/>
  <c r="I915" i="54"/>
  <c r="H915" i="54"/>
  <c r="G915" i="54"/>
  <c r="F915" i="54"/>
  <c r="E915" i="54"/>
  <c r="I758" i="54"/>
  <c r="H758" i="54"/>
  <c r="G758" i="54"/>
  <c r="F758" i="54"/>
  <c r="E758" i="54"/>
  <c r="I30" i="54"/>
  <c r="H30" i="54"/>
  <c r="G30" i="54"/>
  <c r="F30" i="54"/>
  <c r="E30" i="54"/>
  <c r="I485" i="54"/>
  <c r="H485" i="54"/>
  <c r="G485" i="54"/>
  <c r="F485" i="54"/>
  <c r="E485" i="54"/>
  <c r="I222" i="54"/>
  <c r="H222" i="54"/>
  <c r="G222" i="54"/>
  <c r="F222" i="54"/>
  <c r="E222" i="54"/>
  <c r="I1081" i="54"/>
  <c r="H1081" i="54"/>
  <c r="G1081" i="54"/>
  <c r="F1081" i="54"/>
  <c r="E1081" i="54"/>
  <c r="I625" i="54"/>
  <c r="H625" i="54"/>
  <c r="G625" i="54"/>
  <c r="F625" i="54"/>
  <c r="E625" i="54"/>
  <c r="I657" i="54"/>
  <c r="H657" i="54"/>
  <c r="G657" i="54"/>
  <c r="F657" i="54"/>
  <c r="E657" i="54"/>
  <c r="I775" i="54"/>
  <c r="H775" i="54"/>
  <c r="G775" i="54"/>
  <c r="F775" i="54"/>
  <c r="E775" i="54"/>
  <c r="I130" i="54"/>
  <c r="H130" i="54"/>
  <c r="G130" i="54"/>
  <c r="F130" i="54"/>
  <c r="E130" i="54"/>
  <c r="I1031" i="54"/>
  <c r="H1031" i="54"/>
  <c r="G1031" i="54"/>
  <c r="F1031" i="54"/>
  <c r="E1031" i="54"/>
  <c r="I445" i="54"/>
  <c r="H445" i="54"/>
  <c r="G445" i="54"/>
  <c r="F445" i="54"/>
  <c r="E445" i="54"/>
  <c r="I982" i="54"/>
  <c r="H982" i="54"/>
  <c r="G982" i="54"/>
  <c r="F982" i="54"/>
  <c r="E982" i="54"/>
  <c r="I953" i="54"/>
  <c r="H953" i="54"/>
  <c r="G953" i="54"/>
  <c r="F953" i="54"/>
  <c r="E953" i="54"/>
  <c r="I820" i="54"/>
  <c r="H820" i="54"/>
  <c r="G820" i="54"/>
  <c r="F820" i="54"/>
  <c r="E820" i="54"/>
  <c r="I748" i="54"/>
  <c r="H748" i="54"/>
  <c r="G748" i="54"/>
  <c r="F748" i="54"/>
  <c r="E748" i="54"/>
  <c r="I712" i="54"/>
  <c r="H712" i="54"/>
  <c r="G712" i="54"/>
  <c r="F712" i="54"/>
  <c r="E712" i="54"/>
  <c r="I669" i="54"/>
  <c r="H669" i="54"/>
  <c r="G669" i="54"/>
  <c r="F669" i="54"/>
  <c r="E669" i="54"/>
  <c r="I670" i="54"/>
  <c r="H670" i="54"/>
  <c r="G670" i="54"/>
  <c r="F670" i="54"/>
  <c r="E670" i="54"/>
  <c r="I836" i="54"/>
  <c r="H836" i="54"/>
  <c r="G836" i="54"/>
  <c r="F836" i="54"/>
  <c r="E836" i="54"/>
  <c r="I593" i="54"/>
  <c r="H593" i="54"/>
  <c r="G593" i="54"/>
  <c r="F593" i="54"/>
  <c r="E593" i="54"/>
  <c r="I168" i="54"/>
  <c r="H168" i="54"/>
  <c r="G168" i="54"/>
  <c r="F168" i="54"/>
  <c r="E168" i="54"/>
  <c r="I540" i="54"/>
  <c r="H540" i="54"/>
  <c r="G540" i="54"/>
  <c r="F540" i="54"/>
  <c r="E540" i="54"/>
  <c r="I718" i="54"/>
  <c r="H718" i="54"/>
  <c r="G718" i="54"/>
  <c r="F718" i="54"/>
  <c r="E718" i="54"/>
  <c r="I188" i="54"/>
  <c r="H188" i="54"/>
  <c r="G188" i="54"/>
  <c r="F188" i="54"/>
  <c r="E188" i="54"/>
  <c r="I1066" i="54"/>
  <c r="H1066" i="54"/>
  <c r="G1066" i="54"/>
  <c r="F1066" i="54"/>
  <c r="E1066" i="54"/>
  <c r="I259" i="54"/>
  <c r="H259" i="54"/>
  <c r="G259" i="54"/>
  <c r="F259" i="54"/>
  <c r="E259" i="54"/>
  <c r="I776" i="54"/>
  <c r="H776" i="54"/>
  <c r="G776" i="54"/>
  <c r="F776" i="54"/>
  <c r="E776" i="54"/>
  <c r="I260" i="54"/>
  <c r="H260" i="54"/>
  <c r="G260" i="54"/>
  <c r="F260" i="54"/>
  <c r="E260" i="54"/>
  <c r="I686" i="54"/>
  <c r="H686" i="54"/>
  <c r="G686" i="54"/>
  <c r="F686" i="54"/>
  <c r="E686" i="54"/>
  <c r="I1014" i="54"/>
  <c r="H1014" i="54"/>
  <c r="G1014" i="54"/>
  <c r="F1014" i="54"/>
  <c r="E1014" i="54"/>
  <c r="I454" i="54"/>
  <c r="H454" i="54"/>
  <c r="G454" i="54"/>
  <c r="F454" i="54"/>
  <c r="E454" i="54"/>
  <c r="I64" i="54"/>
  <c r="H64" i="54"/>
  <c r="G64" i="54"/>
  <c r="F64" i="54"/>
  <c r="E64" i="54"/>
  <c r="I20" i="54"/>
  <c r="H20" i="54"/>
  <c r="G20" i="54"/>
  <c r="F20" i="54"/>
  <c r="E20" i="54"/>
  <c r="I1043" i="54"/>
  <c r="H1043" i="54"/>
  <c r="G1043" i="54"/>
  <c r="F1043" i="54"/>
  <c r="E1043" i="54"/>
  <c r="I95" i="54"/>
  <c r="H95" i="54"/>
  <c r="G95" i="54"/>
  <c r="F95" i="54"/>
  <c r="E95" i="54"/>
  <c r="I997" i="54"/>
  <c r="H997" i="54"/>
  <c r="G997" i="54"/>
  <c r="F997" i="54"/>
  <c r="E997" i="54"/>
  <c r="I448" i="54"/>
  <c r="H448" i="54"/>
  <c r="G448" i="54"/>
  <c r="F448" i="54"/>
  <c r="E448" i="54"/>
  <c r="I41" i="54"/>
  <c r="H41" i="54"/>
  <c r="G41" i="54"/>
  <c r="F41" i="54"/>
  <c r="E41" i="54"/>
  <c r="I1008" i="54"/>
  <c r="H1008" i="54"/>
  <c r="G1008" i="54"/>
  <c r="F1008" i="54"/>
  <c r="E1008" i="54"/>
  <c r="I324" i="54"/>
  <c r="H324" i="54"/>
  <c r="G324" i="54"/>
  <c r="F324" i="54"/>
  <c r="E324" i="54"/>
  <c r="I830" i="54"/>
  <c r="H830" i="54"/>
  <c r="G830" i="54"/>
  <c r="F830" i="54"/>
  <c r="E830" i="54"/>
  <c r="I291" i="54"/>
  <c r="H291" i="54"/>
  <c r="G291" i="54"/>
  <c r="F291" i="54"/>
  <c r="E291" i="54"/>
  <c r="I771" i="54"/>
  <c r="H771" i="54"/>
  <c r="G771" i="54"/>
  <c r="F771" i="54"/>
  <c r="E771" i="54"/>
  <c r="I631" i="54"/>
  <c r="H631" i="54"/>
  <c r="G631" i="54"/>
  <c r="F631" i="54"/>
  <c r="E631" i="54"/>
  <c r="I984" i="54"/>
  <c r="H984" i="54"/>
  <c r="G984" i="54"/>
  <c r="F984" i="54"/>
  <c r="E984" i="54"/>
  <c r="I841" i="54"/>
  <c r="H841" i="54"/>
  <c r="G841" i="54"/>
  <c r="F841" i="54"/>
  <c r="E841" i="54"/>
  <c r="I338" i="54"/>
  <c r="H338" i="54"/>
  <c r="G338" i="54"/>
  <c r="F338" i="54"/>
  <c r="E338" i="54"/>
  <c r="I530" i="54"/>
  <c r="H530" i="54"/>
  <c r="G530" i="54"/>
  <c r="F530" i="54"/>
  <c r="E530" i="54"/>
  <c r="I258" i="54"/>
  <c r="H258" i="54"/>
  <c r="G258" i="54"/>
  <c r="F258" i="54"/>
  <c r="E258" i="54"/>
  <c r="I699" i="54"/>
  <c r="H699" i="54"/>
  <c r="G699" i="54"/>
  <c r="F699" i="54"/>
  <c r="E699" i="54"/>
  <c r="I531" i="54"/>
  <c r="H531" i="54"/>
  <c r="G531" i="54"/>
  <c r="F531" i="54"/>
  <c r="E531" i="54"/>
  <c r="I1032" i="54"/>
  <c r="H1032" i="54"/>
  <c r="G1032" i="54"/>
  <c r="F1032" i="54"/>
  <c r="E1032" i="54"/>
  <c r="I192" i="54"/>
  <c r="H192" i="54"/>
  <c r="G192" i="54"/>
  <c r="F192" i="54"/>
  <c r="E192" i="54"/>
  <c r="I185" i="54"/>
  <c r="H185" i="54"/>
  <c r="G185" i="54"/>
  <c r="F185" i="54"/>
  <c r="E185" i="54"/>
  <c r="I407" i="54"/>
  <c r="H407" i="54"/>
  <c r="G407" i="54"/>
  <c r="F407" i="54"/>
  <c r="E407" i="54"/>
  <c r="I1011" i="54"/>
  <c r="H1011" i="54"/>
  <c r="G1011" i="54"/>
  <c r="F1011" i="54"/>
  <c r="E1011" i="54"/>
  <c r="I122" i="54"/>
  <c r="H122" i="54"/>
  <c r="G122" i="54"/>
  <c r="F122" i="54"/>
  <c r="E122" i="54"/>
  <c r="I1028" i="54"/>
  <c r="H1028" i="54"/>
  <c r="G1028" i="54"/>
  <c r="F1028" i="54"/>
  <c r="E1028" i="54"/>
  <c r="I794" i="54"/>
  <c r="H794" i="54"/>
  <c r="G794" i="54"/>
  <c r="F794" i="54"/>
  <c r="E794" i="54"/>
  <c r="I717" i="54"/>
  <c r="H717" i="54"/>
  <c r="G717" i="54"/>
  <c r="F717" i="54"/>
  <c r="E717" i="54"/>
  <c r="I96" i="54"/>
  <c r="H96" i="54"/>
  <c r="G96" i="54"/>
  <c r="F96" i="54"/>
  <c r="E96" i="54"/>
  <c r="I121" i="54"/>
  <c r="H121" i="54"/>
  <c r="G121" i="54"/>
  <c r="F121" i="54"/>
  <c r="E121" i="54"/>
  <c r="I902" i="54"/>
  <c r="H902" i="54"/>
  <c r="G902" i="54"/>
  <c r="F902" i="54"/>
  <c r="E902" i="54"/>
  <c r="I945" i="54"/>
  <c r="H945" i="54"/>
  <c r="G945" i="54"/>
  <c r="F945" i="54"/>
  <c r="E945" i="54"/>
  <c r="I406" i="54"/>
  <c r="H406" i="54"/>
  <c r="G406" i="54"/>
  <c r="F406" i="54"/>
  <c r="E406" i="54"/>
  <c r="I356" i="54"/>
  <c r="H356" i="54"/>
  <c r="G356" i="54"/>
  <c r="F356" i="54"/>
  <c r="E356" i="54"/>
  <c r="I957" i="54"/>
  <c r="H957" i="54"/>
  <c r="G957" i="54"/>
  <c r="F957" i="54"/>
  <c r="E957" i="54"/>
  <c r="I484" i="54"/>
  <c r="H484" i="54"/>
  <c r="G484" i="54"/>
  <c r="F484" i="54"/>
  <c r="E484" i="54"/>
  <c r="I630" i="54"/>
  <c r="H630" i="54"/>
  <c r="G630" i="54"/>
  <c r="F630" i="54"/>
  <c r="E630" i="54"/>
  <c r="I101" i="54"/>
  <c r="H101" i="54"/>
  <c r="G101" i="54"/>
  <c r="F101" i="54"/>
  <c r="E101" i="54"/>
  <c r="I289" i="54"/>
  <c r="H289" i="54"/>
  <c r="G289" i="54"/>
  <c r="F289" i="54"/>
  <c r="E289" i="54"/>
  <c r="I36" i="54"/>
  <c r="H36" i="54"/>
  <c r="G36" i="54"/>
  <c r="F36" i="54"/>
  <c r="E36" i="54"/>
  <c r="I1041" i="54"/>
  <c r="H1041" i="54"/>
  <c r="G1041" i="54"/>
  <c r="F1041" i="54"/>
  <c r="E1041" i="54"/>
  <c r="I120" i="54"/>
  <c r="H120" i="54"/>
  <c r="G120" i="54"/>
  <c r="F120" i="54"/>
  <c r="E120" i="54"/>
  <c r="I1069" i="54"/>
  <c r="H1069" i="54"/>
  <c r="G1069" i="54"/>
  <c r="F1069" i="54"/>
  <c r="E1069" i="54"/>
  <c r="I719" i="54"/>
  <c r="H719" i="54"/>
  <c r="G719" i="54"/>
  <c r="F719" i="54"/>
  <c r="E719" i="54"/>
  <c r="I795" i="54"/>
  <c r="H795" i="54"/>
  <c r="G795" i="54"/>
  <c r="F795" i="54"/>
  <c r="E795" i="54"/>
  <c r="I119" i="54"/>
  <c r="H119" i="54"/>
  <c r="G119" i="54"/>
  <c r="F119" i="54"/>
  <c r="E119" i="54"/>
  <c r="I697" i="54"/>
  <c r="H697" i="54"/>
  <c r="G697" i="54"/>
  <c r="F697" i="54"/>
  <c r="E697" i="54"/>
  <c r="I1012" i="54"/>
  <c r="H1012" i="54"/>
  <c r="G1012" i="54"/>
  <c r="F1012" i="54"/>
  <c r="E1012" i="54"/>
  <c r="I118" i="54"/>
  <c r="H118" i="54"/>
  <c r="G118" i="54"/>
  <c r="F118" i="54"/>
  <c r="E118" i="54"/>
  <c r="I946" i="54"/>
  <c r="H946" i="54"/>
  <c r="G946" i="54"/>
  <c r="F946" i="54"/>
  <c r="E946" i="54"/>
  <c r="I629" i="54"/>
  <c r="H629" i="54"/>
  <c r="G629" i="54"/>
  <c r="F629" i="54"/>
  <c r="E629" i="54"/>
  <c r="I835" i="54"/>
  <c r="H835" i="54"/>
  <c r="G835" i="54"/>
  <c r="F835" i="54"/>
  <c r="E835" i="54"/>
  <c r="I834" i="54"/>
  <c r="H834" i="54"/>
  <c r="G834" i="54"/>
  <c r="F834" i="54"/>
  <c r="E834" i="54"/>
  <c r="I617" i="54"/>
  <c r="H617" i="54"/>
  <c r="G617" i="54"/>
  <c r="F617" i="54"/>
  <c r="E617" i="54"/>
  <c r="I1038" i="54"/>
  <c r="H1038" i="54"/>
  <c r="G1038" i="54"/>
  <c r="F1038" i="54"/>
  <c r="E1038" i="54"/>
  <c r="I52" i="54"/>
  <c r="H52" i="54"/>
  <c r="G52" i="54"/>
  <c r="F52" i="54"/>
  <c r="E52" i="54"/>
  <c r="I746" i="54"/>
  <c r="H746" i="54"/>
  <c r="G746" i="54"/>
  <c r="F746" i="54"/>
  <c r="E746" i="54"/>
  <c r="I1034" i="54"/>
  <c r="H1034" i="54"/>
  <c r="G1034" i="54"/>
  <c r="F1034" i="54"/>
  <c r="E1034" i="54"/>
  <c r="I237" i="54"/>
  <c r="H237" i="54"/>
  <c r="G237" i="54"/>
  <c r="F237" i="54"/>
  <c r="E237" i="54"/>
  <c r="I5" i="54"/>
  <c r="H5" i="54"/>
  <c r="G5" i="54"/>
  <c r="F5" i="54"/>
  <c r="E5" i="54"/>
  <c r="I149" i="54"/>
  <c r="H149" i="54"/>
  <c r="G149" i="54"/>
  <c r="F149" i="54"/>
  <c r="E149" i="54"/>
  <c r="I556" i="54"/>
  <c r="H556" i="54"/>
  <c r="G556" i="54"/>
  <c r="F556" i="54"/>
  <c r="E556" i="54"/>
  <c r="I232" i="54"/>
  <c r="H232" i="54"/>
  <c r="G232" i="54"/>
  <c r="F232" i="54"/>
  <c r="E232" i="54"/>
  <c r="I1021" i="54"/>
  <c r="H1021" i="54"/>
  <c r="G1021" i="54"/>
  <c r="F1021" i="54"/>
  <c r="E1021" i="54"/>
  <c r="I1068" i="54"/>
  <c r="H1068" i="54"/>
  <c r="G1068" i="54"/>
  <c r="F1068" i="54"/>
  <c r="E1068" i="54"/>
  <c r="I943" i="54"/>
  <c r="H943" i="54"/>
  <c r="G943" i="54"/>
  <c r="F943" i="54"/>
  <c r="E943" i="54"/>
  <c r="I904" i="54"/>
  <c r="H904" i="54"/>
  <c r="G904" i="54"/>
  <c r="F904" i="54"/>
  <c r="E904" i="54"/>
  <c r="I656" i="54"/>
  <c r="H656" i="54"/>
  <c r="G656" i="54"/>
  <c r="F656" i="54"/>
  <c r="E656" i="54"/>
  <c r="I250" i="54"/>
  <c r="H250" i="54"/>
  <c r="G250" i="54"/>
  <c r="F250" i="54"/>
  <c r="E250" i="54"/>
  <c r="I322" i="54"/>
  <c r="H322" i="54"/>
  <c r="G322" i="54"/>
  <c r="F322" i="54"/>
  <c r="E322" i="54"/>
  <c r="I461" i="54"/>
  <c r="H461" i="54"/>
  <c r="G461" i="54"/>
  <c r="F461" i="54"/>
  <c r="E461" i="54"/>
  <c r="I196" i="54"/>
  <c r="H196" i="54"/>
  <c r="G196" i="54"/>
  <c r="F196" i="54"/>
  <c r="E196" i="54"/>
  <c r="I321" i="54"/>
  <c r="H321" i="54"/>
  <c r="G321" i="54"/>
  <c r="F321" i="54"/>
  <c r="E321" i="54"/>
  <c r="I598" i="54"/>
  <c r="H598" i="54"/>
  <c r="G598" i="54"/>
  <c r="F598" i="54"/>
  <c r="E598" i="54"/>
  <c r="I311" i="54"/>
  <c r="H311" i="54"/>
  <c r="G311" i="54"/>
  <c r="F311" i="54"/>
  <c r="E311" i="54"/>
  <c r="I1013" i="54"/>
  <c r="H1013" i="54"/>
  <c r="G1013" i="54"/>
  <c r="F1013" i="54"/>
  <c r="E1013" i="54"/>
  <c r="I859" i="54"/>
  <c r="H859" i="54"/>
  <c r="G859" i="54"/>
  <c r="F859" i="54"/>
  <c r="E859" i="54"/>
  <c r="I26" i="54"/>
  <c r="H26" i="54"/>
  <c r="G26" i="54"/>
  <c r="F26" i="54"/>
  <c r="E26" i="54"/>
  <c r="I722" i="54"/>
  <c r="H722" i="54"/>
  <c r="G722" i="54"/>
  <c r="F722" i="54"/>
  <c r="E722" i="54"/>
  <c r="I557" i="54"/>
  <c r="H557" i="54"/>
  <c r="G557" i="54"/>
  <c r="F557" i="54"/>
  <c r="E557" i="54"/>
  <c r="I615" i="54"/>
  <c r="H615" i="54"/>
  <c r="G615" i="54"/>
  <c r="F615" i="54"/>
  <c r="E615" i="54"/>
  <c r="I733" i="54"/>
  <c r="H733" i="54"/>
  <c r="G733" i="54"/>
  <c r="F733" i="54"/>
  <c r="E733" i="54"/>
  <c r="I956" i="54"/>
  <c r="H956" i="54"/>
  <c r="G956" i="54"/>
  <c r="F956" i="54"/>
  <c r="E956" i="54"/>
  <c r="I664" i="54"/>
  <c r="H664" i="54"/>
  <c r="G664" i="54"/>
  <c r="F664" i="54"/>
  <c r="E664" i="54"/>
  <c r="I297" i="54"/>
  <c r="H297" i="54"/>
  <c r="G297" i="54"/>
  <c r="F297" i="54"/>
  <c r="E297" i="54"/>
  <c r="I61" i="54"/>
  <c r="H61" i="54"/>
  <c r="G61" i="54"/>
  <c r="F61" i="54"/>
  <c r="E61" i="54"/>
  <c r="I980" i="54"/>
  <c r="H980" i="54"/>
  <c r="G980" i="54"/>
  <c r="F980" i="54"/>
  <c r="E980" i="54"/>
  <c r="I469" i="54"/>
  <c r="H469" i="54"/>
  <c r="G469" i="54"/>
  <c r="F469" i="54"/>
  <c r="E469" i="54"/>
  <c r="I379" i="54"/>
  <c r="H379" i="54"/>
  <c r="G379" i="54"/>
  <c r="F379" i="54"/>
  <c r="E379" i="54"/>
  <c r="I785" i="54"/>
  <c r="H785" i="54"/>
  <c r="G785" i="54"/>
  <c r="F785" i="54"/>
  <c r="E785" i="54"/>
  <c r="I50" i="54"/>
  <c r="H50" i="54"/>
  <c r="G50" i="54"/>
  <c r="F50" i="54"/>
  <c r="E50" i="54"/>
  <c r="I693" i="54"/>
  <c r="H693" i="54"/>
  <c r="G693" i="54"/>
  <c r="F693" i="54"/>
  <c r="E693" i="54"/>
  <c r="I981" i="54"/>
  <c r="H981" i="54"/>
  <c r="G981" i="54"/>
  <c r="F981" i="54"/>
  <c r="E981" i="54"/>
  <c r="I417" i="54"/>
  <c r="H417" i="54"/>
  <c r="G417" i="54"/>
  <c r="F417" i="54"/>
  <c r="E417" i="54"/>
  <c r="I49" i="54"/>
  <c r="H49" i="54"/>
  <c r="G49" i="54"/>
  <c r="F49" i="54"/>
  <c r="E49" i="54"/>
  <c r="I2" i="54"/>
  <c r="H2" i="54"/>
  <c r="G2" i="54"/>
  <c r="F2" i="54"/>
  <c r="E2" i="54"/>
  <c r="I103" i="54"/>
  <c r="H103" i="54"/>
  <c r="G103" i="54"/>
  <c r="F103" i="54"/>
  <c r="E103" i="54"/>
  <c r="I972" i="54"/>
  <c r="H972" i="54"/>
  <c r="G972" i="54"/>
  <c r="F972" i="54"/>
  <c r="E972" i="54"/>
  <c r="I580" i="54"/>
  <c r="H580" i="54"/>
  <c r="G580" i="54"/>
  <c r="F580" i="54"/>
  <c r="E580" i="54"/>
  <c r="I581" i="54"/>
  <c r="H581" i="54"/>
  <c r="G581" i="54"/>
  <c r="F581" i="54"/>
  <c r="E581" i="54"/>
  <c r="I702" i="54"/>
  <c r="H702" i="54"/>
  <c r="G702" i="54"/>
  <c r="F702" i="54"/>
  <c r="E702" i="54"/>
  <c r="I854" i="54"/>
  <c r="H854" i="54"/>
  <c r="G854" i="54"/>
  <c r="F854" i="54"/>
  <c r="E854" i="54"/>
  <c r="I812" i="54"/>
  <c r="H812" i="54"/>
  <c r="G812" i="54"/>
  <c r="F812" i="54"/>
  <c r="E812" i="54"/>
  <c r="I608" i="54"/>
  <c r="H608" i="54"/>
  <c r="G608" i="54"/>
  <c r="F608" i="54"/>
  <c r="E608" i="54"/>
  <c r="I908" i="54"/>
  <c r="H908" i="54"/>
  <c r="G908" i="54"/>
  <c r="F908" i="54"/>
  <c r="E908" i="54"/>
  <c r="I955" i="54"/>
  <c r="H955" i="54"/>
  <c r="G955" i="54"/>
  <c r="F955" i="54"/>
  <c r="E955" i="54"/>
  <c r="I695" i="54"/>
  <c r="H695" i="54"/>
  <c r="G695" i="54"/>
  <c r="F695" i="54"/>
  <c r="E695" i="54"/>
  <c r="I770" i="54"/>
  <c r="H770" i="54"/>
  <c r="G770" i="54"/>
  <c r="F770" i="54"/>
  <c r="E770" i="54"/>
  <c r="I1082" i="54"/>
  <c r="H1082" i="54"/>
  <c r="G1082" i="54"/>
  <c r="F1082" i="54"/>
  <c r="E1082" i="54"/>
  <c r="I971" i="54"/>
  <c r="H971" i="54"/>
  <c r="G971" i="54"/>
  <c r="F971" i="54"/>
  <c r="E971" i="54"/>
  <c r="I769" i="54"/>
  <c r="H769" i="54"/>
  <c r="G769" i="54"/>
  <c r="F769" i="54"/>
  <c r="E769" i="54"/>
  <c r="I313" i="54"/>
  <c r="H313" i="54"/>
  <c r="G313" i="54"/>
  <c r="F313" i="54"/>
  <c r="E313" i="54"/>
  <c r="I929" i="54"/>
  <c r="H929" i="54"/>
  <c r="G929" i="54"/>
  <c r="F929" i="54"/>
  <c r="E929" i="54"/>
  <c r="I829" i="54"/>
  <c r="H829" i="54"/>
  <c r="G829" i="54"/>
  <c r="F829" i="54"/>
  <c r="E829" i="54"/>
  <c r="I903" i="54"/>
  <c r="H903" i="54"/>
  <c r="G903" i="54"/>
  <c r="F903" i="54"/>
  <c r="E903" i="54"/>
  <c r="I768" i="54"/>
  <c r="H768" i="54"/>
  <c r="G768" i="54"/>
  <c r="F768" i="54"/>
  <c r="E768" i="54"/>
  <c r="I281" i="54"/>
  <c r="H281" i="54"/>
  <c r="G281" i="54"/>
  <c r="F281" i="54"/>
  <c r="E281" i="54"/>
  <c r="I624" i="54"/>
  <c r="H624" i="54"/>
  <c r="G624" i="54"/>
  <c r="F624" i="54"/>
  <c r="E624" i="54"/>
  <c r="I465" i="54"/>
  <c r="H465" i="54"/>
  <c r="G465" i="54"/>
  <c r="F465" i="54"/>
  <c r="E465" i="54"/>
  <c r="I623" i="54"/>
  <c r="H623" i="54"/>
  <c r="G623" i="54"/>
  <c r="F623" i="54"/>
  <c r="E623" i="54"/>
  <c r="I729" i="54"/>
  <c r="H729" i="54"/>
  <c r="G729" i="54"/>
  <c r="F729" i="54"/>
  <c r="E729" i="54"/>
  <c r="I1018" i="54"/>
  <c r="H1018" i="54"/>
  <c r="G1018" i="54"/>
  <c r="F1018" i="54"/>
  <c r="E1018" i="54"/>
  <c r="I654" i="54"/>
  <c r="H654" i="54"/>
  <c r="G654" i="54"/>
  <c r="F654" i="54"/>
  <c r="E654" i="54"/>
  <c r="I855" i="54"/>
  <c r="H855" i="54"/>
  <c r="G855" i="54"/>
  <c r="F855" i="54"/>
  <c r="E855" i="54"/>
  <c r="I861" i="54"/>
  <c r="H861" i="54"/>
  <c r="G861" i="54"/>
  <c r="F861" i="54"/>
  <c r="E861" i="54"/>
  <c r="I754" i="54"/>
  <c r="H754" i="54"/>
  <c r="G754" i="54"/>
  <c r="F754" i="54"/>
  <c r="E754" i="54"/>
  <c r="I432" i="54"/>
  <c r="H432" i="54"/>
  <c r="G432" i="54"/>
  <c r="F432" i="54"/>
  <c r="E432" i="54"/>
  <c r="I131" i="54"/>
  <c r="H131" i="54"/>
  <c r="G131" i="54"/>
  <c r="F131" i="54"/>
  <c r="E131" i="54"/>
  <c r="I1007" i="54"/>
  <c r="H1007" i="54"/>
  <c r="G1007" i="54"/>
  <c r="F1007" i="54"/>
  <c r="E1007" i="54"/>
  <c r="I640" i="54"/>
  <c r="H640" i="54"/>
  <c r="G640" i="54"/>
  <c r="F640" i="54"/>
  <c r="E640" i="54"/>
  <c r="I89" i="54"/>
  <c r="H89" i="54"/>
  <c r="G89" i="54"/>
  <c r="F89" i="54"/>
  <c r="E89" i="54"/>
  <c r="I442" i="54"/>
  <c r="H442" i="54"/>
  <c r="G442" i="54"/>
  <c r="F442" i="54"/>
  <c r="E442" i="54"/>
  <c r="I336" i="54"/>
  <c r="H336" i="54"/>
  <c r="G336" i="54"/>
  <c r="F336" i="54"/>
  <c r="E336" i="54"/>
  <c r="I947" i="54"/>
  <c r="H947" i="54"/>
  <c r="G947" i="54"/>
  <c r="F947" i="54"/>
  <c r="E947" i="54"/>
  <c r="I562" i="54"/>
  <c r="H562" i="54"/>
  <c r="G562" i="54"/>
  <c r="F562" i="54"/>
  <c r="E562" i="54"/>
  <c r="I791" i="54"/>
  <c r="H791" i="54"/>
  <c r="G791" i="54"/>
  <c r="F791" i="54"/>
  <c r="E791" i="54"/>
  <c r="I707" i="54"/>
  <c r="H707" i="54"/>
  <c r="G707" i="54"/>
  <c r="F707" i="54"/>
  <c r="E707" i="54"/>
  <c r="I33" i="54"/>
  <c r="H33" i="54"/>
  <c r="G33" i="54"/>
  <c r="F33" i="54"/>
  <c r="E33" i="54"/>
  <c r="I107" i="54"/>
  <c r="H107" i="54"/>
  <c r="G107" i="54"/>
  <c r="F107" i="54"/>
  <c r="E107" i="54"/>
  <c r="I128" i="54"/>
  <c r="H128" i="54"/>
  <c r="G128" i="54"/>
  <c r="F128" i="54"/>
  <c r="E128" i="54"/>
  <c r="I621" i="54"/>
  <c r="H621" i="54"/>
  <c r="G621" i="54"/>
  <c r="F621" i="54"/>
  <c r="E621" i="54"/>
  <c r="I735" i="54"/>
  <c r="H735" i="54"/>
  <c r="G735" i="54"/>
  <c r="F735" i="54"/>
  <c r="E735" i="54"/>
  <c r="I475" i="54"/>
  <c r="H475" i="54"/>
  <c r="G475" i="54"/>
  <c r="F475" i="54"/>
  <c r="E475" i="54"/>
  <c r="I441" i="54"/>
  <c r="H441" i="54"/>
  <c r="G441" i="54"/>
  <c r="F441" i="54"/>
  <c r="E441" i="54"/>
  <c r="I29" i="54"/>
  <c r="H29" i="54"/>
  <c r="G29" i="54"/>
  <c r="F29" i="54"/>
  <c r="E29" i="54"/>
  <c r="I923" i="54"/>
  <c r="H923" i="54"/>
  <c r="G923" i="54"/>
  <c r="F923" i="54"/>
  <c r="E923" i="54"/>
  <c r="I278" i="54"/>
  <c r="H278" i="54"/>
  <c r="G278" i="54"/>
  <c r="F278" i="54"/>
  <c r="E278" i="54"/>
  <c r="I160" i="54"/>
  <c r="H160" i="54"/>
  <c r="G160" i="54"/>
  <c r="F160" i="54"/>
  <c r="E160" i="54"/>
  <c r="I159" i="54"/>
  <c r="H159" i="54"/>
  <c r="G159" i="54"/>
  <c r="F159" i="54"/>
  <c r="E159" i="54"/>
  <c r="I832" i="54"/>
  <c r="H832" i="54"/>
  <c r="G832" i="54"/>
  <c r="F832" i="54"/>
  <c r="E832" i="54"/>
  <c r="I782" i="54"/>
  <c r="H782" i="54"/>
  <c r="G782" i="54"/>
  <c r="F782" i="54"/>
  <c r="E782" i="54"/>
  <c r="I563" i="54"/>
  <c r="H563" i="54"/>
  <c r="G563" i="54"/>
  <c r="F563" i="54"/>
  <c r="E563" i="54"/>
  <c r="I633" i="54"/>
  <c r="H633" i="54"/>
  <c r="G633" i="54"/>
  <c r="F633" i="54"/>
  <c r="E633" i="54"/>
  <c r="I38" i="54"/>
  <c r="H38" i="54"/>
  <c r="G38" i="54"/>
  <c r="F38" i="54"/>
  <c r="E38" i="54"/>
  <c r="I98" i="54"/>
  <c r="H98" i="54"/>
  <c r="G98" i="54"/>
  <c r="F98" i="54"/>
  <c r="E98" i="54"/>
  <c r="I97" i="54"/>
  <c r="H97" i="54"/>
  <c r="G97" i="54"/>
  <c r="F97" i="54"/>
  <c r="E97" i="54"/>
  <c r="I741" i="54"/>
  <c r="H741" i="54"/>
  <c r="G741" i="54"/>
  <c r="F741" i="54"/>
  <c r="E741" i="54"/>
  <c r="I734" i="54"/>
  <c r="H734" i="54"/>
  <c r="G734" i="54"/>
  <c r="F734" i="54"/>
  <c r="E734" i="54"/>
  <c r="I914" i="54"/>
  <c r="H914" i="54"/>
  <c r="G914" i="54"/>
  <c r="F914" i="54"/>
  <c r="E914" i="54"/>
  <c r="I67" i="54"/>
  <c r="H67" i="54"/>
  <c r="G67" i="54"/>
  <c r="F67" i="54"/>
  <c r="E67" i="54"/>
  <c r="I632" i="54"/>
  <c r="H632" i="54"/>
  <c r="G632" i="54"/>
  <c r="F632" i="54"/>
  <c r="E632" i="54"/>
  <c r="I1024" i="54"/>
  <c r="H1024" i="54"/>
  <c r="G1024" i="54"/>
  <c r="F1024" i="54"/>
  <c r="E1024" i="54"/>
  <c r="I320" i="54"/>
  <c r="H320" i="54"/>
  <c r="G320" i="54"/>
  <c r="F320" i="54"/>
  <c r="E320" i="54"/>
  <c r="I1083" i="54"/>
  <c r="H1083" i="54"/>
  <c r="G1083" i="54"/>
  <c r="F1083" i="54"/>
  <c r="E1083" i="54"/>
  <c r="I634" i="54"/>
  <c r="H634" i="54"/>
  <c r="G634" i="54"/>
  <c r="F634" i="54"/>
  <c r="E634" i="54"/>
  <c r="I870" i="54"/>
  <c r="H870" i="54"/>
  <c r="G870" i="54"/>
  <c r="F870" i="54"/>
  <c r="E870" i="54"/>
  <c r="I68" i="54"/>
  <c r="H68" i="54"/>
  <c r="G68" i="54"/>
  <c r="F68" i="54"/>
  <c r="E68" i="54"/>
  <c r="I255" i="54"/>
  <c r="H255" i="54"/>
  <c r="G255" i="54"/>
  <c r="F255" i="54"/>
  <c r="E255" i="54"/>
  <c r="I66" i="54"/>
  <c r="H66" i="54"/>
  <c r="G66" i="54"/>
  <c r="F66" i="54"/>
  <c r="E66" i="54"/>
  <c r="I65" i="54"/>
  <c r="H65" i="54"/>
  <c r="G65" i="54"/>
  <c r="F65" i="54"/>
  <c r="E65" i="54"/>
  <c r="I1058" i="54"/>
  <c r="H1058" i="54"/>
  <c r="G1058" i="54"/>
  <c r="F1058" i="54"/>
  <c r="E1058" i="54"/>
  <c r="I496" i="54"/>
  <c r="H496" i="54"/>
  <c r="G496" i="54"/>
  <c r="F496" i="54"/>
  <c r="E496" i="54"/>
  <c r="I887" i="54"/>
  <c r="H887" i="54"/>
  <c r="G887" i="54"/>
  <c r="F887" i="54"/>
  <c r="E887" i="54"/>
  <c r="I383" i="54"/>
  <c r="H383" i="54"/>
  <c r="G383" i="54"/>
  <c r="F383" i="54"/>
  <c r="E383" i="54"/>
  <c r="I412" i="54"/>
  <c r="H412" i="54"/>
  <c r="G412" i="54"/>
  <c r="F412" i="54"/>
  <c r="E412" i="54"/>
  <c r="I69" i="54"/>
  <c r="H69" i="54"/>
  <c r="G69" i="54"/>
  <c r="F69" i="54"/>
  <c r="E69" i="54"/>
  <c r="I692" i="54"/>
  <c r="H692" i="54"/>
  <c r="G692" i="54"/>
  <c r="F692" i="54"/>
  <c r="E692" i="54"/>
  <c r="I100" i="54"/>
  <c r="H100" i="54"/>
  <c r="G100" i="54"/>
  <c r="F100" i="54"/>
  <c r="E100" i="54"/>
  <c r="I504" i="54"/>
  <c r="H504" i="54"/>
  <c r="G504" i="54"/>
  <c r="F504" i="54"/>
  <c r="E504" i="54"/>
  <c r="I385" i="54"/>
  <c r="H385" i="54"/>
  <c r="G385" i="54"/>
  <c r="F385" i="54"/>
  <c r="E385" i="54"/>
  <c r="I384" i="54"/>
  <c r="H384" i="54"/>
  <c r="G384" i="54"/>
  <c r="F384" i="54"/>
  <c r="E384" i="54"/>
  <c r="I591" i="54"/>
  <c r="H591" i="54"/>
  <c r="G591" i="54"/>
  <c r="F591" i="54"/>
  <c r="E591" i="54"/>
  <c r="I985" i="54"/>
  <c r="H985" i="54"/>
  <c r="G985" i="54"/>
  <c r="F985" i="54"/>
  <c r="E985" i="54"/>
  <c r="I564" i="54"/>
  <c r="H564" i="54"/>
  <c r="G564" i="54"/>
  <c r="F564" i="54"/>
  <c r="E564" i="54"/>
  <c r="I476" i="54"/>
  <c r="H476" i="54"/>
  <c r="G476" i="54"/>
  <c r="F476" i="54"/>
  <c r="E476" i="54"/>
  <c r="I191" i="54"/>
  <c r="H191" i="54"/>
  <c r="G191" i="54"/>
  <c r="F191" i="54"/>
  <c r="E191" i="54"/>
  <c r="I468" i="54"/>
  <c r="H468" i="54"/>
  <c r="G468" i="54"/>
  <c r="F468" i="54"/>
  <c r="E468" i="54"/>
  <c r="I480" i="54"/>
  <c r="H480" i="54"/>
  <c r="G480" i="54"/>
  <c r="F480" i="54"/>
  <c r="E480" i="54"/>
  <c r="I202" i="54"/>
  <c r="H202" i="54"/>
  <c r="G202" i="54"/>
  <c r="F202" i="54"/>
  <c r="E202" i="54"/>
  <c r="I548" i="54"/>
  <c r="H548" i="54"/>
  <c r="G548" i="54"/>
  <c r="F548" i="54"/>
  <c r="E548" i="54"/>
  <c r="I787" i="54"/>
  <c r="H787" i="54"/>
  <c r="G787" i="54"/>
  <c r="F787" i="54"/>
  <c r="E787" i="54"/>
  <c r="I944" i="54"/>
  <c r="H944" i="54"/>
  <c r="G944" i="54"/>
  <c r="F944" i="54"/>
  <c r="E944" i="54"/>
  <c r="I897" i="54"/>
  <c r="H897" i="54"/>
  <c r="G897" i="54"/>
  <c r="F897" i="54"/>
  <c r="E897" i="54"/>
  <c r="I512" i="54"/>
  <c r="H512" i="54"/>
  <c r="G512" i="54"/>
  <c r="F512" i="54"/>
  <c r="E512" i="54"/>
  <c r="I301" i="54"/>
  <c r="H301" i="54"/>
  <c r="G301" i="54"/>
  <c r="F301" i="54"/>
  <c r="E301" i="54"/>
  <c r="I308" i="54"/>
  <c r="H308" i="54"/>
  <c r="G308" i="54"/>
  <c r="F308" i="54"/>
  <c r="E308" i="54"/>
  <c r="I307" i="54"/>
  <c r="H307" i="54"/>
  <c r="G307" i="54"/>
  <c r="F307" i="54"/>
  <c r="E307" i="54"/>
  <c r="I306" i="54"/>
  <c r="H306" i="54"/>
  <c r="G306" i="54"/>
  <c r="F306" i="54"/>
  <c r="E306" i="54"/>
  <c r="I305" i="54"/>
  <c r="H305" i="54"/>
  <c r="G305" i="54"/>
  <c r="F305" i="54"/>
  <c r="E305" i="54"/>
  <c r="I304" i="54"/>
  <c r="H304" i="54"/>
  <c r="G304" i="54"/>
  <c r="F304" i="54"/>
  <c r="E304" i="54"/>
  <c r="I303" i="54"/>
  <c r="H303" i="54"/>
  <c r="G303" i="54"/>
  <c r="F303" i="54"/>
  <c r="E303" i="54"/>
  <c r="I302" i="54"/>
  <c r="H302" i="54"/>
  <c r="G302" i="54"/>
  <c r="F302" i="54"/>
  <c r="E302" i="54"/>
  <c r="I48" i="54"/>
  <c r="H48" i="54"/>
  <c r="G48" i="54"/>
  <c r="F48" i="54"/>
  <c r="E48" i="54"/>
  <c r="I479" i="54"/>
  <c r="H479" i="54"/>
  <c r="G479" i="54"/>
  <c r="F479" i="54"/>
  <c r="E479" i="54"/>
  <c r="I1049" i="54"/>
  <c r="H1049" i="54"/>
  <c r="G1049" i="54"/>
  <c r="F1049" i="54"/>
  <c r="E1049" i="54"/>
  <c r="I740" i="54"/>
  <c r="H740" i="54"/>
  <c r="G740" i="54"/>
  <c r="F740" i="54"/>
  <c r="E740" i="54"/>
  <c r="I298" i="54"/>
  <c r="H298" i="54"/>
  <c r="G298" i="54"/>
  <c r="F298" i="54"/>
  <c r="E298" i="54"/>
  <c r="I587" i="54"/>
  <c r="H587" i="54"/>
  <c r="G587" i="54"/>
  <c r="F587" i="54"/>
  <c r="E587" i="54"/>
  <c r="I142" i="54"/>
  <c r="H142" i="54"/>
  <c r="G142" i="54"/>
  <c r="F142" i="54"/>
  <c r="E142" i="54"/>
  <c r="I35" i="54"/>
  <c r="H35" i="54"/>
  <c r="G35" i="54"/>
  <c r="F35" i="54"/>
  <c r="E35" i="54"/>
  <c r="I514" i="54"/>
  <c r="H514" i="54"/>
  <c r="G514" i="54"/>
  <c r="F514" i="54"/>
  <c r="E514" i="54"/>
  <c r="I513" i="54"/>
  <c r="H513" i="54"/>
  <c r="G513" i="54"/>
  <c r="F513" i="54"/>
  <c r="E513" i="54"/>
  <c r="I409" i="54"/>
  <c r="H409" i="54"/>
  <c r="G409" i="54"/>
  <c r="F409" i="54"/>
  <c r="E409" i="54"/>
  <c r="I15" i="54"/>
  <c r="H15" i="54"/>
  <c r="G15" i="54"/>
  <c r="F15" i="54"/>
  <c r="E15" i="54"/>
  <c r="I568" i="54"/>
  <c r="H568" i="54"/>
  <c r="G568" i="54"/>
  <c r="F568" i="54"/>
  <c r="E568" i="54"/>
  <c r="I217" i="54"/>
  <c r="H217" i="54"/>
  <c r="G217" i="54"/>
  <c r="F217" i="54"/>
  <c r="E217" i="54"/>
  <c r="I211" i="54"/>
  <c r="H211" i="54"/>
  <c r="G211" i="54"/>
  <c r="F211" i="54"/>
  <c r="E211" i="54"/>
  <c r="I93" i="54"/>
  <c r="H93" i="54"/>
  <c r="G93" i="54"/>
  <c r="F93" i="54"/>
  <c r="E93" i="54"/>
  <c r="I334" i="54"/>
  <c r="H334" i="54"/>
  <c r="G334" i="54"/>
  <c r="F334" i="54"/>
  <c r="E334" i="54"/>
  <c r="I92" i="54"/>
  <c r="H92" i="54"/>
  <c r="G92" i="54"/>
  <c r="F92" i="54"/>
  <c r="E92" i="54"/>
  <c r="I210" i="54"/>
  <c r="H210" i="54"/>
  <c r="G210" i="54"/>
  <c r="F210" i="54"/>
  <c r="E210" i="54"/>
  <c r="I728" i="54"/>
  <c r="H728" i="54"/>
  <c r="G728" i="54"/>
  <c r="F728" i="54"/>
  <c r="E728" i="54"/>
  <c r="I553" i="54"/>
  <c r="H553" i="54"/>
  <c r="G553" i="54"/>
  <c r="F553" i="54"/>
  <c r="E553" i="54"/>
  <c r="I1057" i="54"/>
  <c r="H1057" i="54"/>
  <c r="G1057" i="54"/>
  <c r="F1057" i="54"/>
  <c r="E1057" i="54"/>
  <c r="I277" i="54"/>
  <c r="H277" i="54"/>
  <c r="G277" i="54"/>
  <c r="F277" i="54"/>
  <c r="E277" i="54"/>
  <c r="I57" i="54"/>
  <c r="H57" i="54"/>
  <c r="G57" i="54"/>
  <c r="F57" i="54"/>
  <c r="E57" i="54"/>
  <c r="I983" i="54"/>
  <c r="H983" i="54"/>
  <c r="G983" i="54"/>
  <c r="F983" i="54"/>
  <c r="E983" i="54"/>
  <c r="I539" i="54"/>
  <c r="H539" i="54"/>
  <c r="G539" i="54"/>
  <c r="F539" i="54"/>
  <c r="E539" i="54"/>
  <c r="I373" i="54"/>
  <c r="H373" i="54"/>
  <c r="G373" i="54"/>
  <c r="F373" i="54"/>
  <c r="E373" i="54"/>
  <c r="I682" i="54"/>
  <c r="H682" i="54"/>
  <c r="G682" i="54"/>
  <c r="F682" i="54"/>
  <c r="E682" i="54"/>
  <c r="I172" i="54"/>
  <c r="H172" i="54"/>
  <c r="G172" i="54"/>
  <c r="F172" i="54"/>
  <c r="E172" i="54"/>
  <c r="I214" i="54"/>
  <c r="H214" i="54"/>
  <c r="G214" i="54"/>
  <c r="F214" i="54"/>
  <c r="E214" i="54"/>
  <c r="I84" i="54"/>
  <c r="H84" i="54"/>
  <c r="G84" i="54"/>
  <c r="F84" i="54"/>
  <c r="E84" i="54"/>
  <c r="I300" i="54"/>
  <c r="H300" i="54"/>
  <c r="G300" i="54"/>
  <c r="F300" i="54"/>
  <c r="E300" i="54"/>
  <c r="I346" i="54"/>
  <c r="H346" i="54"/>
  <c r="G346" i="54"/>
  <c r="F346" i="54"/>
  <c r="E346" i="54"/>
  <c r="I105" i="54"/>
  <c r="H105" i="54"/>
  <c r="G105" i="54"/>
  <c r="F105" i="54"/>
  <c r="E105" i="54"/>
  <c r="I458" i="54"/>
  <c r="H458" i="54"/>
  <c r="G458" i="54"/>
  <c r="F458" i="54"/>
  <c r="E458" i="54"/>
  <c r="I240" i="54"/>
  <c r="H240" i="54"/>
  <c r="G240" i="54"/>
  <c r="F240" i="54"/>
  <c r="E240" i="54"/>
  <c r="I701" i="54"/>
  <c r="H701" i="54"/>
  <c r="G701" i="54"/>
  <c r="F701" i="54"/>
  <c r="E701" i="54"/>
  <c r="I362" i="54"/>
  <c r="H362" i="54"/>
  <c r="G362" i="54"/>
  <c r="F362" i="54"/>
  <c r="E362" i="54"/>
  <c r="I410" i="54"/>
  <c r="H410" i="54"/>
  <c r="G410" i="54"/>
  <c r="F410" i="54"/>
  <c r="E410" i="54"/>
  <c r="I104" i="54"/>
  <c r="H104" i="54"/>
  <c r="G104" i="54"/>
  <c r="F104" i="54"/>
  <c r="E104" i="54"/>
  <c r="I457" i="54"/>
  <c r="H457" i="54"/>
  <c r="G457" i="54"/>
  <c r="F457" i="54"/>
  <c r="E457" i="54"/>
  <c r="I680" i="54"/>
  <c r="H680" i="54"/>
  <c r="G680" i="54"/>
  <c r="F680" i="54"/>
  <c r="E680" i="54"/>
  <c r="I299" i="54"/>
  <c r="H299" i="54"/>
  <c r="G299" i="54"/>
  <c r="F299" i="54"/>
  <c r="E299" i="54"/>
  <c r="I59" i="54"/>
  <c r="H59" i="54"/>
  <c r="G59" i="54"/>
  <c r="F59" i="54"/>
  <c r="E59" i="54"/>
  <c r="I408" i="54"/>
  <c r="H408" i="54"/>
  <c r="G408" i="54"/>
  <c r="F408" i="54"/>
  <c r="E408" i="54"/>
  <c r="I515" i="54"/>
  <c r="H515" i="54"/>
  <c r="G515" i="54"/>
  <c r="F515" i="54"/>
  <c r="E515" i="54"/>
  <c r="I16" i="54"/>
  <c r="H16" i="54"/>
  <c r="G16" i="54"/>
  <c r="F16" i="54"/>
  <c r="E16" i="54"/>
  <c r="I569" i="54"/>
  <c r="H569" i="54"/>
  <c r="G569" i="54"/>
  <c r="F569" i="54"/>
  <c r="E569" i="54"/>
  <c r="I700" i="54"/>
  <c r="H700" i="54"/>
  <c r="G700" i="54"/>
  <c r="F700" i="54"/>
  <c r="E700" i="54"/>
  <c r="I802" i="54"/>
  <c r="H802" i="54"/>
  <c r="G802" i="54"/>
  <c r="F802" i="54"/>
  <c r="E802" i="54"/>
  <c r="I193" i="54"/>
  <c r="H193" i="54"/>
  <c r="G193" i="54"/>
  <c r="F193" i="54"/>
  <c r="E193" i="54"/>
  <c r="I83" i="54"/>
  <c r="H83" i="54"/>
  <c r="G83" i="54"/>
  <c r="F83" i="54"/>
  <c r="E83" i="54"/>
  <c r="I533" i="54"/>
  <c r="H533" i="54"/>
  <c r="G533" i="54"/>
  <c r="F533" i="54"/>
  <c r="E533" i="54"/>
  <c r="I85" i="54"/>
  <c r="H85" i="54"/>
  <c r="G85" i="54"/>
  <c r="F85" i="54"/>
  <c r="E85" i="54"/>
  <c r="I601" i="54"/>
  <c r="H601" i="54"/>
  <c r="G601" i="54"/>
  <c r="F601" i="54"/>
  <c r="E601" i="54"/>
  <c r="I574" i="54"/>
  <c r="H574" i="54"/>
  <c r="G574" i="54"/>
  <c r="F574" i="54"/>
  <c r="E574" i="54"/>
  <c r="I1046" i="54"/>
  <c r="H1046" i="54"/>
  <c r="G1046" i="54"/>
  <c r="F1046" i="54"/>
  <c r="E1046" i="54"/>
  <c r="I106" i="54"/>
  <c r="H106" i="54"/>
  <c r="G106" i="54"/>
  <c r="F106" i="54"/>
  <c r="E106" i="54"/>
  <c r="I224" i="54"/>
  <c r="H224" i="54"/>
  <c r="G224" i="54"/>
  <c r="F224" i="54"/>
  <c r="E224" i="54"/>
  <c r="I1072" i="54"/>
  <c r="H1072" i="54"/>
  <c r="G1072" i="54"/>
  <c r="F1072" i="54"/>
  <c r="E1072" i="54"/>
  <c r="I1055" i="54"/>
  <c r="H1055" i="54"/>
  <c r="G1055" i="54"/>
  <c r="F1055" i="54"/>
  <c r="E1055" i="54"/>
  <c r="I209" i="54"/>
  <c r="H209" i="54"/>
  <c r="G209" i="54"/>
  <c r="F209" i="54"/>
  <c r="E209" i="54"/>
  <c r="I572" i="54"/>
  <c r="H572" i="54"/>
  <c r="G572" i="54"/>
  <c r="F572" i="54"/>
  <c r="E572" i="54"/>
  <c r="I584" i="54"/>
  <c r="H584" i="54"/>
  <c r="G584" i="54"/>
  <c r="F584" i="54"/>
  <c r="E584" i="54"/>
  <c r="I1073" i="54"/>
  <c r="H1073" i="54"/>
  <c r="G1073" i="54"/>
  <c r="F1073" i="54"/>
  <c r="E1073" i="54"/>
  <c r="I869" i="54"/>
  <c r="H869" i="54"/>
  <c r="G869" i="54"/>
  <c r="F869" i="54"/>
  <c r="E869" i="54"/>
  <c r="I796" i="54"/>
  <c r="H796" i="54"/>
  <c r="G796" i="54"/>
  <c r="F796" i="54"/>
  <c r="E796" i="54"/>
  <c r="I183" i="54"/>
  <c r="H183" i="54"/>
  <c r="G183" i="54"/>
  <c r="F183" i="54"/>
  <c r="E183" i="54"/>
  <c r="I884" i="54"/>
  <c r="H884" i="54"/>
  <c r="G884" i="54"/>
  <c r="F884" i="54"/>
  <c r="E884" i="54"/>
  <c r="I837" i="54"/>
  <c r="H837" i="54"/>
  <c r="G837" i="54"/>
  <c r="F837" i="54"/>
  <c r="E837" i="54"/>
  <c r="I341" i="54"/>
  <c r="H341" i="54"/>
  <c r="G341" i="54"/>
  <c r="F341" i="54"/>
  <c r="E341" i="54"/>
  <c r="I1003" i="54"/>
  <c r="H1003" i="54"/>
  <c r="G1003" i="54"/>
  <c r="F1003" i="54"/>
  <c r="E1003" i="54"/>
  <c r="I366" i="54"/>
  <c r="H366" i="54"/>
  <c r="G366" i="54"/>
  <c r="F366" i="54"/>
  <c r="E366" i="54"/>
  <c r="I856" i="54"/>
  <c r="H856" i="54"/>
  <c r="G856" i="54"/>
  <c r="F856" i="54"/>
  <c r="E856" i="54"/>
  <c r="I898" i="54"/>
  <c r="H898" i="54"/>
  <c r="G898" i="54"/>
  <c r="F898" i="54"/>
  <c r="E898" i="54"/>
  <c r="I749" i="54"/>
  <c r="H749" i="54"/>
  <c r="G749" i="54"/>
  <c r="F749" i="54"/>
  <c r="E749" i="54"/>
  <c r="I293" i="54"/>
  <c r="H293" i="54"/>
  <c r="G293" i="54"/>
  <c r="F293" i="54"/>
  <c r="E293" i="54"/>
  <c r="I721" i="54"/>
  <c r="H721" i="54"/>
  <c r="G721" i="54"/>
  <c r="F721" i="54"/>
  <c r="E721" i="54"/>
  <c r="I309" i="54"/>
  <c r="H309" i="54"/>
  <c r="G309" i="54"/>
  <c r="F309" i="54"/>
  <c r="E309" i="54"/>
  <c r="I247" i="54"/>
  <c r="H247" i="54"/>
  <c r="G247" i="54"/>
  <c r="F247" i="54"/>
  <c r="E247" i="54"/>
  <c r="I684" i="54"/>
  <c r="H684" i="54"/>
  <c r="G684" i="54"/>
  <c r="F684" i="54"/>
  <c r="E684" i="54"/>
  <c r="I340" i="54"/>
  <c r="H340" i="54"/>
  <c r="G340" i="54"/>
  <c r="F340" i="54"/>
  <c r="E340" i="54"/>
  <c r="I1004" i="54"/>
  <c r="H1004" i="54"/>
  <c r="G1004" i="54"/>
  <c r="F1004" i="54"/>
  <c r="E1004" i="54"/>
  <c r="I431" i="54"/>
  <c r="H431" i="54"/>
  <c r="G431" i="54"/>
  <c r="F431" i="54"/>
  <c r="E431" i="54"/>
  <c r="I750" i="54"/>
  <c r="H750" i="54"/>
  <c r="G750" i="54"/>
  <c r="F750" i="54"/>
  <c r="E750" i="54"/>
  <c r="I411" i="54"/>
  <c r="H411" i="54"/>
  <c r="G411" i="54"/>
  <c r="F411" i="54"/>
  <c r="E411" i="54"/>
  <c r="I716" i="54"/>
  <c r="H716" i="54"/>
  <c r="G716" i="54"/>
  <c r="F716" i="54"/>
  <c r="E716" i="54"/>
  <c r="I960" i="54"/>
  <c r="H960" i="54"/>
  <c r="G960" i="54"/>
  <c r="F960" i="54"/>
  <c r="E960" i="54"/>
  <c r="I589" i="54"/>
  <c r="H589" i="54"/>
  <c r="G589" i="54"/>
  <c r="F589" i="54"/>
  <c r="E589" i="54"/>
  <c r="I744" i="54"/>
  <c r="H744" i="54"/>
  <c r="G744" i="54"/>
  <c r="F744" i="54"/>
  <c r="E744" i="54"/>
  <c r="I743" i="54"/>
  <c r="H743" i="54"/>
  <c r="G743" i="54"/>
  <c r="F743" i="54"/>
  <c r="E743" i="54"/>
  <c r="I970" i="54"/>
  <c r="H970" i="54"/>
  <c r="G970" i="54"/>
  <c r="F970" i="54"/>
  <c r="E970" i="54"/>
  <c r="I765" i="54"/>
  <c r="H765" i="54"/>
  <c r="G765" i="54"/>
  <c r="F765" i="54"/>
  <c r="E765" i="54"/>
  <c r="I790" i="54"/>
  <c r="H790" i="54"/>
  <c r="G790" i="54"/>
  <c r="F790" i="54"/>
  <c r="E790" i="54"/>
  <c r="I268" i="54"/>
  <c r="H268" i="54"/>
  <c r="G268" i="54"/>
  <c r="F268" i="54"/>
  <c r="E268" i="54"/>
  <c r="I647" i="54"/>
  <c r="H647" i="54"/>
  <c r="G647" i="54"/>
  <c r="F647" i="54"/>
  <c r="E647" i="54"/>
  <c r="I974" i="54"/>
  <c r="H974" i="54"/>
  <c r="G974" i="54"/>
  <c r="F974" i="54"/>
  <c r="E974" i="54"/>
  <c r="I905" i="54"/>
  <c r="H905" i="54"/>
  <c r="G905" i="54"/>
  <c r="F905" i="54"/>
  <c r="E905" i="54"/>
  <c r="I573" i="54"/>
  <c r="H573" i="54"/>
  <c r="G573" i="54"/>
  <c r="F573" i="54"/>
  <c r="E573" i="54"/>
  <c r="I263" i="54"/>
  <c r="H263" i="54"/>
  <c r="G263" i="54"/>
  <c r="F263" i="54"/>
  <c r="E263" i="54"/>
  <c r="I543" i="54"/>
  <c r="H543" i="54"/>
  <c r="G543" i="54"/>
  <c r="F543" i="54"/>
  <c r="E543" i="54"/>
  <c r="I711" i="54"/>
  <c r="H711" i="54"/>
  <c r="G711" i="54"/>
  <c r="F711" i="54"/>
  <c r="E711" i="54"/>
  <c r="I414" i="54"/>
  <c r="H414" i="54"/>
  <c r="G414" i="54"/>
  <c r="F414" i="54"/>
  <c r="E414" i="54"/>
  <c r="I726" i="54"/>
  <c r="H726" i="54"/>
  <c r="G726" i="54"/>
  <c r="F726" i="54"/>
  <c r="E726" i="54"/>
  <c r="I509" i="54"/>
  <c r="H509" i="54"/>
  <c r="G509" i="54"/>
  <c r="F509" i="54"/>
  <c r="E509" i="54"/>
  <c r="I1045" i="54"/>
  <c r="H1045" i="54"/>
  <c r="G1045" i="54"/>
  <c r="F1045" i="54"/>
  <c r="E1045" i="54"/>
  <c r="I603" i="54"/>
  <c r="H603" i="54"/>
  <c r="G603" i="54"/>
  <c r="F603" i="54"/>
  <c r="E603" i="54"/>
  <c r="I208" i="54"/>
  <c r="H208" i="54"/>
  <c r="G208" i="54"/>
  <c r="F208" i="54"/>
  <c r="E208" i="54"/>
  <c r="I197" i="54"/>
  <c r="H197" i="54"/>
  <c r="G197" i="54"/>
  <c r="F197" i="54"/>
  <c r="E197" i="54"/>
  <c r="I969" i="54"/>
  <c r="H969" i="54"/>
  <c r="G969" i="54"/>
  <c r="F969" i="54"/>
  <c r="E969" i="54"/>
  <c r="I588" i="54"/>
  <c r="H588" i="54"/>
  <c r="G588" i="54"/>
  <c r="F588" i="54"/>
  <c r="E588" i="54"/>
  <c r="I602" i="54"/>
  <c r="H602" i="54"/>
  <c r="G602" i="54"/>
  <c r="F602" i="54"/>
  <c r="E602" i="54"/>
  <c r="I151" i="54"/>
  <c r="H151" i="54"/>
  <c r="G151" i="54"/>
  <c r="F151" i="54"/>
  <c r="E151" i="54"/>
  <c r="I489" i="54"/>
  <c r="H489" i="54"/>
  <c r="G489" i="54"/>
  <c r="F489" i="54"/>
  <c r="E489" i="54"/>
  <c r="I361" i="54"/>
  <c r="H361" i="54"/>
  <c r="G361" i="54"/>
  <c r="F361" i="54"/>
  <c r="E361" i="54"/>
  <c r="I606" i="54"/>
  <c r="H606" i="54"/>
  <c r="G606" i="54"/>
  <c r="F606" i="54"/>
  <c r="E606" i="54"/>
  <c r="I1002" i="54"/>
  <c r="H1002" i="54"/>
  <c r="G1002" i="54"/>
  <c r="F1002" i="54"/>
  <c r="E1002" i="54"/>
  <c r="I490" i="54"/>
  <c r="H490" i="54"/>
  <c r="G490" i="54"/>
  <c r="F490" i="54"/>
  <c r="E490" i="54"/>
  <c r="I491" i="54"/>
  <c r="H491" i="54"/>
  <c r="G491" i="54"/>
  <c r="F491" i="54"/>
  <c r="E491" i="54"/>
  <c r="I786" i="54"/>
  <c r="H786" i="54"/>
  <c r="G786" i="54"/>
  <c r="F786" i="54"/>
  <c r="E786" i="54"/>
  <c r="I257" i="54"/>
  <c r="H257" i="54"/>
  <c r="G257" i="54"/>
  <c r="F257" i="54"/>
  <c r="E257" i="54"/>
  <c r="I21" i="54"/>
  <c r="H21" i="54"/>
  <c r="G21" i="54"/>
  <c r="F21" i="54"/>
  <c r="E21" i="54"/>
  <c r="I486" i="54"/>
  <c r="H486" i="54"/>
  <c r="G486" i="54"/>
  <c r="F486" i="54"/>
  <c r="E486" i="54"/>
  <c r="I493" i="54"/>
  <c r="H493" i="54"/>
  <c r="G493" i="54"/>
  <c r="F493" i="54"/>
  <c r="E493" i="54"/>
  <c r="I745" i="54"/>
  <c r="H745" i="54"/>
  <c r="G745" i="54"/>
  <c r="F745" i="54"/>
  <c r="E745" i="54"/>
  <c r="I492" i="54"/>
  <c r="H492" i="54"/>
  <c r="G492" i="54"/>
  <c r="F492" i="54"/>
  <c r="E492" i="54"/>
  <c r="I25" i="54"/>
  <c r="H25" i="54"/>
  <c r="G25" i="54"/>
  <c r="F25" i="54"/>
  <c r="E25" i="54"/>
  <c r="I394" i="54"/>
  <c r="H394" i="54"/>
  <c r="G394" i="54"/>
  <c r="F394" i="54"/>
  <c r="E394" i="54"/>
  <c r="I886" i="54"/>
  <c r="H886" i="54"/>
  <c r="G886" i="54"/>
  <c r="F886" i="54"/>
  <c r="E886" i="54"/>
  <c r="I272" i="54"/>
  <c r="H272" i="54"/>
  <c r="G272" i="54"/>
  <c r="F272" i="54"/>
  <c r="E272" i="54"/>
  <c r="I582" i="54"/>
  <c r="H582" i="54"/>
  <c r="G582" i="54"/>
  <c r="F582" i="54"/>
  <c r="E582" i="54"/>
  <c r="I885" i="54"/>
  <c r="H885" i="54"/>
  <c r="G885" i="54"/>
  <c r="F885" i="54"/>
  <c r="E885" i="54"/>
  <c r="I766" i="54"/>
  <c r="H766" i="54"/>
  <c r="G766" i="54"/>
  <c r="F766" i="54"/>
  <c r="E766" i="54"/>
  <c r="I360" i="54"/>
  <c r="H360" i="54"/>
  <c r="G360" i="54"/>
  <c r="F360" i="54"/>
  <c r="E360" i="54"/>
  <c r="I1039" i="54"/>
  <c r="H1039" i="54"/>
  <c r="G1039" i="54"/>
  <c r="F1039" i="54"/>
  <c r="E1039" i="54"/>
  <c r="I590" i="54"/>
  <c r="H590" i="54"/>
  <c r="G590" i="54"/>
  <c r="F590" i="54"/>
  <c r="E590" i="54"/>
  <c r="I747" i="54"/>
  <c r="H747" i="54"/>
  <c r="G747" i="54"/>
  <c r="F747" i="54"/>
  <c r="E747" i="54"/>
  <c r="I416" i="54"/>
  <c r="H416" i="54"/>
  <c r="G416" i="54"/>
  <c r="F416" i="54"/>
  <c r="E416" i="54"/>
  <c r="I783" i="54"/>
  <c r="H783" i="54"/>
  <c r="G783" i="54"/>
  <c r="F783" i="54"/>
  <c r="E783" i="54"/>
  <c r="I472" i="54"/>
  <c r="H472" i="54"/>
  <c r="G472" i="54"/>
  <c r="F472" i="54"/>
  <c r="E472" i="54"/>
  <c r="I425" i="54"/>
  <c r="H425" i="54"/>
  <c r="G425" i="54"/>
  <c r="F425" i="54"/>
  <c r="E425" i="54"/>
  <c r="I267" i="54"/>
  <c r="H267" i="54"/>
  <c r="G267" i="54"/>
  <c r="F267" i="54"/>
  <c r="E267" i="54"/>
  <c r="I339" i="54"/>
  <c r="H339" i="54"/>
  <c r="G339" i="54"/>
  <c r="F339" i="54"/>
  <c r="E339" i="54"/>
  <c r="I156" i="54"/>
  <c r="H156" i="54"/>
  <c r="G156" i="54"/>
  <c r="F156" i="54"/>
  <c r="E156" i="54"/>
  <c r="I866" i="54"/>
  <c r="H866" i="54"/>
  <c r="G866" i="54"/>
  <c r="F866" i="54"/>
  <c r="E866" i="54"/>
  <c r="I446" i="54"/>
  <c r="H446" i="54"/>
  <c r="G446" i="54"/>
  <c r="F446" i="54"/>
  <c r="E446" i="54"/>
  <c r="I140" i="54"/>
  <c r="H140" i="54"/>
  <c r="G140" i="54"/>
  <c r="F140" i="54"/>
  <c r="E140" i="54"/>
  <c r="I730" i="54"/>
  <c r="H730" i="54"/>
  <c r="G730" i="54"/>
  <c r="F730" i="54"/>
  <c r="E730" i="54"/>
  <c r="I433" i="54"/>
  <c r="H433" i="54"/>
  <c r="G433" i="54"/>
  <c r="F433" i="54"/>
  <c r="E433" i="54"/>
  <c r="I1080" i="54"/>
  <c r="H1080" i="54"/>
  <c r="G1080" i="54"/>
  <c r="F1080" i="54"/>
  <c r="E1080" i="54"/>
  <c r="I626" i="54"/>
  <c r="H626" i="54"/>
  <c r="G626" i="54"/>
  <c r="F626" i="54"/>
  <c r="E626" i="54"/>
  <c r="I350" i="54"/>
  <c r="H350" i="54"/>
  <c r="G350" i="54"/>
  <c r="F350" i="54"/>
  <c r="E350" i="54"/>
  <c r="I895" i="54"/>
  <c r="H895" i="54"/>
  <c r="G895" i="54"/>
  <c r="F895" i="54"/>
  <c r="E895" i="54"/>
  <c r="I390" i="54"/>
  <c r="H390" i="54"/>
  <c r="G390" i="54"/>
  <c r="F390" i="54"/>
  <c r="E390" i="54"/>
  <c r="I219" i="54"/>
  <c r="H219" i="54"/>
  <c r="G219" i="54"/>
  <c r="F219" i="54"/>
  <c r="E219" i="54"/>
  <c r="I357" i="54"/>
  <c r="H357" i="54"/>
  <c r="G357" i="54"/>
  <c r="F357" i="54"/>
  <c r="E357" i="54"/>
  <c r="G1102" i="54" l="1"/>
  <c r="E1112" i="54" s="1"/>
  <c r="D1105" i="54"/>
  <c r="D1113" i="54" s="1"/>
  <c r="J1105" i="54"/>
  <c r="F1113" i="54" s="1"/>
  <c r="D1089" i="54"/>
  <c r="D1108" i="54" s="1"/>
  <c r="J1089" i="54"/>
  <c r="F1108" i="54" s="1"/>
  <c r="D1095" i="54"/>
  <c r="D1110" i="54" s="1"/>
  <c r="J1095" i="54"/>
  <c r="F1110" i="54" s="1"/>
  <c r="D1092" i="54"/>
  <c r="D1109" i="54" s="1"/>
  <c r="J1092" i="54"/>
  <c r="F1109" i="54" s="1"/>
  <c r="G1105" i="54"/>
  <c r="E1113" i="54" s="1"/>
  <c r="G1089" i="54"/>
  <c r="E1108" i="54" s="1"/>
  <c r="G1095" i="54"/>
  <c r="E1110" i="54" s="1"/>
  <c r="G1092" i="54"/>
  <c r="E1109" i="54" s="1"/>
  <c r="D1098" i="54"/>
  <c r="D1111" i="54" s="1"/>
  <c r="J1098" i="54"/>
  <c r="F1111" i="54" s="1"/>
  <c r="D1102" i="54"/>
  <c r="D1112" i="54" s="1"/>
  <c r="J1102" i="54"/>
  <c r="F1112" i="54" s="1"/>
  <c r="G1098" i="54"/>
  <c r="E1111" i="54" s="1"/>
  <c r="E17" i="52"/>
  <c r="D1095" i="52" s="1"/>
  <c r="D1112" i="52" s="1"/>
  <c r="F17" i="52"/>
  <c r="G1095" i="52" s="1"/>
  <c r="E1112" i="52" s="1"/>
  <c r="G17" i="52"/>
  <c r="H17" i="52"/>
  <c r="I17" i="52"/>
  <c r="J1095" i="52" s="1"/>
  <c r="F1112" i="52" s="1"/>
  <c r="E2" i="52"/>
  <c r="F2" i="52"/>
  <c r="G2" i="52"/>
  <c r="H2" i="52"/>
  <c r="I2" i="52"/>
  <c r="E3" i="52"/>
  <c r="F3" i="52"/>
  <c r="G3" i="52"/>
  <c r="H3" i="52"/>
  <c r="I3" i="52"/>
  <c r="E11" i="52"/>
  <c r="F11" i="52"/>
  <c r="G11" i="52"/>
  <c r="H11" i="52"/>
  <c r="I11" i="52"/>
  <c r="E20" i="52"/>
  <c r="F20" i="52"/>
  <c r="G20" i="52"/>
  <c r="H20" i="52"/>
  <c r="I20" i="52"/>
  <c r="E6" i="52"/>
  <c r="F6" i="52"/>
  <c r="G6" i="52"/>
  <c r="H6" i="52"/>
  <c r="I6" i="52"/>
  <c r="E10" i="52"/>
  <c r="F10" i="52"/>
  <c r="G10" i="52"/>
  <c r="H10" i="52"/>
  <c r="I10" i="52"/>
  <c r="E9" i="52"/>
  <c r="F9" i="52"/>
  <c r="G9" i="52"/>
  <c r="H9" i="52"/>
  <c r="I9" i="52"/>
  <c r="E16" i="52"/>
  <c r="F16" i="52"/>
  <c r="G16" i="52"/>
  <c r="H16" i="52"/>
  <c r="I16" i="52"/>
  <c r="E15" i="52"/>
  <c r="F15" i="52"/>
  <c r="G15" i="52"/>
  <c r="H15" i="52"/>
  <c r="I15" i="52"/>
  <c r="E21" i="52"/>
  <c r="F21" i="52"/>
  <c r="G21" i="52"/>
  <c r="H21" i="52"/>
  <c r="I21" i="52"/>
  <c r="E7" i="52"/>
  <c r="F7" i="52"/>
  <c r="G7" i="52"/>
  <c r="H7" i="52"/>
  <c r="I7" i="52"/>
  <c r="E14" i="52"/>
  <c r="F14" i="52"/>
  <c r="G14" i="52"/>
  <c r="H14" i="52"/>
  <c r="I14" i="52"/>
  <c r="E8" i="52"/>
  <c r="F8" i="52"/>
  <c r="G8" i="52"/>
  <c r="H8" i="52"/>
  <c r="I8" i="52"/>
  <c r="E19" i="52"/>
  <c r="F19" i="52"/>
  <c r="G19" i="52"/>
  <c r="H19" i="52"/>
  <c r="I19" i="52"/>
  <c r="E13" i="52"/>
  <c r="F13" i="52"/>
  <c r="G13" i="52"/>
  <c r="H13" i="52"/>
  <c r="I13" i="52"/>
  <c r="E5" i="52"/>
  <c r="F5" i="52"/>
  <c r="G5" i="52"/>
  <c r="H5" i="52"/>
  <c r="I5" i="52"/>
  <c r="E12" i="52"/>
  <c r="D1101" i="52" s="1"/>
  <c r="D1113" i="52" s="1"/>
  <c r="F12" i="52"/>
  <c r="G1101" i="52" s="1"/>
  <c r="E1113" i="52" s="1"/>
  <c r="G12" i="52"/>
  <c r="H12" i="52"/>
  <c r="I12" i="52"/>
  <c r="J1101" i="52" s="1"/>
  <c r="F1113" i="52" s="1"/>
  <c r="E4" i="52"/>
  <c r="F4" i="52"/>
  <c r="G4" i="52"/>
  <c r="H4" i="52"/>
  <c r="I4" i="52"/>
  <c r="E4" i="51"/>
  <c r="F4" i="51"/>
  <c r="G4" i="51"/>
  <c r="H4" i="51"/>
  <c r="I4" i="51"/>
  <c r="E2" i="51"/>
  <c r="D1092" i="51" s="1"/>
  <c r="D1111" i="51" s="1"/>
  <c r="F2" i="51"/>
  <c r="G1092" i="51" s="1"/>
  <c r="E1111" i="51" s="1"/>
  <c r="G2" i="51"/>
  <c r="H2" i="51"/>
  <c r="I2" i="51"/>
  <c r="J1092" i="51" s="1"/>
  <c r="F1111" i="51" s="1"/>
  <c r="E6" i="50"/>
  <c r="F6" i="50"/>
  <c r="G6" i="50"/>
  <c r="H6" i="50"/>
  <c r="I6" i="50"/>
  <c r="E16" i="50"/>
  <c r="F16" i="50"/>
  <c r="G16" i="50"/>
  <c r="H16" i="50"/>
  <c r="I16" i="50"/>
  <c r="E31" i="50"/>
  <c r="F31" i="50"/>
  <c r="G31" i="50"/>
  <c r="H31" i="50"/>
  <c r="I31" i="50"/>
  <c r="E3" i="50"/>
  <c r="F3" i="50"/>
  <c r="G3" i="50"/>
  <c r="H3" i="50"/>
  <c r="I3" i="50"/>
  <c r="E25" i="50"/>
  <c r="F25" i="50"/>
  <c r="G25" i="50"/>
  <c r="H25" i="50"/>
  <c r="I25" i="50"/>
  <c r="E14" i="50"/>
  <c r="F14" i="50"/>
  <c r="G14" i="50"/>
  <c r="H14" i="50"/>
  <c r="I14" i="50"/>
  <c r="E9" i="50"/>
  <c r="F9" i="50"/>
  <c r="G9" i="50"/>
  <c r="H9" i="50"/>
  <c r="I9" i="50"/>
  <c r="E12" i="50"/>
  <c r="F12" i="50"/>
  <c r="G12" i="50"/>
  <c r="H12" i="50"/>
  <c r="I12" i="50"/>
  <c r="E7" i="50"/>
  <c r="F7" i="50"/>
  <c r="G7" i="50"/>
  <c r="H7" i="50"/>
  <c r="I7" i="50"/>
  <c r="E15" i="50"/>
  <c r="F15" i="50"/>
  <c r="G15" i="50"/>
  <c r="H15" i="50"/>
  <c r="I15" i="50"/>
  <c r="E8" i="50"/>
  <c r="F8" i="50"/>
  <c r="G8" i="50"/>
  <c r="H8" i="50"/>
  <c r="I8" i="50"/>
  <c r="E17" i="50"/>
  <c r="F17" i="50"/>
  <c r="G17" i="50"/>
  <c r="H17" i="50"/>
  <c r="I17" i="50"/>
  <c r="E10" i="50"/>
  <c r="F10" i="50"/>
  <c r="G10" i="50"/>
  <c r="H10" i="50"/>
  <c r="I10" i="50"/>
  <c r="E26" i="50"/>
  <c r="F26" i="50"/>
  <c r="G26" i="50"/>
  <c r="H26" i="50"/>
  <c r="I26" i="50"/>
  <c r="E24" i="50"/>
  <c r="F24" i="50"/>
  <c r="G24" i="50"/>
  <c r="H24" i="50"/>
  <c r="I24" i="50"/>
  <c r="E27" i="50"/>
  <c r="F27" i="50"/>
  <c r="G27" i="50"/>
  <c r="H27" i="50"/>
  <c r="I27" i="50"/>
  <c r="E11" i="50"/>
  <c r="F11" i="50"/>
  <c r="G11" i="50"/>
  <c r="H11" i="50"/>
  <c r="I11" i="50"/>
  <c r="E28" i="50"/>
  <c r="F28" i="50"/>
  <c r="G28" i="50"/>
  <c r="H28" i="50"/>
  <c r="I28" i="50"/>
  <c r="E29" i="50"/>
  <c r="D1098" i="50" s="1"/>
  <c r="D1113" i="50" s="1"/>
  <c r="F29" i="50"/>
  <c r="G1098" i="50" s="1"/>
  <c r="E1113" i="50" s="1"/>
  <c r="G29" i="50"/>
  <c r="H29" i="50"/>
  <c r="I29" i="50"/>
  <c r="J1098" i="50" s="1"/>
  <c r="F1113" i="50" s="1"/>
  <c r="E2" i="50"/>
  <c r="F2" i="50"/>
  <c r="G2" i="50"/>
  <c r="H2" i="50"/>
  <c r="I2" i="50"/>
  <c r="E13" i="50"/>
  <c r="F13" i="50"/>
  <c r="G13" i="50"/>
  <c r="H13" i="50"/>
  <c r="I13" i="50"/>
  <c r="E22" i="50"/>
  <c r="F22" i="50"/>
  <c r="G22" i="50"/>
  <c r="H22" i="50"/>
  <c r="I22" i="50"/>
  <c r="E23" i="50"/>
  <c r="F23" i="50"/>
  <c r="G23" i="50"/>
  <c r="H23" i="50"/>
  <c r="I23" i="50"/>
  <c r="E33" i="50"/>
  <c r="F33" i="50"/>
  <c r="G33" i="50"/>
  <c r="H33" i="50"/>
  <c r="I33" i="50"/>
  <c r="E5" i="50"/>
  <c r="F5" i="50"/>
  <c r="G5" i="50"/>
  <c r="H5" i="50"/>
  <c r="I5" i="50"/>
  <c r="E19" i="50"/>
  <c r="F19" i="50"/>
  <c r="G19" i="50"/>
  <c r="H19" i="50"/>
  <c r="I19" i="50"/>
  <c r="E4" i="50"/>
  <c r="F4" i="50"/>
  <c r="G4" i="50"/>
  <c r="H4" i="50"/>
  <c r="I4" i="50"/>
  <c r="E21" i="50"/>
  <c r="F21" i="50"/>
  <c r="G21" i="50"/>
  <c r="H21" i="50"/>
  <c r="I21" i="50"/>
  <c r="E18" i="50"/>
  <c r="F18" i="50"/>
  <c r="G18" i="50"/>
  <c r="H18" i="50"/>
  <c r="I18" i="50"/>
  <c r="E32" i="50"/>
  <c r="F32" i="50"/>
  <c r="G32" i="50"/>
  <c r="H32" i="50"/>
  <c r="I32" i="50"/>
  <c r="E20" i="50"/>
  <c r="F20" i="50"/>
  <c r="G20" i="50"/>
  <c r="H20" i="50"/>
  <c r="I20" i="50"/>
  <c r="E6" i="49"/>
  <c r="F6" i="49"/>
  <c r="G6" i="49"/>
  <c r="H6" i="49"/>
  <c r="I6" i="49"/>
  <c r="E10" i="49"/>
  <c r="F10" i="49"/>
  <c r="G10" i="49"/>
  <c r="H10" i="49"/>
  <c r="I10" i="49"/>
  <c r="E7" i="49"/>
  <c r="F7" i="49"/>
  <c r="G7" i="49"/>
  <c r="H7" i="49"/>
  <c r="I7" i="49"/>
  <c r="E8" i="49"/>
  <c r="F8" i="49"/>
  <c r="G8" i="49"/>
  <c r="H8" i="49"/>
  <c r="I8" i="49"/>
  <c r="E14" i="49"/>
  <c r="D1101" i="49" s="1"/>
  <c r="D1113" i="49" s="1"/>
  <c r="F14" i="49"/>
  <c r="G1101" i="49" s="1"/>
  <c r="E1113" i="49" s="1"/>
  <c r="G14" i="49"/>
  <c r="H14" i="49"/>
  <c r="I14" i="49"/>
  <c r="J1101" i="49" s="1"/>
  <c r="F1113" i="49" s="1"/>
  <c r="E15" i="49"/>
  <c r="F15" i="49"/>
  <c r="G15" i="49"/>
  <c r="H15" i="49"/>
  <c r="I15" i="49"/>
  <c r="E13" i="49"/>
  <c r="F13" i="49"/>
  <c r="G13" i="49"/>
  <c r="H13" i="49"/>
  <c r="I13" i="49"/>
  <c r="E16" i="49"/>
  <c r="F16" i="49"/>
  <c r="G16" i="49"/>
  <c r="H16" i="49"/>
  <c r="I16" i="49"/>
  <c r="E11" i="49"/>
  <c r="F11" i="49"/>
  <c r="G11" i="49"/>
  <c r="H11" i="49"/>
  <c r="I11" i="49"/>
  <c r="E9" i="49"/>
  <c r="F9" i="49"/>
  <c r="G9" i="49"/>
  <c r="H9" i="49"/>
  <c r="I9" i="49"/>
  <c r="E12" i="49"/>
  <c r="F12" i="49"/>
  <c r="G12" i="49"/>
  <c r="H12" i="49"/>
  <c r="I12" i="49"/>
  <c r="E4" i="49"/>
  <c r="F4" i="49"/>
  <c r="G4" i="49"/>
  <c r="H4" i="49"/>
  <c r="I4" i="49"/>
  <c r="E3" i="49"/>
  <c r="F3" i="49"/>
  <c r="G3" i="49"/>
  <c r="H3" i="49"/>
  <c r="I3" i="49"/>
  <c r="E2" i="49"/>
  <c r="D1092" i="49" s="1"/>
  <c r="D1111" i="49" s="1"/>
  <c r="F2" i="49"/>
  <c r="G2" i="49"/>
  <c r="H2" i="49"/>
  <c r="I2" i="49"/>
  <c r="E7" i="48"/>
  <c r="F7" i="48"/>
  <c r="G7" i="48"/>
  <c r="H7" i="48"/>
  <c r="I7" i="48"/>
  <c r="E13" i="48"/>
  <c r="F13" i="48"/>
  <c r="G13" i="48"/>
  <c r="H13" i="48"/>
  <c r="I13" i="48"/>
  <c r="E4" i="48"/>
  <c r="D1105" i="48" s="1"/>
  <c r="D1112" i="48" s="1"/>
  <c r="F4" i="48"/>
  <c r="G1105" i="48" s="1"/>
  <c r="E1112" i="48" s="1"/>
  <c r="G4" i="48"/>
  <c r="H4" i="48"/>
  <c r="I4" i="48"/>
  <c r="J1105" i="48" s="1"/>
  <c r="F1112" i="48" s="1"/>
  <c r="E6" i="48"/>
  <c r="F6" i="48"/>
  <c r="G6" i="48"/>
  <c r="H6" i="48"/>
  <c r="I6" i="48"/>
  <c r="E12" i="48"/>
  <c r="F12" i="48"/>
  <c r="G12" i="48"/>
  <c r="H12" i="48"/>
  <c r="I12" i="48"/>
  <c r="E9" i="48"/>
  <c r="F9" i="48"/>
  <c r="G9" i="48"/>
  <c r="H9" i="48"/>
  <c r="I9" i="48"/>
  <c r="E10" i="48"/>
  <c r="F10" i="48"/>
  <c r="G10" i="48"/>
  <c r="H10" i="48"/>
  <c r="I10" i="48"/>
  <c r="E8" i="48"/>
  <c r="F8" i="48"/>
  <c r="G8" i="48"/>
  <c r="H8" i="48"/>
  <c r="I8" i="48"/>
  <c r="E16" i="48"/>
  <c r="F16" i="48"/>
  <c r="G16" i="48"/>
  <c r="H16" i="48"/>
  <c r="I16" i="48"/>
  <c r="E15" i="48"/>
  <c r="F15" i="48"/>
  <c r="G15" i="48"/>
  <c r="H15" i="48"/>
  <c r="I15" i="48"/>
  <c r="E5" i="48"/>
  <c r="F5" i="48"/>
  <c r="G5" i="48"/>
  <c r="H5" i="48"/>
  <c r="I5" i="48"/>
  <c r="E11" i="48"/>
  <c r="F11" i="48"/>
  <c r="G11" i="48"/>
  <c r="H11" i="48"/>
  <c r="I11" i="48"/>
  <c r="E3" i="48"/>
  <c r="F3" i="48"/>
  <c r="G3" i="48"/>
  <c r="H3" i="48"/>
  <c r="I3" i="48"/>
  <c r="E14" i="48"/>
  <c r="F14" i="48"/>
  <c r="G14" i="48"/>
  <c r="H14" i="48"/>
  <c r="I14" i="48"/>
  <c r="E6" i="47"/>
  <c r="F6" i="47"/>
  <c r="G6" i="47"/>
  <c r="H6" i="47"/>
  <c r="I6" i="47"/>
  <c r="E9" i="47"/>
  <c r="F9" i="47"/>
  <c r="G9" i="47"/>
  <c r="H9" i="47"/>
  <c r="I9" i="47"/>
  <c r="E7" i="47"/>
  <c r="F7" i="47"/>
  <c r="G7" i="47"/>
  <c r="H7" i="47"/>
  <c r="I7" i="47"/>
  <c r="E8" i="47"/>
  <c r="F8" i="47"/>
  <c r="G8" i="47"/>
  <c r="H8" i="47"/>
  <c r="I8" i="47"/>
  <c r="E10" i="47"/>
  <c r="F10" i="47"/>
  <c r="G10" i="47"/>
  <c r="H10" i="47"/>
  <c r="I10" i="47"/>
  <c r="E5" i="47"/>
  <c r="F5" i="47"/>
  <c r="G5" i="47"/>
  <c r="H5" i="47"/>
  <c r="I5" i="47"/>
  <c r="E4" i="47"/>
  <c r="D1101" i="47" s="1"/>
  <c r="D1112" i="47" s="1"/>
  <c r="F4" i="47"/>
  <c r="G1101" i="47" s="1"/>
  <c r="E1112" i="47" s="1"/>
  <c r="G4" i="47"/>
  <c r="H4" i="47"/>
  <c r="I4" i="47"/>
  <c r="J1101" i="47" s="1"/>
  <c r="F1112" i="47" s="1"/>
  <c r="E3" i="47"/>
  <c r="F3" i="47"/>
  <c r="G3" i="47"/>
  <c r="H3" i="47"/>
  <c r="I3" i="47"/>
  <c r="E11" i="47"/>
  <c r="F11" i="47"/>
  <c r="G11" i="47"/>
  <c r="H11" i="47"/>
  <c r="I11" i="47"/>
  <c r="E12" i="46"/>
  <c r="D1108" i="46" s="1"/>
  <c r="D1112" i="46" s="1"/>
  <c r="F12" i="46"/>
  <c r="G1108" i="46" s="1"/>
  <c r="E1112" i="46" s="1"/>
  <c r="G12" i="46"/>
  <c r="H12" i="46"/>
  <c r="I12" i="46"/>
  <c r="J1108" i="46" s="1"/>
  <c r="F1112" i="46" s="1"/>
  <c r="E13" i="46"/>
  <c r="F13" i="46"/>
  <c r="G13" i="46"/>
  <c r="H13" i="46"/>
  <c r="I13" i="46"/>
  <c r="E15" i="46"/>
  <c r="F15" i="46"/>
  <c r="G15" i="46"/>
  <c r="H15" i="46"/>
  <c r="I15" i="46"/>
  <c r="E5" i="46"/>
  <c r="F5" i="46"/>
  <c r="G5" i="46"/>
  <c r="H5" i="46"/>
  <c r="I5" i="46"/>
  <c r="E14" i="46"/>
  <c r="F14" i="46"/>
  <c r="G14" i="46"/>
  <c r="H14" i="46"/>
  <c r="I14" i="46"/>
  <c r="E2" i="46"/>
  <c r="F2" i="46"/>
  <c r="G2" i="46"/>
  <c r="H2" i="46"/>
  <c r="I2" i="46"/>
  <c r="E8" i="46"/>
  <c r="F8" i="46"/>
  <c r="G8" i="46"/>
  <c r="H8" i="46"/>
  <c r="I8" i="46"/>
  <c r="E11" i="46"/>
  <c r="F11" i="46"/>
  <c r="G11" i="46"/>
  <c r="H11" i="46"/>
  <c r="I11" i="46"/>
  <c r="E6" i="46"/>
  <c r="F6" i="46"/>
  <c r="G6" i="46"/>
  <c r="H6" i="46"/>
  <c r="I6" i="46"/>
  <c r="E7" i="46"/>
  <c r="F7" i="46"/>
  <c r="G7" i="46"/>
  <c r="H7" i="46"/>
  <c r="I7" i="46"/>
  <c r="E4" i="46"/>
  <c r="F4" i="46"/>
  <c r="G4" i="46"/>
  <c r="H4" i="46"/>
  <c r="I4" i="46"/>
  <c r="E3" i="46"/>
  <c r="F3" i="46"/>
  <c r="G3" i="46"/>
  <c r="H3" i="46"/>
  <c r="I3" i="46"/>
  <c r="E9" i="46"/>
  <c r="F9" i="46"/>
  <c r="G9" i="46"/>
  <c r="H9" i="46"/>
  <c r="I9" i="46"/>
  <c r="E10" i="46"/>
  <c r="F10" i="46"/>
  <c r="G10" i="46"/>
  <c r="H10" i="46"/>
  <c r="I10" i="46"/>
  <c r="E22" i="44"/>
  <c r="F22" i="44"/>
  <c r="G22" i="44"/>
  <c r="H22" i="44"/>
  <c r="I22" i="44"/>
  <c r="E18" i="44"/>
  <c r="F18" i="44"/>
  <c r="G18" i="44"/>
  <c r="H18" i="44"/>
  <c r="I18" i="44"/>
  <c r="E9" i="44"/>
  <c r="F9" i="44"/>
  <c r="G9" i="44"/>
  <c r="H9" i="44"/>
  <c r="I9" i="44"/>
  <c r="E3" i="44"/>
  <c r="F3" i="44"/>
  <c r="G3" i="44"/>
  <c r="H3" i="44"/>
  <c r="I3" i="44"/>
  <c r="E10" i="44"/>
  <c r="D1098" i="44" s="1"/>
  <c r="D1113" i="44" s="1"/>
  <c r="F10" i="44"/>
  <c r="G1098" i="44" s="1"/>
  <c r="E1113" i="44" s="1"/>
  <c r="G10" i="44"/>
  <c r="H10" i="44"/>
  <c r="I10" i="44"/>
  <c r="J1098" i="44" s="1"/>
  <c r="F1113" i="44" s="1"/>
  <c r="E6" i="44"/>
  <c r="F6" i="44"/>
  <c r="G6" i="44"/>
  <c r="H6" i="44"/>
  <c r="I6" i="44"/>
  <c r="E19" i="44"/>
  <c r="F19" i="44"/>
  <c r="G19" i="44"/>
  <c r="H19" i="44"/>
  <c r="I19" i="44"/>
  <c r="E2" i="44"/>
  <c r="F2" i="44"/>
  <c r="G2" i="44"/>
  <c r="H2" i="44"/>
  <c r="I2" i="44"/>
  <c r="E5" i="44"/>
  <c r="F5" i="44"/>
  <c r="G5" i="44"/>
  <c r="H5" i="44"/>
  <c r="I5" i="44"/>
  <c r="E23" i="44"/>
  <c r="F23" i="44"/>
  <c r="G23" i="44"/>
  <c r="H23" i="44"/>
  <c r="I23" i="44"/>
  <c r="E24" i="44"/>
  <c r="F24" i="44"/>
  <c r="G24" i="44"/>
  <c r="H24" i="44"/>
  <c r="I24" i="44"/>
  <c r="E13" i="44"/>
  <c r="F13" i="44"/>
  <c r="G13" i="44"/>
  <c r="H13" i="44"/>
  <c r="I13" i="44"/>
  <c r="E27" i="44"/>
  <c r="F27" i="44"/>
  <c r="G27" i="44"/>
  <c r="H27" i="44"/>
  <c r="I27" i="44"/>
  <c r="E21" i="44"/>
  <c r="F21" i="44"/>
  <c r="G21" i="44"/>
  <c r="H21" i="44"/>
  <c r="I21" i="44"/>
  <c r="E4" i="44"/>
  <c r="F4" i="44"/>
  <c r="G4" i="44"/>
  <c r="H4" i="44"/>
  <c r="I4" i="44"/>
  <c r="E12" i="44"/>
  <c r="F12" i="44"/>
  <c r="G12" i="44"/>
  <c r="H12" i="44"/>
  <c r="I12" i="44"/>
  <c r="E20" i="44"/>
  <c r="F20" i="44"/>
  <c r="G20" i="44"/>
  <c r="H20" i="44"/>
  <c r="I20" i="44"/>
  <c r="E7" i="44"/>
  <c r="F7" i="44"/>
  <c r="G7" i="44"/>
  <c r="H7" i="44"/>
  <c r="I7" i="44"/>
  <c r="E26" i="44"/>
  <c r="F26" i="44"/>
  <c r="G26" i="44"/>
  <c r="H26" i="44"/>
  <c r="I26" i="44"/>
  <c r="E14" i="44"/>
  <c r="D1105" i="44" s="1"/>
  <c r="D1115" i="44" s="1"/>
  <c r="F14" i="44"/>
  <c r="G1105" i="44" s="1"/>
  <c r="E1115" i="44" s="1"/>
  <c r="G14" i="44"/>
  <c r="H14" i="44"/>
  <c r="I14" i="44"/>
  <c r="J1105" i="44" s="1"/>
  <c r="F1115" i="44" s="1"/>
  <c r="E8" i="44"/>
  <c r="F8" i="44"/>
  <c r="G8" i="44"/>
  <c r="H8" i="44"/>
  <c r="I8" i="44"/>
  <c r="E15" i="44"/>
  <c r="F15" i="44"/>
  <c r="G15" i="44"/>
  <c r="H15" i="44"/>
  <c r="I15" i="44"/>
  <c r="E17" i="44"/>
  <c r="F17" i="44"/>
  <c r="G17" i="44"/>
  <c r="H17" i="44"/>
  <c r="I17" i="44"/>
  <c r="E16" i="44"/>
  <c r="D1095" i="44" s="1"/>
  <c r="D1112" i="44" s="1"/>
  <c r="F16" i="44"/>
  <c r="G1095" i="44" s="1"/>
  <c r="E1112" i="44" s="1"/>
  <c r="G16" i="44"/>
  <c r="H16" i="44"/>
  <c r="I16" i="44"/>
  <c r="J1095" i="44" s="1"/>
  <c r="F1112" i="44" s="1"/>
  <c r="E11" i="44"/>
  <c r="D1108" i="44" s="1"/>
  <c r="D1116" i="44" s="1"/>
  <c r="F11" i="44"/>
  <c r="G1108" i="44" s="1"/>
  <c r="E1116" i="44" s="1"/>
  <c r="G11" i="44"/>
  <c r="H11" i="44"/>
  <c r="I11" i="44"/>
  <c r="J1108" i="44" s="1"/>
  <c r="F1116" i="44" s="1"/>
  <c r="E24" i="43"/>
  <c r="F24" i="43"/>
  <c r="G24" i="43"/>
  <c r="H24" i="43"/>
  <c r="I24" i="43"/>
  <c r="E26" i="43"/>
  <c r="F26" i="43"/>
  <c r="G26" i="43"/>
  <c r="H26" i="43"/>
  <c r="I26" i="43"/>
  <c r="E3" i="43"/>
  <c r="F3" i="43"/>
  <c r="G3" i="43"/>
  <c r="H3" i="43"/>
  <c r="I3" i="43"/>
  <c r="E20" i="43"/>
  <c r="F20" i="43"/>
  <c r="G20" i="43"/>
  <c r="H20" i="43"/>
  <c r="I20" i="43"/>
  <c r="E15" i="43"/>
  <c r="F15" i="43"/>
  <c r="G15" i="43"/>
  <c r="H15" i="43"/>
  <c r="I15" i="43"/>
  <c r="E25" i="43"/>
  <c r="F25" i="43"/>
  <c r="G25" i="43"/>
  <c r="H25" i="43"/>
  <c r="I25" i="43"/>
  <c r="E13" i="43"/>
  <c r="F13" i="43"/>
  <c r="G13" i="43"/>
  <c r="H13" i="43"/>
  <c r="I13" i="43"/>
  <c r="E16" i="43"/>
  <c r="F16" i="43"/>
  <c r="G16" i="43"/>
  <c r="H16" i="43"/>
  <c r="I16" i="43"/>
  <c r="E28" i="43"/>
  <c r="F28" i="43"/>
  <c r="G28" i="43"/>
  <c r="H28" i="43"/>
  <c r="I28" i="43"/>
  <c r="E12" i="43"/>
  <c r="F12" i="43"/>
  <c r="G12" i="43"/>
  <c r="H12" i="43"/>
  <c r="I12" i="43"/>
  <c r="E19" i="43"/>
  <c r="F19" i="43"/>
  <c r="G19" i="43"/>
  <c r="H19" i="43"/>
  <c r="I19" i="43"/>
  <c r="E4" i="43"/>
  <c r="F4" i="43"/>
  <c r="G4" i="43"/>
  <c r="H4" i="43"/>
  <c r="I4" i="43"/>
  <c r="E6" i="43"/>
  <c r="F6" i="43"/>
  <c r="G6" i="43"/>
  <c r="H6" i="43"/>
  <c r="I6" i="43"/>
  <c r="E18" i="43"/>
  <c r="F18" i="43"/>
  <c r="G18" i="43"/>
  <c r="H18" i="43"/>
  <c r="I18" i="43"/>
  <c r="E17" i="43"/>
  <c r="F17" i="43"/>
  <c r="G17" i="43"/>
  <c r="H17" i="43"/>
  <c r="I17" i="43"/>
  <c r="E7" i="43"/>
  <c r="F7" i="43"/>
  <c r="G7" i="43"/>
  <c r="H7" i="43"/>
  <c r="I7" i="43"/>
  <c r="E14" i="43"/>
  <c r="F14" i="43"/>
  <c r="G14" i="43"/>
  <c r="H14" i="43"/>
  <c r="I14" i="43"/>
  <c r="E8" i="43"/>
  <c r="F8" i="43"/>
  <c r="G8" i="43"/>
  <c r="H8" i="43"/>
  <c r="I8" i="43"/>
  <c r="E5" i="43"/>
  <c r="F5" i="43"/>
  <c r="G5" i="43"/>
  <c r="H5" i="43"/>
  <c r="I5" i="43"/>
  <c r="E27" i="43"/>
  <c r="F27" i="43"/>
  <c r="G27" i="43"/>
  <c r="H27" i="43"/>
  <c r="I27" i="43"/>
  <c r="E9" i="43"/>
  <c r="F9" i="43"/>
  <c r="G9" i="43"/>
  <c r="H9" i="43"/>
  <c r="I9" i="43"/>
  <c r="E21" i="43"/>
  <c r="F21" i="43"/>
  <c r="G21" i="43"/>
  <c r="H21" i="43"/>
  <c r="I21" i="43"/>
  <c r="E22" i="43"/>
  <c r="F22" i="43"/>
  <c r="G22" i="43"/>
  <c r="H22" i="43"/>
  <c r="I22" i="43"/>
  <c r="E2" i="43"/>
  <c r="F2" i="43"/>
  <c r="G2" i="43"/>
  <c r="H2" i="43"/>
  <c r="I2" i="43"/>
  <c r="E10" i="43"/>
  <c r="F10" i="43"/>
  <c r="G10" i="43"/>
  <c r="H10" i="43"/>
  <c r="I10" i="43"/>
  <c r="E11" i="43"/>
  <c r="D1095" i="43" s="1"/>
  <c r="D1112" i="43" s="1"/>
  <c r="F11" i="43"/>
  <c r="G1095" i="43" s="1"/>
  <c r="E1112" i="43" s="1"/>
  <c r="G11" i="43"/>
  <c r="H11" i="43"/>
  <c r="I11" i="43"/>
  <c r="J1095" i="43" s="1"/>
  <c r="F1112" i="43" s="1"/>
  <c r="E13" i="42"/>
  <c r="F13" i="42"/>
  <c r="G13" i="42"/>
  <c r="H13" i="42"/>
  <c r="I13" i="42"/>
  <c r="E12" i="42"/>
  <c r="F12" i="42"/>
  <c r="G12" i="42"/>
  <c r="H12" i="42"/>
  <c r="I12" i="42"/>
  <c r="E16" i="42"/>
  <c r="F16" i="42"/>
  <c r="G16" i="42"/>
  <c r="H16" i="42"/>
  <c r="I16" i="42"/>
  <c r="E3" i="42"/>
  <c r="F3" i="42"/>
  <c r="G3" i="42"/>
  <c r="H3" i="42"/>
  <c r="I3" i="42"/>
  <c r="E2" i="42"/>
  <c r="F2" i="42"/>
  <c r="G2" i="42"/>
  <c r="H2" i="42"/>
  <c r="I2" i="42"/>
  <c r="E6" i="42"/>
  <c r="F6" i="42"/>
  <c r="G6" i="42"/>
  <c r="H6" i="42"/>
  <c r="I6" i="42"/>
  <c r="E8" i="42"/>
  <c r="F8" i="42"/>
  <c r="G8" i="42"/>
  <c r="H8" i="42"/>
  <c r="I8" i="42"/>
  <c r="E5" i="42"/>
  <c r="F5" i="42"/>
  <c r="G5" i="42"/>
  <c r="H5" i="42"/>
  <c r="I5" i="42"/>
  <c r="E15" i="42"/>
  <c r="F15" i="42"/>
  <c r="G15" i="42"/>
  <c r="H15" i="42"/>
  <c r="I15" i="42"/>
  <c r="E10" i="42"/>
  <c r="F10" i="42"/>
  <c r="G10" i="42"/>
  <c r="H10" i="42"/>
  <c r="I10" i="42"/>
  <c r="E9" i="42"/>
  <c r="F9" i="42"/>
  <c r="G9" i="42"/>
  <c r="H9" i="42"/>
  <c r="I9" i="42"/>
  <c r="E4" i="42"/>
  <c r="F4" i="42"/>
  <c r="G4" i="42"/>
  <c r="H4" i="42"/>
  <c r="I4" i="42"/>
  <c r="E17" i="42"/>
  <c r="F17" i="42"/>
  <c r="G17" i="42"/>
  <c r="H17" i="42"/>
  <c r="I17" i="42"/>
  <c r="E7" i="42"/>
  <c r="F7" i="42"/>
  <c r="G7" i="42"/>
  <c r="H7" i="42"/>
  <c r="I7" i="42"/>
  <c r="E11" i="42"/>
  <c r="F11" i="42"/>
  <c r="G11" i="42"/>
  <c r="H11" i="42"/>
  <c r="I11" i="42"/>
  <c r="E14" i="42"/>
  <c r="F14" i="42"/>
  <c r="G14" i="42"/>
  <c r="H14" i="42"/>
  <c r="I14" i="42"/>
  <c r="E3" i="41"/>
  <c r="F3" i="41"/>
  <c r="G3" i="41"/>
  <c r="H3" i="41"/>
  <c r="I3" i="41"/>
  <c r="E10" i="41"/>
  <c r="F10" i="41"/>
  <c r="G10" i="41"/>
  <c r="H10" i="41"/>
  <c r="I10" i="41"/>
  <c r="E14" i="41"/>
  <c r="F14" i="41"/>
  <c r="G14" i="41"/>
  <c r="H14" i="41"/>
  <c r="I14" i="41"/>
  <c r="E5" i="41"/>
  <c r="F5" i="41"/>
  <c r="G5" i="41"/>
  <c r="H5" i="41"/>
  <c r="I5" i="41"/>
  <c r="E7" i="41"/>
  <c r="F7" i="41"/>
  <c r="G7" i="41"/>
  <c r="H7" i="41"/>
  <c r="I7" i="41"/>
  <c r="E17" i="41"/>
  <c r="F17" i="41"/>
  <c r="G17" i="41"/>
  <c r="H17" i="41"/>
  <c r="I17" i="41"/>
  <c r="E20" i="41"/>
  <c r="F20" i="41"/>
  <c r="G20" i="41"/>
  <c r="H20" i="41"/>
  <c r="I20" i="41"/>
  <c r="E4" i="41"/>
  <c r="D1095" i="41" s="1"/>
  <c r="D1112" i="41" s="1"/>
  <c r="F4" i="41"/>
  <c r="G1095" i="41" s="1"/>
  <c r="E1112" i="41" s="1"/>
  <c r="G4" i="41"/>
  <c r="H4" i="41"/>
  <c r="I4" i="41"/>
  <c r="J1095" i="41" s="1"/>
  <c r="F1112" i="41" s="1"/>
  <c r="E12" i="41"/>
  <c r="F12" i="41"/>
  <c r="G12" i="41"/>
  <c r="H12" i="41"/>
  <c r="I12" i="41"/>
  <c r="E19" i="41"/>
  <c r="F19" i="41"/>
  <c r="G19" i="41"/>
  <c r="H19" i="41"/>
  <c r="I19" i="41"/>
  <c r="E15" i="41"/>
  <c r="F15" i="41"/>
  <c r="G15" i="41"/>
  <c r="H15" i="41"/>
  <c r="I15" i="41"/>
  <c r="E13" i="41"/>
  <c r="F13" i="41"/>
  <c r="G13" i="41"/>
  <c r="H13" i="41"/>
  <c r="I13" i="41"/>
  <c r="E8" i="41"/>
  <c r="F8" i="41"/>
  <c r="G8" i="41"/>
  <c r="H8" i="41"/>
  <c r="I8" i="41"/>
  <c r="E9" i="41"/>
  <c r="F9" i="41"/>
  <c r="G9" i="41"/>
  <c r="H9" i="41"/>
  <c r="I9" i="41"/>
  <c r="E6" i="41"/>
  <c r="F6" i="41"/>
  <c r="G6" i="41"/>
  <c r="H6" i="41"/>
  <c r="I6" i="41"/>
  <c r="E2" i="41"/>
  <c r="F2" i="41"/>
  <c r="G2" i="41"/>
  <c r="H2" i="41"/>
  <c r="I2" i="41"/>
  <c r="E11" i="41"/>
  <c r="F11" i="41"/>
  <c r="G11" i="41"/>
  <c r="H11" i="41"/>
  <c r="I11" i="41"/>
  <c r="E18" i="41"/>
  <c r="D1108" i="41" s="1"/>
  <c r="D1114" i="41" s="1"/>
  <c r="F18" i="41"/>
  <c r="G1108" i="41" s="1"/>
  <c r="E1114" i="41" s="1"/>
  <c r="G18" i="41"/>
  <c r="H18" i="41"/>
  <c r="I18" i="41"/>
  <c r="J1108" i="41" s="1"/>
  <c r="F1114" i="41" s="1"/>
  <c r="E11" i="40"/>
  <c r="F11" i="40"/>
  <c r="G11" i="40"/>
  <c r="H11" i="40"/>
  <c r="I11" i="40"/>
  <c r="E3" i="40"/>
  <c r="F3" i="40"/>
  <c r="G3" i="40"/>
  <c r="H3" i="40"/>
  <c r="I3" i="40"/>
  <c r="E13" i="40"/>
  <c r="F13" i="40"/>
  <c r="G13" i="40"/>
  <c r="H13" i="40"/>
  <c r="I13" i="40"/>
  <c r="E10" i="40"/>
  <c r="F10" i="40"/>
  <c r="G10" i="40"/>
  <c r="H10" i="40"/>
  <c r="I10" i="40"/>
  <c r="E7" i="40"/>
  <c r="F7" i="40"/>
  <c r="G7" i="40"/>
  <c r="H7" i="40"/>
  <c r="I7" i="40"/>
  <c r="E2" i="40"/>
  <c r="F2" i="40"/>
  <c r="G2" i="40"/>
  <c r="H2" i="40"/>
  <c r="I2" i="40"/>
  <c r="E9" i="40"/>
  <c r="F9" i="40"/>
  <c r="G9" i="40"/>
  <c r="H9" i="40"/>
  <c r="I9" i="40"/>
  <c r="E8" i="40"/>
  <c r="F8" i="40"/>
  <c r="G8" i="40"/>
  <c r="H8" i="40"/>
  <c r="I8" i="40"/>
  <c r="E4" i="40"/>
  <c r="F4" i="40"/>
  <c r="G4" i="40"/>
  <c r="H4" i="40"/>
  <c r="I4" i="40"/>
  <c r="E5" i="40"/>
  <c r="F5" i="40"/>
  <c r="G5" i="40"/>
  <c r="H5" i="40"/>
  <c r="I5" i="40"/>
  <c r="E6" i="40"/>
  <c r="F6" i="40"/>
  <c r="G6" i="40"/>
  <c r="H6" i="40"/>
  <c r="I6" i="40"/>
  <c r="E14" i="39"/>
  <c r="F14" i="39"/>
  <c r="G14" i="39"/>
  <c r="H14" i="39"/>
  <c r="I14" i="39"/>
  <c r="E28" i="39"/>
  <c r="F28" i="39"/>
  <c r="G28" i="39"/>
  <c r="H28" i="39"/>
  <c r="I28" i="39"/>
  <c r="E2" i="39"/>
  <c r="F2" i="39"/>
  <c r="G2" i="39"/>
  <c r="H2" i="39"/>
  <c r="I2" i="39"/>
  <c r="E13" i="39"/>
  <c r="F13" i="39"/>
  <c r="G13" i="39"/>
  <c r="H13" i="39"/>
  <c r="I13" i="39"/>
  <c r="E25" i="39"/>
  <c r="F25" i="39"/>
  <c r="G25" i="39"/>
  <c r="H25" i="39"/>
  <c r="I25" i="39"/>
  <c r="E4" i="39"/>
  <c r="F4" i="39"/>
  <c r="G4" i="39"/>
  <c r="H4" i="39"/>
  <c r="I4" i="39"/>
  <c r="E26" i="39"/>
  <c r="F26" i="39"/>
  <c r="G26" i="39"/>
  <c r="H26" i="39"/>
  <c r="I26" i="39"/>
  <c r="E12" i="39"/>
  <c r="F12" i="39"/>
  <c r="G12" i="39"/>
  <c r="H12" i="39"/>
  <c r="I12" i="39"/>
  <c r="E20" i="39"/>
  <c r="F20" i="39"/>
  <c r="G20" i="39"/>
  <c r="H20" i="39"/>
  <c r="I20" i="39"/>
  <c r="E16" i="39"/>
  <c r="F16" i="39"/>
  <c r="G16" i="39"/>
  <c r="H16" i="39"/>
  <c r="I16" i="39"/>
  <c r="E5" i="39"/>
  <c r="F5" i="39"/>
  <c r="G5" i="39"/>
  <c r="H5" i="39"/>
  <c r="I5" i="39"/>
  <c r="E15" i="39"/>
  <c r="F15" i="39"/>
  <c r="G15" i="39"/>
  <c r="H15" i="39"/>
  <c r="I15" i="39"/>
  <c r="E21" i="39"/>
  <c r="F21" i="39"/>
  <c r="G21" i="39"/>
  <c r="H21" i="39"/>
  <c r="I21" i="39"/>
  <c r="E7" i="39"/>
  <c r="F7" i="39"/>
  <c r="G7" i="39"/>
  <c r="H7" i="39"/>
  <c r="I7" i="39"/>
  <c r="E24" i="39"/>
  <c r="F24" i="39"/>
  <c r="G24" i="39"/>
  <c r="H24" i="39"/>
  <c r="I24" i="39"/>
  <c r="E11" i="39"/>
  <c r="F11" i="39"/>
  <c r="G11" i="39"/>
  <c r="H11" i="39"/>
  <c r="I11" i="39"/>
  <c r="E9" i="39"/>
  <c r="F9" i="39"/>
  <c r="G9" i="39"/>
  <c r="H9" i="39"/>
  <c r="I9" i="39"/>
  <c r="E17" i="39"/>
  <c r="F17" i="39"/>
  <c r="G17" i="39"/>
  <c r="H17" i="39"/>
  <c r="I17" i="39"/>
  <c r="E30" i="39"/>
  <c r="F30" i="39"/>
  <c r="G30" i="39"/>
  <c r="H30" i="39"/>
  <c r="I30" i="39"/>
  <c r="E27" i="39"/>
  <c r="F27" i="39"/>
  <c r="G27" i="39"/>
  <c r="H27" i="39"/>
  <c r="I27" i="39"/>
  <c r="E22" i="39"/>
  <c r="F22" i="39"/>
  <c r="G22" i="39"/>
  <c r="H22" i="39"/>
  <c r="I22" i="39"/>
  <c r="E29" i="39"/>
  <c r="F29" i="39"/>
  <c r="G29" i="39"/>
  <c r="H29" i="39"/>
  <c r="I29" i="39"/>
  <c r="E8" i="39"/>
  <c r="F8" i="39"/>
  <c r="G8" i="39"/>
  <c r="H8" i="39"/>
  <c r="I8" i="39"/>
  <c r="E10" i="39"/>
  <c r="D1095" i="39" s="1"/>
  <c r="D1112" i="39" s="1"/>
  <c r="F10" i="39"/>
  <c r="G1095" i="39" s="1"/>
  <c r="E1112" i="39" s="1"/>
  <c r="G10" i="39"/>
  <c r="H10" i="39"/>
  <c r="I10" i="39"/>
  <c r="J1095" i="39" s="1"/>
  <c r="F1112" i="39" s="1"/>
  <c r="E23" i="39"/>
  <c r="F23" i="39"/>
  <c r="G23" i="39"/>
  <c r="H23" i="39"/>
  <c r="I23" i="39"/>
  <c r="E3" i="39"/>
  <c r="F3" i="39"/>
  <c r="G3" i="39"/>
  <c r="H3" i="39"/>
  <c r="I3" i="39"/>
  <c r="E18" i="39"/>
  <c r="D1108" i="39" s="1"/>
  <c r="D1114" i="39" s="1"/>
  <c r="F18" i="39"/>
  <c r="G1108" i="39" s="1"/>
  <c r="E1114" i="39" s="1"/>
  <c r="G18" i="39"/>
  <c r="H18" i="39"/>
  <c r="I18" i="39"/>
  <c r="J1108" i="39" s="1"/>
  <c r="F1114" i="39" s="1"/>
  <c r="E19" i="39"/>
  <c r="F19" i="39"/>
  <c r="G19" i="39"/>
  <c r="H19" i="39"/>
  <c r="I19" i="39"/>
  <c r="E44" i="38"/>
  <c r="F44" i="38"/>
  <c r="G44" i="38"/>
  <c r="H44" i="38"/>
  <c r="I44" i="38"/>
  <c r="E19" i="38"/>
  <c r="F19" i="38"/>
  <c r="G19" i="38"/>
  <c r="H19" i="38"/>
  <c r="I19" i="38"/>
  <c r="E55" i="38"/>
  <c r="F55" i="38"/>
  <c r="G55" i="38"/>
  <c r="H55" i="38"/>
  <c r="I55" i="38"/>
  <c r="E20" i="38"/>
  <c r="F20" i="38"/>
  <c r="G20" i="38"/>
  <c r="H20" i="38"/>
  <c r="I20" i="38"/>
  <c r="E43" i="38"/>
  <c r="F43" i="38"/>
  <c r="G43" i="38"/>
  <c r="H43" i="38"/>
  <c r="I43" i="38"/>
  <c r="E10" i="38"/>
  <c r="F10" i="38"/>
  <c r="G10" i="38"/>
  <c r="H10" i="38"/>
  <c r="I10" i="38"/>
  <c r="E13" i="38"/>
  <c r="F13" i="38"/>
  <c r="G13" i="38"/>
  <c r="H13" i="38"/>
  <c r="I13" i="38"/>
  <c r="E22" i="38"/>
  <c r="F22" i="38"/>
  <c r="G22" i="38"/>
  <c r="H22" i="38"/>
  <c r="I22" i="38"/>
  <c r="E35" i="38"/>
  <c r="F35" i="38"/>
  <c r="G35" i="38"/>
  <c r="H35" i="38"/>
  <c r="I35" i="38"/>
  <c r="E62" i="38"/>
  <c r="F62" i="38"/>
  <c r="G62" i="38"/>
  <c r="H62" i="38"/>
  <c r="I62" i="38"/>
  <c r="E5" i="38"/>
  <c r="F5" i="38"/>
  <c r="G5" i="38"/>
  <c r="H5" i="38"/>
  <c r="I5" i="38"/>
  <c r="E40" i="38"/>
  <c r="F40" i="38"/>
  <c r="G40" i="38"/>
  <c r="H40" i="38"/>
  <c r="I40" i="38"/>
  <c r="E3" i="38"/>
  <c r="F3" i="38"/>
  <c r="G3" i="38"/>
  <c r="H3" i="38"/>
  <c r="I3" i="38"/>
  <c r="E11" i="38"/>
  <c r="F11" i="38"/>
  <c r="G11" i="38"/>
  <c r="H11" i="38"/>
  <c r="I11" i="38"/>
  <c r="E50" i="38"/>
  <c r="F50" i="38"/>
  <c r="G50" i="38"/>
  <c r="H50" i="38"/>
  <c r="I50" i="38"/>
  <c r="E25" i="38"/>
  <c r="F25" i="38"/>
  <c r="G25" i="38"/>
  <c r="H25" i="38"/>
  <c r="I25" i="38"/>
  <c r="E6" i="38"/>
  <c r="F6" i="38"/>
  <c r="G6" i="38"/>
  <c r="H6" i="38"/>
  <c r="I6" i="38"/>
  <c r="E7" i="38"/>
  <c r="F7" i="38"/>
  <c r="G7" i="38"/>
  <c r="H7" i="38"/>
  <c r="I7" i="38"/>
  <c r="E9" i="38"/>
  <c r="F9" i="38"/>
  <c r="G9" i="38"/>
  <c r="H9" i="38"/>
  <c r="I9" i="38"/>
  <c r="E14" i="38"/>
  <c r="F14" i="38"/>
  <c r="G14" i="38"/>
  <c r="H14" i="38"/>
  <c r="I14" i="38"/>
  <c r="E32" i="38"/>
  <c r="F32" i="38"/>
  <c r="G32" i="38"/>
  <c r="H32" i="38"/>
  <c r="I32" i="38"/>
  <c r="E53" i="38"/>
  <c r="F53" i="38"/>
  <c r="G53" i="38"/>
  <c r="H53" i="38"/>
  <c r="I53" i="38"/>
  <c r="E36" i="38"/>
  <c r="F36" i="38"/>
  <c r="G36" i="38"/>
  <c r="H36" i="38"/>
  <c r="I36" i="38"/>
  <c r="E39" i="38"/>
  <c r="F39" i="38"/>
  <c r="G39" i="38"/>
  <c r="H39" i="38"/>
  <c r="I39" i="38"/>
  <c r="E23" i="38"/>
  <c r="F23" i="38"/>
  <c r="G23" i="38"/>
  <c r="H23" i="38"/>
  <c r="I23" i="38"/>
  <c r="E41" i="38"/>
  <c r="F41" i="38"/>
  <c r="G41" i="38"/>
  <c r="H41" i="38"/>
  <c r="I41" i="38"/>
  <c r="E46" i="38"/>
  <c r="F46" i="38"/>
  <c r="G46" i="38"/>
  <c r="H46" i="38"/>
  <c r="I46" i="38"/>
  <c r="E54" i="38"/>
  <c r="F54" i="38"/>
  <c r="G54" i="38"/>
  <c r="H54" i="38"/>
  <c r="I54" i="38"/>
  <c r="E52" i="38"/>
  <c r="F52" i="38"/>
  <c r="G52" i="38"/>
  <c r="H52" i="38"/>
  <c r="I52" i="38"/>
  <c r="E57" i="38"/>
  <c r="F57" i="38"/>
  <c r="G57" i="38"/>
  <c r="H57" i="38"/>
  <c r="I57" i="38"/>
  <c r="E64" i="38"/>
  <c r="F64" i="38"/>
  <c r="G64" i="38"/>
  <c r="H64" i="38"/>
  <c r="I64" i="38"/>
  <c r="E29" i="38"/>
  <c r="F29" i="38"/>
  <c r="G29" i="38"/>
  <c r="H29" i="38"/>
  <c r="I29" i="38"/>
  <c r="E2" i="38"/>
  <c r="F2" i="38"/>
  <c r="G2" i="38"/>
  <c r="H2" i="38"/>
  <c r="I2" i="38"/>
  <c r="E27" i="38"/>
  <c r="F27" i="38"/>
  <c r="G27" i="38"/>
  <c r="H27" i="38"/>
  <c r="I27" i="38"/>
  <c r="E31" i="38"/>
  <c r="F31" i="38"/>
  <c r="G31" i="38"/>
  <c r="H31" i="38"/>
  <c r="I31" i="38"/>
  <c r="E30" i="38"/>
  <c r="F30" i="38"/>
  <c r="G30" i="38"/>
  <c r="H30" i="38"/>
  <c r="I30" i="38"/>
  <c r="E42" i="38"/>
  <c r="F42" i="38"/>
  <c r="G42" i="38"/>
  <c r="H42" i="38"/>
  <c r="I42" i="38"/>
  <c r="E8" i="38"/>
  <c r="F8" i="38"/>
  <c r="G8" i="38"/>
  <c r="H8" i="38"/>
  <c r="I8" i="38"/>
  <c r="E51" i="38"/>
  <c r="F51" i="38"/>
  <c r="G51" i="38"/>
  <c r="H51" i="38"/>
  <c r="I51" i="38"/>
  <c r="E28" i="38"/>
  <c r="F28" i="38"/>
  <c r="G28" i="38"/>
  <c r="H28" i="38"/>
  <c r="I28" i="38"/>
  <c r="E18" i="38"/>
  <c r="F18" i="38"/>
  <c r="G18" i="38"/>
  <c r="H18" i="38"/>
  <c r="I18" i="38"/>
  <c r="E34" i="38"/>
  <c r="F34" i="38"/>
  <c r="G34" i="38"/>
  <c r="H34" i="38"/>
  <c r="I34" i="38"/>
  <c r="E26" i="38"/>
  <c r="F26" i="38"/>
  <c r="G26" i="38"/>
  <c r="H26" i="38"/>
  <c r="I26" i="38"/>
  <c r="E21" i="38"/>
  <c r="F21" i="38"/>
  <c r="G21" i="38"/>
  <c r="H21" i="38"/>
  <c r="I21" i="38"/>
  <c r="E37" i="38"/>
  <c r="F37" i="38"/>
  <c r="G37" i="38"/>
  <c r="H37" i="38"/>
  <c r="I37" i="38"/>
  <c r="E33" i="38"/>
  <c r="F33" i="38"/>
  <c r="G33" i="38"/>
  <c r="H33" i="38"/>
  <c r="I33" i="38"/>
  <c r="E63" i="38"/>
  <c r="F63" i="38"/>
  <c r="G63" i="38"/>
  <c r="H63" i="38"/>
  <c r="I63" i="38"/>
  <c r="E24" i="38"/>
  <c r="F24" i="38"/>
  <c r="G24" i="38"/>
  <c r="H24" i="38"/>
  <c r="I24" i="38"/>
  <c r="E58" i="38"/>
  <c r="F58" i="38"/>
  <c r="G58" i="38"/>
  <c r="H58" i="38"/>
  <c r="I58" i="38"/>
  <c r="E17" i="38"/>
  <c r="F17" i="38"/>
  <c r="G17" i="38"/>
  <c r="H17" i="38"/>
  <c r="I17" i="38"/>
  <c r="E4" i="38"/>
  <c r="F4" i="38"/>
  <c r="G4" i="38"/>
  <c r="H4" i="38"/>
  <c r="I4" i="38"/>
  <c r="E45" i="38"/>
  <c r="F45" i="38"/>
  <c r="G45" i="38"/>
  <c r="H45" i="38"/>
  <c r="I45" i="38"/>
  <c r="E49" i="38"/>
  <c r="F49" i="38"/>
  <c r="G49" i="38"/>
  <c r="H49" i="38"/>
  <c r="I49" i="38"/>
  <c r="E15" i="38"/>
  <c r="F15" i="38"/>
  <c r="G15" i="38"/>
  <c r="H15" i="38"/>
  <c r="I15" i="38"/>
  <c r="E47" i="38"/>
  <c r="F47" i="38"/>
  <c r="G47" i="38"/>
  <c r="H47" i="38"/>
  <c r="I47" i="38"/>
  <c r="E12" i="38"/>
  <c r="F12" i="38"/>
  <c r="G12" i="38"/>
  <c r="H12" i="38"/>
  <c r="I12" i="38"/>
  <c r="E59" i="38"/>
  <c r="F59" i="38"/>
  <c r="G59" i="38"/>
  <c r="H59" i="38"/>
  <c r="I59" i="38"/>
  <c r="E48" i="38"/>
  <c r="F48" i="38"/>
  <c r="G48" i="38"/>
  <c r="H48" i="38"/>
  <c r="I48" i="38"/>
  <c r="E38" i="38"/>
  <c r="F38" i="38"/>
  <c r="G38" i="38"/>
  <c r="H38" i="38"/>
  <c r="I38" i="38"/>
  <c r="E61" i="38"/>
  <c r="F61" i="38"/>
  <c r="G61" i="38"/>
  <c r="H61" i="38"/>
  <c r="I61" i="38"/>
  <c r="E60" i="38"/>
  <c r="F60" i="38"/>
  <c r="G60" i="38"/>
  <c r="H60" i="38"/>
  <c r="I60" i="38"/>
  <c r="E56" i="38"/>
  <c r="F56" i="38"/>
  <c r="G56" i="38"/>
  <c r="H56" i="38"/>
  <c r="I56" i="38"/>
  <c r="E22" i="37"/>
  <c r="F22" i="37"/>
  <c r="G22" i="37"/>
  <c r="H22" i="37"/>
  <c r="I22" i="37"/>
  <c r="E43" i="37"/>
  <c r="F43" i="37"/>
  <c r="G43" i="37"/>
  <c r="H43" i="37"/>
  <c r="I43" i="37"/>
  <c r="E46" i="37"/>
  <c r="F46" i="37"/>
  <c r="G46" i="37"/>
  <c r="H46" i="37"/>
  <c r="I46" i="37"/>
  <c r="E32" i="37"/>
  <c r="F32" i="37"/>
  <c r="G32" i="37"/>
  <c r="H32" i="37"/>
  <c r="I32" i="37"/>
  <c r="E52" i="37"/>
  <c r="F52" i="37"/>
  <c r="G52" i="37"/>
  <c r="H52" i="37"/>
  <c r="I52" i="37"/>
  <c r="E33" i="37"/>
  <c r="F33" i="37"/>
  <c r="G33" i="37"/>
  <c r="H33" i="37"/>
  <c r="I33" i="37"/>
  <c r="E39" i="37"/>
  <c r="F39" i="37"/>
  <c r="G39" i="37"/>
  <c r="H39" i="37"/>
  <c r="I39" i="37"/>
  <c r="E48" i="37"/>
  <c r="F48" i="37"/>
  <c r="G48" i="37"/>
  <c r="H48" i="37"/>
  <c r="I48" i="37"/>
  <c r="E51" i="37"/>
  <c r="F51" i="37"/>
  <c r="G51" i="37"/>
  <c r="H51" i="37"/>
  <c r="I51" i="37"/>
  <c r="E27" i="37"/>
  <c r="F27" i="37"/>
  <c r="G27" i="37"/>
  <c r="H27" i="37"/>
  <c r="I27" i="37"/>
  <c r="E25" i="37"/>
  <c r="F25" i="37"/>
  <c r="G25" i="37"/>
  <c r="H25" i="37"/>
  <c r="I25" i="37"/>
  <c r="E36" i="37"/>
  <c r="F36" i="37"/>
  <c r="G36" i="37"/>
  <c r="H36" i="37"/>
  <c r="I36" i="37"/>
  <c r="E40" i="37"/>
  <c r="D1099" i="37" s="1"/>
  <c r="D1111" i="37" s="1"/>
  <c r="F40" i="37"/>
  <c r="G1099" i="37" s="1"/>
  <c r="E1111" i="37" s="1"/>
  <c r="G40" i="37"/>
  <c r="H40" i="37"/>
  <c r="I40" i="37"/>
  <c r="J1099" i="37" s="1"/>
  <c r="F1111" i="37" s="1"/>
  <c r="E42" i="37"/>
  <c r="F42" i="37"/>
  <c r="G42" i="37"/>
  <c r="H42" i="37"/>
  <c r="I42" i="37"/>
  <c r="E30" i="37"/>
  <c r="F30" i="37"/>
  <c r="G30" i="37"/>
  <c r="H30" i="37"/>
  <c r="I30" i="37"/>
  <c r="E34" i="37"/>
  <c r="F34" i="37"/>
  <c r="G34" i="37"/>
  <c r="H34" i="37"/>
  <c r="I34" i="37"/>
  <c r="E10" i="37"/>
  <c r="F10" i="37"/>
  <c r="G10" i="37"/>
  <c r="H10" i="37"/>
  <c r="I10" i="37"/>
  <c r="E26" i="37"/>
  <c r="F26" i="37"/>
  <c r="G26" i="37"/>
  <c r="H26" i="37"/>
  <c r="I26" i="37"/>
  <c r="E24" i="37"/>
  <c r="F24" i="37"/>
  <c r="G24" i="37"/>
  <c r="H24" i="37"/>
  <c r="I24" i="37"/>
  <c r="E18" i="37"/>
  <c r="F18" i="37"/>
  <c r="G18" i="37"/>
  <c r="H18" i="37"/>
  <c r="I18" i="37"/>
  <c r="E4" i="37"/>
  <c r="F4" i="37"/>
  <c r="G4" i="37"/>
  <c r="H4" i="37"/>
  <c r="I4" i="37"/>
  <c r="E15" i="37"/>
  <c r="F15" i="37"/>
  <c r="G15" i="37"/>
  <c r="H15" i="37"/>
  <c r="I15" i="37"/>
  <c r="E12" i="37"/>
  <c r="F12" i="37"/>
  <c r="G12" i="37"/>
  <c r="H12" i="37"/>
  <c r="I12" i="37"/>
  <c r="E47" i="37"/>
  <c r="F47" i="37"/>
  <c r="G47" i="37"/>
  <c r="H47" i="37"/>
  <c r="I47" i="37"/>
  <c r="E17" i="37"/>
  <c r="F17" i="37"/>
  <c r="G17" i="37"/>
  <c r="H17" i="37"/>
  <c r="I17" i="37"/>
  <c r="E2" i="37"/>
  <c r="F2" i="37"/>
  <c r="G2" i="37"/>
  <c r="H2" i="37"/>
  <c r="I2" i="37"/>
  <c r="E7" i="37"/>
  <c r="F7" i="37"/>
  <c r="G7" i="37"/>
  <c r="H7" i="37"/>
  <c r="I7" i="37"/>
  <c r="E45" i="37"/>
  <c r="F45" i="37"/>
  <c r="G45" i="37"/>
  <c r="H45" i="37"/>
  <c r="I45" i="37"/>
  <c r="E29" i="37"/>
  <c r="F29" i="37"/>
  <c r="G29" i="37"/>
  <c r="H29" i="37"/>
  <c r="I29" i="37"/>
  <c r="E20" i="37"/>
  <c r="F20" i="37"/>
  <c r="G20" i="37"/>
  <c r="H20" i="37"/>
  <c r="I20" i="37"/>
  <c r="E3" i="37"/>
  <c r="F3" i="37"/>
  <c r="G3" i="37"/>
  <c r="H3" i="37"/>
  <c r="I3" i="37"/>
  <c r="E16" i="37"/>
  <c r="F16" i="37"/>
  <c r="G16" i="37"/>
  <c r="H16" i="37"/>
  <c r="I16" i="37"/>
  <c r="E38" i="37"/>
  <c r="F38" i="37"/>
  <c r="G38" i="37"/>
  <c r="H38" i="37"/>
  <c r="I38" i="37"/>
  <c r="E44" i="37"/>
  <c r="F44" i="37"/>
  <c r="G44" i="37"/>
  <c r="H44" i="37"/>
  <c r="I44" i="37"/>
  <c r="E6" i="37"/>
  <c r="F6" i="37"/>
  <c r="G6" i="37"/>
  <c r="H6" i="37"/>
  <c r="I6" i="37"/>
  <c r="E19" i="37"/>
  <c r="F19" i="37"/>
  <c r="G19" i="37"/>
  <c r="H19" i="37"/>
  <c r="I19" i="37"/>
  <c r="E5" i="37"/>
  <c r="D1106" i="37" s="1"/>
  <c r="D1113" i="37" s="1"/>
  <c r="F5" i="37"/>
  <c r="G5" i="37"/>
  <c r="H5" i="37"/>
  <c r="I5" i="37"/>
  <c r="J1106" i="37" s="1"/>
  <c r="F1113" i="37" s="1"/>
  <c r="E37" i="37"/>
  <c r="F37" i="37"/>
  <c r="G37" i="37"/>
  <c r="H37" i="37"/>
  <c r="I37" i="37"/>
  <c r="E50" i="37"/>
  <c r="F50" i="37"/>
  <c r="G50" i="37"/>
  <c r="H50" i="37"/>
  <c r="I50" i="37"/>
  <c r="E11" i="37"/>
  <c r="F11" i="37"/>
  <c r="G11" i="37"/>
  <c r="H11" i="37"/>
  <c r="I11" i="37"/>
  <c r="E9" i="37"/>
  <c r="F9" i="37"/>
  <c r="G9" i="37"/>
  <c r="H9" i="37"/>
  <c r="I9" i="37"/>
  <c r="E35" i="37"/>
  <c r="F35" i="37"/>
  <c r="G35" i="37"/>
  <c r="H35" i="37"/>
  <c r="I35" i="37"/>
  <c r="E28" i="37"/>
  <c r="F28" i="37"/>
  <c r="G28" i="37"/>
  <c r="H28" i="37"/>
  <c r="I28" i="37"/>
  <c r="E49" i="37"/>
  <c r="F49" i="37"/>
  <c r="G49" i="37"/>
  <c r="H49" i="37"/>
  <c r="I49" i="37"/>
  <c r="E8" i="37"/>
  <c r="F8" i="37"/>
  <c r="G8" i="37"/>
  <c r="H8" i="37"/>
  <c r="I8" i="37"/>
  <c r="E13" i="37"/>
  <c r="F13" i="37"/>
  <c r="G13" i="37"/>
  <c r="H13" i="37"/>
  <c r="I13" i="37"/>
  <c r="E14" i="37"/>
  <c r="F14" i="37"/>
  <c r="G14" i="37"/>
  <c r="H14" i="37"/>
  <c r="I14" i="37"/>
  <c r="E31" i="37"/>
  <c r="F31" i="37"/>
  <c r="G31" i="37"/>
  <c r="H31" i="37"/>
  <c r="I31" i="37"/>
  <c r="E21" i="37"/>
  <c r="F21" i="37"/>
  <c r="G21" i="37"/>
  <c r="H21" i="37"/>
  <c r="I21" i="37"/>
  <c r="E23" i="37"/>
  <c r="F23" i="37"/>
  <c r="G23" i="37"/>
  <c r="H23" i="37"/>
  <c r="I23" i="37"/>
  <c r="E41" i="37"/>
  <c r="F41" i="37"/>
  <c r="G41" i="37"/>
  <c r="H41" i="37"/>
  <c r="I41" i="37"/>
  <c r="J1093" i="37" l="1"/>
  <c r="F1110" i="37" s="1"/>
  <c r="D1093" i="37"/>
  <c r="D1110" i="37" s="1"/>
  <c r="J1092" i="52"/>
  <c r="F1111" i="52" s="1"/>
  <c r="D1092" i="52"/>
  <c r="D1111" i="52" s="1"/>
  <c r="G1092" i="52"/>
  <c r="E1111" i="52" s="1"/>
  <c r="D1113" i="51"/>
  <c r="G1092" i="50"/>
  <c r="E1111" i="50" s="1"/>
  <c r="G1108" i="50"/>
  <c r="E1115" i="50" s="1"/>
  <c r="J1092" i="50"/>
  <c r="F1111" i="50" s="1"/>
  <c r="D1092" i="50"/>
  <c r="D1111" i="50" s="1"/>
  <c r="J1101" i="50"/>
  <c r="F1114" i="50" s="1"/>
  <c r="J1108" i="50"/>
  <c r="F1115" i="50" s="1"/>
  <c r="D1108" i="50"/>
  <c r="D1115" i="50" s="1"/>
  <c r="D1101" i="50"/>
  <c r="D1114" i="50" s="1"/>
  <c r="G1101" i="50"/>
  <c r="E1114" i="50" s="1"/>
  <c r="G1092" i="49"/>
  <c r="E1111" i="49" s="1"/>
  <c r="D1114" i="49"/>
  <c r="J1092" i="49"/>
  <c r="F1111" i="49" s="1"/>
  <c r="J1105" i="43"/>
  <c r="F1113" i="43" s="1"/>
  <c r="D1105" i="43"/>
  <c r="D1113" i="43" s="1"/>
  <c r="G1105" i="43"/>
  <c r="E1113" i="43" s="1"/>
  <c r="J1104" i="42"/>
  <c r="F1111" i="42" s="1"/>
  <c r="D1104" i="42"/>
  <c r="D1111" i="42" s="1"/>
  <c r="G1104" i="42"/>
  <c r="E1111" i="42" s="1"/>
  <c r="G1105" i="41"/>
  <c r="E1113" i="41" s="1"/>
  <c r="J1105" i="41"/>
  <c r="F1113" i="41" s="1"/>
  <c r="D1105" i="41"/>
  <c r="D1113" i="41" s="1"/>
  <c r="J1092" i="40"/>
  <c r="F1111" i="40" s="1"/>
  <c r="D1092" i="40"/>
  <c r="D1111" i="40" s="1"/>
  <c r="J1105" i="40"/>
  <c r="F1112" i="40" s="1"/>
  <c r="D1105" i="40"/>
  <c r="D1112" i="40" s="1"/>
  <c r="G1092" i="40"/>
  <c r="E1111" i="40" s="1"/>
  <c r="G1105" i="40"/>
  <c r="E1112" i="40" s="1"/>
  <c r="J1092" i="39"/>
  <c r="F1111" i="39" s="1"/>
  <c r="D1092" i="39"/>
  <c r="D1111" i="39" s="1"/>
  <c r="G1092" i="39"/>
  <c r="E1111" i="39" s="1"/>
  <c r="J1108" i="38"/>
  <c r="F1113" i="38" s="1"/>
  <c r="D1108" i="38"/>
  <c r="D1113" i="38" s="1"/>
  <c r="G1105" i="38"/>
  <c r="E1112" i="38" s="1"/>
  <c r="J1105" i="38"/>
  <c r="F1112" i="38" s="1"/>
  <c r="D1105" i="38"/>
  <c r="D1112" i="38" s="1"/>
  <c r="G1108" i="38"/>
  <c r="E1113" i="38" s="1"/>
  <c r="G1106" i="37"/>
  <c r="E1113" i="37" s="1"/>
  <c r="G1103" i="37"/>
  <c r="E1112" i="37" s="1"/>
  <c r="G1093" i="37"/>
  <c r="E1110" i="37" s="1"/>
  <c r="J1103" i="37"/>
  <c r="F1112" i="37" s="1"/>
  <c r="D1103" i="37"/>
  <c r="D1112" i="37" s="1"/>
  <c r="D1115" i="54"/>
  <c r="D1114" i="54"/>
  <c r="G1101" i="44"/>
  <c r="E1114" i="44" s="1"/>
  <c r="J1101" i="44"/>
  <c r="F1114" i="44" s="1"/>
  <c r="D1101" i="44"/>
  <c r="D1114" i="44" s="1"/>
  <c r="E8" i="36"/>
  <c r="F8" i="36"/>
  <c r="G8" i="36"/>
  <c r="H8" i="36"/>
  <c r="I8" i="36"/>
  <c r="E4" i="36"/>
  <c r="F4" i="36"/>
  <c r="G4" i="36"/>
  <c r="H4" i="36"/>
  <c r="I4" i="36"/>
  <c r="E3" i="36"/>
  <c r="F3" i="36"/>
  <c r="G3" i="36"/>
  <c r="H3" i="36"/>
  <c r="I3" i="36"/>
  <c r="E11" i="36"/>
  <c r="D1101" i="36" s="1"/>
  <c r="D1112" i="36" s="1"/>
  <c r="F11" i="36"/>
  <c r="G1101" i="36" s="1"/>
  <c r="E1112" i="36" s="1"/>
  <c r="G11" i="36"/>
  <c r="H11" i="36"/>
  <c r="I11" i="36"/>
  <c r="J1101" i="36" s="1"/>
  <c r="F1112" i="36" s="1"/>
  <c r="E6" i="36"/>
  <c r="F6" i="36"/>
  <c r="G6" i="36"/>
  <c r="H6" i="36"/>
  <c r="I6" i="36"/>
  <c r="E5" i="36"/>
  <c r="F5" i="36"/>
  <c r="G5" i="36"/>
  <c r="H5" i="36"/>
  <c r="I5" i="36"/>
  <c r="E9" i="36"/>
  <c r="F9" i="36"/>
  <c r="G9" i="36"/>
  <c r="H9" i="36"/>
  <c r="I9" i="36"/>
  <c r="E2" i="36"/>
  <c r="F2" i="36"/>
  <c r="G2" i="36"/>
  <c r="H2" i="36"/>
  <c r="I2" i="36"/>
  <c r="E7" i="36"/>
  <c r="F7" i="36"/>
  <c r="G7" i="36"/>
  <c r="H7" i="36"/>
  <c r="I7" i="36"/>
  <c r="E12" i="36"/>
  <c r="F12" i="36"/>
  <c r="G12" i="36"/>
  <c r="H12" i="36"/>
  <c r="I12" i="36"/>
  <c r="E14" i="36"/>
  <c r="F14" i="36"/>
  <c r="G14" i="36"/>
  <c r="H14" i="36"/>
  <c r="I14" i="36"/>
  <c r="E13" i="36"/>
  <c r="F13" i="36"/>
  <c r="G13" i="36"/>
  <c r="H13" i="36"/>
  <c r="I13" i="36"/>
  <c r="E2" i="35"/>
  <c r="F2" i="35"/>
  <c r="G2" i="35"/>
  <c r="H2" i="35"/>
  <c r="I2" i="35"/>
  <c r="E24" i="34"/>
  <c r="F24" i="34"/>
  <c r="G24" i="34"/>
  <c r="H24" i="34"/>
  <c r="I24" i="34"/>
  <c r="E33" i="34"/>
  <c r="F33" i="34"/>
  <c r="G33" i="34"/>
  <c r="H33" i="34"/>
  <c r="I33" i="34"/>
  <c r="E4" i="34"/>
  <c r="F4" i="34"/>
  <c r="G4" i="34"/>
  <c r="H4" i="34"/>
  <c r="I4" i="34"/>
  <c r="E16" i="34"/>
  <c r="F16" i="34"/>
  <c r="G16" i="34"/>
  <c r="H16" i="34"/>
  <c r="I16" i="34"/>
  <c r="E13" i="34"/>
  <c r="F13" i="34"/>
  <c r="G13" i="34"/>
  <c r="H13" i="34"/>
  <c r="I13" i="34"/>
  <c r="E34" i="34"/>
  <c r="F34" i="34"/>
  <c r="G34" i="34"/>
  <c r="H34" i="34"/>
  <c r="I34" i="34"/>
  <c r="E26" i="34"/>
  <c r="F26" i="34"/>
  <c r="G26" i="34"/>
  <c r="H26" i="34"/>
  <c r="I26" i="34"/>
  <c r="E25" i="34"/>
  <c r="F25" i="34"/>
  <c r="G25" i="34"/>
  <c r="H25" i="34"/>
  <c r="I25" i="34"/>
  <c r="E29" i="34"/>
  <c r="F29" i="34"/>
  <c r="G29" i="34"/>
  <c r="H29" i="34"/>
  <c r="I29" i="34"/>
  <c r="E22" i="34"/>
  <c r="F22" i="34"/>
  <c r="G22" i="34"/>
  <c r="H22" i="34"/>
  <c r="I22" i="34"/>
  <c r="E5" i="34"/>
  <c r="F5" i="34"/>
  <c r="G5" i="34"/>
  <c r="H5" i="34"/>
  <c r="I5" i="34"/>
  <c r="E28" i="34"/>
  <c r="F28" i="34"/>
  <c r="G28" i="34"/>
  <c r="H28" i="34"/>
  <c r="I28" i="34"/>
  <c r="E9" i="34"/>
  <c r="F9" i="34"/>
  <c r="G1105" i="34" s="1"/>
  <c r="E1113" i="34" s="1"/>
  <c r="G9" i="34"/>
  <c r="H9" i="34"/>
  <c r="I9" i="34"/>
  <c r="E15" i="34"/>
  <c r="F15" i="34"/>
  <c r="G15" i="34"/>
  <c r="H15" i="34"/>
  <c r="I15" i="34"/>
  <c r="E20" i="34"/>
  <c r="F20" i="34"/>
  <c r="G20" i="34"/>
  <c r="H20" i="34"/>
  <c r="I20" i="34"/>
  <c r="E23" i="34"/>
  <c r="F23" i="34"/>
  <c r="G23" i="34"/>
  <c r="H23" i="34"/>
  <c r="I23" i="34"/>
  <c r="E27" i="34"/>
  <c r="F27" i="34"/>
  <c r="G27" i="34"/>
  <c r="H27" i="34"/>
  <c r="I27" i="34"/>
  <c r="E17" i="34"/>
  <c r="F17" i="34"/>
  <c r="G17" i="34"/>
  <c r="H17" i="34"/>
  <c r="I17" i="34"/>
  <c r="E8" i="34"/>
  <c r="F8" i="34"/>
  <c r="G8" i="34"/>
  <c r="H8" i="34"/>
  <c r="I8" i="34"/>
  <c r="E6" i="34"/>
  <c r="F6" i="34"/>
  <c r="G6" i="34"/>
  <c r="H6" i="34"/>
  <c r="I6" i="34"/>
  <c r="E14" i="34"/>
  <c r="F14" i="34"/>
  <c r="G14" i="34"/>
  <c r="H14" i="34"/>
  <c r="I14" i="34"/>
  <c r="E3" i="34"/>
  <c r="D1108" i="34" s="1"/>
  <c r="D1114" i="34" s="1"/>
  <c r="F3" i="34"/>
  <c r="G3" i="34"/>
  <c r="H3" i="34"/>
  <c r="I3" i="34"/>
  <c r="J1108" i="34" s="1"/>
  <c r="F1114" i="34" s="1"/>
  <c r="E18" i="34"/>
  <c r="F18" i="34"/>
  <c r="G18" i="34"/>
  <c r="H18" i="34"/>
  <c r="I18" i="34"/>
  <c r="E30" i="34"/>
  <c r="F30" i="34"/>
  <c r="G30" i="34"/>
  <c r="H30" i="34"/>
  <c r="I30" i="34"/>
  <c r="E11" i="34"/>
  <c r="F11" i="34"/>
  <c r="G11" i="34"/>
  <c r="H11" i="34"/>
  <c r="I11" i="34"/>
  <c r="E7" i="34"/>
  <c r="F7" i="34"/>
  <c r="G7" i="34"/>
  <c r="H7" i="34"/>
  <c r="I7" i="34"/>
  <c r="E10" i="34"/>
  <c r="F10" i="34"/>
  <c r="G10" i="34"/>
  <c r="H10" i="34"/>
  <c r="I10" i="34"/>
  <c r="E32" i="34"/>
  <c r="F32" i="34"/>
  <c r="G32" i="34"/>
  <c r="H32" i="34"/>
  <c r="I32" i="34"/>
  <c r="E31" i="34"/>
  <c r="F31" i="34"/>
  <c r="G31" i="34"/>
  <c r="H31" i="34"/>
  <c r="I31" i="34"/>
  <c r="E2" i="34"/>
  <c r="F2" i="34"/>
  <c r="G2" i="34"/>
  <c r="H2" i="34"/>
  <c r="I2" i="34"/>
  <c r="E21" i="34"/>
  <c r="F21" i="34"/>
  <c r="G21" i="34"/>
  <c r="H21" i="34"/>
  <c r="I21" i="34"/>
  <c r="E19" i="34"/>
  <c r="F19" i="34"/>
  <c r="G19" i="34"/>
  <c r="H19" i="34"/>
  <c r="I19" i="34"/>
  <c r="E12" i="33"/>
  <c r="F12" i="33"/>
  <c r="G12" i="33"/>
  <c r="H12" i="33"/>
  <c r="I12" i="33"/>
  <c r="E4" i="33"/>
  <c r="F4" i="33"/>
  <c r="G4" i="33"/>
  <c r="H4" i="33"/>
  <c r="I4" i="33"/>
  <c r="E10" i="33"/>
  <c r="F10" i="33"/>
  <c r="G10" i="33"/>
  <c r="H10" i="33"/>
  <c r="I10" i="33"/>
  <c r="E6" i="33"/>
  <c r="F6" i="33"/>
  <c r="G6" i="33"/>
  <c r="H6" i="33"/>
  <c r="I6" i="33"/>
  <c r="E5" i="33"/>
  <c r="F5" i="33"/>
  <c r="G5" i="33"/>
  <c r="H5" i="33"/>
  <c r="I5" i="33"/>
  <c r="E2" i="33"/>
  <c r="F2" i="33"/>
  <c r="G2" i="33"/>
  <c r="H2" i="33"/>
  <c r="I2" i="33"/>
  <c r="E3" i="33"/>
  <c r="F3" i="33"/>
  <c r="G3" i="33"/>
  <c r="H3" i="33"/>
  <c r="I3" i="33"/>
  <c r="E11" i="33"/>
  <c r="F11" i="33"/>
  <c r="G11" i="33"/>
  <c r="H11" i="33"/>
  <c r="I11" i="33"/>
  <c r="E8" i="33"/>
  <c r="F8" i="33"/>
  <c r="G8" i="33"/>
  <c r="H8" i="33"/>
  <c r="I8" i="33"/>
  <c r="E7" i="33"/>
  <c r="F7" i="33"/>
  <c r="G7" i="33"/>
  <c r="H7" i="33"/>
  <c r="I7" i="33"/>
  <c r="E6" i="32"/>
  <c r="F6" i="32"/>
  <c r="G6" i="32"/>
  <c r="H6" i="32"/>
  <c r="I6" i="32"/>
  <c r="E2" i="32"/>
  <c r="F2" i="32"/>
  <c r="G2" i="32"/>
  <c r="H2" i="32"/>
  <c r="I2" i="32"/>
  <c r="E14" i="32"/>
  <c r="F14" i="32"/>
  <c r="G14" i="32"/>
  <c r="H14" i="32"/>
  <c r="I14" i="32"/>
  <c r="E10" i="32"/>
  <c r="F10" i="32"/>
  <c r="G10" i="32"/>
  <c r="H10" i="32"/>
  <c r="I10" i="32"/>
  <c r="E12" i="32"/>
  <c r="F12" i="32"/>
  <c r="G12" i="32"/>
  <c r="H12" i="32"/>
  <c r="I12" i="32"/>
  <c r="E15" i="32"/>
  <c r="F15" i="32"/>
  <c r="G15" i="32"/>
  <c r="H15" i="32"/>
  <c r="I15" i="32"/>
  <c r="E18" i="32"/>
  <c r="F18" i="32"/>
  <c r="G18" i="32"/>
  <c r="H18" i="32"/>
  <c r="I18" i="32"/>
  <c r="E17" i="32"/>
  <c r="F17" i="32"/>
  <c r="G17" i="32"/>
  <c r="H17" i="32"/>
  <c r="I17" i="32"/>
  <c r="E11" i="32"/>
  <c r="F11" i="32"/>
  <c r="G11" i="32"/>
  <c r="H11" i="32"/>
  <c r="I11" i="32"/>
  <c r="E4" i="32"/>
  <c r="D1108" i="32" s="1"/>
  <c r="D1114" i="32" s="1"/>
  <c r="F4" i="32"/>
  <c r="G1108" i="32" s="1"/>
  <c r="E1114" i="32" s="1"/>
  <c r="G4" i="32"/>
  <c r="H4" i="32"/>
  <c r="I4" i="32"/>
  <c r="J1108" i="32" s="1"/>
  <c r="F1114" i="32" s="1"/>
  <c r="E5" i="32"/>
  <c r="F5" i="32"/>
  <c r="G5" i="32"/>
  <c r="H5" i="32"/>
  <c r="I5" i="32"/>
  <c r="E3" i="32"/>
  <c r="F3" i="32"/>
  <c r="G3" i="32"/>
  <c r="H3" i="32"/>
  <c r="I3" i="32"/>
  <c r="E16" i="32"/>
  <c r="F16" i="32"/>
  <c r="G16" i="32"/>
  <c r="H16" i="32"/>
  <c r="I16" i="32"/>
  <c r="E9" i="32"/>
  <c r="F9" i="32"/>
  <c r="G9" i="32"/>
  <c r="H9" i="32"/>
  <c r="I9" i="32"/>
  <c r="E13" i="32"/>
  <c r="F13" i="32"/>
  <c r="G13" i="32"/>
  <c r="H13" i="32"/>
  <c r="I13" i="32"/>
  <c r="E8" i="32"/>
  <c r="F8" i="32"/>
  <c r="G8" i="32"/>
  <c r="H8" i="32"/>
  <c r="I8" i="32"/>
  <c r="E4" i="31"/>
  <c r="F4" i="31"/>
  <c r="G4" i="31"/>
  <c r="H4" i="31"/>
  <c r="I4" i="31"/>
  <c r="E12" i="31"/>
  <c r="F12" i="31"/>
  <c r="G12" i="31"/>
  <c r="H12" i="31"/>
  <c r="I12" i="31"/>
  <c r="E16" i="31"/>
  <c r="F16" i="31"/>
  <c r="G16" i="31"/>
  <c r="H16" i="31"/>
  <c r="I16" i="31"/>
  <c r="E17" i="31"/>
  <c r="F17" i="31"/>
  <c r="G17" i="31"/>
  <c r="H17" i="31"/>
  <c r="I17" i="31"/>
  <c r="E3" i="31"/>
  <c r="F3" i="31"/>
  <c r="G3" i="31"/>
  <c r="H3" i="31"/>
  <c r="I3" i="31"/>
  <c r="E10" i="31"/>
  <c r="F10" i="31"/>
  <c r="G10" i="31"/>
  <c r="H10" i="31"/>
  <c r="I10" i="31"/>
  <c r="E15" i="31"/>
  <c r="F15" i="31"/>
  <c r="G15" i="31"/>
  <c r="H15" i="31"/>
  <c r="I15" i="31"/>
  <c r="E13" i="31"/>
  <c r="F13" i="31"/>
  <c r="G13" i="31"/>
  <c r="H13" i="31"/>
  <c r="I13" i="31"/>
  <c r="E6" i="31"/>
  <c r="F6" i="31"/>
  <c r="G6" i="31"/>
  <c r="H6" i="31"/>
  <c r="I6" i="31"/>
  <c r="E9" i="31"/>
  <c r="F9" i="31"/>
  <c r="G9" i="31"/>
  <c r="H9" i="31"/>
  <c r="I9" i="31"/>
  <c r="E2" i="31"/>
  <c r="F2" i="31"/>
  <c r="G2" i="31"/>
  <c r="H2" i="31"/>
  <c r="I2" i="31"/>
  <c r="E11" i="31"/>
  <c r="F11" i="31"/>
  <c r="G11" i="31"/>
  <c r="H11" i="31"/>
  <c r="I11" i="31"/>
  <c r="E7" i="31"/>
  <c r="F7" i="31"/>
  <c r="G7" i="31"/>
  <c r="H7" i="31"/>
  <c r="I7" i="31"/>
  <c r="E8" i="31"/>
  <c r="F8" i="31"/>
  <c r="G8" i="31"/>
  <c r="H8" i="31"/>
  <c r="I8" i="31"/>
  <c r="E5" i="31"/>
  <c r="F5" i="31"/>
  <c r="G5" i="31"/>
  <c r="H5" i="31"/>
  <c r="I5" i="31"/>
  <c r="E26" i="30"/>
  <c r="F26" i="30"/>
  <c r="G26" i="30"/>
  <c r="H26" i="30"/>
  <c r="I26" i="30"/>
  <c r="E28" i="30"/>
  <c r="F28" i="30"/>
  <c r="G28" i="30"/>
  <c r="H28" i="30"/>
  <c r="I28" i="30"/>
  <c r="E48" i="30"/>
  <c r="F48" i="30"/>
  <c r="G48" i="30"/>
  <c r="H48" i="30"/>
  <c r="I48" i="30"/>
  <c r="E61" i="30"/>
  <c r="F61" i="30"/>
  <c r="G61" i="30"/>
  <c r="H61" i="30"/>
  <c r="I61" i="30"/>
  <c r="E8" i="30"/>
  <c r="F8" i="30"/>
  <c r="G8" i="30"/>
  <c r="H8" i="30"/>
  <c r="I8" i="30"/>
  <c r="E37" i="30"/>
  <c r="F37" i="30"/>
  <c r="G37" i="30"/>
  <c r="H37" i="30"/>
  <c r="I37" i="30"/>
  <c r="E12" i="30"/>
  <c r="F12" i="30"/>
  <c r="G12" i="30"/>
  <c r="H12" i="30"/>
  <c r="I12" i="30"/>
  <c r="E16" i="30"/>
  <c r="F16" i="30"/>
  <c r="G16" i="30"/>
  <c r="H16" i="30"/>
  <c r="I16" i="30"/>
  <c r="E22" i="30"/>
  <c r="F22" i="30"/>
  <c r="G22" i="30"/>
  <c r="H22" i="30"/>
  <c r="I22" i="30"/>
  <c r="E13" i="30"/>
  <c r="F13" i="30"/>
  <c r="G13" i="30"/>
  <c r="H13" i="30"/>
  <c r="I13" i="30"/>
  <c r="E9" i="30"/>
  <c r="F9" i="30"/>
  <c r="G9" i="30"/>
  <c r="H9" i="30"/>
  <c r="I9" i="30"/>
  <c r="E14" i="30"/>
  <c r="F14" i="30"/>
  <c r="G14" i="30"/>
  <c r="H14" i="30"/>
  <c r="I14" i="30"/>
  <c r="E23" i="30"/>
  <c r="F23" i="30"/>
  <c r="G23" i="30"/>
  <c r="H23" i="30"/>
  <c r="I23" i="30"/>
  <c r="E6" i="30"/>
  <c r="F6" i="30"/>
  <c r="G6" i="30"/>
  <c r="H6" i="30"/>
  <c r="I6" i="30"/>
  <c r="E7" i="30"/>
  <c r="F7" i="30"/>
  <c r="G7" i="30"/>
  <c r="H7" i="30"/>
  <c r="I7" i="30"/>
  <c r="E18" i="30"/>
  <c r="F18" i="30"/>
  <c r="G18" i="30"/>
  <c r="H18" i="30"/>
  <c r="I18" i="30"/>
  <c r="E11" i="30"/>
  <c r="F11" i="30"/>
  <c r="G11" i="30"/>
  <c r="H11" i="30"/>
  <c r="I11" i="30"/>
  <c r="E19" i="30"/>
  <c r="F19" i="30"/>
  <c r="G19" i="30"/>
  <c r="H19" i="30"/>
  <c r="I19" i="30"/>
  <c r="E20" i="30"/>
  <c r="F20" i="30"/>
  <c r="G20" i="30"/>
  <c r="H20" i="30"/>
  <c r="I20" i="30"/>
  <c r="E21" i="30"/>
  <c r="F21" i="30"/>
  <c r="G21" i="30"/>
  <c r="H21" i="30"/>
  <c r="I21" i="30"/>
  <c r="E10" i="30"/>
  <c r="F10" i="30"/>
  <c r="G10" i="30"/>
  <c r="H10" i="30"/>
  <c r="I10" i="30"/>
  <c r="E33" i="30"/>
  <c r="F33" i="30"/>
  <c r="G33" i="30"/>
  <c r="H33" i="30"/>
  <c r="I33" i="30"/>
  <c r="E27" i="30"/>
  <c r="F27" i="30"/>
  <c r="G27" i="30"/>
  <c r="H27" i="30"/>
  <c r="I27" i="30"/>
  <c r="E42" i="30"/>
  <c r="F42" i="30"/>
  <c r="G42" i="30"/>
  <c r="H42" i="30"/>
  <c r="I42" i="30"/>
  <c r="E24" i="30"/>
  <c r="F24" i="30"/>
  <c r="G24" i="30"/>
  <c r="H24" i="30"/>
  <c r="I24" i="30"/>
  <c r="E54" i="30"/>
  <c r="F54" i="30"/>
  <c r="G54" i="30"/>
  <c r="H54" i="30"/>
  <c r="I54" i="30"/>
  <c r="E34" i="30"/>
  <c r="F34" i="30"/>
  <c r="G34" i="30"/>
  <c r="H34" i="30"/>
  <c r="I34" i="30"/>
  <c r="E17" i="30"/>
  <c r="F17" i="30"/>
  <c r="G17" i="30"/>
  <c r="H17" i="30"/>
  <c r="I17" i="30"/>
  <c r="E32" i="30"/>
  <c r="F32" i="30"/>
  <c r="G32" i="30"/>
  <c r="H32" i="30"/>
  <c r="I32" i="30"/>
  <c r="E47" i="30"/>
  <c r="F47" i="30"/>
  <c r="G47" i="30"/>
  <c r="H47" i="30"/>
  <c r="I47" i="30"/>
  <c r="E39" i="30"/>
  <c r="F39" i="30"/>
  <c r="G39" i="30"/>
  <c r="H39" i="30"/>
  <c r="I39" i="30"/>
  <c r="E38" i="30"/>
  <c r="F38" i="30"/>
  <c r="G38" i="30"/>
  <c r="H38" i="30"/>
  <c r="I38" i="30"/>
  <c r="E53" i="30"/>
  <c r="F53" i="30"/>
  <c r="G53" i="30"/>
  <c r="H53" i="30"/>
  <c r="I53" i="30"/>
  <c r="E57" i="30"/>
  <c r="F57" i="30"/>
  <c r="G57" i="30"/>
  <c r="H57" i="30"/>
  <c r="I57" i="30"/>
  <c r="E62" i="30"/>
  <c r="F62" i="30"/>
  <c r="G62" i="30"/>
  <c r="H62" i="30"/>
  <c r="I62" i="30"/>
  <c r="E31" i="30"/>
  <c r="F31" i="30"/>
  <c r="G31" i="30"/>
  <c r="H31" i="30"/>
  <c r="I31" i="30"/>
  <c r="E56" i="30"/>
  <c r="F56" i="30"/>
  <c r="G56" i="30"/>
  <c r="H56" i="30"/>
  <c r="I56" i="30"/>
  <c r="E55" i="30"/>
  <c r="F55" i="30"/>
  <c r="G55" i="30"/>
  <c r="H55" i="30"/>
  <c r="I55" i="30"/>
  <c r="E3" i="30"/>
  <c r="F3" i="30"/>
  <c r="G3" i="30"/>
  <c r="H3" i="30"/>
  <c r="I3" i="30"/>
  <c r="E40" i="30"/>
  <c r="F40" i="30"/>
  <c r="G40" i="30"/>
  <c r="H40" i="30"/>
  <c r="I40" i="30"/>
  <c r="E15" i="30"/>
  <c r="F15" i="30"/>
  <c r="G15" i="30"/>
  <c r="H15" i="30"/>
  <c r="I15" i="30"/>
  <c r="E5" i="30"/>
  <c r="F5" i="30"/>
  <c r="G5" i="30"/>
  <c r="H5" i="30"/>
  <c r="I5" i="30"/>
  <c r="E46" i="30"/>
  <c r="F46" i="30"/>
  <c r="G46" i="30"/>
  <c r="H46" i="30"/>
  <c r="I46" i="30"/>
  <c r="E44" i="30"/>
  <c r="F44" i="30"/>
  <c r="G44" i="30"/>
  <c r="H44" i="30"/>
  <c r="I44" i="30"/>
  <c r="E43" i="30"/>
  <c r="F43" i="30"/>
  <c r="G43" i="30"/>
  <c r="H43" i="30"/>
  <c r="I43" i="30"/>
  <c r="E45" i="30"/>
  <c r="F45" i="30"/>
  <c r="G45" i="30"/>
  <c r="H45" i="30"/>
  <c r="I45" i="30"/>
  <c r="E29" i="30"/>
  <c r="F29" i="30"/>
  <c r="G29" i="30"/>
  <c r="H29" i="30"/>
  <c r="I29" i="30"/>
  <c r="E25" i="30"/>
  <c r="F25" i="30"/>
  <c r="G25" i="30"/>
  <c r="H25" i="30"/>
  <c r="I25" i="30"/>
  <c r="E35" i="30"/>
  <c r="F35" i="30"/>
  <c r="G35" i="30"/>
  <c r="H35" i="30"/>
  <c r="I35" i="30"/>
  <c r="E49" i="30"/>
  <c r="F49" i="30"/>
  <c r="G49" i="30"/>
  <c r="H49" i="30"/>
  <c r="I49" i="30"/>
  <c r="E60" i="30"/>
  <c r="F60" i="30"/>
  <c r="G60" i="30"/>
  <c r="H60" i="30"/>
  <c r="I60" i="30"/>
  <c r="E52" i="30"/>
  <c r="F52" i="30"/>
  <c r="G52" i="30"/>
  <c r="H52" i="30"/>
  <c r="I52" i="30"/>
  <c r="E50" i="30"/>
  <c r="F50" i="30"/>
  <c r="G50" i="30"/>
  <c r="H50" i="30"/>
  <c r="I50" i="30"/>
  <c r="E36" i="30"/>
  <c r="F36" i="30"/>
  <c r="G36" i="30"/>
  <c r="H36" i="30"/>
  <c r="I36" i="30"/>
  <c r="E51" i="30"/>
  <c r="F51" i="30"/>
  <c r="G51" i="30"/>
  <c r="H51" i="30"/>
  <c r="I51" i="30"/>
  <c r="E4" i="30"/>
  <c r="F4" i="30"/>
  <c r="G4" i="30"/>
  <c r="H4" i="30"/>
  <c r="I4" i="30"/>
  <c r="E58" i="30"/>
  <c r="F58" i="30"/>
  <c r="G58" i="30"/>
  <c r="H58" i="30"/>
  <c r="I58" i="30"/>
  <c r="E59" i="30"/>
  <c r="F59" i="30"/>
  <c r="G59" i="30"/>
  <c r="H59" i="30"/>
  <c r="I59" i="30"/>
  <c r="E30" i="30"/>
  <c r="F30" i="30"/>
  <c r="G30" i="30"/>
  <c r="H30" i="30"/>
  <c r="I30" i="30"/>
  <c r="E2" i="30"/>
  <c r="F2" i="30"/>
  <c r="G2" i="30"/>
  <c r="H2" i="30"/>
  <c r="I2" i="30"/>
  <c r="E12" i="29"/>
  <c r="F12" i="29"/>
  <c r="G12" i="29"/>
  <c r="H12" i="29"/>
  <c r="I12" i="29"/>
  <c r="E5" i="29"/>
  <c r="F5" i="29"/>
  <c r="G5" i="29"/>
  <c r="H5" i="29"/>
  <c r="I5" i="29"/>
  <c r="E14" i="29"/>
  <c r="F14" i="29"/>
  <c r="G14" i="29"/>
  <c r="H14" i="29"/>
  <c r="I14" i="29"/>
  <c r="E6" i="29"/>
  <c r="F6" i="29"/>
  <c r="G6" i="29"/>
  <c r="H6" i="29"/>
  <c r="I6" i="29"/>
  <c r="E9" i="29"/>
  <c r="F9" i="29"/>
  <c r="G9" i="29"/>
  <c r="H9" i="29"/>
  <c r="I9" i="29"/>
  <c r="E11" i="29"/>
  <c r="D1108" i="29" s="1"/>
  <c r="D1114" i="29" s="1"/>
  <c r="F11" i="29"/>
  <c r="G1108" i="29" s="1"/>
  <c r="E1114" i="29" s="1"/>
  <c r="G11" i="29"/>
  <c r="H11" i="29"/>
  <c r="I11" i="29"/>
  <c r="J1108" i="29" s="1"/>
  <c r="F1114" i="29" s="1"/>
  <c r="E13" i="29"/>
  <c r="F13" i="29"/>
  <c r="G13" i="29"/>
  <c r="H13" i="29"/>
  <c r="I13" i="29"/>
  <c r="E10" i="29"/>
  <c r="F10" i="29"/>
  <c r="G10" i="29"/>
  <c r="H10" i="29"/>
  <c r="I10" i="29"/>
  <c r="E4" i="29"/>
  <c r="F4" i="29"/>
  <c r="G4" i="29"/>
  <c r="H4" i="29"/>
  <c r="I4" i="29"/>
  <c r="E8" i="29"/>
  <c r="F8" i="29"/>
  <c r="G8" i="29"/>
  <c r="H8" i="29"/>
  <c r="I8" i="29"/>
  <c r="E3" i="29"/>
  <c r="F3" i="29"/>
  <c r="G3" i="29"/>
  <c r="H3" i="29"/>
  <c r="I3" i="29"/>
  <c r="E2" i="29"/>
  <c r="D1098" i="29" s="1"/>
  <c r="D1112" i="29" s="1"/>
  <c r="F2" i="29"/>
  <c r="G1098" i="29" s="1"/>
  <c r="E1112" i="29" s="1"/>
  <c r="G2" i="29"/>
  <c r="H2" i="29"/>
  <c r="I2" i="29"/>
  <c r="J1098" i="29" s="1"/>
  <c r="F1112" i="29" s="1"/>
  <c r="E13" i="28"/>
  <c r="F13" i="28"/>
  <c r="G13" i="28"/>
  <c r="H13" i="28"/>
  <c r="I13" i="28"/>
  <c r="E5" i="28"/>
  <c r="F5" i="28"/>
  <c r="G5" i="28"/>
  <c r="H5" i="28"/>
  <c r="I5" i="28"/>
  <c r="E2" i="28"/>
  <c r="F2" i="28"/>
  <c r="G2" i="28"/>
  <c r="H2" i="28"/>
  <c r="I2" i="28"/>
  <c r="E4" i="28"/>
  <c r="F4" i="28"/>
  <c r="G4" i="28"/>
  <c r="H4" i="28"/>
  <c r="I4" i="28"/>
  <c r="E21" i="28"/>
  <c r="F21" i="28"/>
  <c r="G21" i="28"/>
  <c r="H21" i="28"/>
  <c r="I21" i="28"/>
  <c r="E10" i="28"/>
  <c r="F10" i="28"/>
  <c r="G10" i="28"/>
  <c r="H10" i="28"/>
  <c r="I10" i="28"/>
  <c r="E14" i="28"/>
  <c r="F14" i="28"/>
  <c r="G14" i="28"/>
  <c r="H14" i="28"/>
  <c r="I14" i="28"/>
  <c r="E17" i="28"/>
  <c r="F17" i="28"/>
  <c r="G17" i="28"/>
  <c r="H17" i="28"/>
  <c r="I17" i="28"/>
  <c r="E23" i="28"/>
  <c r="F23" i="28"/>
  <c r="G23" i="28"/>
  <c r="H23" i="28"/>
  <c r="I23" i="28"/>
  <c r="E18" i="28"/>
  <c r="F18" i="28"/>
  <c r="G18" i="28"/>
  <c r="H18" i="28"/>
  <c r="I18" i="28"/>
  <c r="E22" i="28"/>
  <c r="F22" i="28"/>
  <c r="G22" i="28"/>
  <c r="H22" i="28"/>
  <c r="I22" i="28"/>
  <c r="E12" i="28"/>
  <c r="F12" i="28"/>
  <c r="G12" i="28"/>
  <c r="H12" i="28"/>
  <c r="I12" i="28"/>
  <c r="E3" i="28"/>
  <c r="D1108" i="28" s="1"/>
  <c r="D1113" i="28" s="1"/>
  <c r="F3" i="28"/>
  <c r="G1108" i="28" s="1"/>
  <c r="E1113" i="28" s="1"/>
  <c r="G3" i="28"/>
  <c r="H3" i="28"/>
  <c r="I3" i="28"/>
  <c r="J1108" i="28" s="1"/>
  <c r="F1113" i="28" s="1"/>
  <c r="E20" i="28"/>
  <c r="F20" i="28"/>
  <c r="G20" i="28"/>
  <c r="H20" i="28"/>
  <c r="I20" i="28"/>
  <c r="E11" i="28"/>
  <c r="F11" i="28"/>
  <c r="G11" i="28"/>
  <c r="H11" i="28"/>
  <c r="I11" i="28"/>
  <c r="E7" i="28"/>
  <c r="F7" i="28"/>
  <c r="G7" i="28"/>
  <c r="H7" i="28"/>
  <c r="I7" i="28"/>
  <c r="E8" i="28"/>
  <c r="F8" i="28"/>
  <c r="G8" i="28"/>
  <c r="H8" i="28"/>
  <c r="I8" i="28"/>
  <c r="E15" i="28"/>
  <c r="F15" i="28"/>
  <c r="G15" i="28"/>
  <c r="H15" i="28"/>
  <c r="I15" i="28"/>
  <c r="E6" i="28"/>
  <c r="F6" i="28"/>
  <c r="G6" i="28"/>
  <c r="H6" i="28"/>
  <c r="I6" i="28"/>
  <c r="E19" i="28"/>
  <c r="F19" i="28"/>
  <c r="G19" i="28"/>
  <c r="H19" i="28"/>
  <c r="I19" i="28"/>
  <c r="E9" i="28"/>
  <c r="F9" i="28"/>
  <c r="G9" i="28"/>
  <c r="H9" i="28"/>
  <c r="I9" i="28"/>
  <c r="E15" i="27"/>
  <c r="F15" i="27"/>
  <c r="G15" i="27"/>
  <c r="H15" i="27"/>
  <c r="I15" i="27"/>
  <c r="E17" i="27"/>
  <c r="F17" i="27"/>
  <c r="G17" i="27"/>
  <c r="H17" i="27"/>
  <c r="I17" i="27"/>
  <c r="E6" i="27"/>
  <c r="F6" i="27"/>
  <c r="G6" i="27"/>
  <c r="H6" i="27"/>
  <c r="I6" i="27"/>
  <c r="E5" i="27"/>
  <c r="F5" i="27"/>
  <c r="G5" i="27"/>
  <c r="H5" i="27"/>
  <c r="I5" i="27"/>
  <c r="E16" i="27"/>
  <c r="F16" i="27"/>
  <c r="G16" i="27"/>
  <c r="H16" i="27"/>
  <c r="I16" i="27"/>
  <c r="E8" i="27"/>
  <c r="F8" i="27"/>
  <c r="G8" i="27"/>
  <c r="H8" i="27"/>
  <c r="I8" i="27"/>
  <c r="E13" i="27"/>
  <c r="F13" i="27"/>
  <c r="G13" i="27"/>
  <c r="H13" i="27"/>
  <c r="I13" i="27"/>
  <c r="E9" i="27"/>
  <c r="F9" i="27"/>
  <c r="G9" i="27"/>
  <c r="H9" i="27"/>
  <c r="I9" i="27"/>
  <c r="E14" i="27"/>
  <c r="F14" i="27"/>
  <c r="G14" i="27"/>
  <c r="H14" i="27"/>
  <c r="I14" i="27"/>
  <c r="E12" i="27"/>
  <c r="F12" i="27"/>
  <c r="G12" i="27"/>
  <c r="H12" i="27"/>
  <c r="I12" i="27"/>
  <c r="E11" i="27"/>
  <c r="F11" i="27"/>
  <c r="G11" i="27"/>
  <c r="H11" i="27"/>
  <c r="I11" i="27"/>
  <c r="E3" i="27"/>
  <c r="F3" i="27"/>
  <c r="G3" i="27"/>
  <c r="H3" i="27"/>
  <c r="I3" i="27"/>
  <c r="E2" i="27"/>
  <c r="F2" i="27"/>
  <c r="G2" i="27"/>
  <c r="H2" i="27"/>
  <c r="I2" i="27"/>
  <c r="E10" i="27"/>
  <c r="F10" i="27"/>
  <c r="G10" i="27"/>
  <c r="H10" i="27"/>
  <c r="I10" i="27"/>
  <c r="E4" i="27"/>
  <c r="F4" i="27"/>
  <c r="G4" i="27"/>
  <c r="H4" i="27"/>
  <c r="I4" i="27"/>
  <c r="E47" i="26"/>
  <c r="F47" i="26"/>
  <c r="G47" i="26"/>
  <c r="H47" i="26"/>
  <c r="I47" i="26"/>
  <c r="E3" i="26"/>
  <c r="F3" i="26"/>
  <c r="G3" i="26"/>
  <c r="H3" i="26"/>
  <c r="I3" i="26"/>
  <c r="E44" i="26"/>
  <c r="F44" i="26"/>
  <c r="G44" i="26"/>
  <c r="H44" i="26"/>
  <c r="I44" i="26"/>
  <c r="E36" i="26"/>
  <c r="F36" i="26"/>
  <c r="G36" i="26"/>
  <c r="H36" i="26"/>
  <c r="I36" i="26"/>
  <c r="E8" i="26"/>
  <c r="F8" i="26"/>
  <c r="G8" i="26"/>
  <c r="H8" i="26"/>
  <c r="I8" i="26"/>
  <c r="E7" i="26"/>
  <c r="F7" i="26"/>
  <c r="G7" i="26"/>
  <c r="H7" i="26"/>
  <c r="I7" i="26"/>
  <c r="E32" i="26"/>
  <c r="F32" i="26"/>
  <c r="G32" i="26"/>
  <c r="H32" i="26"/>
  <c r="I32" i="26"/>
  <c r="E18" i="26"/>
  <c r="F18" i="26"/>
  <c r="G1098" i="26" s="1"/>
  <c r="E1113" i="26" s="1"/>
  <c r="G18" i="26"/>
  <c r="H18" i="26"/>
  <c r="I18" i="26"/>
  <c r="E43" i="26"/>
  <c r="F43" i="26"/>
  <c r="G43" i="26"/>
  <c r="H43" i="26"/>
  <c r="I43" i="26"/>
  <c r="E17" i="26"/>
  <c r="F17" i="26"/>
  <c r="G1105" i="26" s="1"/>
  <c r="E1115" i="26" s="1"/>
  <c r="G17" i="26"/>
  <c r="H17" i="26"/>
  <c r="I17" i="26"/>
  <c r="E6" i="26"/>
  <c r="F6" i="26"/>
  <c r="G6" i="26"/>
  <c r="H6" i="26"/>
  <c r="I6" i="26"/>
  <c r="E4" i="26"/>
  <c r="F4" i="26"/>
  <c r="G4" i="26"/>
  <c r="H4" i="26"/>
  <c r="I4" i="26"/>
  <c r="E40" i="26"/>
  <c r="F40" i="26"/>
  <c r="G40" i="26"/>
  <c r="H40" i="26"/>
  <c r="I40" i="26"/>
  <c r="E14" i="26"/>
  <c r="F14" i="26"/>
  <c r="G14" i="26"/>
  <c r="H14" i="26"/>
  <c r="I14" i="26"/>
  <c r="E13" i="26"/>
  <c r="F13" i="26"/>
  <c r="G13" i="26"/>
  <c r="H13" i="26"/>
  <c r="I13" i="26"/>
  <c r="E16" i="26"/>
  <c r="F16" i="26"/>
  <c r="G16" i="26"/>
  <c r="H16" i="26"/>
  <c r="I16" i="26"/>
  <c r="E29" i="26"/>
  <c r="F29" i="26"/>
  <c r="G29" i="26"/>
  <c r="H29" i="26"/>
  <c r="I29" i="26"/>
  <c r="E30" i="26"/>
  <c r="F30" i="26"/>
  <c r="G30" i="26"/>
  <c r="H30" i="26"/>
  <c r="I30" i="26"/>
  <c r="E42" i="26"/>
  <c r="F42" i="26"/>
  <c r="G42" i="26"/>
  <c r="H42" i="26"/>
  <c r="I42" i="26"/>
  <c r="E24" i="26"/>
  <c r="F24" i="26"/>
  <c r="G24" i="26"/>
  <c r="H24" i="26"/>
  <c r="I24" i="26"/>
  <c r="E5" i="26"/>
  <c r="F5" i="26"/>
  <c r="G5" i="26"/>
  <c r="H5" i="26"/>
  <c r="I5" i="26"/>
  <c r="E46" i="26"/>
  <c r="F46" i="26"/>
  <c r="G46" i="26"/>
  <c r="H46" i="26"/>
  <c r="I46" i="26"/>
  <c r="E19" i="26"/>
  <c r="F19" i="26"/>
  <c r="G19" i="26"/>
  <c r="H19" i="26"/>
  <c r="I19" i="26"/>
  <c r="E11" i="26"/>
  <c r="F11" i="26"/>
  <c r="G11" i="26"/>
  <c r="H11" i="26"/>
  <c r="I11" i="26"/>
  <c r="E2" i="26"/>
  <c r="D1108" i="26" s="1"/>
  <c r="D1116" i="26" s="1"/>
  <c r="F2" i="26"/>
  <c r="G2" i="26"/>
  <c r="H2" i="26"/>
  <c r="I2" i="26"/>
  <c r="J1108" i="26" s="1"/>
  <c r="F1116" i="26" s="1"/>
  <c r="E25" i="26"/>
  <c r="F25" i="26"/>
  <c r="G25" i="26"/>
  <c r="H25" i="26"/>
  <c r="I25" i="26"/>
  <c r="E37" i="26"/>
  <c r="F37" i="26"/>
  <c r="G37" i="26"/>
  <c r="H37" i="26"/>
  <c r="I37" i="26"/>
  <c r="E39" i="26"/>
  <c r="F39" i="26"/>
  <c r="G39" i="26"/>
  <c r="H39" i="26"/>
  <c r="I39" i="26"/>
  <c r="E41" i="26"/>
  <c r="F41" i="26"/>
  <c r="G41" i="26"/>
  <c r="H41" i="26"/>
  <c r="I41" i="26"/>
  <c r="E27" i="26"/>
  <c r="F27" i="26"/>
  <c r="G27" i="26"/>
  <c r="H27" i="26"/>
  <c r="I27" i="26"/>
  <c r="E35" i="26"/>
  <c r="F35" i="26"/>
  <c r="G35" i="26"/>
  <c r="H35" i="26"/>
  <c r="I35" i="26"/>
  <c r="E26" i="26"/>
  <c r="F26" i="26"/>
  <c r="G26" i="26"/>
  <c r="H26" i="26"/>
  <c r="I26" i="26"/>
  <c r="E9" i="26"/>
  <c r="D1095" i="26" s="1"/>
  <c r="D1112" i="26" s="1"/>
  <c r="F9" i="26"/>
  <c r="G9" i="26"/>
  <c r="H9" i="26"/>
  <c r="I9" i="26"/>
  <c r="J1095" i="26" s="1"/>
  <c r="F1112" i="26" s="1"/>
  <c r="E45" i="26"/>
  <c r="F45" i="26"/>
  <c r="G45" i="26"/>
  <c r="H45" i="26"/>
  <c r="I45" i="26"/>
  <c r="E23" i="26"/>
  <c r="F23" i="26"/>
  <c r="G23" i="26"/>
  <c r="H23" i="26"/>
  <c r="I23" i="26"/>
  <c r="E38" i="26"/>
  <c r="F38" i="26"/>
  <c r="G38" i="26"/>
  <c r="H38" i="26"/>
  <c r="I38" i="26"/>
  <c r="E12" i="26"/>
  <c r="F12" i="26"/>
  <c r="G12" i="26"/>
  <c r="H12" i="26"/>
  <c r="I12" i="26"/>
  <c r="E31" i="26"/>
  <c r="F31" i="26"/>
  <c r="G31" i="26"/>
  <c r="H31" i="26"/>
  <c r="I31" i="26"/>
  <c r="E48" i="26"/>
  <c r="F48" i="26"/>
  <c r="G48" i="26"/>
  <c r="H48" i="26"/>
  <c r="I48" i="26"/>
  <c r="E28" i="26"/>
  <c r="F28" i="26"/>
  <c r="G28" i="26"/>
  <c r="H28" i="26"/>
  <c r="I28" i="26"/>
  <c r="E15" i="26"/>
  <c r="F15" i="26"/>
  <c r="G15" i="26"/>
  <c r="H15" i="26"/>
  <c r="I15" i="26"/>
  <c r="E10" i="26"/>
  <c r="F10" i="26"/>
  <c r="G10" i="26"/>
  <c r="H10" i="26"/>
  <c r="I10" i="26"/>
  <c r="E21" i="26"/>
  <c r="F21" i="26"/>
  <c r="G21" i="26"/>
  <c r="H21" i="26"/>
  <c r="I21" i="26"/>
  <c r="E20" i="26"/>
  <c r="F20" i="26"/>
  <c r="G20" i="26"/>
  <c r="H20" i="26"/>
  <c r="I20" i="26"/>
  <c r="E34" i="26"/>
  <c r="F34" i="26"/>
  <c r="G34" i="26"/>
  <c r="H34" i="26"/>
  <c r="I34" i="26"/>
  <c r="E33" i="26"/>
  <c r="F33" i="26"/>
  <c r="G33" i="26"/>
  <c r="H33" i="26"/>
  <c r="I33" i="26"/>
  <c r="E4" i="25"/>
  <c r="F4" i="25"/>
  <c r="G4" i="25"/>
  <c r="H4" i="25"/>
  <c r="I4" i="25"/>
  <c r="E2" i="25"/>
  <c r="F2" i="25"/>
  <c r="G2" i="25"/>
  <c r="H2" i="25"/>
  <c r="I2" i="25"/>
  <c r="E9" i="24"/>
  <c r="F9" i="24"/>
  <c r="G9" i="24"/>
  <c r="H9" i="24"/>
  <c r="I9" i="24"/>
  <c r="E10" i="24"/>
  <c r="F10" i="24"/>
  <c r="G10" i="24"/>
  <c r="H10" i="24"/>
  <c r="I10" i="24"/>
  <c r="E18" i="24"/>
  <c r="F18" i="24"/>
  <c r="G18" i="24"/>
  <c r="H18" i="24"/>
  <c r="I18" i="24"/>
  <c r="E17" i="24"/>
  <c r="F17" i="24"/>
  <c r="G17" i="24"/>
  <c r="H17" i="24"/>
  <c r="I17" i="24"/>
  <c r="E4" i="24"/>
  <c r="F4" i="24"/>
  <c r="G4" i="24"/>
  <c r="H4" i="24"/>
  <c r="I4" i="24"/>
  <c r="E26" i="24"/>
  <c r="F26" i="24"/>
  <c r="G26" i="24"/>
  <c r="H26" i="24"/>
  <c r="I26" i="24"/>
  <c r="E11" i="24"/>
  <c r="F11" i="24"/>
  <c r="G11" i="24"/>
  <c r="H11" i="24"/>
  <c r="I11" i="24"/>
  <c r="E20" i="24"/>
  <c r="F20" i="24"/>
  <c r="G20" i="24"/>
  <c r="H20" i="24"/>
  <c r="I20" i="24"/>
  <c r="E15" i="24"/>
  <c r="F15" i="24"/>
  <c r="G15" i="24"/>
  <c r="H15" i="24"/>
  <c r="I15" i="24"/>
  <c r="E5" i="24"/>
  <c r="F5" i="24"/>
  <c r="G5" i="24"/>
  <c r="H5" i="24"/>
  <c r="I5" i="24"/>
  <c r="E2" i="24"/>
  <c r="F2" i="24"/>
  <c r="G2" i="24"/>
  <c r="H2" i="24"/>
  <c r="I2" i="24"/>
  <c r="E21" i="24"/>
  <c r="F21" i="24"/>
  <c r="G21" i="24"/>
  <c r="H21" i="24"/>
  <c r="I21" i="24"/>
  <c r="E16" i="24"/>
  <c r="F16" i="24"/>
  <c r="G16" i="24"/>
  <c r="H16" i="24"/>
  <c r="I16" i="24"/>
  <c r="E29" i="24"/>
  <c r="F29" i="24"/>
  <c r="G29" i="24"/>
  <c r="H29" i="24"/>
  <c r="I29" i="24"/>
  <c r="E3" i="24"/>
  <c r="F3" i="24"/>
  <c r="G3" i="24"/>
  <c r="H3" i="24"/>
  <c r="I3" i="24"/>
  <c r="E7" i="24"/>
  <c r="F7" i="24"/>
  <c r="G7" i="24"/>
  <c r="H7" i="24"/>
  <c r="I7" i="24"/>
  <c r="E19" i="24"/>
  <c r="F19" i="24"/>
  <c r="G19" i="24"/>
  <c r="H19" i="24"/>
  <c r="I19" i="24"/>
  <c r="E12" i="24"/>
  <c r="F12" i="24"/>
  <c r="G12" i="24"/>
  <c r="H12" i="24"/>
  <c r="I12" i="24"/>
  <c r="E24" i="24"/>
  <c r="F24" i="24"/>
  <c r="G24" i="24"/>
  <c r="H24" i="24"/>
  <c r="I24" i="24"/>
  <c r="E22" i="24"/>
  <c r="F22" i="24"/>
  <c r="G22" i="24"/>
  <c r="H22" i="24"/>
  <c r="I22" i="24"/>
  <c r="E28" i="24"/>
  <c r="F28" i="24"/>
  <c r="G28" i="24"/>
  <c r="H28" i="24"/>
  <c r="I28" i="24"/>
  <c r="E14" i="24"/>
  <c r="F14" i="24"/>
  <c r="G14" i="24"/>
  <c r="H14" i="24"/>
  <c r="I14" i="24"/>
  <c r="E27" i="24"/>
  <c r="F27" i="24"/>
  <c r="G27" i="24"/>
  <c r="H27" i="24"/>
  <c r="I27" i="24"/>
  <c r="E23" i="24"/>
  <c r="F23" i="24"/>
  <c r="G23" i="24"/>
  <c r="H23" i="24"/>
  <c r="I23" i="24"/>
  <c r="E6" i="24"/>
  <c r="F6" i="24"/>
  <c r="G6" i="24"/>
  <c r="H6" i="24"/>
  <c r="I6" i="24"/>
  <c r="E13" i="24"/>
  <c r="F13" i="24"/>
  <c r="G13" i="24"/>
  <c r="H13" i="24"/>
  <c r="I13" i="24"/>
  <c r="E25" i="24"/>
  <c r="F25" i="24"/>
  <c r="G25" i="24"/>
  <c r="H25" i="24"/>
  <c r="I25" i="24"/>
  <c r="E15" i="23"/>
  <c r="F15" i="23"/>
  <c r="G15" i="23"/>
  <c r="H15" i="23"/>
  <c r="I15" i="23"/>
  <c r="E14" i="23"/>
  <c r="F14" i="23"/>
  <c r="G14" i="23"/>
  <c r="H14" i="23"/>
  <c r="I14" i="23"/>
  <c r="E13" i="23"/>
  <c r="F13" i="23"/>
  <c r="G13" i="23"/>
  <c r="H13" i="23"/>
  <c r="I13" i="23"/>
  <c r="E11" i="23"/>
  <c r="F11" i="23"/>
  <c r="G11" i="23"/>
  <c r="H11" i="23"/>
  <c r="I11" i="23"/>
  <c r="E19" i="23"/>
  <c r="F19" i="23"/>
  <c r="G19" i="23"/>
  <c r="H19" i="23"/>
  <c r="I19" i="23"/>
  <c r="E4" i="23"/>
  <c r="D1101" i="23" s="1"/>
  <c r="D1113" i="23" s="1"/>
  <c r="F4" i="23"/>
  <c r="G1101" i="23" s="1"/>
  <c r="E1113" i="23" s="1"/>
  <c r="G4" i="23"/>
  <c r="H4" i="23"/>
  <c r="I4" i="23"/>
  <c r="J1101" i="23" s="1"/>
  <c r="F1113" i="23" s="1"/>
  <c r="E3" i="23"/>
  <c r="F3" i="23"/>
  <c r="G3" i="23"/>
  <c r="H3" i="23"/>
  <c r="I3" i="23"/>
  <c r="E9" i="23"/>
  <c r="D1108" i="23" s="1"/>
  <c r="D1114" i="23" s="1"/>
  <c r="F9" i="23"/>
  <c r="G1108" i="23" s="1"/>
  <c r="E1114" i="23" s="1"/>
  <c r="G9" i="23"/>
  <c r="H9" i="23"/>
  <c r="I9" i="23"/>
  <c r="J1108" i="23" s="1"/>
  <c r="F1114" i="23" s="1"/>
  <c r="E8" i="23"/>
  <c r="F8" i="23"/>
  <c r="G8" i="23"/>
  <c r="H8" i="23"/>
  <c r="I8" i="23"/>
  <c r="E2" i="23"/>
  <c r="F2" i="23"/>
  <c r="G2" i="23"/>
  <c r="H2" i="23"/>
  <c r="I2" i="23"/>
  <c r="E17" i="23"/>
  <c r="F17" i="23"/>
  <c r="G17" i="23"/>
  <c r="H17" i="23"/>
  <c r="I17" i="23"/>
  <c r="E12" i="23"/>
  <c r="F12" i="23"/>
  <c r="G12" i="23"/>
  <c r="H12" i="23"/>
  <c r="I12" i="23"/>
  <c r="E18" i="23"/>
  <c r="D1095" i="23" s="1"/>
  <c r="D1112" i="23" s="1"/>
  <c r="F18" i="23"/>
  <c r="G1095" i="23" s="1"/>
  <c r="E1112" i="23" s="1"/>
  <c r="G18" i="23"/>
  <c r="H18" i="23"/>
  <c r="I18" i="23"/>
  <c r="J1095" i="23" s="1"/>
  <c r="F1112" i="23" s="1"/>
  <c r="E6" i="23"/>
  <c r="F6" i="23"/>
  <c r="G6" i="23"/>
  <c r="H6" i="23"/>
  <c r="I6" i="23"/>
  <c r="E7" i="23"/>
  <c r="F7" i="23"/>
  <c r="G7" i="23"/>
  <c r="H7" i="23"/>
  <c r="I7" i="23"/>
  <c r="E16" i="23"/>
  <c r="F16" i="23"/>
  <c r="G16" i="23"/>
  <c r="H16" i="23"/>
  <c r="I16" i="23"/>
  <c r="E5" i="23"/>
  <c r="F5" i="23"/>
  <c r="G5" i="23"/>
  <c r="H5" i="23"/>
  <c r="I5" i="23"/>
  <c r="E13" i="21"/>
  <c r="F13" i="21"/>
  <c r="G13" i="21"/>
  <c r="H13" i="21"/>
  <c r="I13" i="21"/>
  <c r="E8" i="21"/>
  <c r="F8" i="21"/>
  <c r="G8" i="21"/>
  <c r="H8" i="21"/>
  <c r="I8" i="21"/>
  <c r="E18" i="21"/>
  <c r="F18" i="21"/>
  <c r="G18" i="21"/>
  <c r="H18" i="21"/>
  <c r="I18" i="21"/>
  <c r="E3" i="21"/>
  <c r="F3" i="21"/>
  <c r="G3" i="21"/>
  <c r="H3" i="21"/>
  <c r="I3" i="21"/>
  <c r="E27" i="21"/>
  <c r="F27" i="21"/>
  <c r="G27" i="21"/>
  <c r="H27" i="21"/>
  <c r="I27" i="21"/>
  <c r="E21" i="21"/>
  <c r="F21" i="21"/>
  <c r="G21" i="21"/>
  <c r="H21" i="21"/>
  <c r="I21" i="21"/>
  <c r="E6" i="21"/>
  <c r="D1098" i="21" s="1"/>
  <c r="D1113" i="21" s="1"/>
  <c r="F6" i="21"/>
  <c r="G1098" i="21" s="1"/>
  <c r="E1113" i="21" s="1"/>
  <c r="G6" i="21"/>
  <c r="H6" i="21"/>
  <c r="I6" i="21"/>
  <c r="J1098" i="21" s="1"/>
  <c r="F1113" i="21" s="1"/>
  <c r="E20" i="21"/>
  <c r="F20" i="21"/>
  <c r="G20" i="21"/>
  <c r="H20" i="21"/>
  <c r="I20" i="21"/>
  <c r="E9" i="21"/>
  <c r="F9" i="21"/>
  <c r="G9" i="21"/>
  <c r="H9" i="21"/>
  <c r="I9" i="21"/>
  <c r="E10" i="21"/>
  <c r="F10" i="21"/>
  <c r="G10" i="21"/>
  <c r="H10" i="21"/>
  <c r="I10" i="21"/>
  <c r="E11" i="21"/>
  <c r="F11" i="21"/>
  <c r="G11" i="21"/>
  <c r="H11" i="21"/>
  <c r="I11" i="21"/>
  <c r="E26" i="21"/>
  <c r="F26" i="21"/>
  <c r="G26" i="21"/>
  <c r="H26" i="21"/>
  <c r="I26" i="21"/>
  <c r="E16" i="21"/>
  <c r="F16" i="21"/>
  <c r="G16" i="21"/>
  <c r="H16" i="21"/>
  <c r="I16" i="21"/>
  <c r="E15" i="21"/>
  <c r="F15" i="21"/>
  <c r="G15" i="21"/>
  <c r="H15" i="21"/>
  <c r="I15" i="21"/>
  <c r="E5" i="21"/>
  <c r="F5" i="21"/>
  <c r="G5" i="21"/>
  <c r="H5" i="21"/>
  <c r="I5" i="21"/>
  <c r="E17" i="21"/>
  <c r="F17" i="21"/>
  <c r="G17" i="21"/>
  <c r="H17" i="21"/>
  <c r="I17" i="21"/>
  <c r="E14" i="21"/>
  <c r="F14" i="21"/>
  <c r="G14" i="21"/>
  <c r="H14" i="21"/>
  <c r="I14" i="21"/>
  <c r="E2" i="21"/>
  <c r="D1095" i="21" s="1"/>
  <c r="D1112" i="21" s="1"/>
  <c r="F2" i="21"/>
  <c r="G1095" i="21" s="1"/>
  <c r="E1112" i="21" s="1"/>
  <c r="G2" i="21"/>
  <c r="H2" i="21"/>
  <c r="I2" i="21"/>
  <c r="J1095" i="21" s="1"/>
  <c r="F1112" i="21" s="1"/>
  <c r="E25" i="21"/>
  <c r="F25" i="21"/>
  <c r="G25" i="21"/>
  <c r="H25" i="21"/>
  <c r="I25" i="21"/>
  <c r="E12" i="21"/>
  <c r="F12" i="21"/>
  <c r="G1108" i="21" s="1"/>
  <c r="E1115" i="21" s="1"/>
  <c r="G12" i="21"/>
  <c r="H12" i="21"/>
  <c r="I12" i="21"/>
  <c r="E4" i="21"/>
  <c r="F4" i="21"/>
  <c r="G4" i="21"/>
  <c r="H4" i="21"/>
  <c r="I4" i="21"/>
  <c r="E23" i="21"/>
  <c r="F23" i="21"/>
  <c r="G23" i="21"/>
  <c r="H23" i="21"/>
  <c r="I23" i="21"/>
  <c r="E7" i="21"/>
  <c r="F7" i="21"/>
  <c r="G7" i="21"/>
  <c r="H7" i="21"/>
  <c r="I7" i="21"/>
  <c r="E24" i="21"/>
  <c r="F24" i="21"/>
  <c r="G24" i="21"/>
  <c r="H24" i="21"/>
  <c r="I24" i="21"/>
  <c r="E19" i="21"/>
  <c r="F19" i="21"/>
  <c r="G19" i="21"/>
  <c r="H19" i="21"/>
  <c r="I19" i="21"/>
  <c r="E2" i="20"/>
  <c r="F2" i="20"/>
  <c r="G2" i="20"/>
  <c r="H2" i="20"/>
  <c r="I2" i="20"/>
  <c r="E15" i="20"/>
  <c r="D1101" i="20" s="1"/>
  <c r="D1112" i="20" s="1"/>
  <c r="F15" i="20"/>
  <c r="G1101" i="20" s="1"/>
  <c r="E1112" i="20" s="1"/>
  <c r="G15" i="20"/>
  <c r="H15" i="20"/>
  <c r="I15" i="20"/>
  <c r="J1101" i="20" s="1"/>
  <c r="F1112" i="20" s="1"/>
  <c r="E3" i="20"/>
  <c r="F3" i="20"/>
  <c r="G3" i="20"/>
  <c r="H3" i="20"/>
  <c r="I3" i="20"/>
  <c r="E6" i="20"/>
  <c r="F6" i="20"/>
  <c r="G6" i="20"/>
  <c r="H6" i="20"/>
  <c r="I6" i="20"/>
  <c r="E10" i="20"/>
  <c r="F10" i="20"/>
  <c r="G10" i="20"/>
  <c r="H10" i="20"/>
  <c r="I10" i="20"/>
  <c r="E12" i="20"/>
  <c r="F12" i="20"/>
  <c r="G12" i="20"/>
  <c r="H12" i="20"/>
  <c r="I12" i="20"/>
  <c r="E7" i="20"/>
  <c r="F7" i="20"/>
  <c r="G7" i="20"/>
  <c r="H7" i="20"/>
  <c r="I7" i="20"/>
  <c r="E5" i="20"/>
  <c r="F5" i="20"/>
  <c r="G5" i="20"/>
  <c r="H5" i="20"/>
  <c r="I5" i="20"/>
  <c r="E13" i="20"/>
  <c r="F13" i="20"/>
  <c r="G13" i="20"/>
  <c r="H13" i="20"/>
  <c r="I13" i="20"/>
  <c r="E4" i="20"/>
  <c r="F4" i="20"/>
  <c r="G4" i="20"/>
  <c r="H4" i="20"/>
  <c r="I4" i="20"/>
  <c r="E8" i="20"/>
  <c r="F8" i="20"/>
  <c r="G8" i="20"/>
  <c r="H8" i="20"/>
  <c r="I8" i="20"/>
  <c r="E11" i="20"/>
  <c r="F11" i="20"/>
  <c r="G11" i="20"/>
  <c r="H11" i="20"/>
  <c r="I11" i="20"/>
  <c r="E16" i="20"/>
  <c r="F16" i="20"/>
  <c r="G16" i="20"/>
  <c r="H16" i="20"/>
  <c r="I16" i="20"/>
  <c r="E14" i="20"/>
  <c r="F14" i="20"/>
  <c r="G14" i="20"/>
  <c r="H14" i="20"/>
  <c r="I14" i="20"/>
  <c r="E35" i="19"/>
  <c r="F35" i="19"/>
  <c r="G35" i="19"/>
  <c r="H35" i="19"/>
  <c r="I35" i="19"/>
  <c r="E30" i="19"/>
  <c r="F30" i="19"/>
  <c r="G30" i="19"/>
  <c r="H30" i="19"/>
  <c r="I30" i="19"/>
  <c r="E10" i="19"/>
  <c r="F10" i="19"/>
  <c r="G10" i="19"/>
  <c r="H10" i="19"/>
  <c r="I10" i="19"/>
  <c r="E13" i="19"/>
  <c r="F13" i="19"/>
  <c r="G13" i="19"/>
  <c r="H13" i="19"/>
  <c r="I13" i="19"/>
  <c r="E15" i="19"/>
  <c r="F15" i="19"/>
  <c r="G15" i="19"/>
  <c r="H15" i="19"/>
  <c r="I15" i="19"/>
  <c r="E19" i="19"/>
  <c r="F19" i="19"/>
  <c r="G19" i="19"/>
  <c r="H19" i="19"/>
  <c r="I19" i="19"/>
  <c r="E6" i="19"/>
  <c r="F6" i="19"/>
  <c r="G6" i="19"/>
  <c r="H6" i="19"/>
  <c r="I6" i="19"/>
  <c r="E16" i="19"/>
  <c r="F16" i="19"/>
  <c r="G16" i="19"/>
  <c r="H16" i="19"/>
  <c r="I16" i="19"/>
  <c r="E28" i="19"/>
  <c r="F28" i="19"/>
  <c r="G28" i="19"/>
  <c r="H28" i="19"/>
  <c r="I28" i="19"/>
  <c r="E14" i="19"/>
  <c r="F14" i="19"/>
  <c r="G14" i="19"/>
  <c r="H14" i="19"/>
  <c r="I14" i="19"/>
  <c r="E7" i="19"/>
  <c r="D1101" i="19" s="1"/>
  <c r="D1113" i="19" s="1"/>
  <c r="F7" i="19"/>
  <c r="G1101" i="19" s="1"/>
  <c r="E1113" i="19" s="1"/>
  <c r="G7" i="19"/>
  <c r="H7" i="19"/>
  <c r="I7" i="19"/>
  <c r="J1101" i="19" s="1"/>
  <c r="F1113" i="19" s="1"/>
  <c r="E29" i="19"/>
  <c r="F29" i="19"/>
  <c r="G29" i="19"/>
  <c r="H29" i="19"/>
  <c r="I29" i="19"/>
  <c r="E17" i="19"/>
  <c r="F17" i="19"/>
  <c r="G17" i="19"/>
  <c r="H17" i="19"/>
  <c r="I17" i="19"/>
  <c r="E2" i="19"/>
  <c r="F2" i="19"/>
  <c r="G2" i="19"/>
  <c r="H2" i="19"/>
  <c r="I2" i="19"/>
  <c r="E26" i="19"/>
  <c r="F26" i="19"/>
  <c r="G26" i="19"/>
  <c r="H26" i="19"/>
  <c r="I26" i="19"/>
  <c r="E25" i="19"/>
  <c r="F25" i="19"/>
  <c r="G25" i="19"/>
  <c r="H25" i="19"/>
  <c r="I25" i="19"/>
  <c r="E9" i="19"/>
  <c r="F9" i="19"/>
  <c r="G9" i="19"/>
  <c r="H9" i="19"/>
  <c r="I9" i="19"/>
  <c r="E21" i="19"/>
  <c r="F21" i="19"/>
  <c r="G21" i="19"/>
  <c r="H21" i="19"/>
  <c r="I21" i="19"/>
  <c r="E20" i="19"/>
  <c r="F20" i="19"/>
  <c r="G20" i="19"/>
  <c r="H20" i="19"/>
  <c r="I20" i="19"/>
  <c r="E4" i="19"/>
  <c r="F4" i="19"/>
  <c r="G4" i="19"/>
  <c r="H4" i="19"/>
  <c r="I4" i="19"/>
  <c r="E11" i="19"/>
  <c r="F11" i="19"/>
  <c r="G11" i="19"/>
  <c r="H11" i="19"/>
  <c r="I11" i="19"/>
  <c r="E34" i="19"/>
  <c r="F34" i="19"/>
  <c r="G34" i="19"/>
  <c r="H34" i="19"/>
  <c r="I34" i="19"/>
  <c r="E12" i="19"/>
  <c r="F12" i="19"/>
  <c r="G12" i="19"/>
  <c r="H12" i="19"/>
  <c r="I12" i="19"/>
  <c r="E31" i="19"/>
  <c r="F31" i="19"/>
  <c r="G31" i="19"/>
  <c r="H31" i="19"/>
  <c r="I31" i="19"/>
  <c r="E3" i="19"/>
  <c r="F3" i="19"/>
  <c r="G3" i="19"/>
  <c r="H3" i="19"/>
  <c r="I3" i="19"/>
  <c r="E22" i="19"/>
  <c r="F22" i="19"/>
  <c r="G22" i="19"/>
  <c r="H22" i="19"/>
  <c r="I22" i="19"/>
  <c r="E18" i="19"/>
  <c r="F18" i="19"/>
  <c r="G18" i="19"/>
  <c r="H18" i="19"/>
  <c r="I18" i="19"/>
  <c r="E23" i="19"/>
  <c r="F23" i="19"/>
  <c r="G23" i="19"/>
  <c r="H23" i="19"/>
  <c r="I23" i="19"/>
  <c r="E24" i="19"/>
  <c r="F24" i="19"/>
  <c r="G24" i="19"/>
  <c r="H24" i="19"/>
  <c r="I24" i="19"/>
  <c r="E32" i="19"/>
  <c r="F32" i="19"/>
  <c r="G32" i="19"/>
  <c r="H32" i="19"/>
  <c r="I32" i="19"/>
  <c r="E5" i="19"/>
  <c r="F5" i="19"/>
  <c r="G5" i="19"/>
  <c r="H5" i="19"/>
  <c r="I5" i="19"/>
  <c r="E33" i="19"/>
  <c r="D1105" i="19" s="1"/>
  <c r="D1114" i="19" s="1"/>
  <c r="F33" i="19"/>
  <c r="G1105" i="19" s="1"/>
  <c r="E1114" i="19" s="1"/>
  <c r="G33" i="19"/>
  <c r="H33" i="19"/>
  <c r="I33" i="19"/>
  <c r="J1105" i="19" s="1"/>
  <c r="F1114" i="19" s="1"/>
  <c r="E27" i="19"/>
  <c r="F27" i="19"/>
  <c r="G27" i="19"/>
  <c r="H27" i="19"/>
  <c r="I27" i="19"/>
  <c r="E9" i="18"/>
  <c r="F9" i="18"/>
  <c r="G9" i="18"/>
  <c r="H9" i="18"/>
  <c r="I9" i="18"/>
  <c r="E24" i="18"/>
  <c r="F24" i="18"/>
  <c r="G24" i="18"/>
  <c r="H24" i="18"/>
  <c r="I24" i="18"/>
  <c r="E11" i="18"/>
  <c r="F11" i="18"/>
  <c r="G11" i="18"/>
  <c r="H11" i="18"/>
  <c r="I11" i="18"/>
  <c r="E20" i="18"/>
  <c r="F20" i="18"/>
  <c r="G20" i="18"/>
  <c r="H20" i="18"/>
  <c r="I20" i="18"/>
  <c r="E18" i="18"/>
  <c r="F18" i="18"/>
  <c r="G18" i="18"/>
  <c r="H18" i="18"/>
  <c r="I18" i="18"/>
  <c r="E6" i="18"/>
  <c r="F6" i="18"/>
  <c r="G6" i="18"/>
  <c r="H6" i="18"/>
  <c r="I6" i="18"/>
  <c r="E26" i="18"/>
  <c r="F26" i="18"/>
  <c r="G26" i="18"/>
  <c r="H26" i="18"/>
  <c r="I26" i="18"/>
  <c r="E10" i="18"/>
  <c r="F10" i="18"/>
  <c r="G10" i="18"/>
  <c r="H10" i="18"/>
  <c r="I10" i="18"/>
  <c r="E17" i="18"/>
  <c r="F17" i="18"/>
  <c r="G17" i="18"/>
  <c r="H17" i="18"/>
  <c r="I17" i="18"/>
  <c r="E14" i="18"/>
  <c r="F14" i="18"/>
  <c r="G14" i="18"/>
  <c r="H14" i="18"/>
  <c r="I14" i="18"/>
  <c r="E22" i="18"/>
  <c r="F22" i="18"/>
  <c r="G22" i="18"/>
  <c r="H22" i="18"/>
  <c r="I22" i="18"/>
  <c r="E27" i="18"/>
  <c r="F27" i="18"/>
  <c r="G27" i="18"/>
  <c r="H27" i="18"/>
  <c r="I27" i="18"/>
  <c r="E21" i="18"/>
  <c r="F21" i="18"/>
  <c r="G21" i="18"/>
  <c r="H21" i="18"/>
  <c r="I21" i="18"/>
  <c r="E12" i="18"/>
  <c r="F12" i="18"/>
  <c r="G12" i="18"/>
  <c r="H12" i="18"/>
  <c r="I12" i="18"/>
  <c r="E25" i="18"/>
  <c r="F25" i="18"/>
  <c r="G25" i="18"/>
  <c r="H25" i="18"/>
  <c r="I25" i="18"/>
  <c r="E8" i="18"/>
  <c r="F8" i="18"/>
  <c r="G8" i="18"/>
  <c r="H8" i="18"/>
  <c r="I8" i="18"/>
  <c r="E23" i="18"/>
  <c r="F23" i="18"/>
  <c r="G23" i="18"/>
  <c r="H23" i="18"/>
  <c r="I23" i="18"/>
  <c r="E7" i="18"/>
  <c r="F7" i="18"/>
  <c r="G7" i="18"/>
  <c r="H7" i="18"/>
  <c r="I7" i="18"/>
  <c r="E5" i="18"/>
  <c r="D1101" i="18" s="1"/>
  <c r="D1113" i="18" s="1"/>
  <c r="F5" i="18"/>
  <c r="G5" i="18"/>
  <c r="H5" i="18"/>
  <c r="I5" i="18"/>
  <c r="J1101" i="18" s="1"/>
  <c r="F1113" i="18" s="1"/>
  <c r="E15" i="18"/>
  <c r="F15" i="18"/>
  <c r="G1095" i="18" s="1"/>
  <c r="E1112" i="18" s="1"/>
  <c r="G15" i="18"/>
  <c r="H15" i="18"/>
  <c r="I15" i="18"/>
  <c r="E2" i="18"/>
  <c r="F2" i="18"/>
  <c r="G2" i="18"/>
  <c r="H2" i="18"/>
  <c r="I2" i="18"/>
  <c r="E19" i="18"/>
  <c r="F19" i="18"/>
  <c r="G19" i="18"/>
  <c r="H19" i="18"/>
  <c r="I19" i="18"/>
  <c r="E3" i="18"/>
  <c r="F3" i="18"/>
  <c r="G3" i="18"/>
  <c r="H3" i="18"/>
  <c r="I3" i="18"/>
  <c r="E4" i="18"/>
  <c r="F4" i="18"/>
  <c r="G4" i="18"/>
  <c r="H4" i="18"/>
  <c r="I4" i="18"/>
  <c r="E16" i="18"/>
  <c r="F16" i="18"/>
  <c r="G16" i="18"/>
  <c r="H16" i="18"/>
  <c r="I16" i="18"/>
  <c r="E11" i="17"/>
  <c r="F11" i="17"/>
  <c r="G11" i="17"/>
  <c r="H11" i="17"/>
  <c r="I11" i="17"/>
  <c r="E6" i="17"/>
  <c r="F6" i="17"/>
  <c r="G6" i="17"/>
  <c r="H6" i="17"/>
  <c r="I6" i="17"/>
  <c r="E5" i="17"/>
  <c r="D1101" i="17" s="1"/>
  <c r="D1114" i="17" s="1"/>
  <c r="F5" i="17"/>
  <c r="G1101" i="17" s="1"/>
  <c r="E1114" i="17" s="1"/>
  <c r="G5" i="17"/>
  <c r="H5" i="17"/>
  <c r="I5" i="17"/>
  <c r="J1101" i="17" s="1"/>
  <c r="F1114" i="17" s="1"/>
  <c r="E22" i="17"/>
  <c r="F22" i="17"/>
  <c r="G22" i="17"/>
  <c r="H22" i="17"/>
  <c r="I22" i="17"/>
  <c r="E10" i="17"/>
  <c r="F10" i="17"/>
  <c r="G10" i="17"/>
  <c r="H10" i="17"/>
  <c r="I10" i="17"/>
  <c r="E18" i="17"/>
  <c r="F18" i="17"/>
  <c r="G18" i="17"/>
  <c r="H18" i="17"/>
  <c r="I18" i="17"/>
  <c r="E17" i="17"/>
  <c r="F17" i="17"/>
  <c r="G17" i="17"/>
  <c r="H17" i="17"/>
  <c r="I17" i="17"/>
  <c r="E13" i="17"/>
  <c r="F13" i="17"/>
  <c r="G13" i="17"/>
  <c r="H13" i="17"/>
  <c r="I13" i="17"/>
  <c r="E2" i="17"/>
  <c r="F2" i="17"/>
  <c r="G2" i="17"/>
  <c r="H2" i="17"/>
  <c r="I2" i="17"/>
  <c r="E9" i="17"/>
  <c r="F9" i="17"/>
  <c r="G9" i="17"/>
  <c r="H9" i="17"/>
  <c r="I9" i="17"/>
  <c r="E21" i="17"/>
  <c r="F21" i="17"/>
  <c r="G21" i="17"/>
  <c r="H21" i="17"/>
  <c r="I21" i="17"/>
  <c r="E3" i="17"/>
  <c r="F3" i="17"/>
  <c r="G3" i="17"/>
  <c r="H3" i="17"/>
  <c r="I3" i="17"/>
  <c r="E20" i="17"/>
  <c r="F20" i="17"/>
  <c r="G20" i="17"/>
  <c r="H20" i="17"/>
  <c r="I20" i="17"/>
  <c r="E19" i="17"/>
  <c r="F19" i="17"/>
  <c r="G19" i="17"/>
  <c r="H19" i="17"/>
  <c r="I19" i="17"/>
  <c r="E12" i="17"/>
  <c r="F12" i="17"/>
  <c r="G12" i="17"/>
  <c r="H12" i="17"/>
  <c r="I12" i="17"/>
  <c r="E16" i="17"/>
  <c r="F16" i="17"/>
  <c r="G16" i="17"/>
  <c r="H16" i="17"/>
  <c r="I16" i="17"/>
  <c r="E15" i="17"/>
  <c r="F15" i="17"/>
  <c r="G15" i="17"/>
  <c r="H15" i="17"/>
  <c r="I15" i="17"/>
  <c r="E14" i="17"/>
  <c r="F14" i="17"/>
  <c r="G14" i="17"/>
  <c r="H14" i="17"/>
  <c r="I14" i="17"/>
  <c r="E8" i="17"/>
  <c r="D1108" i="17" s="1"/>
  <c r="D1116" i="17" s="1"/>
  <c r="F8" i="17"/>
  <c r="G1108" i="17" s="1"/>
  <c r="E1116" i="17" s="1"/>
  <c r="G8" i="17"/>
  <c r="H8" i="17"/>
  <c r="I8" i="17"/>
  <c r="J1108" i="17" s="1"/>
  <c r="F1116" i="17" s="1"/>
  <c r="E7" i="17"/>
  <c r="F7" i="17"/>
  <c r="G7" i="17"/>
  <c r="H7" i="17"/>
  <c r="I7" i="17"/>
  <c r="E4" i="16"/>
  <c r="F4" i="16"/>
  <c r="G4" i="16"/>
  <c r="H4" i="16"/>
  <c r="I4" i="16"/>
  <c r="E8" i="16"/>
  <c r="F8" i="16"/>
  <c r="G8" i="16"/>
  <c r="H8" i="16"/>
  <c r="I8" i="16"/>
  <c r="E14" i="16"/>
  <c r="F14" i="16"/>
  <c r="G14" i="16"/>
  <c r="H14" i="16"/>
  <c r="I14" i="16"/>
  <c r="E9" i="16"/>
  <c r="F9" i="16"/>
  <c r="G9" i="16"/>
  <c r="H9" i="16"/>
  <c r="I9" i="16"/>
  <c r="E19" i="16"/>
  <c r="D1095" i="16" s="1"/>
  <c r="D1112" i="16" s="1"/>
  <c r="F19" i="16"/>
  <c r="G1095" i="16" s="1"/>
  <c r="E1112" i="16" s="1"/>
  <c r="G19" i="16"/>
  <c r="H19" i="16"/>
  <c r="I19" i="16"/>
  <c r="J1095" i="16" s="1"/>
  <c r="F1112" i="16" s="1"/>
  <c r="E11" i="16"/>
  <c r="F11" i="16"/>
  <c r="G11" i="16"/>
  <c r="H11" i="16"/>
  <c r="I11" i="16"/>
  <c r="E10" i="16"/>
  <c r="F10" i="16"/>
  <c r="G10" i="16"/>
  <c r="H10" i="16"/>
  <c r="I10" i="16"/>
  <c r="E21" i="16"/>
  <c r="F21" i="16"/>
  <c r="G21" i="16"/>
  <c r="H21" i="16"/>
  <c r="I21" i="16"/>
  <c r="E7" i="16"/>
  <c r="F7" i="16"/>
  <c r="G7" i="16"/>
  <c r="H7" i="16"/>
  <c r="I7" i="16"/>
  <c r="E18" i="16"/>
  <c r="F18" i="16"/>
  <c r="G18" i="16"/>
  <c r="H18" i="16"/>
  <c r="I18" i="16"/>
  <c r="E5" i="16"/>
  <c r="F5" i="16"/>
  <c r="G5" i="16"/>
  <c r="H5" i="16"/>
  <c r="I5" i="16"/>
  <c r="E17" i="16"/>
  <c r="F17" i="16"/>
  <c r="G17" i="16"/>
  <c r="H17" i="16"/>
  <c r="I17" i="16"/>
  <c r="E16" i="16"/>
  <c r="F16" i="16"/>
  <c r="G16" i="16"/>
  <c r="H16" i="16"/>
  <c r="I16" i="16"/>
  <c r="E3" i="16"/>
  <c r="F3" i="16"/>
  <c r="G3" i="16"/>
  <c r="H3" i="16"/>
  <c r="I3" i="16"/>
  <c r="E6" i="16"/>
  <c r="F6" i="16"/>
  <c r="G6" i="16"/>
  <c r="H6" i="16"/>
  <c r="I6" i="16"/>
  <c r="E15" i="16"/>
  <c r="F15" i="16"/>
  <c r="G15" i="16"/>
  <c r="H15" i="16"/>
  <c r="I15" i="16"/>
  <c r="E12" i="16"/>
  <c r="F12" i="16"/>
  <c r="G12" i="16"/>
  <c r="H12" i="16"/>
  <c r="I12" i="16"/>
  <c r="E20" i="16"/>
  <c r="F20" i="16"/>
  <c r="G20" i="16"/>
  <c r="H20" i="16"/>
  <c r="I20" i="16"/>
  <c r="E13" i="16"/>
  <c r="F13" i="16"/>
  <c r="G13" i="16"/>
  <c r="H13" i="16"/>
  <c r="I13" i="16"/>
  <c r="E7" i="15"/>
  <c r="F7" i="15"/>
  <c r="G7" i="15"/>
  <c r="H7" i="15"/>
  <c r="I7" i="15"/>
  <c r="E11" i="15"/>
  <c r="F11" i="15"/>
  <c r="G11" i="15"/>
  <c r="H11" i="15"/>
  <c r="I11" i="15"/>
  <c r="E12" i="15"/>
  <c r="F12" i="15"/>
  <c r="G12" i="15"/>
  <c r="H12" i="15"/>
  <c r="I12" i="15"/>
  <c r="E8" i="15"/>
  <c r="F8" i="15"/>
  <c r="G8" i="15"/>
  <c r="H8" i="15"/>
  <c r="I8" i="15"/>
  <c r="E9" i="15"/>
  <c r="F9" i="15"/>
  <c r="G9" i="15"/>
  <c r="H9" i="15"/>
  <c r="I9" i="15"/>
  <c r="E17" i="15"/>
  <c r="F17" i="15"/>
  <c r="G17" i="15"/>
  <c r="H17" i="15"/>
  <c r="I17" i="15"/>
  <c r="E15" i="15"/>
  <c r="F15" i="15"/>
  <c r="G15" i="15"/>
  <c r="H15" i="15"/>
  <c r="I15" i="15"/>
  <c r="E3" i="15"/>
  <c r="F3" i="15"/>
  <c r="G3" i="15"/>
  <c r="H3" i="15"/>
  <c r="I3" i="15"/>
  <c r="E4" i="15"/>
  <c r="F4" i="15"/>
  <c r="G4" i="15"/>
  <c r="H4" i="15"/>
  <c r="I4" i="15"/>
  <c r="E18" i="15"/>
  <c r="F18" i="15"/>
  <c r="G18" i="15"/>
  <c r="H18" i="15"/>
  <c r="I18" i="15"/>
  <c r="E10" i="15"/>
  <c r="F10" i="15"/>
  <c r="G10" i="15"/>
  <c r="H10" i="15"/>
  <c r="I10" i="15"/>
  <c r="E14" i="15"/>
  <c r="F14" i="15"/>
  <c r="G14" i="15"/>
  <c r="H14" i="15"/>
  <c r="I14" i="15"/>
  <c r="E5" i="15"/>
  <c r="F5" i="15"/>
  <c r="G5" i="15"/>
  <c r="H5" i="15"/>
  <c r="I5" i="15"/>
  <c r="E13" i="15"/>
  <c r="F13" i="15"/>
  <c r="G13" i="15"/>
  <c r="H13" i="15"/>
  <c r="I13" i="15"/>
  <c r="E2" i="15"/>
  <c r="F2" i="15"/>
  <c r="G2" i="15"/>
  <c r="H2" i="15"/>
  <c r="I2" i="15"/>
  <c r="E6" i="15"/>
  <c r="F6" i="15"/>
  <c r="G6" i="15"/>
  <c r="H6" i="15"/>
  <c r="I6" i="15"/>
  <c r="E27" i="14"/>
  <c r="F27" i="14"/>
  <c r="G27" i="14"/>
  <c r="H27" i="14"/>
  <c r="I27" i="14"/>
  <c r="E28" i="14"/>
  <c r="F28" i="14"/>
  <c r="G28" i="14"/>
  <c r="H28" i="14"/>
  <c r="I28" i="14"/>
  <c r="E12" i="14"/>
  <c r="F12" i="14"/>
  <c r="G12" i="14"/>
  <c r="H12" i="14"/>
  <c r="I12" i="14"/>
  <c r="E31" i="14"/>
  <c r="F31" i="14"/>
  <c r="G31" i="14"/>
  <c r="H31" i="14"/>
  <c r="I31" i="14"/>
  <c r="E6" i="14"/>
  <c r="F6" i="14"/>
  <c r="G6" i="14"/>
  <c r="H6" i="14"/>
  <c r="I6" i="14"/>
  <c r="E22" i="14"/>
  <c r="F22" i="14"/>
  <c r="G22" i="14"/>
  <c r="H22" i="14"/>
  <c r="I22" i="14"/>
  <c r="E19" i="14"/>
  <c r="F19" i="14"/>
  <c r="G19" i="14"/>
  <c r="H19" i="14"/>
  <c r="I19" i="14"/>
  <c r="E17" i="14"/>
  <c r="F17" i="14"/>
  <c r="G17" i="14"/>
  <c r="H17" i="14"/>
  <c r="I17" i="14"/>
  <c r="E33" i="14"/>
  <c r="F33" i="14"/>
  <c r="G33" i="14"/>
  <c r="H33" i="14"/>
  <c r="I33" i="14"/>
  <c r="E7" i="14"/>
  <c r="F7" i="14"/>
  <c r="G7" i="14"/>
  <c r="H7" i="14"/>
  <c r="I7" i="14"/>
  <c r="E13" i="14"/>
  <c r="F13" i="14"/>
  <c r="G13" i="14"/>
  <c r="H13" i="14"/>
  <c r="I13" i="14"/>
  <c r="E3" i="14"/>
  <c r="F3" i="14"/>
  <c r="G3" i="14"/>
  <c r="H3" i="14"/>
  <c r="I3" i="14"/>
  <c r="E21" i="14"/>
  <c r="F21" i="14"/>
  <c r="G21" i="14"/>
  <c r="H21" i="14"/>
  <c r="I21" i="14"/>
  <c r="E25" i="14"/>
  <c r="F25" i="14"/>
  <c r="G25" i="14"/>
  <c r="H25" i="14"/>
  <c r="I25" i="14"/>
  <c r="E29" i="14"/>
  <c r="F29" i="14"/>
  <c r="G29" i="14"/>
  <c r="H29" i="14"/>
  <c r="I29" i="14"/>
  <c r="E24" i="14"/>
  <c r="F24" i="14"/>
  <c r="G24" i="14"/>
  <c r="H24" i="14"/>
  <c r="I24" i="14"/>
  <c r="E10" i="14"/>
  <c r="F10" i="14"/>
  <c r="G10" i="14"/>
  <c r="H10" i="14"/>
  <c r="I10" i="14"/>
  <c r="E20" i="14"/>
  <c r="F20" i="14"/>
  <c r="G20" i="14"/>
  <c r="H20" i="14"/>
  <c r="I20" i="14"/>
  <c r="E32" i="14"/>
  <c r="D1108" i="14" s="1"/>
  <c r="D1116" i="14" s="1"/>
  <c r="F32" i="14"/>
  <c r="G1108" i="14" s="1"/>
  <c r="E1116" i="14" s="1"/>
  <c r="G32" i="14"/>
  <c r="H32" i="14"/>
  <c r="I32" i="14"/>
  <c r="J1108" i="14" s="1"/>
  <c r="F1116" i="14" s="1"/>
  <c r="E2" i="14"/>
  <c r="F2" i="14"/>
  <c r="G2" i="14"/>
  <c r="H2" i="14"/>
  <c r="I2" i="14"/>
  <c r="E14" i="14"/>
  <c r="F14" i="14"/>
  <c r="G14" i="14"/>
  <c r="H14" i="14"/>
  <c r="I14" i="14"/>
  <c r="E9" i="14"/>
  <c r="F9" i="14"/>
  <c r="G9" i="14"/>
  <c r="H9" i="14"/>
  <c r="I9" i="14"/>
  <c r="E4" i="14"/>
  <c r="F4" i="14"/>
  <c r="G4" i="14"/>
  <c r="H4" i="14"/>
  <c r="I4" i="14"/>
  <c r="E11" i="14"/>
  <c r="F11" i="14"/>
  <c r="G11" i="14"/>
  <c r="H11" i="14"/>
  <c r="I11" i="14"/>
  <c r="E30" i="14"/>
  <c r="F30" i="14"/>
  <c r="G30" i="14"/>
  <c r="H30" i="14"/>
  <c r="I30" i="14"/>
  <c r="E8" i="14"/>
  <c r="D1095" i="14" s="1"/>
  <c r="D1112" i="14" s="1"/>
  <c r="F8" i="14"/>
  <c r="G1095" i="14" s="1"/>
  <c r="E1112" i="14" s="1"/>
  <c r="G8" i="14"/>
  <c r="H8" i="14"/>
  <c r="I8" i="14"/>
  <c r="J1095" i="14" s="1"/>
  <c r="F1112" i="14" s="1"/>
  <c r="E15" i="14"/>
  <c r="D1098" i="14" s="1"/>
  <c r="D1113" i="14" s="1"/>
  <c r="F15" i="14"/>
  <c r="G1098" i="14" s="1"/>
  <c r="E1113" i="14" s="1"/>
  <c r="G15" i="14"/>
  <c r="H15" i="14"/>
  <c r="I15" i="14"/>
  <c r="J1098" i="14" s="1"/>
  <c r="F1113" i="14" s="1"/>
  <c r="E5" i="14"/>
  <c r="F5" i="14"/>
  <c r="G5" i="14"/>
  <c r="H5" i="14"/>
  <c r="I5" i="14"/>
  <c r="E26" i="14"/>
  <c r="F26" i="14"/>
  <c r="G26" i="14"/>
  <c r="H26" i="14"/>
  <c r="I26" i="14"/>
  <c r="E16" i="14"/>
  <c r="F16" i="14"/>
  <c r="G16" i="14"/>
  <c r="H16" i="14"/>
  <c r="I16" i="14"/>
  <c r="E18" i="14"/>
  <c r="D1101" i="14" s="1"/>
  <c r="D1114" i="14" s="1"/>
  <c r="F18" i="14"/>
  <c r="G1101" i="14" s="1"/>
  <c r="E1114" i="14" s="1"/>
  <c r="G18" i="14"/>
  <c r="H18" i="14"/>
  <c r="I18" i="14"/>
  <c r="J1101" i="14" s="1"/>
  <c r="F1114" i="14" s="1"/>
  <c r="E55" i="13"/>
  <c r="F55" i="13"/>
  <c r="G55" i="13"/>
  <c r="H55" i="13"/>
  <c r="I55" i="13"/>
  <c r="E56" i="13"/>
  <c r="F56" i="13"/>
  <c r="G56" i="13"/>
  <c r="H56" i="13"/>
  <c r="I56" i="13"/>
  <c r="E37" i="13"/>
  <c r="F37" i="13"/>
  <c r="G37" i="13"/>
  <c r="H37" i="13"/>
  <c r="I37" i="13"/>
  <c r="E61" i="13"/>
  <c r="F61" i="13"/>
  <c r="G61" i="13"/>
  <c r="H61" i="13"/>
  <c r="I61" i="13"/>
  <c r="E9" i="13"/>
  <c r="F9" i="13"/>
  <c r="G9" i="13"/>
  <c r="H9" i="13"/>
  <c r="I9" i="13"/>
  <c r="E67" i="13"/>
  <c r="F67" i="13"/>
  <c r="G67" i="13"/>
  <c r="H67" i="13"/>
  <c r="I67" i="13"/>
  <c r="E43" i="13"/>
  <c r="F43" i="13"/>
  <c r="G43" i="13"/>
  <c r="H43" i="13"/>
  <c r="I43" i="13"/>
  <c r="E10" i="13"/>
  <c r="F10" i="13"/>
  <c r="G10" i="13"/>
  <c r="H10" i="13"/>
  <c r="I10" i="13"/>
  <c r="E53" i="13"/>
  <c r="F53" i="13"/>
  <c r="G53" i="13"/>
  <c r="H53" i="13"/>
  <c r="I53" i="13"/>
  <c r="E48" i="13"/>
  <c r="D1095" i="13" s="1"/>
  <c r="D1112" i="13" s="1"/>
  <c r="F48" i="13"/>
  <c r="G1095" i="13" s="1"/>
  <c r="E1112" i="13" s="1"/>
  <c r="G48" i="13"/>
  <c r="H48" i="13"/>
  <c r="I48" i="13"/>
  <c r="J1095" i="13" s="1"/>
  <c r="F1112" i="13" s="1"/>
  <c r="E75" i="13"/>
  <c r="F75" i="13"/>
  <c r="G75" i="13"/>
  <c r="H75" i="13"/>
  <c r="I75" i="13"/>
  <c r="E11" i="13"/>
  <c r="F11" i="13"/>
  <c r="G11" i="13"/>
  <c r="H11" i="13"/>
  <c r="I11" i="13"/>
  <c r="E72" i="13"/>
  <c r="F72" i="13"/>
  <c r="G72" i="13"/>
  <c r="H72" i="13"/>
  <c r="I72" i="13"/>
  <c r="E3" i="13"/>
  <c r="F3" i="13"/>
  <c r="G3" i="13"/>
  <c r="H3" i="13"/>
  <c r="I3" i="13"/>
  <c r="E22" i="13"/>
  <c r="F22" i="13"/>
  <c r="G22" i="13"/>
  <c r="H22" i="13"/>
  <c r="I22" i="13"/>
  <c r="E8" i="13"/>
  <c r="F8" i="13"/>
  <c r="G8" i="13"/>
  <c r="H8" i="13"/>
  <c r="I8" i="13"/>
  <c r="E38" i="13"/>
  <c r="F38" i="13"/>
  <c r="G38" i="13"/>
  <c r="H38" i="13"/>
  <c r="I38" i="13"/>
  <c r="E31" i="13"/>
  <c r="F31" i="13"/>
  <c r="G31" i="13"/>
  <c r="H31" i="13"/>
  <c r="I31" i="13"/>
  <c r="E62" i="13"/>
  <c r="F62" i="13"/>
  <c r="G62" i="13"/>
  <c r="H62" i="13"/>
  <c r="I62" i="13"/>
  <c r="E26" i="13"/>
  <c r="F26" i="13"/>
  <c r="G26" i="13"/>
  <c r="H26" i="13"/>
  <c r="I26" i="13"/>
  <c r="E27" i="13"/>
  <c r="F27" i="13"/>
  <c r="G27" i="13"/>
  <c r="H27" i="13"/>
  <c r="I27" i="13"/>
  <c r="E60" i="13"/>
  <c r="F60" i="13"/>
  <c r="G60" i="13"/>
  <c r="H60" i="13"/>
  <c r="I60" i="13"/>
  <c r="E59" i="13"/>
  <c r="F59" i="13"/>
  <c r="G59" i="13"/>
  <c r="H59" i="13"/>
  <c r="I59" i="13"/>
  <c r="E12" i="13"/>
  <c r="F12" i="13"/>
  <c r="G12" i="13"/>
  <c r="H12" i="13"/>
  <c r="I12" i="13"/>
  <c r="E7" i="13"/>
  <c r="F7" i="13"/>
  <c r="G7" i="13"/>
  <c r="H7" i="13"/>
  <c r="I7" i="13"/>
  <c r="E46" i="13"/>
  <c r="F46" i="13"/>
  <c r="G46" i="13"/>
  <c r="H46" i="13"/>
  <c r="I46" i="13"/>
  <c r="E52" i="13"/>
  <c r="F52" i="13"/>
  <c r="G52" i="13"/>
  <c r="H52" i="13"/>
  <c r="I52" i="13"/>
  <c r="E69" i="13"/>
  <c r="F69" i="13"/>
  <c r="G69" i="13"/>
  <c r="H69" i="13"/>
  <c r="I69" i="13"/>
  <c r="E13" i="13"/>
  <c r="F13" i="13"/>
  <c r="G13" i="13"/>
  <c r="H13" i="13"/>
  <c r="I13" i="13"/>
  <c r="E66" i="13"/>
  <c r="F66" i="13"/>
  <c r="G66" i="13"/>
  <c r="H66" i="13"/>
  <c r="I66" i="13"/>
  <c r="E28" i="13"/>
  <c r="F28" i="13"/>
  <c r="G28" i="13"/>
  <c r="H28" i="13"/>
  <c r="I28" i="13"/>
  <c r="E16" i="13"/>
  <c r="F16" i="13"/>
  <c r="G16" i="13"/>
  <c r="H16" i="13"/>
  <c r="I16" i="13"/>
  <c r="E18" i="13"/>
  <c r="F18" i="13"/>
  <c r="G18" i="13"/>
  <c r="H18" i="13"/>
  <c r="I18" i="13"/>
  <c r="E70" i="13"/>
  <c r="F70" i="13"/>
  <c r="G70" i="13"/>
  <c r="H70" i="13"/>
  <c r="I70" i="13"/>
  <c r="E33" i="13"/>
  <c r="F33" i="13"/>
  <c r="G33" i="13"/>
  <c r="H33" i="13"/>
  <c r="I33" i="13"/>
  <c r="E44" i="13"/>
  <c r="F44" i="13"/>
  <c r="G44" i="13"/>
  <c r="H44" i="13"/>
  <c r="I44" i="13"/>
  <c r="E19" i="13"/>
  <c r="F19" i="13"/>
  <c r="G19" i="13"/>
  <c r="H19" i="13"/>
  <c r="I19" i="13"/>
  <c r="E32" i="13"/>
  <c r="F32" i="13"/>
  <c r="G32" i="13"/>
  <c r="H32" i="13"/>
  <c r="I32" i="13"/>
  <c r="E25" i="13"/>
  <c r="F25" i="13"/>
  <c r="G25" i="13"/>
  <c r="H25" i="13"/>
  <c r="I25" i="13"/>
  <c r="E58" i="13"/>
  <c r="F58" i="13"/>
  <c r="G58" i="13"/>
  <c r="H58" i="13"/>
  <c r="I58" i="13"/>
  <c r="E63" i="13"/>
  <c r="F63" i="13"/>
  <c r="G63" i="13"/>
  <c r="H63" i="13"/>
  <c r="I63" i="13"/>
  <c r="E39" i="13"/>
  <c r="F39" i="13"/>
  <c r="G39" i="13"/>
  <c r="H39" i="13"/>
  <c r="I39" i="13"/>
  <c r="E50" i="13"/>
  <c r="F50" i="13"/>
  <c r="G50" i="13"/>
  <c r="H50" i="13"/>
  <c r="I50" i="13"/>
  <c r="E23" i="13"/>
  <c r="F23" i="13"/>
  <c r="G23" i="13"/>
  <c r="H23" i="13"/>
  <c r="I23" i="13"/>
  <c r="E54" i="13"/>
  <c r="F54" i="13"/>
  <c r="G54" i="13"/>
  <c r="H54" i="13"/>
  <c r="I54" i="13"/>
  <c r="E24" i="13"/>
  <c r="F24" i="13"/>
  <c r="G24" i="13"/>
  <c r="H24" i="13"/>
  <c r="I24" i="13"/>
  <c r="E65" i="13"/>
  <c r="F65" i="13"/>
  <c r="G65" i="13"/>
  <c r="H65" i="13"/>
  <c r="I65" i="13"/>
  <c r="E4" i="13"/>
  <c r="F4" i="13"/>
  <c r="G4" i="13"/>
  <c r="H4" i="13"/>
  <c r="I4" i="13"/>
  <c r="E14" i="13"/>
  <c r="F14" i="13"/>
  <c r="G14" i="13"/>
  <c r="H14" i="13"/>
  <c r="I14" i="13"/>
  <c r="E29" i="13"/>
  <c r="F29" i="13"/>
  <c r="G29" i="13"/>
  <c r="H29" i="13"/>
  <c r="I29" i="13"/>
  <c r="E64" i="13"/>
  <c r="F64" i="13"/>
  <c r="G64" i="13"/>
  <c r="H64" i="13"/>
  <c r="I64" i="13"/>
  <c r="E6" i="13"/>
  <c r="F6" i="13"/>
  <c r="G6" i="13"/>
  <c r="H6" i="13"/>
  <c r="I6" i="13"/>
  <c r="E73" i="13"/>
  <c r="F73" i="13"/>
  <c r="G73" i="13"/>
  <c r="H73" i="13"/>
  <c r="I73" i="13"/>
  <c r="E2" i="13"/>
  <c r="F2" i="13"/>
  <c r="G2" i="13"/>
  <c r="H2" i="13"/>
  <c r="I2" i="13"/>
  <c r="E5" i="13"/>
  <c r="F5" i="13"/>
  <c r="G5" i="13"/>
  <c r="H5" i="13"/>
  <c r="I5" i="13"/>
  <c r="E30" i="13"/>
  <c r="F30" i="13"/>
  <c r="G30" i="13"/>
  <c r="H30" i="13"/>
  <c r="I30" i="13"/>
  <c r="E68" i="13"/>
  <c r="F68" i="13"/>
  <c r="G68" i="13"/>
  <c r="H68" i="13"/>
  <c r="I68" i="13"/>
  <c r="E42" i="13"/>
  <c r="F42" i="13"/>
  <c r="G42" i="13"/>
  <c r="H42" i="13"/>
  <c r="I42" i="13"/>
  <c r="E21" i="13"/>
  <c r="F21" i="13"/>
  <c r="G21" i="13"/>
  <c r="H21" i="13"/>
  <c r="I21" i="13"/>
  <c r="E51" i="13"/>
  <c r="F51" i="13"/>
  <c r="G51" i="13"/>
  <c r="H51" i="13"/>
  <c r="I51" i="13"/>
  <c r="E20" i="13"/>
  <c r="F20" i="13"/>
  <c r="G20" i="13"/>
  <c r="H20" i="13"/>
  <c r="I20" i="13"/>
  <c r="E74" i="13"/>
  <c r="F74" i="13"/>
  <c r="G74" i="13"/>
  <c r="H74" i="13"/>
  <c r="I74" i="13"/>
  <c r="E17" i="13"/>
  <c r="F17" i="13"/>
  <c r="G17" i="13"/>
  <c r="H17" i="13"/>
  <c r="I17" i="13"/>
  <c r="E47" i="13"/>
  <c r="F47" i="13"/>
  <c r="G47" i="13"/>
  <c r="H47" i="13"/>
  <c r="I47" i="13"/>
  <c r="E34" i="13"/>
  <c r="F34" i="13"/>
  <c r="G34" i="13"/>
  <c r="H34" i="13"/>
  <c r="I34" i="13"/>
  <c r="E15" i="13"/>
  <c r="D1098" i="13" s="1"/>
  <c r="D1113" i="13" s="1"/>
  <c r="F15" i="13"/>
  <c r="G1098" i="13" s="1"/>
  <c r="E1113" i="13" s="1"/>
  <c r="G15" i="13"/>
  <c r="H15" i="13"/>
  <c r="I15" i="13"/>
  <c r="J1098" i="13" s="1"/>
  <c r="F1113" i="13" s="1"/>
  <c r="E35" i="13"/>
  <c r="F35" i="13"/>
  <c r="G35" i="13"/>
  <c r="H35" i="13"/>
  <c r="I35" i="13"/>
  <c r="E57" i="13"/>
  <c r="F57" i="13"/>
  <c r="G57" i="13"/>
  <c r="H57" i="13"/>
  <c r="I57" i="13"/>
  <c r="E41" i="13"/>
  <c r="F41" i="13"/>
  <c r="G41" i="13"/>
  <c r="H41" i="13"/>
  <c r="I41" i="13"/>
  <c r="E40" i="13"/>
  <c r="F40" i="13"/>
  <c r="G40" i="13"/>
  <c r="H40" i="13"/>
  <c r="I40" i="13"/>
  <c r="E45" i="13"/>
  <c r="F45" i="13"/>
  <c r="G45" i="13"/>
  <c r="H45" i="13"/>
  <c r="I45" i="13"/>
  <c r="E49" i="13"/>
  <c r="F49" i="13"/>
  <c r="G49" i="13"/>
  <c r="H49" i="13"/>
  <c r="I49" i="13"/>
  <c r="E36" i="13"/>
  <c r="F36" i="13"/>
  <c r="G36" i="13"/>
  <c r="H36" i="13"/>
  <c r="I36" i="13"/>
  <c r="E25" i="12"/>
  <c r="D1105" i="12" s="1"/>
  <c r="D1114" i="12" s="1"/>
  <c r="F25" i="12"/>
  <c r="G1105" i="12" s="1"/>
  <c r="E1114" i="12" s="1"/>
  <c r="G25" i="12"/>
  <c r="H25" i="12"/>
  <c r="I25" i="12"/>
  <c r="J1105" i="12" s="1"/>
  <c r="F1114" i="12" s="1"/>
  <c r="E6" i="12"/>
  <c r="F6" i="12"/>
  <c r="G6" i="12"/>
  <c r="H6" i="12"/>
  <c r="I6" i="12"/>
  <c r="E14" i="12"/>
  <c r="F14" i="12"/>
  <c r="G14" i="12"/>
  <c r="H14" i="12"/>
  <c r="I14" i="12"/>
  <c r="E23" i="12"/>
  <c r="F23" i="12"/>
  <c r="G23" i="12"/>
  <c r="H23" i="12"/>
  <c r="I23" i="12"/>
  <c r="E17" i="12"/>
  <c r="F17" i="12"/>
  <c r="G17" i="12"/>
  <c r="H17" i="12"/>
  <c r="I17" i="12"/>
  <c r="E12" i="12"/>
  <c r="F12" i="12"/>
  <c r="G12" i="12"/>
  <c r="H12" i="12"/>
  <c r="I12" i="12"/>
  <c r="E22" i="12"/>
  <c r="F22" i="12"/>
  <c r="G22" i="12"/>
  <c r="H22" i="12"/>
  <c r="I22" i="12"/>
  <c r="E4" i="12"/>
  <c r="F4" i="12"/>
  <c r="G4" i="12"/>
  <c r="H4" i="12"/>
  <c r="I4" i="12"/>
  <c r="E2" i="12"/>
  <c r="F2" i="12"/>
  <c r="G2" i="12"/>
  <c r="H2" i="12"/>
  <c r="I2" i="12"/>
  <c r="E7" i="12"/>
  <c r="F7" i="12"/>
  <c r="G7" i="12"/>
  <c r="H7" i="12"/>
  <c r="I7" i="12"/>
  <c r="E26" i="12"/>
  <c r="F26" i="12"/>
  <c r="G26" i="12"/>
  <c r="H26" i="12"/>
  <c r="I26" i="12"/>
  <c r="E18" i="12"/>
  <c r="F18" i="12"/>
  <c r="G18" i="12"/>
  <c r="H18" i="12"/>
  <c r="I18" i="12"/>
  <c r="E3" i="12"/>
  <c r="D1095" i="12" s="1"/>
  <c r="D1112" i="12" s="1"/>
  <c r="F3" i="12"/>
  <c r="G3" i="12"/>
  <c r="H3" i="12"/>
  <c r="I3" i="12"/>
  <c r="J1095" i="12" s="1"/>
  <c r="F1112" i="12" s="1"/>
  <c r="E24" i="12"/>
  <c r="F24" i="12"/>
  <c r="G24" i="12"/>
  <c r="H24" i="12"/>
  <c r="I24" i="12"/>
  <c r="E9" i="12"/>
  <c r="F9" i="12"/>
  <c r="G9" i="12"/>
  <c r="H9" i="12"/>
  <c r="I9" i="12"/>
  <c r="E15" i="12"/>
  <c r="F15" i="12"/>
  <c r="G15" i="12"/>
  <c r="H15" i="12"/>
  <c r="I15" i="12"/>
  <c r="E10" i="12"/>
  <c r="D1101" i="12" s="1"/>
  <c r="D1113" i="12" s="1"/>
  <c r="F10" i="12"/>
  <c r="G10" i="12"/>
  <c r="H10" i="12"/>
  <c r="I10" i="12"/>
  <c r="J1101" i="12" s="1"/>
  <c r="F1113" i="12" s="1"/>
  <c r="E5" i="12"/>
  <c r="F5" i="12"/>
  <c r="G5" i="12"/>
  <c r="H5" i="12"/>
  <c r="I5" i="12"/>
  <c r="E13" i="12"/>
  <c r="F13" i="12"/>
  <c r="G13" i="12"/>
  <c r="H13" i="12"/>
  <c r="I13" i="12"/>
  <c r="E11" i="12"/>
  <c r="F11" i="12"/>
  <c r="G11" i="12"/>
  <c r="H11" i="12"/>
  <c r="I11" i="12"/>
  <c r="E8" i="12"/>
  <c r="F8" i="12"/>
  <c r="G8" i="12"/>
  <c r="H8" i="12"/>
  <c r="I8" i="12"/>
  <c r="E16" i="12"/>
  <c r="F16" i="12"/>
  <c r="G16" i="12"/>
  <c r="H16" i="12"/>
  <c r="I16" i="12"/>
  <c r="E20" i="12"/>
  <c r="F20" i="12"/>
  <c r="G20" i="12"/>
  <c r="H20" i="12"/>
  <c r="I20" i="12"/>
  <c r="E21" i="12"/>
  <c r="F21" i="12"/>
  <c r="G21" i="12"/>
  <c r="H21" i="12"/>
  <c r="I21" i="12"/>
  <c r="E27" i="12"/>
  <c r="F27" i="12"/>
  <c r="G27" i="12"/>
  <c r="H27" i="12"/>
  <c r="I27" i="12"/>
  <c r="E2" i="11"/>
  <c r="F2" i="11"/>
  <c r="G2" i="11"/>
  <c r="H2" i="11"/>
  <c r="I2" i="11"/>
  <c r="E4" i="11"/>
  <c r="F4" i="11"/>
  <c r="G4" i="11"/>
  <c r="H4" i="11"/>
  <c r="I4" i="11"/>
  <c r="E10" i="11"/>
  <c r="F10" i="11"/>
  <c r="G10" i="11"/>
  <c r="H10" i="11"/>
  <c r="I10" i="11"/>
  <c r="E32" i="11"/>
  <c r="F32" i="11"/>
  <c r="G32" i="11"/>
  <c r="H32" i="11"/>
  <c r="I32" i="11"/>
  <c r="E19" i="11"/>
  <c r="F19" i="11"/>
  <c r="G19" i="11"/>
  <c r="H19" i="11"/>
  <c r="I19" i="11"/>
  <c r="E5" i="11"/>
  <c r="F5" i="11"/>
  <c r="G5" i="11"/>
  <c r="H5" i="11"/>
  <c r="I5" i="11"/>
  <c r="E24" i="11"/>
  <c r="F24" i="11"/>
  <c r="G24" i="11"/>
  <c r="H24" i="11"/>
  <c r="I24" i="11"/>
  <c r="E9" i="11"/>
  <c r="F9" i="11"/>
  <c r="G9" i="11"/>
  <c r="H9" i="11"/>
  <c r="I9" i="11"/>
  <c r="E12" i="11"/>
  <c r="F12" i="11"/>
  <c r="G12" i="11"/>
  <c r="H12" i="11"/>
  <c r="I12" i="11"/>
  <c r="E31" i="11"/>
  <c r="F31" i="11"/>
  <c r="G31" i="11"/>
  <c r="H31" i="11"/>
  <c r="I31" i="11"/>
  <c r="E11" i="11"/>
  <c r="F11" i="11"/>
  <c r="G11" i="11"/>
  <c r="H11" i="11"/>
  <c r="I11" i="11"/>
  <c r="E6" i="11"/>
  <c r="F6" i="11"/>
  <c r="G6" i="11"/>
  <c r="H6" i="11"/>
  <c r="I6" i="11"/>
  <c r="E8" i="11"/>
  <c r="F8" i="11"/>
  <c r="G8" i="11"/>
  <c r="H8" i="11"/>
  <c r="I8" i="11"/>
  <c r="E18" i="11"/>
  <c r="F18" i="11"/>
  <c r="G18" i="11"/>
  <c r="H18" i="11"/>
  <c r="I18" i="11"/>
  <c r="E29" i="11"/>
  <c r="F29" i="11"/>
  <c r="G29" i="11"/>
  <c r="H29" i="11"/>
  <c r="I29" i="11"/>
  <c r="E23" i="11"/>
  <c r="F23" i="11"/>
  <c r="G23" i="11"/>
  <c r="H23" i="11"/>
  <c r="I23" i="11"/>
  <c r="E17" i="11"/>
  <c r="F17" i="11"/>
  <c r="G17" i="11"/>
  <c r="H17" i="11"/>
  <c r="I17" i="11"/>
  <c r="E13" i="11"/>
  <c r="D1101" i="11" s="1"/>
  <c r="D1113" i="11" s="1"/>
  <c r="F13" i="11"/>
  <c r="G1101" i="11" s="1"/>
  <c r="E1113" i="11" s="1"/>
  <c r="G13" i="11"/>
  <c r="H13" i="11"/>
  <c r="I13" i="11"/>
  <c r="J1101" i="11" s="1"/>
  <c r="F1113" i="11" s="1"/>
  <c r="E22" i="11"/>
  <c r="F22" i="11"/>
  <c r="G22" i="11"/>
  <c r="H22" i="11"/>
  <c r="I22" i="11"/>
  <c r="E3" i="11"/>
  <c r="F3" i="11"/>
  <c r="G3" i="11"/>
  <c r="H3" i="11"/>
  <c r="I3" i="11"/>
  <c r="E33" i="11"/>
  <c r="D1095" i="11" s="1"/>
  <c r="D1112" i="11" s="1"/>
  <c r="F33" i="11"/>
  <c r="G1095" i="11" s="1"/>
  <c r="E1112" i="11" s="1"/>
  <c r="G33" i="11"/>
  <c r="H33" i="11"/>
  <c r="I33" i="11"/>
  <c r="J1095" i="11" s="1"/>
  <c r="F1112" i="11" s="1"/>
  <c r="E28" i="11"/>
  <c r="F28" i="11"/>
  <c r="G28" i="11"/>
  <c r="H28" i="11"/>
  <c r="I28" i="11"/>
  <c r="E27" i="11"/>
  <c r="F27" i="11"/>
  <c r="G27" i="11"/>
  <c r="H27" i="11"/>
  <c r="I27" i="11"/>
  <c r="E16" i="11"/>
  <c r="F16" i="11"/>
  <c r="G16" i="11"/>
  <c r="H16" i="11"/>
  <c r="I16" i="11"/>
  <c r="E25" i="11"/>
  <c r="F25" i="11"/>
  <c r="G25" i="11"/>
  <c r="H25" i="11"/>
  <c r="I25" i="11"/>
  <c r="E26" i="11"/>
  <c r="F26" i="11"/>
  <c r="G26" i="11"/>
  <c r="H26" i="11"/>
  <c r="I26" i="11"/>
  <c r="E21" i="11"/>
  <c r="F21" i="11"/>
  <c r="G21" i="11"/>
  <c r="H21" i="11"/>
  <c r="I21" i="11"/>
  <c r="E15" i="11"/>
  <c r="F15" i="11"/>
  <c r="G15" i="11"/>
  <c r="H15" i="11"/>
  <c r="I15" i="11"/>
  <c r="E14" i="11"/>
  <c r="F14" i="11"/>
  <c r="G14" i="11"/>
  <c r="H14" i="11"/>
  <c r="I14" i="11"/>
  <c r="E30" i="11"/>
  <c r="F30" i="11"/>
  <c r="G30" i="11"/>
  <c r="H30" i="11"/>
  <c r="I30" i="11"/>
  <c r="E7" i="11"/>
  <c r="F7" i="11"/>
  <c r="G7" i="11"/>
  <c r="H7" i="11"/>
  <c r="I7" i="11"/>
  <c r="E3" i="10"/>
  <c r="F3" i="10"/>
  <c r="G3" i="10"/>
  <c r="H3" i="10"/>
  <c r="I3" i="10"/>
  <c r="E5" i="10"/>
  <c r="D1108" i="10" s="1"/>
  <c r="D1115" i="10" s="1"/>
  <c r="F5" i="10"/>
  <c r="G1108" i="10" s="1"/>
  <c r="E1115" i="10" s="1"/>
  <c r="G5" i="10"/>
  <c r="H5" i="10"/>
  <c r="I5" i="10"/>
  <c r="J1108" i="10" s="1"/>
  <c r="F1115" i="10" s="1"/>
  <c r="E10" i="10"/>
  <c r="F10" i="10"/>
  <c r="G10" i="10"/>
  <c r="H10" i="10"/>
  <c r="I10" i="10"/>
  <c r="E11" i="10"/>
  <c r="F11" i="10"/>
  <c r="G11" i="10"/>
  <c r="H11" i="10"/>
  <c r="I11" i="10"/>
  <c r="E6" i="10"/>
  <c r="D1098" i="10" s="1"/>
  <c r="D1112" i="10" s="1"/>
  <c r="F6" i="10"/>
  <c r="G1098" i="10" s="1"/>
  <c r="E1112" i="10" s="1"/>
  <c r="G6" i="10"/>
  <c r="H6" i="10"/>
  <c r="I6" i="10"/>
  <c r="J1098" i="10" s="1"/>
  <c r="F1112" i="10" s="1"/>
  <c r="E4" i="10"/>
  <c r="F4" i="10"/>
  <c r="G4" i="10"/>
  <c r="H4" i="10"/>
  <c r="I4" i="10"/>
  <c r="E8" i="10"/>
  <c r="F8" i="10"/>
  <c r="G8" i="10"/>
  <c r="H8" i="10"/>
  <c r="I8" i="10"/>
  <c r="E7" i="10"/>
  <c r="F7" i="10"/>
  <c r="G7" i="10"/>
  <c r="H7" i="10"/>
  <c r="I7" i="10"/>
  <c r="E9" i="10"/>
  <c r="F9" i="10"/>
  <c r="G9" i="10"/>
  <c r="H9" i="10"/>
  <c r="I9" i="10"/>
  <c r="E13" i="9"/>
  <c r="F13" i="9"/>
  <c r="G13" i="9"/>
  <c r="H13" i="9"/>
  <c r="I13" i="9"/>
  <c r="E2" i="9"/>
  <c r="F2" i="9"/>
  <c r="G2" i="9"/>
  <c r="H2" i="9"/>
  <c r="I2" i="9"/>
  <c r="E3" i="9"/>
  <c r="F3" i="9"/>
  <c r="G3" i="9"/>
  <c r="H3" i="9"/>
  <c r="I3" i="9"/>
  <c r="E10" i="9"/>
  <c r="F10" i="9"/>
  <c r="G10" i="9"/>
  <c r="H10" i="9"/>
  <c r="I10" i="9"/>
  <c r="E12" i="9"/>
  <c r="F12" i="9"/>
  <c r="G12" i="9"/>
  <c r="H12" i="9"/>
  <c r="I12" i="9"/>
  <c r="E11" i="9"/>
  <c r="F11" i="9"/>
  <c r="G11" i="9"/>
  <c r="H11" i="9"/>
  <c r="I11" i="9"/>
  <c r="E8" i="9"/>
  <c r="D1108" i="9" s="1"/>
  <c r="D1113" i="9" s="1"/>
  <c r="F8" i="9"/>
  <c r="G1108" i="9" s="1"/>
  <c r="E1113" i="9" s="1"/>
  <c r="G8" i="9"/>
  <c r="H8" i="9"/>
  <c r="I8" i="9"/>
  <c r="J1108" i="9" s="1"/>
  <c r="F1113" i="9" s="1"/>
  <c r="E14" i="9"/>
  <c r="F14" i="9"/>
  <c r="G14" i="9"/>
  <c r="H14" i="9"/>
  <c r="I14" i="9"/>
  <c r="E9" i="9"/>
  <c r="F9" i="9"/>
  <c r="G9" i="9"/>
  <c r="H9" i="9"/>
  <c r="I9" i="9"/>
  <c r="E5" i="9"/>
  <c r="F5" i="9"/>
  <c r="G5" i="9"/>
  <c r="H5" i="9"/>
  <c r="I5" i="9"/>
  <c r="E4" i="9"/>
  <c r="F4" i="9"/>
  <c r="G4" i="9"/>
  <c r="H4" i="9"/>
  <c r="I4" i="9"/>
  <c r="E6" i="9"/>
  <c r="F6" i="9"/>
  <c r="G6" i="9"/>
  <c r="H6" i="9"/>
  <c r="I6" i="9"/>
  <c r="E13" i="8"/>
  <c r="F13" i="8"/>
  <c r="G13" i="8"/>
  <c r="H13" i="8"/>
  <c r="I13" i="8"/>
  <c r="E6" i="8"/>
  <c r="F6" i="8"/>
  <c r="G6" i="8"/>
  <c r="H6" i="8"/>
  <c r="I6" i="8"/>
  <c r="E5" i="8"/>
  <c r="F5" i="8"/>
  <c r="G5" i="8"/>
  <c r="H5" i="8"/>
  <c r="I5" i="8"/>
  <c r="E3" i="8"/>
  <c r="F3" i="8"/>
  <c r="G3" i="8"/>
  <c r="H3" i="8"/>
  <c r="I3" i="8"/>
  <c r="E14" i="8"/>
  <c r="F14" i="8"/>
  <c r="G14" i="8"/>
  <c r="H14" i="8"/>
  <c r="I14" i="8"/>
  <c r="E16" i="8"/>
  <c r="F16" i="8"/>
  <c r="G16" i="8"/>
  <c r="H16" i="8"/>
  <c r="I16" i="8"/>
  <c r="E12" i="8"/>
  <c r="F12" i="8"/>
  <c r="G12" i="8"/>
  <c r="H12" i="8"/>
  <c r="I12" i="8"/>
  <c r="E18" i="8"/>
  <c r="F18" i="8"/>
  <c r="G18" i="8"/>
  <c r="H18" i="8"/>
  <c r="I18" i="8"/>
  <c r="E8" i="8"/>
  <c r="F8" i="8"/>
  <c r="G8" i="8"/>
  <c r="H8" i="8"/>
  <c r="I8" i="8"/>
  <c r="E10" i="8"/>
  <c r="F10" i="8"/>
  <c r="G10" i="8"/>
  <c r="H10" i="8"/>
  <c r="I10" i="8"/>
  <c r="E4" i="8"/>
  <c r="F4" i="8"/>
  <c r="G4" i="8"/>
  <c r="H4" i="8"/>
  <c r="I4" i="8"/>
  <c r="E17" i="8"/>
  <c r="F17" i="8"/>
  <c r="G17" i="8"/>
  <c r="H17" i="8"/>
  <c r="I17" i="8"/>
  <c r="E2" i="8"/>
  <c r="F2" i="8"/>
  <c r="G1095" i="8" s="1"/>
  <c r="E1112" i="8" s="1"/>
  <c r="G2" i="8"/>
  <c r="H2" i="8"/>
  <c r="I2" i="8"/>
  <c r="E9" i="8"/>
  <c r="F9" i="8"/>
  <c r="G9" i="8"/>
  <c r="H9" i="8"/>
  <c r="I9" i="8"/>
  <c r="E11" i="8"/>
  <c r="F11" i="8"/>
  <c r="G11" i="8"/>
  <c r="H11" i="8"/>
  <c r="I11" i="8"/>
  <c r="E15" i="8"/>
  <c r="F15" i="8"/>
  <c r="G15" i="8"/>
  <c r="H15" i="8"/>
  <c r="I15" i="8"/>
  <c r="E27" i="7"/>
  <c r="F27" i="7"/>
  <c r="G27" i="7"/>
  <c r="H27" i="7"/>
  <c r="I27" i="7"/>
  <c r="E14" i="7"/>
  <c r="F14" i="7"/>
  <c r="G14" i="7"/>
  <c r="H14" i="7"/>
  <c r="I14" i="7"/>
  <c r="E24" i="7"/>
  <c r="F24" i="7"/>
  <c r="G24" i="7"/>
  <c r="H24" i="7"/>
  <c r="I24" i="7"/>
  <c r="E22" i="7"/>
  <c r="F22" i="7"/>
  <c r="G22" i="7"/>
  <c r="H22" i="7"/>
  <c r="I22" i="7"/>
  <c r="E13" i="7"/>
  <c r="F13" i="7"/>
  <c r="G13" i="7"/>
  <c r="H13" i="7"/>
  <c r="I13" i="7"/>
  <c r="E23" i="7"/>
  <c r="F23" i="7"/>
  <c r="G23" i="7"/>
  <c r="H23" i="7"/>
  <c r="I23" i="7"/>
  <c r="E29" i="7"/>
  <c r="F29" i="7"/>
  <c r="G29" i="7"/>
  <c r="H29" i="7"/>
  <c r="I29" i="7"/>
  <c r="E43" i="7"/>
  <c r="F43" i="7"/>
  <c r="G43" i="7"/>
  <c r="H43" i="7"/>
  <c r="I43" i="7"/>
  <c r="E30" i="7"/>
  <c r="F30" i="7"/>
  <c r="G30" i="7"/>
  <c r="H30" i="7"/>
  <c r="I30" i="7"/>
  <c r="E19" i="7"/>
  <c r="F19" i="7"/>
  <c r="G19" i="7"/>
  <c r="H19" i="7"/>
  <c r="I19" i="7"/>
  <c r="E20" i="7"/>
  <c r="F20" i="7"/>
  <c r="G20" i="7"/>
  <c r="H20" i="7"/>
  <c r="I20" i="7"/>
  <c r="E26" i="7"/>
  <c r="F26" i="7"/>
  <c r="G26" i="7"/>
  <c r="H26" i="7"/>
  <c r="I26" i="7"/>
  <c r="E10" i="7"/>
  <c r="F10" i="7"/>
  <c r="G10" i="7"/>
  <c r="H10" i="7"/>
  <c r="I10" i="7"/>
  <c r="E34" i="7"/>
  <c r="F34" i="7"/>
  <c r="G34" i="7"/>
  <c r="H34" i="7"/>
  <c r="I34" i="7"/>
  <c r="E7" i="7"/>
  <c r="F7" i="7"/>
  <c r="G7" i="7"/>
  <c r="H7" i="7"/>
  <c r="I7" i="7"/>
  <c r="E21" i="7"/>
  <c r="F21" i="7"/>
  <c r="G21" i="7"/>
  <c r="H21" i="7"/>
  <c r="I21" i="7"/>
  <c r="E18" i="7"/>
  <c r="F18" i="7"/>
  <c r="G18" i="7"/>
  <c r="H18" i="7"/>
  <c r="I18" i="7"/>
  <c r="E41" i="7"/>
  <c r="F41" i="7"/>
  <c r="G41" i="7"/>
  <c r="H41" i="7"/>
  <c r="I41" i="7"/>
  <c r="E25" i="7"/>
  <c r="F25" i="7"/>
  <c r="G25" i="7"/>
  <c r="H25" i="7"/>
  <c r="I25" i="7"/>
  <c r="E45" i="7"/>
  <c r="F45" i="7"/>
  <c r="G45" i="7"/>
  <c r="H45" i="7"/>
  <c r="I45" i="7"/>
  <c r="E3" i="7"/>
  <c r="F3" i="7"/>
  <c r="G3" i="7"/>
  <c r="H3" i="7"/>
  <c r="I3" i="7"/>
  <c r="E4" i="7"/>
  <c r="F4" i="7"/>
  <c r="G4" i="7"/>
  <c r="H4" i="7"/>
  <c r="I4" i="7"/>
  <c r="E15" i="7"/>
  <c r="F15" i="7"/>
  <c r="G15" i="7"/>
  <c r="H15" i="7"/>
  <c r="I15" i="7"/>
  <c r="E6" i="7"/>
  <c r="F6" i="7"/>
  <c r="G6" i="7"/>
  <c r="H6" i="7"/>
  <c r="I6" i="7"/>
  <c r="E16" i="7"/>
  <c r="F16" i="7"/>
  <c r="G16" i="7"/>
  <c r="H16" i="7"/>
  <c r="I16" i="7"/>
  <c r="E40" i="7"/>
  <c r="F40" i="7"/>
  <c r="G40" i="7"/>
  <c r="H40" i="7"/>
  <c r="I40" i="7"/>
  <c r="E33" i="7"/>
  <c r="F33" i="7"/>
  <c r="G33" i="7"/>
  <c r="H33" i="7"/>
  <c r="I33" i="7"/>
  <c r="E46" i="7"/>
  <c r="F46" i="7"/>
  <c r="G46" i="7"/>
  <c r="H46" i="7"/>
  <c r="I46" i="7"/>
  <c r="E17" i="7"/>
  <c r="F17" i="7"/>
  <c r="G17" i="7"/>
  <c r="H17" i="7"/>
  <c r="I17" i="7"/>
  <c r="E44" i="7"/>
  <c r="F44" i="7"/>
  <c r="G44" i="7"/>
  <c r="H44" i="7"/>
  <c r="I44" i="7"/>
  <c r="E31" i="7"/>
  <c r="F31" i="7"/>
  <c r="G31" i="7"/>
  <c r="H31" i="7"/>
  <c r="I31" i="7"/>
  <c r="E5" i="7"/>
  <c r="F5" i="7"/>
  <c r="G5" i="7"/>
  <c r="H5" i="7"/>
  <c r="I5" i="7"/>
  <c r="E42" i="7"/>
  <c r="F42" i="7"/>
  <c r="G42" i="7"/>
  <c r="H42" i="7"/>
  <c r="I42" i="7"/>
  <c r="E35" i="7"/>
  <c r="F35" i="7"/>
  <c r="G35" i="7"/>
  <c r="H35" i="7"/>
  <c r="I35" i="7"/>
  <c r="E36" i="7"/>
  <c r="F36" i="7"/>
  <c r="G36" i="7"/>
  <c r="H36" i="7"/>
  <c r="I36" i="7"/>
  <c r="E8" i="7"/>
  <c r="F8" i="7"/>
  <c r="G8" i="7"/>
  <c r="H8" i="7"/>
  <c r="I8" i="7"/>
  <c r="E9" i="7"/>
  <c r="D1098" i="7" s="1"/>
  <c r="D1113" i="7" s="1"/>
  <c r="F9" i="7"/>
  <c r="G1098" i="7" s="1"/>
  <c r="E1113" i="7" s="1"/>
  <c r="G9" i="7"/>
  <c r="H9" i="7"/>
  <c r="I9" i="7"/>
  <c r="J1098" i="7" s="1"/>
  <c r="F1113" i="7" s="1"/>
  <c r="E2" i="7"/>
  <c r="F2" i="7"/>
  <c r="G2" i="7"/>
  <c r="H2" i="7"/>
  <c r="I2" i="7"/>
  <c r="E32" i="7"/>
  <c r="F32" i="7"/>
  <c r="G32" i="7"/>
  <c r="H32" i="7"/>
  <c r="I32" i="7"/>
  <c r="E28" i="7"/>
  <c r="F28" i="7"/>
  <c r="G28" i="7"/>
  <c r="H28" i="7"/>
  <c r="I28" i="7"/>
  <c r="E37" i="7"/>
  <c r="F37" i="7"/>
  <c r="G37" i="7"/>
  <c r="H37" i="7"/>
  <c r="I37" i="7"/>
  <c r="E39" i="7"/>
  <c r="F39" i="7"/>
  <c r="G39" i="7"/>
  <c r="H39" i="7"/>
  <c r="I39" i="7"/>
  <c r="E11" i="7"/>
  <c r="F11" i="7"/>
  <c r="G11" i="7"/>
  <c r="H11" i="7"/>
  <c r="I11" i="7"/>
  <c r="E12" i="7"/>
  <c r="F12" i="7"/>
  <c r="G12" i="7"/>
  <c r="H12" i="7"/>
  <c r="I12" i="7"/>
  <c r="E41" i="6"/>
  <c r="F41" i="6"/>
  <c r="G41" i="6"/>
  <c r="H41" i="6"/>
  <c r="I41" i="6"/>
  <c r="E8" i="6"/>
  <c r="F8" i="6"/>
  <c r="G8" i="6"/>
  <c r="H8" i="6"/>
  <c r="I8" i="6"/>
  <c r="E10" i="6"/>
  <c r="F10" i="6"/>
  <c r="G10" i="6"/>
  <c r="H10" i="6"/>
  <c r="I10" i="6"/>
  <c r="E69" i="6"/>
  <c r="F69" i="6"/>
  <c r="G69" i="6"/>
  <c r="H69" i="6"/>
  <c r="I69" i="6"/>
  <c r="E48" i="6"/>
  <c r="F48" i="6"/>
  <c r="G48" i="6"/>
  <c r="H48" i="6"/>
  <c r="I48" i="6"/>
  <c r="E57" i="6"/>
  <c r="F57" i="6"/>
  <c r="G57" i="6"/>
  <c r="H57" i="6"/>
  <c r="I57" i="6"/>
  <c r="E6" i="6"/>
  <c r="F6" i="6"/>
  <c r="G6" i="6"/>
  <c r="H6" i="6"/>
  <c r="I6" i="6"/>
  <c r="E5" i="6"/>
  <c r="F5" i="6"/>
  <c r="G5" i="6"/>
  <c r="H5" i="6"/>
  <c r="I5" i="6"/>
  <c r="E65" i="6"/>
  <c r="F65" i="6"/>
  <c r="G65" i="6"/>
  <c r="H65" i="6"/>
  <c r="I65" i="6"/>
  <c r="E54" i="6"/>
  <c r="F54" i="6"/>
  <c r="G54" i="6"/>
  <c r="H54" i="6"/>
  <c r="I54" i="6"/>
  <c r="E40" i="6"/>
  <c r="F40" i="6"/>
  <c r="G40" i="6"/>
  <c r="H40" i="6"/>
  <c r="I40" i="6"/>
  <c r="E52" i="6"/>
  <c r="F52" i="6"/>
  <c r="G52" i="6"/>
  <c r="H52" i="6"/>
  <c r="I52" i="6"/>
  <c r="E18" i="6"/>
  <c r="F18" i="6"/>
  <c r="G18" i="6"/>
  <c r="H18" i="6"/>
  <c r="I18" i="6"/>
  <c r="E26" i="6"/>
  <c r="F26" i="6"/>
  <c r="G26" i="6"/>
  <c r="H26" i="6"/>
  <c r="I26" i="6"/>
  <c r="E64" i="6"/>
  <c r="F64" i="6"/>
  <c r="G64" i="6"/>
  <c r="H64" i="6"/>
  <c r="I64" i="6"/>
  <c r="E70" i="6"/>
  <c r="F70" i="6"/>
  <c r="G70" i="6"/>
  <c r="H70" i="6"/>
  <c r="I70" i="6"/>
  <c r="E19" i="6"/>
  <c r="F19" i="6"/>
  <c r="G19" i="6"/>
  <c r="H19" i="6"/>
  <c r="I19" i="6"/>
  <c r="E11" i="6"/>
  <c r="F11" i="6"/>
  <c r="G11" i="6"/>
  <c r="H11" i="6"/>
  <c r="I11" i="6"/>
  <c r="E37" i="6"/>
  <c r="F37" i="6"/>
  <c r="G37" i="6"/>
  <c r="H37" i="6"/>
  <c r="I37" i="6"/>
  <c r="E12" i="6"/>
  <c r="F12" i="6"/>
  <c r="G12" i="6"/>
  <c r="H12" i="6"/>
  <c r="I12" i="6"/>
  <c r="E20" i="6"/>
  <c r="F20" i="6"/>
  <c r="G20" i="6"/>
  <c r="H20" i="6"/>
  <c r="I20" i="6"/>
  <c r="E22" i="6"/>
  <c r="F22" i="6"/>
  <c r="G22" i="6"/>
  <c r="H22" i="6"/>
  <c r="I22" i="6"/>
  <c r="E30" i="6"/>
  <c r="F30" i="6"/>
  <c r="G30" i="6"/>
  <c r="H30" i="6"/>
  <c r="I30" i="6"/>
  <c r="E53" i="6"/>
  <c r="F53" i="6"/>
  <c r="G53" i="6"/>
  <c r="H53" i="6"/>
  <c r="I53" i="6"/>
  <c r="E63" i="6"/>
  <c r="F63" i="6"/>
  <c r="G63" i="6"/>
  <c r="H63" i="6"/>
  <c r="I63" i="6"/>
  <c r="E56" i="6"/>
  <c r="F56" i="6"/>
  <c r="G56" i="6"/>
  <c r="H56" i="6"/>
  <c r="I56" i="6"/>
  <c r="E2" i="6"/>
  <c r="F2" i="6"/>
  <c r="G2" i="6"/>
  <c r="H2" i="6"/>
  <c r="I2" i="6"/>
  <c r="E42" i="6"/>
  <c r="F42" i="6"/>
  <c r="G42" i="6"/>
  <c r="H42" i="6"/>
  <c r="I42" i="6"/>
  <c r="E47" i="6"/>
  <c r="F47" i="6"/>
  <c r="G47" i="6"/>
  <c r="H47" i="6"/>
  <c r="I47" i="6"/>
  <c r="E49" i="6"/>
  <c r="F49" i="6"/>
  <c r="G49" i="6"/>
  <c r="H49" i="6"/>
  <c r="I49" i="6"/>
  <c r="E4" i="6"/>
  <c r="F4" i="6"/>
  <c r="G4" i="6"/>
  <c r="H4" i="6"/>
  <c r="I4" i="6"/>
  <c r="E66" i="6"/>
  <c r="F66" i="6"/>
  <c r="G66" i="6"/>
  <c r="H66" i="6"/>
  <c r="I66" i="6"/>
  <c r="E46" i="6"/>
  <c r="F46" i="6"/>
  <c r="G46" i="6"/>
  <c r="H46" i="6"/>
  <c r="I46" i="6"/>
  <c r="E25" i="6"/>
  <c r="F25" i="6"/>
  <c r="G25" i="6"/>
  <c r="H25" i="6"/>
  <c r="I25" i="6"/>
  <c r="E58" i="6"/>
  <c r="F58" i="6"/>
  <c r="G58" i="6"/>
  <c r="H58" i="6"/>
  <c r="I58" i="6"/>
  <c r="E23" i="6"/>
  <c r="F23" i="6"/>
  <c r="G23" i="6"/>
  <c r="H23" i="6"/>
  <c r="I23" i="6"/>
  <c r="E67" i="6"/>
  <c r="F67" i="6"/>
  <c r="G67" i="6"/>
  <c r="H67" i="6"/>
  <c r="I67" i="6"/>
  <c r="E55" i="6"/>
  <c r="F55" i="6"/>
  <c r="G55" i="6"/>
  <c r="H55" i="6"/>
  <c r="I55" i="6"/>
  <c r="E16" i="6"/>
  <c r="F16" i="6"/>
  <c r="G16" i="6"/>
  <c r="H16" i="6"/>
  <c r="I16" i="6"/>
  <c r="E68" i="6"/>
  <c r="F68" i="6"/>
  <c r="G68" i="6"/>
  <c r="H68" i="6"/>
  <c r="I68" i="6"/>
  <c r="E27" i="6"/>
  <c r="F27" i="6"/>
  <c r="G27" i="6"/>
  <c r="H27" i="6"/>
  <c r="I27" i="6"/>
  <c r="E59" i="6"/>
  <c r="F59" i="6"/>
  <c r="G59" i="6"/>
  <c r="H59" i="6"/>
  <c r="I59" i="6"/>
  <c r="E44" i="6"/>
  <c r="F44" i="6"/>
  <c r="G44" i="6"/>
  <c r="H44" i="6"/>
  <c r="I44" i="6"/>
  <c r="E13" i="6"/>
  <c r="F13" i="6"/>
  <c r="G13" i="6"/>
  <c r="H13" i="6"/>
  <c r="I13" i="6"/>
  <c r="E43" i="6"/>
  <c r="F43" i="6"/>
  <c r="G43" i="6"/>
  <c r="H43" i="6"/>
  <c r="I43" i="6"/>
  <c r="E39" i="6"/>
  <c r="F39" i="6"/>
  <c r="G39" i="6"/>
  <c r="H39" i="6"/>
  <c r="I39" i="6"/>
  <c r="E62" i="6"/>
  <c r="F62" i="6"/>
  <c r="G62" i="6"/>
  <c r="H62" i="6"/>
  <c r="I62" i="6"/>
  <c r="E24" i="6"/>
  <c r="F24" i="6"/>
  <c r="G24" i="6"/>
  <c r="H24" i="6"/>
  <c r="I24" i="6"/>
  <c r="E45" i="6"/>
  <c r="F45" i="6"/>
  <c r="G45" i="6"/>
  <c r="H45" i="6"/>
  <c r="I45" i="6"/>
  <c r="E14" i="6"/>
  <c r="F14" i="6"/>
  <c r="G14" i="6"/>
  <c r="H14" i="6"/>
  <c r="I14" i="6"/>
  <c r="E38" i="6"/>
  <c r="F38" i="6"/>
  <c r="G38" i="6"/>
  <c r="H38" i="6"/>
  <c r="I38" i="6"/>
  <c r="E28" i="6"/>
  <c r="F28" i="6"/>
  <c r="G28" i="6"/>
  <c r="H28" i="6"/>
  <c r="I28" i="6"/>
  <c r="E9" i="6"/>
  <c r="F9" i="6"/>
  <c r="G9" i="6"/>
  <c r="H9" i="6"/>
  <c r="I9" i="6"/>
  <c r="E21" i="6"/>
  <c r="F21" i="6"/>
  <c r="G21" i="6"/>
  <c r="H21" i="6"/>
  <c r="I21" i="6"/>
  <c r="E17" i="6"/>
  <c r="F17" i="6"/>
  <c r="G17" i="6"/>
  <c r="H17" i="6"/>
  <c r="I17" i="6"/>
  <c r="E60" i="6"/>
  <c r="F60" i="6"/>
  <c r="G60" i="6"/>
  <c r="H60" i="6"/>
  <c r="I60" i="6"/>
  <c r="E15" i="6"/>
  <c r="F15" i="6"/>
  <c r="G15" i="6"/>
  <c r="H15" i="6"/>
  <c r="I15" i="6"/>
  <c r="E31" i="6"/>
  <c r="F31" i="6"/>
  <c r="G31" i="6"/>
  <c r="H31" i="6"/>
  <c r="I31" i="6"/>
  <c r="E32" i="6"/>
  <c r="F32" i="6"/>
  <c r="G32" i="6"/>
  <c r="H32" i="6"/>
  <c r="I32" i="6"/>
  <c r="E33" i="6"/>
  <c r="F33" i="6"/>
  <c r="G33" i="6"/>
  <c r="H33" i="6"/>
  <c r="I33" i="6"/>
  <c r="E34" i="6"/>
  <c r="F34" i="6"/>
  <c r="G34" i="6"/>
  <c r="H34" i="6"/>
  <c r="I34" i="6"/>
  <c r="E35" i="6"/>
  <c r="F35" i="6"/>
  <c r="G35" i="6"/>
  <c r="H35" i="6"/>
  <c r="I35" i="6"/>
  <c r="E36" i="6"/>
  <c r="F36" i="6"/>
  <c r="G36" i="6"/>
  <c r="H36" i="6"/>
  <c r="I36" i="6"/>
  <c r="E29" i="6"/>
  <c r="F29" i="6"/>
  <c r="G29" i="6"/>
  <c r="H29" i="6"/>
  <c r="I29" i="6"/>
  <c r="E71" i="6"/>
  <c r="F71" i="6"/>
  <c r="G71" i="6"/>
  <c r="H71" i="6"/>
  <c r="I71" i="6"/>
  <c r="E3" i="6"/>
  <c r="F3" i="6"/>
  <c r="G3" i="6"/>
  <c r="H3" i="6"/>
  <c r="I3" i="6"/>
  <c r="E61" i="6"/>
  <c r="F61" i="6"/>
  <c r="G61" i="6"/>
  <c r="H61" i="6"/>
  <c r="I61" i="6"/>
  <c r="E50" i="6"/>
  <c r="F50" i="6"/>
  <c r="G50" i="6"/>
  <c r="H50" i="6"/>
  <c r="I50" i="6"/>
  <c r="E51" i="6"/>
  <c r="F51" i="6"/>
  <c r="G51" i="6"/>
  <c r="H51" i="6"/>
  <c r="I51" i="6"/>
  <c r="D1115" i="52" l="1"/>
  <c r="D1116" i="50"/>
  <c r="D1114" i="40"/>
  <c r="D1115" i="39"/>
  <c r="J1105" i="36"/>
  <c r="F1113" i="36" s="1"/>
  <c r="D1105" i="36"/>
  <c r="D1113" i="36" s="1"/>
  <c r="G1105" i="36"/>
  <c r="E1113" i="36" s="1"/>
  <c r="J1105" i="34"/>
  <c r="F1113" i="34" s="1"/>
  <c r="D1105" i="34"/>
  <c r="D1113" i="34" s="1"/>
  <c r="G1101" i="34"/>
  <c r="E1112" i="34" s="1"/>
  <c r="J1101" i="34"/>
  <c r="F1112" i="34" s="1"/>
  <c r="D1101" i="34"/>
  <c r="D1112" i="34" s="1"/>
  <c r="G1108" i="34"/>
  <c r="E1114" i="34" s="1"/>
  <c r="G1095" i="33"/>
  <c r="E1112" i="33" s="1"/>
  <c r="J1105" i="33"/>
  <c r="F1113" i="33" s="1"/>
  <c r="D1105" i="33"/>
  <c r="D1113" i="33" s="1"/>
  <c r="J1095" i="33"/>
  <c r="F1112" i="33" s="1"/>
  <c r="D1095" i="33"/>
  <c r="D1112" i="33" s="1"/>
  <c r="G1105" i="33"/>
  <c r="E1113" i="33" s="1"/>
  <c r="J1105" i="32"/>
  <c r="F1113" i="32" s="1"/>
  <c r="D1105" i="32"/>
  <c r="D1113" i="32" s="1"/>
  <c r="G1092" i="32"/>
  <c r="E1111" i="32" s="1"/>
  <c r="J1092" i="32"/>
  <c r="F1111" i="32" s="1"/>
  <c r="D1092" i="32"/>
  <c r="D1111" i="32" s="1"/>
  <c r="G1105" i="32"/>
  <c r="E1113" i="32" s="1"/>
  <c r="G1095" i="30"/>
  <c r="E1112" i="30" s="1"/>
  <c r="G1092" i="30"/>
  <c r="E1111" i="30" s="1"/>
  <c r="J1095" i="30"/>
  <c r="F1112" i="30" s="1"/>
  <c r="D1095" i="30"/>
  <c r="D1112" i="30" s="1"/>
  <c r="G1101" i="30"/>
  <c r="E1113" i="30" s="1"/>
  <c r="J1092" i="30"/>
  <c r="F1111" i="30" s="1"/>
  <c r="D1092" i="30"/>
  <c r="D1111" i="30" s="1"/>
  <c r="J1101" i="30"/>
  <c r="F1113" i="30" s="1"/>
  <c r="D1101" i="30"/>
  <c r="D1113" i="30" s="1"/>
  <c r="G1105" i="30"/>
  <c r="E1114" i="30" s="1"/>
  <c r="J1105" i="30"/>
  <c r="F1114" i="30" s="1"/>
  <c r="D1105" i="30"/>
  <c r="D1114" i="30" s="1"/>
  <c r="G1105" i="29"/>
  <c r="E1113" i="29" s="1"/>
  <c r="J1105" i="29"/>
  <c r="F1113" i="29" s="1"/>
  <c r="D1105" i="29"/>
  <c r="D1113" i="29" s="1"/>
  <c r="G1092" i="28"/>
  <c r="E1111" i="28" s="1"/>
  <c r="J1092" i="28"/>
  <c r="F1111" i="28" s="1"/>
  <c r="D1092" i="28"/>
  <c r="D1111" i="28" s="1"/>
  <c r="G1105" i="27"/>
  <c r="E1112" i="27" s="1"/>
  <c r="J1105" i="27"/>
  <c r="F1112" i="27" s="1"/>
  <c r="D1105" i="27"/>
  <c r="D1112" i="27" s="1"/>
  <c r="J1098" i="26"/>
  <c r="F1113" i="26" s="1"/>
  <c r="D1098" i="26"/>
  <c r="D1113" i="26" s="1"/>
  <c r="G1101" i="26"/>
  <c r="E1114" i="26" s="1"/>
  <c r="G1092" i="26"/>
  <c r="E1111" i="26" s="1"/>
  <c r="G1095" i="26"/>
  <c r="E1112" i="26" s="1"/>
  <c r="G1108" i="26"/>
  <c r="E1116" i="26" s="1"/>
  <c r="J1101" i="26"/>
  <c r="F1114" i="26" s="1"/>
  <c r="D1101" i="26"/>
  <c r="D1114" i="26" s="1"/>
  <c r="J1105" i="26"/>
  <c r="F1115" i="26" s="1"/>
  <c r="D1105" i="26"/>
  <c r="D1115" i="26" s="1"/>
  <c r="G1095" i="24"/>
  <c r="E1112" i="24" s="1"/>
  <c r="G1101" i="24"/>
  <c r="E1113" i="24" s="1"/>
  <c r="J1095" i="24"/>
  <c r="F1112" i="24" s="1"/>
  <c r="D1095" i="24"/>
  <c r="D1112" i="24" s="1"/>
  <c r="J1101" i="24"/>
  <c r="F1113" i="24" s="1"/>
  <c r="D1101" i="24"/>
  <c r="D1113" i="24" s="1"/>
  <c r="G1105" i="21"/>
  <c r="E1114" i="21" s="1"/>
  <c r="J1108" i="21"/>
  <c r="F1115" i="21" s="1"/>
  <c r="D1108" i="21"/>
  <c r="D1115" i="21" s="1"/>
  <c r="D1105" i="21"/>
  <c r="D1114" i="21" s="1"/>
  <c r="J1105" i="21"/>
  <c r="F1114" i="21" s="1"/>
  <c r="D1105" i="20"/>
  <c r="D1113" i="20" s="1"/>
  <c r="J1105" i="20"/>
  <c r="F1113" i="20" s="1"/>
  <c r="G1105" i="20"/>
  <c r="E1113" i="20" s="1"/>
  <c r="G1095" i="19"/>
  <c r="E1112" i="19" s="1"/>
  <c r="J1095" i="19"/>
  <c r="F1112" i="19" s="1"/>
  <c r="D1095" i="19"/>
  <c r="D1112" i="19" s="1"/>
  <c r="J1095" i="18"/>
  <c r="F1112" i="18" s="1"/>
  <c r="D1095" i="18"/>
  <c r="D1112" i="18" s="1"/>
  <c r="G1101" i="18"/>
  <c r="E1113" i="18" s="1"/>
  <c r="G1092" i="17"/>
  <c r="E1111" i="17" s="1"/>
  <c r="G1105" i="17"/>
  <c r="E1115" i="17" s="1"/>
  <c r="J1092" i="17"/>
  <c r="F1111" i="17" s="1"/>
  <c r="D1092" i="17"/>
  <c r="D1111" i="17" s="1"/>
  <c r="J1105" i="17"/>
  <c r="F1115" i="17" s="1"/>
  <c r="D1105" i="17"/>
  <c r="D1115" i="17" s="1"/>
  <c r="G1105" i="16"/>
  <c r="E1115" i="16" s="1"/>
  <c r="J1105" i="16"/>
  <c r="F1115" i="16" s="1"/>
  <c r="D1105" i="16"/>
  <c r="D1115" i="16" s="1"/>
  <c r="G1105" i="15"/>
  <c r="E1112" i="15" s="1"/>
  <c r="J1105" i="15"/>
  <c r="F1112" i="15" s="1"/>
  <c r="D1105" i="15"/>
  <c r="D1112" i="15" s="1"/>
  <c r="G1105" i="14"/>
  <c r="E1115" i="14" s="1"/>
  <c r="J1105" i="14"/>
  <c r="F1115" i="14" s="1"/>
  <c r="D1105" i="14"/>
  <c r="D1115" i="14" s="1"/>
  <c r="D1092" i="13"/>
  <c r="D1111" i="13" s="1"/>
  <c r="J1092" i="13"/>
  <c r="F1111" i="13" s="1"/>
  <c r="J1105" i="13"/>
  <c r="F1114" i="13" s="1"/>
  <c r="D1105" i="13"/>
  <c r="D1114" i="13" s="1"/>
  <c r="D1116" i="13"/>
  <c r="G1092" i="13"/>
  <c r="E1111" i="13" s="1"/>
  <c r="G1105" i="13"/>
  <c r="E1114" i="13" s="1"/>
  <c r="G1101" i="12"/>
  <c r="E1113" i="12" s="1"/>
  <c r="G1095" i="12"/>
  <c r="E1112" i="12" s="1"/>
  <c r="G1105" i="11"/>
  <c r="E1114" i="11" s="1"/>
  <c r="J1105" i="11"/>
  <c r="F1114" i="11" s="1"/>
  <c r="D1105" i="11"/>
  <c r="D1114" i="11" s="1"/>
  <c r="J1105" i="10"/>
  <c r="F1114" i="10" s="1"/>
  <c r="D1105" i="10"/>
  <c r="D1114" i="10" s="1"/>
  <c r="G1092" i="10"/>
  <c r="E1111" i="10" s="1"/>
  <c r="J1092" i="10"/>
  <c r="F1111" i="10" s="1"/>
  <c r="D1092" i="10"/>
  <c r="D1111" i="10" s="1"/>
  <c r="G1105" i="10"/>
  <c r="E1114" i="10" s="1"/>
  <c r="G1105" i="9"/>
  <c r="E1112" i="9" s="1"/>
  <c r="J1105" i="9"/>
  <c r="F1112" i="9" s="1"/>
  <c r="D1105" i="9"/>
  <c r="D1112" i="9" s="1"/>
  <c r="J1092" i="8"/>
  <c r="F1111" i="8" s="1"/>
  <c r="D1092" i="8"/>
  <c r="D1111" i="8" s="1"/>
  <c r="J1105" i="8"/>
  <c r="F1113" i="8" s="1"/>
  <c r="D1105" i="8"/>
  <c r="D1113" i="8" s="1"/>
  <c r="J1095" i="8"/>
  <c r="F1112" i="8" s="1"/>
  <c r="D1095" i="8"/>
  <c r="D1112" i="8" s="1"/>
  <c r="G1092" i="8"/>
  <c r="E1111" i="8" s="1"/>
  <c r="G1105" i="8"/>
  <c r="E1113" i="8" s="1"/>
  <c r="D1115" i="8"/>
  <c r="G1101" i="7"/>
  <c r="E1114" i="7" s="1"/>
  <c r="G1095" i="7"/>
  <c r="E1112" i="7" s="1"/>
  <c r="G1108" i="7"/>
  <c r="E1115" i="7" s="1"/>
  <c r="J1101" i="7"/>
  <c r="F1114" i="7" s="1"/>
  <c r="D1101" i="7"/>
  <c r="D1114" i="7" s="1"/>
  <c r="J1095" i="7"/>
  <c r="F1112" i="7" s="1"/>
  <c r="D1095" i="7"/>
  <c r="D1112" i="7" s="1"/>
  <c r="J1108" i="7"/>
  <c r="F1115" i="7" s="1"/>
  <c r="D1108" i="7"/>
  <c r="D1115" i="7" s="1"/>
  <c r="J1095" i="6"/>
  <c r="F1112" i="6" s="1"/>
  <c r="D1095" i="6"/>
  <c r="D1112" i="6" s="1"/>
  <c r="G1108" i="6"/>
  <c r="E1115" i="6" s="1"/>
  <c r="G1101" i="6"/>
  <c r="E1113" i="6" s="1"/>
  <c r="J1108" i="6"/>
  <c r="F1115" i="6" s="1"/>
  <c r="D1108" i="6"/>
  <c r="D1115" i="6" s="1"/>
  <c r="G1105" i="6"/>
  <c r="E1114" i="6" s="1"/>
  <c r="J1101" i="6"/>
  <c r="F1113" i="6" s="1"/>
  <c r="D1101" i="6"/>
  <c r="D1113" i="6" s="1"/>
  <c r="G1095" i="6"/>
  <c r="E1112" i="6" s="1"/>
  <c r="J1105" i="6"/>
  <c r="F1114" i="6" s="1"/>
  <c r="D1105" i="6"/>
  <c r="D1114" i="6" s="1"/>
  <c r="I18" i="52"/>
  <c r="J1105" i="52" s="1"/>
  <c r="F1114" i="52" s="1"/>
  <c r="I3" i="51"/>
  <c r="J1105" i="51" s="1"/>
  <c r="F1112" i="51" s="1"/>
  <c r="I30" i="50"/>
  <c r="J1095" i="50" s="1"/>
  <c r="F1112" i="50" s="1"/>
  <c r="I5" i="49"/>
  <c r="J1095" i="49" s="1"/>
  <c r="F1112" i="49" s="1"/>
  <c r="I2" i="48"/>
  <c r="J1092" i="48" s="1"/>
  <c r="F1111" i="48" s="1"/>
  <c r="I2" i="47"/>
  <c r="J1092" i="47" s="1"/>
  <c r="F1111" i="47" s="1"/>
  <c r="I16" i="46"/>
  <c r="J1092" i="46" s="1"/>
  <c r="F1111" i="46" s="1"/>
  <c r="I2" i="45"/>
  <c r="J1092" i="45" s="1"/>
  <c r="F1111" i="45" s="1"/>
  <c r="I25" i="44"/>
  <c r="J1092" i="44" s="1"/>
  <c r="F1111" i="44" s="1"/>
  <c r="I23" i="43"/>
  <c r="J1092" i="43" s="1"/>
  <c r="F1111" i="43" s="1"/>
  <c r="J1091" i="42"/>
  <c r="F1110" i="42" s="1"/>
  <c r="I16" i="41"/>
  <c r="J1092" i="41" s="1"/>
  <c r="F1111" i="41" s="1"/>
  <c r="I12" i="40"/>
  <c r="J1108" i="40" s="1"/>
  <c r="F1113" i="40" s="1"/>
  <c r="I6" i="39"/>
  <c r="J1105" i="39" s="1"/>
  <c r="F1113" i="39" s="1"/>
  <c r="I16" i="38"/>
  <c r="J1092" i="38" s="1"/>
  <c r="F1111" i="38" s="1"/>
  <c r="J1090" i="37"/>
  <c r="F1109" i="37" s="1"/>
  <c r="I10" i="36"/>
  <c r="J1092" i="36" s="1"/>
  <c r="F1111" i="36" s="1"/>
  <c r="I3" i="35"/>
  <c r="J1092" i="35" s="1"/>
  <c r="F1111" i="35" s="1"/>
  <c r="I12" i="34"/>
  <c r="J1092" i="34" s="1"/>
  <c r="F1111" i="34" s="1"/>
  <c r="I9" i="33"/>
  <c r="J1092" i="33" s="1"/>
  <c r="F1111" i="33" s="1"/>
  <c r="I7" i="32"/>
  <c r="J1095" i="32" s="1"/>
  <c r="F1112" i="32" s="1"/>
  <c r="I14" i="31"/>
  <c r="J1092" i="31" s="1"/>
  <c r="F1111" i="31" s="1"/>
  <c r="I41" i="30"/>
  <c r="J1108" i="30" s="1"/>
  <c r="F1115" i="30" s="1"/>
  <c r="I7" i="29"/>
  <c r="J1092" i="29" s="1"/>
  <c r="F1111" i="29" s="1"/>
  <c r="I16" i="28"/>
  <c r="J1095" i="28" s="1"/>
  <c r="F1112" i="28" s="1"/>
  <c r="I7" i="27"/>
  <c r="J1092" i="27" s="1"/>
  <c r="F1111" i="27" s="1"/>
  <c r="I22" i="26"/>
  <c r="J1092" i="26" s="1"/>
  <c r="F1111" i="26" s="1"/>
  <c r="I3" i="25"/>
  <c r="J1092" i="25" s="1"/>
  <c r="F1111" i="25" s="1"/>
  <c r="I8" i="24"/>
  <c r="J1092" i="24" s="1"/>
  <c r="F1111" i="24" s="1"/>
  <c r="I10" i="23"/>
  <c r="J1092" i="23" s="1"/>
  <c r="F1111" i="23" s="1"/>
  <c r="I22" i="21"/>
  <c r="J1092" i="21" s="1"/>
  <c r="F1111" i="21" s="1"/>
  <c r="I9" i="20"/>
  <c r="J1092" i="20" s="1"/>
  <c r="F1111" i="20" s="1"/>
  <c r="I8" i="19"/>
  <c r="J1092" i="19" s="1"/>
  <c r="F1111" i="19" s="1"/>
  <c r="I13" i="18"/>
  <c r="J1092" i="18" s="1"/>
  <c r="F1111" i="18" s="1"/>
  <c r="I4" i="17"/>
  <c r="J1095" i="17" s="1"/>
  <c r="F1112" i="17" s="1"/>
  <c r="I2" i="16"/>
  <c r="J1092" i="16" s="1"/>
  <c r="F1111" i="16" s="1"/>
  <c r="I16" i="15"/>
  <c r="J1092" i="15" s="1"/>
  <c r="F1111" i="15" s="1"/>
  <c r="I23" i="14"/>
  <c r="J1092" i="14" s="1"/>
  <c r="F1111" i="14" s="1"/>
  <c r="I71" i="13"/>
  <c r="J1108" i="13" s="1"/>
  <c r="F1115" i="13" s="1"/>
  <c r="I19" i="12"/>
  <c r="J1092" i="12" s="1"/>
  <c r="F1111" i="12" s="1"/>
  <c r="I20" i="11"/>
  <c r="J1092" i="11" s="1"/>
  <c r="F1111" i="11" s="1"/>
  <c r="I2" i="10"/>
  <c r="J1101" i="10" s="1"/>
  <c r="F1113" i="10" s="1"/>
  <c r="I7" i="9"/>
  <c r="J1092" i="9" s="1"/>
  <c r="F1111" i="9" s="1"/>
  <c r="I7" i="8"/>
  <c r="J1108" i="8" s="1"/>
  <c r="F1114" i="8" s="1"/>
  <c r="I38" i="7"/>
  <c r="J1092" i="7" s="1"/>
  <c r="F1111" i="7" s="1"/>
  <c r="I7" i="6"/>
  <c r="J1092" i="6" s="1"/>
  <c r="F1111" i="6" s="1"/>
  <c r="I5" i="5"/>
  <c r="H18" i="52"/>
  <c r="H3" i="51"/>
  <c r="H30" i="50"/>
  <c r="H5" i="49"/>
  <c r="H2" i="48"/>
  <c r="H2" i="47"/>
  <c r="H16" i="46"/>
  <c r="H2" i="45"/>
  <c r="H25" i="44"/>
  <c r="H23" i="43"/>
  <c r="H16" i="41"/>
  <c r="H12" i="40"/>
  <c r="H6" i="39"/>
  <c r="H16" i="38"/>
  <c r="H10" i="36"/>
  <c r="H3" i="35"/>
  <c r="H12" i="34"/>
  <c r="H9" i="33"/>
  <c r="H7" i="32"/>
  <c r="H14" i="31"/>
  <c r="H41" i="30"/>
  <c r="H7" i="29"/>
  <c r="H16" i="28"/>
  <c r="H7" i="27"/>
  <c r="H22" i="26"/>
  <c r="H3" i="25"/>
  <c r="H8" i="24"/>
  <c r="H10" i="23"/>
  <c r="H22" i="21"/>
  <c r="H9" i="20"/>
  <c r="H8" i="19"/>
  <c r="H13" i="18"/>
  <c r="H4" i="17"/>
  <c r="H2" i="16"/>
  <c r="H16" i="15"/>
  <c r="H23" i="14"/>
  <c r="H71" i="13"/>
  <c r="H19" i="12"/>
  <c r="H20" i="11"/>
  <c r="H2" i="10"/>
  <c r="H7" i="9"/>
  <c r="H7" i="8"/>
  <c r="H38" i="7"/>
  <c r="H7" i="6"/>
  <c r="H5" i="5"/>
  <c r="G18" i="52"/>
  <c r="G3" i="51"/>
  <c r="G30" i="50"/>
  <c r="G5" i="49"/>
  <c r="G2" i="48"/>
  <c r="G2" i="47"/>
  <c r="G16" i="46"/>
  <c r="G2" i="45"/>
  <c r="G25" i="44"/>
  <c r="G23" i="43"/>
  <c r="G16" i="41"/>
  <c r="G12" i="40"/>
  <c r="G6" i="39"/>
  <c r="G16" i="38"/>
  <c r="G10" i="36"/>
  <c r="G3" i="35"/>
  <c r="G12" i="34"/>
  <c r="G9" i="33"/>
  <c r="G7" i="32"/>
  <c r="G14" i="31"/>
  <c r="G41" i="30"/>
  <c r="G7" i="29"/>
  <c r="G16" i="28"/>
  <c r="G7" i="27"/>
  <c r="G22" i="26"/>
  <c r="G3" i="25"/>
  <c r="G8" i="24"/>
  <c r="G10" i="23"/>
  <c r="G22" i="21"/>
  <c r="G9" i="20"/>
  <c r="G8" i="19"/>
  <c r="G13" i="18"/>
  <c r="G4" i="17"/>
  <c r="G2" i="16"/>
  <c r="G16" i="15"/>
  <c r="G23" i="14"/>
  <c r="G71" i="13"/>
  <c r="G19" i="12"/>
  <c r="G20" i="11"/>
  <c r="G2" i="10"/>
  <c r="G7" i="9"/>
  <c r="G7" i="8"/>
  <c r="G38" i="7"/>
  <c r="G7" i="6"/>
  <c r="G5" i="5"/>
  <c r="F18" i="52"/>
  <c r="G1105" i="52" s="1"/>
  <c r="E1114" i="52" s="1"/>
  <c r="F3" i="51"/>
  <c r="G1105" i="51" s="1"/>
  <c r="E1112" i="51" s="1"/>
  <c r="F30" i="50"/>
  <c r="G1095" i="50" s="1"/>
  <c r="E1112" i="50" s="1"/>
  <c r="F5" i="49"/>
  <c r="G1095" i="49" s="1"/>
  <c r="E1112" i="49" s="1"/>
  <c r="F2" i="48"/>
  <c r="G1092" i="48" s="1"/>
  <c r="E1111" i="48" s="1"/>
  <c r="F2" i="47"/>
  <c r="G1092" i="47" s="1"/>
  <c r="E1111" i="47" s="1"/>
  <c r="F16" i="46"/>
  <c r="G1092" i="46" s="1"/>
  <c r="E1111" i="46" s="1"/>
  <c r="F2" i="45"/>
  <c r="G1092" i="45" s="1"/>
  <c r="E1111" i="45" s="1"/>
  <c r="F25" i="44"/>
  <c r="G1092" i="44" s="1"/>
  <c r="E1111" i="44" s="1"/>
  <c r="F23" i="43"/>
  <c r="G1092" i="43" s="1"/>
  <c r="E1111" i="43" s="1"/>
  <c r="G1091" i="42"/>
  <c r="E1110" i="42" s="1"/>
  <c r="F16" i="41"/>
  <c r="G1092" i="41" s="1"/>
  <c r="E1111" i="41" s="1"/>
  <c r="F12" i="40"/>
  <c r="G1108" i="40" s="1"/>
  <c r="E1113" i="40" s="1"/>
  <c r="F6" i="39"/>
  <c r="G1105" i="39" s="1"/>
  <c r="E1113" i="39" s="1"/>
  <c r="F16" i="38"/>
  <c r="G1092" i="38" s="1"/>
  <c r="E1111" i="38" s="1"/>
  <c r="G1090" i="37"/>
  <c r="E1109" i="37" s="1"/>
  <c r="F10" i="36"/>
  <c r="G1092" i="36" s="1"/>
  <c r="E1111" i="36" s="1"/>
  <c r="F3" i="35"/>
  <c r="G1092" i="35" s="1"/>
  <c r="E1111" i="35" s="1"/>
  <c r="F12" i="34"/>
  <c r="G1092" i="34" s="1"/>
  <c r="E1111" i="34" s="1"/>
  <c r="F9" i="33"/>
  <c r="G1092" i="33" s="1"/>
  <c r="E1111" i="33" s="1"/>
  <c r="F7" i="32"/>
  <c r="G1095" i="32" s="1"/>
  <c r="E1112" i="32" s="1"/>
  <c r="F14" i="31"/>
  <c r="G1092" i="31" s="1"/>
  <c r="E1111" i="31" s="1"/>
  <c r="F41" i="30"/>
  <c r="G1108" i="30" s="1"/>
  <c r="E1115" i="30" s="1"/>
  <c r="F7" i="29"/>
  <c r="G1092" i="29" s="1"/>
  <c r="E1111" i="29" s="1"/>
  <c r="F16" i="28"/>
  <c r="G1095" i="28" s="1"/>
  <c r="E1112" i="28" s="1"/>
  <c r="F7" i="27"/>
  <c r="G1092" i="27" s="1"/>
  <c r="E1111" i="27" s="1"/>
  <c r="F22" i="26"/>
  <c r="F3" i="25"/>
  <c r="G1092" i="25" s="1"/>
  <c r="E1111" i="25" s="1"/>
  <c r="F8" i="24"/>
  <c r="G1092" i="24" s="1"/>
  <c r="E1111" i="24" s="1"/>
  <c r="F10" i="23"/>
  <c r="G1092" i="23" s="1"/>
  <c r="E1111" i="23" s="1"/>
  <c r="F22" i="21"/>
  <c r="G1092" i="21" s="1"/>
  <c r="E1111" i="21" s="1"/>
  <c r="F9" i="20"/>
  <c r="G1092" i="20" s="1"/>
  <c r="E1111" i="20" s="1"/>
  <c r="F13" i="18"/>
  <c r="G1092" i="18" s="1"/>
  <c r="E1111" i="18" s="1"/>
  <c r="F4" i="17"/>
  <c r="G1095" i="17" s="1"/>
  <c r="E1112" i="17" s="1"/>
  <c r="F8" i="19"/>
  <c r="G1092" i="19" s="1"/>
  <c r="E1111" i="19" s="1"/>
  <c r="F2" i="16"/>
  <c r="G1092" i="16" s="1"/>
  <c r="E1111" i="16" s="1"/>
  <c r="F16" i="15"/>
  <c r="G1092" i="15" s="1"/>
  <c r="E1111" i="15" s="1"/>
  <c r="F23" i="14"/>
  <c r="G1092" i="14" s="1"/>
  <c r="E1111" i="14" s="1"/>
  <c r="F71" i="13"/>
  <c r="G1108" i="13" s="1"/>
  <c r="E1115" i="13" s="1"/>
  <c r="F19" i="12"/>
  <c r="G1092" i="12" s="1"/>
  <c r="E1111" i="12" s="1"/>
  <c r="F20" i="11"/>
  <c r="G1092" i="11" s="1"/>
  <c r="E1111" i="11" s="1"/>
  <c r="F2" i="10"/>
  <c r="G1101" i="10" s="1"/>
  <c r="E1113" i="10" s="1"/>
  <c r="F7" i="9"/>
  <c r="G1092" i="9" s="1"/>
  <c r="E1111" i="9" s="1"/>
  <c r="F7" i="8"/>
  <c r="G1108" i="8" s="1"/>
  <c r="E1114" i="8" s="1"/>
  <c r="F38" i="7"/>
  <c r="G1092" i="7" s="1"/>
  <c r="E1111" i="7" s="1"/>
  <c r="F7" i="6"/>
  <c r="G1092" i="6" s="1"/>
  <c r="E1111" i="6" s="1"/>
  <c r="F2" i="5"/>
  <c r="G1105" i="5" s="1"/>
  <c r="E1113" i="5" s="1"/>
  <c r="E46" i="2"/>
  <c r="F46" i="2"/>
  <c r="G46" i="2"/>
  <c r="H46" i="2"/>
  <c r="I46" i="2"/>
  <c r="E51" i="2"/>
  <c r="F51" i="2"/>
  <c r="G51" i="2"/>
  <c r="H51" i="2"/>
  <c r="I51" i="2"/>
  <c r="E31" i="2"/>
  <c r="F31" i="2"/>
  <c r="G31" i="2"/>
  <c r="H31" i="2"/>
  <c r="I31" i="2"/>
  <c r="E12" i="2"/>
  <c r="F12" i="2"/>
  <c r="G12" i="2"/>
  <c r="H12" i="2"/>
  <c r="I12" i="2"/>
  <c r="E52" i="2"/>
  <c r="F52" i="2"/>
  <c r="G52" i="2"/>
  <c r="H52" i="2"/>
  <c r="I52" i="2"/>
  <c r="E16" i="2"/>
  <c r="F16" i="2"/>
  <c r="G16" i="2"/>
  <c r="H16" i="2"/>
  <c r="I16" i="2"/>
  <c r="E3" i="2"/>
  <c r="F3" i="2"/>
  <c r="G3" i="2"/>
  <c r="H3" i="2"/>
  <c r="I3" i="2"/>
  <c r="E26" i="2"/>
  <c r="F26" i="2"/>
  <c r="G26" i="2"/>
  <c r="H26" i="2"/>
  <c r="I26" i="2"/>
  <c r="E43" i="2"/>
  <c r="F43" i="2"/>
  <c r="G43" i="2"/>
  <c r="H43" i="2"/>
  <c r="I43" i="2"/>
  <c r="E22" i="2"/>
  <c r="F22" i="2"/>
  <c r="G22" i="2"/>
  <c r="H22" i="2"/>
  <c r="I22" i="2"/>
  <c r="E2" i="2"/>
  <c r="F2" i="2"/>
  <c r="G2" i="2"/>
  <c r="H2" i="2"/>
  <c r="I2" i="2"/>
  <c r="E8" i="2"/>
  <c r="F8" i="2"/>
  <c r="G8" i="2"/>
  <c r="H8" i="2"/>
  <c r="I8" i="2"/>
  <c r="E48" i="2"/>
  <c r="F48" i="2"/>
  <c r="G48" i="2"/>
  <c r="H48" i="2"/>
  <c r="I48" i="2"/>
  <c r="E25" i="2"/>
  <c r="F25" i="2"/>
  <c r="G25" i="2"/>
  <c r="H25" i="2"/>
  <c r="I25" i="2"/>
  <c r="E24" i="2"/>
  <c r="F24" i="2"/>
  <c r="G24" i="2"/>
  <c r="H24" i="2"/>
  <c r="I24" i="2"/>
  <c r="E57" i="2"/>
  <c r="F57" i="2"/>
  <c r="G57" i="2"/>
  <c r="H57" i="2"/>
  <c r="I57" i="2"/>
  <c r="E37" i="2"/>
  <c r="F37" i="2"/>
  <c r="G37" i="2"/>
  <c r="H37" i="2"/>
  <c r="I37" i="2"/>
  <c r="E15" i="2"/>
  <c r="F15" i="2"/>
  <c r="G15" i="2"/>
  <c r="H15" i="2"/>
  <c r="I15" i="2"/>
  <c r="E23" i="2"/>
  <c r="F23" i="2"/>
  <c r="G23" i="2"/>
  <c r="H23" i="2"/>
  <c r="I23" i="2"/>
  <c r="E4" i="2"/>
  <c r="F4" i="2"/>
  <c r="G4" i="2"/>
  <c r="H4" i="2"/>
  <c r="I4" i="2"/>
  <c r="E35" i="2"/>
  <c r="D1098" i="2" s="1"/>
  <c r="D1113" i="2" s="1"/>
  <c r="F35" i="2"/>
  <c r="G1098" i="2" s="1"/>
  <c r="E1113" i="2" s="1"/>
  <c r="G35" i="2"/>
  <c r="H35" i="2"/>
  <c r="I35" i="2"/>
  <c r="J1098" i="2" s="1"/>
  <c r="F1113" i="2" s="1"/>
  <c r="E32" i="2"/>
  <c r="F32" i="2"/>
  <c r="G32" i="2"/>
  <c r="H32" i="2"/>
  <c r="I32" i="2"/>
  <c r="E54" i="2"/>
  <c r="F54" i="2"/>
  <c r="G54" i="2"/>
  <c r="H54" i="2"/>
  <c r="I54" i="2"/>
  <c r="E6" i="2"/>
  <c r="F6" i="2"/>
  <c r="G6" i="2"/>
  <c r="H6" i="2"/>
  <c r="I6" i="2"/>
  <c r="E7" i="2"/>
  <c r="F7" i="2"/>
  <c r="G7" i="2"/>
  <c r="H7" i="2"/>
  <c r="I7" i="2"/>
  <c r="E59" i="2"/>
  <c r="F59" i="2"/>
  <c r="G59" i="2"/>
  <c r="H59" i="2"/>
  <c r="I59" i="2"/>
  <c r="E28" i="2"/>
  <c r="F28" i="2"/>
  <c r="G28" i="2"/>
  <c r="H28" i="2"/>
  <c r="I28" i="2"/>
  <c r="E36" i="2"/>
  <c r="F36" i="2"/>
  <c r="G36" i="2"/>
  <c r="H36" i="2"/>
  <c r="I36" i="2"/>
  <c r="E40" i="2"/>
  <c r="F40" i="2"/>
  <c r="G40" i="2"/>
  <c r="H40" i="2"/>
  <c r="I40" i="2"/>
  <c r="E17" i="2"/>
  <c r="F17" i="2"/>
  <c r="G17" i="2"/>
  <c r="H17" i="2"/>
  <c r="I17" i="2"/>
  <c r="E39" i="2"/>
  <c r="F39" i="2"/>
  <c r="G39" i="2"/>
  <c r="H39" i="2"/>
  <c r="I39" i="2"/>
  <c r="E29" i="2"/>
  <c r="F29" i="2"/>
  <c r="G29" i="2"/>
  <c r="H29" i="2"/>
  <c r="I29" i="2"/>
  <c r="E9" i="2"/>
  <c r="F9" i="2"/>
  <c r="G9" i="2"/>
  <c r="H9" i="2"/>
  <c r="I9" i="2"/>
  <c r="E30" i="2"/>
  <c r="F30" i="2"/>
  <c r="G30" i="2"/>
  <c r="H30" i="2"/>
  <c r="I30" i="2"/>
  <c r="E53" i="2"/>
  <c r="F53" i="2"/>
  <c r="G53" i="2"/>
  <c r="H53" i="2"/>
  <c r="I53" i="2"/>
  <c r="E56" i="2"/>
  <c r="F56" i="2"/>
  <c r="G56" i="2"/>
  <c r="H56" i="2"/>
  <c r="I56" i="2"/>
  <c r="E38" i="2"/>
  <c r="F38" i="2"/>
  <c r="G38" i="2"/>
  <c r="H38" i="2"/>
  <c r="I38" i="2"/>
  <c r="E11" i="2"/>
  <c r="F11" i="2"/>
  <c r="G11" i="2"/>
  <c r="H11" i="2"/>
  <c r="I11" i="2"/>
  <c r="E49" i="2"/>
  <c r="F49" i="2"/>
  <c r="G49" i="2"/>
  <c r="H49" i="2"/>
  <c r="I49" i="2"/>
  <c r="E45" i="2"/>
  <c r="F45" i="2"/>
  <c r="G45" i="2"/>
  <c r="H45" i="2"/>
  <c r="I45" i="2"/>
  <c r="E55" i="2"/>
  <c r="F55" i="2"/>
  <c r="G55" i="2"/>
  <c r="H55" i="2"/>
  <c r="I55" i="2"/>
  <c r="E41" i="2"/>
  <c r="F41" i="2"/>
  <c r="G41" i="2"/>
  <c r="H41" i="2"/>
  <c r="I41" i="2"/>
  <c r="E42" i="2"/>
  <c r="F42" i="2"/>
  <c r="G42" i="2"/>
  <c r="H42" i="2"/>
  <c r="I42" i="2"/>
  <c r="E27" i="2"/>
  <c r="F27" i="2"/>
  <c r="G27" i="2"/>
  <c r="H27" i="2"/>
  <c r="I27" i="2"/>
  <c r="E33" i="2"/>
  <c r="F33" i="2"/>
  <c r="G33" i="2"/>
  <c r="H33" i="2"/>
  <c r="I33" i="2"/>
  <c r="E50" i="2"/>
  <c r="F50" i="2"/>
  <c r="G50" i="2"/>
  <c r="H50" i="2"/>
  <c r="I50" i="2"/>
  <c r="E5" i="2"/>
  <c r="F5" i="2"/>
  <c r="G5" i="2"/>
  <c r="H5" i="2"/>
  <c r="I5" i="2"/>
  <c r="E13" i="2"/>
  <c r="F13" i="2"/>
  <c r="G13" i="2"/>
  <c r="H13" i="2"/>
  <c r="I13" i="2"/>
  <c r="E10" i="2"/>
  <c r="F10" i="2"/>
  <c r="G10" i="2"/>
  <c r="H10" i="2"/>
  <c r="I10" i="2"/>
  <c r="E19" i="2"/>
  <c r="D1095" i="2" s="1"/>
  <c r="D1112" i="2" s="1"/>
  <c r="F19" i="2"/>
  <c r="G1095" i="2" s="1"/>
  <c r="E1112" i="2" s="1"/>
  <c r="G19" i="2"/>
  <c r="H19" i="2"/>
  <c r="I19" i="2"/>
  <c r="J1095" i="2" s="1"/>
  <c r="F1112" i="2" s="1"/>
  <c r="E21" i="2"/>
  <c r="F21" i="2"/>
  <c r="G21" i="2"/>
  <c r="H21" i="2"/>
  <c r="I21" i="2"/>
  <c r="E47" i="2"/>
  <c r="F47" i="2"/>
  <c r="G47" i="2"/>
  <c r="H47" i="2"/>
  <c r="I47" i="2"/>
  <c r="E18" i="2"/>
  <c r="F18" i="2"/>
  <c r="G18" i="2"/>
  <c r="H18" i="2"/>
  <c r="I18" i="2"/>
  <c r="E44" i="2"/>
  <c r="F44" i="2"/>
  <c r="G44" i="2"/>
  <c r="H44" i="2"/>
  <c r="I44" i="2"/>
  <c r="E34" i="2"/>
  <c r="F34" i="2"/>
  <c r="G34" i="2"/>
  <c r="H34" i="2"/>
  <c r="I34" i="2"/>
  <c r="E58" i="2"/>
  <c r="F58" i="2"/>
  <c r="G58" i="2"/>
  <c r="H58" i="2"/>
  <c r="I58" i="2"/>
  <c r="E14" i="2"/>
  <c r="F14" i="2"/>
  <c r="G14" i="2"/>
  <c r="H14" i="2"/>
  <c r="I14" i="2"/>
  <c r="E10" i="3"/>
  <c r="F10" i="3"/>
  <c r="G10" i="3"/>
  <c r="H10" i="3"/>
  <c r="I10" i="3"/>
  <c r="E7" i="3"/>
  <c r="F7" i="3"/>
  <c r="G7" i="3"/>
  <c r="H7" i="3"/>
  <c r="I7" i="3"/>
  <c r="E13" i="3"/>
  <c r="F13" i="3"/>
  <c r="G13" i="3"/>
  <c r="H13" i="3"/>
  <c r="I13" i="3"/>
  <c r="E8" i="3"/>
  <c r="F8" i="3"/>
  <c r="G8" i="3"/>
  <c r="H8" i="3"/>
  <c r="I8" i="3"/>
  <c r="E18" i="3"/>
  <c r="F18" i="3"/>
  <c r="G18" i="3"/>
  <c r="H18" i="3"/>
  <c r="I18" i="3"/>
  <c r="E5" i="3"/>
  <c r="F5" i="3"/>
  <c r="G5" i="3"/>
  <c r="H5" i="3"/>
  <c r="I5" i="3"/>
  <c r="E9" i="3"/>
  <c r="F9" i="3"/>
  <c r="G9" i="3"/>
  <c r="H9" i="3"/>
  <c r="I9" i="3"/>
  <c r="E2" i="3"/>
  <c r="F2" i="3"/>
  <c r="G2" i="3"/>
  <c r="H2" i="3"/>
  <c r="I2" i="3"/>
  <c r="E4" i="3"/>
  <c r="F4" i="3"/>
  <c r="G4" i="3"/>
  <c r="H4" i="3"/>
  <c r="I4" i="3"/>
  <c r="E11" i="3"/>
  <c r="F11" i="3"/>
  <c r="G11" i="3"/>
  <c r="H11" i="3"/>
  <c r="I11" i="3"/>
  <c r="E3" i="3"/>
  <c r="D1108" i="3" s="1"/>
  <c r="D1113" i="3" s="1"/>
  <c r="F3" i="3"/>
  <c r="G3" i="3"/>
  <c r="H3" i="3"/>
  <c r="I3" i="3"/>
  <c r="J1108" i="3" s="1"/>
  <c r="F1113" i="3" s="1"/>
  <c r="E12" i="3"/>
  <c r="F12" i="3"/>
  <c r="G12" i="3"/>
  <c r="H12" i="3"/>
  <c r="I12" i="3"/>
  <c r="E15" i="3"/>
  <c r="F15" i="3"/>
  <c r="G15" i="3"/>
  <c r="H15" i="3"/>
  <c r="I15" i="3"/>
  <c r="E14" i="3"/>
  <c r="F14" i="3"/>
  <c r="G14" i="3"/>
  <c r="H14" i="3"/>
  <c r="I14" i="3"/>
  <c r="E6" i="3"/>
  <c r="F6" i="3"/>
  <c r="G6" i="3"/>
  <c r="H6" i="3"/>
  <c r="I6" i="3"/>
  <c r="E17" i="3"/>
  <c r="F17" i="3"/>
  <c r="G17" i="3"/>
  <c r="H17" i="3"/>
  <c r="I17" i="3"/>
  <c r="E3" i="4"/>
  <c r="F3" i="4"/>
  <c r="G3" i="4"/>
  <c r="H3" i="4"/>
  <c r="I3" i="4"/>
  <c r="E4" i="4"/>
  <c r="F4" i="4"/>
  <c r="G4" i="4"/>
  <c r="H4" i="4"/>
  <c r="I4" i="4"/>
  <c r="E5" i="4"/>
  <c r="F5" i="4"/>
  <c r="G5" i="4"/>
  <c r="H5" i="4"/>
  <c r="I5" i="4"/>
  <c r="E6" i="4"/>
  <c r="F6" i="4"/>
  <c r="G6" i="4"/>
  <c r="H6" i="4"/>
  <c r="I6" i="4"/>
  <c r="E7" i="4"/>
  <c r="F7" i="4"/>
  <c r="G7" i="4"/>
  <c r="H7" i="4"/>
  <c r="I7" i="4"/>
  <c r="E8" i="4"/>
  <c r="F8" i="4"/>
  <c r="G8" i="4"/>
  <c r="H8" i="4"/>
  <c r="I8" i="4"/>
  <c r="E2" i="5"/>
  <c r="D1105" i="5" s="1"/>
  <c r="D1113" i="5" s="1"/>
  <c r="G2" i="5"/>
  <c r="H2" i="5"/>
  <c r="I2" i="5"/>
  <c r="J1105" i="5" s="1"/>
  <c r="F1113" i="5" s="1"/>
  <c r="E3" i="5"/>
  <c r="F3" i="5"/>
  <c r="G3" i="5"/>
  <c r="H3" i="5"/>
  <c r="I3" i="5"/>
  <c r="E6" i="5"/>
  <c r="D1101" i="5" s="1"/>
  <c r="D1112" i="5" s="1"/>
  <c r="F6" i="5"/>
  <c r="G1101" i="5" s="1"/>
  <c r="E1112" i="5" s="1"/>
  <c r="G6" i="5"/>
  <c r="H6" i="5"/>
  <c r="I6" i="5"/>
  <c r="J1101" i="5" s="1"/>
  <c r="F1112" i="5" s="1"/>
  <c r="E4" i="5"/>
  <c r="F4" i="5"/>
  <c r="G4" i="5"/>
  <c r="H4" i="5"/>
  <c r="I4" i="5"/>
  <c r="E7" i="5"/>
  <c r="F7" i="5"/>
  <c r="G7" i="5"/>
  <c r="H7" i="5"/>
  <c r="I7" i="5"/>
  <c r="I2" i="4"/>
  <c r="I16" i="3"/>
  <c r="I20" i="2"/>
  <c r="I5" i="1"/>
  <c r="H2" i="4"/>
  <c r="H16" i="3"/>
  <c r="H20" i="2"/>
  <c r="H5" i="1"/>
  <c r="G2" i="4"/>
  <c r="G16" i="3"/>
  <c r="G20" i="2"/>
  <c r="G5" i="1"/>
  <c r="F5" i="5"/>
  <c r="F2" i="4"/>
  <c r="F16" i="3"/>
  <c r="F20" i="2"/>
  <c r="F5" i="1"/>
  <c r="E18" i="52"/>
  <c r="D1105" i="52" s="1"/>
  <c r="D1114" i="52" s="1"/>
  <c r="D1116" i="52" s="1"/>
  <c r="E3" i="51"/>
  <c r="D1105" i="51" s="1"/>
  <c r="D1112" i="51" s="1"/>
  <c r="D1114" i="51" s="1"/>
  <c r="E30" i="50"/>
  <c r="D1095" i="50" s="1"/>
  <c r="D1112" i="50" s="1"/>
  <c r="E5" i="49"/>
  <c r="D1095" i="49" s="1"/>
  <c r="D1112" i="49" s="1"/>
  <c r="E2" i="48"/>
  <c r="D1092" i="48" s="1"/>
  <c r="D1111" i="48" s="1"/>
  <c r="E2" i="47"/>
  <c r="D1092" i="47" s="1"/>
  <c r="D1111" i="47" s="1"/>
  <c r="E16" i="46"/>
  <c r="D1092" i="46" s="1"/>
  <c r="D1111" i="46" s="1"/>
  <c r="E2" i="45"/>
  <c r="D1092" i="45" s="1"/>
  <c r="D1111" i="45" s="1"/>
  <c r="E25" i="44"/>
  <c r="D1092" i="44" s="1"/>
  <c r="D1111" i="44" s="1"/>
  <c r="E23" i="43"/>
  <c r="D1092" i="43" s="1"/>
  <c r="D1111" i="43" s="1"/>
  <c r="D1091" i="42"/>
  <c r="D1110" i="42" s="1"/>
  <c r="D1113" i="42" s="1"/>
  <c r="E16" i="41"/>
  <c r="D1092" i="41" s="1"/>
  <c r="D1111" i="41" s="1"/>
  <c r="E12" i="40"/>
  <c r="D1108" i="40" s="1"/>
  <c r="D1113" i="40" s="1"/>
  <c r="E6" i="39"/>
  <c r="D1105" i="39" s="1"/>
  <c r="D1113" i="39" s="1"/>
  <c r="E16" i="38"/>
  <c r="D1092" i="38" s="1"/>
  <c r="D1111" i="38" s="1"/>
  <c r="D1090" i="37"/>
  <c r="D1109" i="37" s="1"/>
  <c r="D1115" i="37" s="1"/>
  <c r="E10" i="36"/>
  <c r="D1092" i="36" s="1"/>
  <c r="D1111" i="36" s="1"/>
  <c r="E3" i="35"/>
  <c r="D1092" i="35" s="1"/>
  <c r="D1111" i="35" s="1"/>
  <c r="E12" i="34"/>
  <c r="D1092" i="34" s="1"/>
  <c r="D1111" i="34" s="1"/>
  <c r="E9" i="33"/>
  <c r="D1092" i="33" s="1"/>
  <c r="D1111" i="33" s="1"/>
  <c r="E7" i="32"/>
  <c r="D1095" i="32" s="1"/>
  <c r="D1112" i="32" s="1"/>
  <c r="E14" i="31"/>
  <c r="D1092" i="31" s="1"/>
  <c r="D1111" i="31" s="1"/>
  <c r="E41" i="30"/>
  <c r="D1108" i="30" s="1"/>
  <c r="D1115" i="30" s="1"/>
  <c r="E7" i="29"/>
  <c r="D1092" i="29" s="1"/>
  <c r="D1111" i="29" s="1"/>
  <c r="E16" i="28"/>
  <c r="D1095" i="28" s="1"/>
  <c r="D1112" i="28" s="1"/>
  <c r="E7" i="27"/>
  <c r="D1092" i="27" s="1"/>
  <c r="D1111" i="27" s="1"/>
  <c r="E22" i="26"/>
  <c r="D1092" i="26" s="1"/>
  <c r="D1111" i="26" s="1"/>
  <c r="E3" i="25"/>
  <c r="D1092" i="25" s="1"/>
  <c r="D1111" i="25" s="1"/>
  <c r="E8" i="24"/>
  <c r="D1092" i="24" s="1"/>
  <c r="D1111" i="24" s="1"/>
  <c r="E10" i="23"/>
  <c r="D1092" i="23" s="1"/>
  <c r="D1111" i="23" s="1"/>
  <c r="E22" i="21"/>
  <c r="D1092" i="21" s="1"/>
  <c r="D1111" i="21" s="1"/>
  <c r="E9" i="20"/>
  <c r="D1092" i="20" s="1"/>
  <c r="D1111" i="20" s="1"/>
  <c r="E8" i="19"/>
  <c r="D1092" i="19" s="1"/>
  <c r="D1111" i="19" s="1"/>
  <c r="E13" i="18"/>
  <c r="D1092" i="18" s="1"/>
  <c r="D1111" i="18" s="1"/>
  <c r="E4" i="17"/>
  <c r="D1095" i="17" s="1"/>
  <c r="D1112" i="17" s="1"/>
  <c r="E2" i="16"/>
  <c r="D1092" i="16" s="1"/>
  <c r="D1111" i="16" s="1"/>
  <c r="E16" i="15"/>
  <c r="D1092" i="15" s="1"/>
  <c r="D1111" i="15" s="1"/>
  <c r="E23" i="14"/>
  <c r="D1092" i="14" s="1"/>
  <c r="D1111" i="14" s="1"/>
  <c r="E71" i="13"/>
  <c r="D1108" i="13" s="1"/>
  <c r="D1115" i="13" s="1"/>
  <c r="E19" i="12"/>
  <c r="D1092" i="12" s="1"/>
  <c r="D1111" i="12" s="1"/>
  <c r="E20" i="11"/>
  <c r="D1092" i="11" s="1"/>
  <c r="D1111" i="11" s="1"/>
  <c r="E2" i="10"/>
  <c r="D1101" i="10" s="1"/>
  <c r="D1113" i="10" s="1"/>
  <c r="E7" i="9"/>
  <c r="D1092" i="9" s="1"/>
  <c r="D1111" i="9" s="1"/>
  <c r="E7" i="8"/>
  <c r="D1108" i="8" s="1"/>
  <c r="D1114" i="8" s="1"/>
  <c r="E38" i="7"/>
  <c r="D1092" i="7" s="1"/>
  <c r="D1111" i="7" s="1"/>
  <c r="E7" i="6"/>
  <c r="D1092" i="6" s="1"/>
  <c r="D1111" i="6" s="1"/>
  <c r="E5" i="5"/>
  <c r="E2" i="4"/>
  <c r="E16" i="3"/>
  <c r="E20" i="2"/>
  <c r="E5" i="1"/>
  <c r="F2" i="1"/>
  <c r="G2" i="1"/>
  <c r="H2" i="1"/>
  <c r="I2" i="1"/>
  <c r="F9" i="1"/>
  <c r="G9" i="1"/>
  <c r="H9" i="1"/>
  <c r="I9" i="1"/>
  <c r="F10" i="1"/>
  <c r="G10" i="1"/>
  <c r="H10" i="1"/>
  <c r="I10" i="1"/>
  <c r="F4" i="1"/>
  <c r="G4" i="1"/>
  <c r="H4" i="1"/>
  <c r="I4" i="1"/>
  <c r="F8" i="1"/>
  <c r="G8" i="1"/>
  <c r="H8" i="1"/>
  <c r="I8" i="1"/>
  <c r="F11" i="1"/>
  <c r="G11" i="1"/>
  <c r="H11" i="1"/>
  <c r="I11" i="1"/>
  <c r="F7" i="1"/>
  <c r="G7" i="1"/>
  <c r="H7" i="1"/>
  <c r="I7" i="1"/>
  <c r="F6" i="1"/>
  <c r="G6" i="1"/>
  <c r="H6" i="1"/>
  <c r="I6" i="1"/>
  <c r="F3" i="1"/>
  <c r="G3" i="1"/>
  <c r="H3" i="1"/>
  <c r="I3" i="1"/>
  <c r="E2" i="1"/>
  <c r="E9" i="1"/>
  <c r="E10" i="1"/>
  <c r="E4" i="1"/>
  <c r="E8" i="1"/>
  <c r="E11" i="1"/>
  <c r="E7" i="1"/>
  <c r="E6" i="1"/>
  <c r="E3" i="1"/>
  <c r="D1114" i="48" l="1"/>
  <c r="D1113" i="48"/>
  <c r="D1114" i="47"/>
  <c r="D1113" i="47"/>
  <c r="D1113" i="46"/>
  <c r="D1112" i="45"/>
  <c r="D1114" i="43"/>
  <c r="D1112" i="42"/>
  <c r="D1115" i="41"/>
  <c r="D1114" i="38"/>
  <c r="D1114" i="37"/>
  <c r="D1115" i="36"/>
  <c r="D1114" i="36"/>
  <c r="D1112" i="35"/>
  <c r="D1113" i="35"/>
  <c r="D1115" i="34"/>
  <c r="D1114" i="33"/>
  <c r="D1115" i="32"/>
  <c r="D1112" i="31"/>
  <c r="D1116" i="30"/>
  <c r="D1115" i="29"/>
  <c r="D1114" i="28"/>
  <c r="D1113" i="27"/>
  <c r="D1118" i="26"/>
  <c r="D1117" i="26"/>
  <c r="D1112" i="25"/>
  <c r="D1114" i="24"/>
  <c r="D1115" i="23"/>
  <c r="D1116" i="21"/>
  <c r="D1114" i="20"/>
  <c r="D1115" i="19"/>
  <c r="D1114" i="18"/>
  <c r="D1118" i="17"/>
  <c r="D1117" i="17"/>
  <c r="D1118" i="16"/>
  <c r="D1117" i="16"/>
  <c r="D1113" i="15"/>
  <c r="D1118" i="14"/>
  <c r="D1117" i="14"/>
  <c r="D1115" i="12"/>
  <c r="D1115" i="11"/>
  <c r="D1116" i="10"/>
  <c r="D1114" i="9"/>
  <c r="D1116" i="7"/>
  <c r="D1116" i="6"/>
  <c r="J1092" i="4"/>
  <c r="F1111" i="4" s="1"/>
  <c r="D1092" i="4"/>
  <c r="D1111" i="4" s="1"/>
  <c r="D1113" i="4" s="1"/>
  <c r="J1092" i="5"/>
  <c r="F1111" i="5" s="1"/>
  <c r="D1092" i="5"/>
  <c r="D1111" i="5" s="1"/>
  <c r="D1115" i="5" s="1"/>
  <c r="G1092" i="5"/>
  <c r="E1111" i="5" s="1"/>
  <c r="G1092" i="4"/>
  <c r="E1111" i="4" s="1"/>
  <c r="G1092" i="3"/>
  <c r="E1111" i="3" s="1"/>
  <c r="J1092" i="3"/>
  <c r="F1111" i="3" s="1"/>
  <c r="D1092" i="3"/>
  <c r="D1111" i="3" s="1"/>
  <c r="G1105" i="3"/>
  <c r="E1112" i="3" s="1"/>
  <c r="G1108" i="3"/>
  <c r="E1113" i="3" s="1"/>
  <c r="J1105" i="3"/>
  <c r="F1112" i="3" s="1"/>
  <c r="D1105" i="3"/>
  <c r="D1112" i="3" s="1"/>
  <c r="G1092" i="2"/>
  <c r="E1111" i="2" s="1"/>
  <c r="G1108" i="2"/>
  <c r="E1115" i="2" s="1"/>
  <c r="D1092" i="2"/>
  <c r="D1111" i="2" s="1"/>
  <c r="J1092" i="2"/>
  <c r="F1111" i="2" s="1"/>
  <c r="J1108" i="2"/>
  <c r="F1115" i="2" s="1"/>
  <c r="D1108" i="2"/>
  <c r="D1115" i="2" s="1"/>
  <c r="G1105" i="2"/>
  <c r="E1114" i="2" s="1"/>
  <c r="J1105" i="2"/>
  <c r="F1114" i="2" s="1"/>
  <c r="D1105" i="2"/>
  <c r="D1114" i="2" s="1"/>
  <c r="D1092" i="1"/>
  <c r="D1111" i="1" s="1"/>
  <c r="G1092" i="1"/>
  <c r="E1111" i="1" s="1"/>
  <c r="J1105" i="1"/>
  <c r="F1112" i="1" s="1"/>
  <c r="J1092" i="1"/>
  <c r="F1111" i="1" s="1"/>
  <c r="G1105" i="1"/>
  <c r="E1112" i="1" s="1"/>
  <c r="D1105" i="1"/>
  <c r="D1112" i="1" s="1"/>
  <c r="D1117" i="44"/>
  <c r="D1118" i="44"/>
  <c r="D1113" i="1"/>
  <c r="D1112" i="4" l="1"/>
  <c r="D1114" i="5"/>
  <c r="D1114" i="3"/>
  <c r="D1116" i="2"/>
</calcChain>
</file>

<file path=xl/sharedStrings.xml><?xml version="1.0" encoding="utf-8"?>
<sst xmlns="http://schemas.openxmlformats.org/spreadsheetml/2006/main" count="30960" uniqueCount="7269">
  <si>
    <t>SN</t>
  </si>
  <si>
    <t>PD</t>
  </si>
  <si>
    <t>PY</t>
  </si>
  <si>
    <t>VL</t>
  </si>
  <si>
    <t>IS</t>
  </si>
  <si>
    <t>BP</t>
  </si>
  <si>
    <t>EP</t>
  </si>
  <si>
    <t>Forti-Buratti, MA; Palanca-Maresca, I; Fajardo-Simon, L; Olza-Fernandez, I; Fe Bravo-Ortiz, M; Marin-Gabriel, MA</t>
  </si>
  <si>
    <t>Differences in mother-to-infant bonding according to type of C-section: Elective versus unplanned</t>
  </si>
  <si>
    <t>EARLY HUMAN DEVELOPMENT</t>
  </si>
  <si>
    <t>Article</t>
  </si>
  <si>
    <t>[Azul Forti-Buratti, Maria; Fe Bravo-Ortiz, Maria; Angel Marin-Gabriel, Miguel] Univ Autonoma Madrid, Madrid, Spain; [Palanca-Maresca, Inmaculada; Fajardo-Simon, Lourdes; Angel Marin-Gabriel, Miguel] Hosp Univ Puerta Hierro Majadahonda, Madrid, Spain; [Olza-Fernandez, Ibone] Univ Alcala de Henares, Madrid, Spain; [Fe Bravo-Ortiz, Maria] Hosp Univ La Paz, Madrid, Spain</t>
  </si>
  <si>
    <t>Forti-Buratti, MA (reprint author), Child &amp; Adolescent Psychiat Dept, C Manuel de Falla 1, Majadahonda 28222, Spain.</t>
  </si>
  <si>
    <t>0378-3782</t>
  </si>
  <si>
    <t>DEC</t>
  </si>
  <si>
    <t>Caballero, JD; Vida, R; Cobo, M; Maiz, L; Suarez, L; Galeano, J; Baquero, F; Canton, R; del Campo, R</t>
  </si>
  <si>
    <t>Individual Patterns of Complexity in Cystic Fibrosis Lung Microbiota, Including Predator Bacteria, over a 1-Year Period</t>
  </si>
  <si>
    <t>MBIO</t>
  </si>
  <si>
    <t>[de Dios Caballero, Juan; Cobo, Marta; Baquero, Fernando; Canton, Rafael; del Campo, Rosa] Hosp Univ Ramon &amp; Cajal, Serv Microbiol, Madrid, Spain; [de Dios Caballero, Juan; Cobo, Marta; Baquero, Fernando; Canton, Rafael; del Campo, Rosa] IRYCIS, Madrid, Spain; [de Dios Caballero, Juan; Canton, Rafael; del Campo, Rosa] REIPI, Madrid, Spain; [Vida, Rafael; Galeano, Javier] Univ Politecn Madrid, ETSIAAB, Grp Sistemas Complejos, Madrid, Spain; [Maiz, Luis; Suarez, Lucrecia] Hosp Univ Ramon &amp; Cajal, Unidad Fibrosis Quist, Madrid, Spain; [Baquero, Fernando] CIBER Epidemiol &amp; Salud Publ CIBERESP, Madrid, Spain</t>
  </si>
  <si>
    <t>del Campo, R (reprint author), Hosp Univ Ramon &amp; Cajal, Serv Microbiol, Madrid, Spain.; del Campo, R (reprint author), IRYCIS, Madrid, Spain.; del Campo, R (reprint author), REIPI, Madrid, Spain.</t>
  </si>
  <si>
    <t>2150-7511</t>
  </si>
  <si>
    <t>SEP-OCT</t>
  </si>
  <si>
    <t>e00959-17</t>
  </si>
  <si>
    <t>Oreja-Guevara, C; Soto, T; Irimia, A; San Jose, AM; Lorenzo, SC; Rodriguez, B; Bayon, C; Carrillo, L; Sanz, N; Suarez, IG</t>
  </si>
  <si>
    <t>Could mindfulness-based intervention (MBI) improve social cognition in multiple sclerosis?</t>
  </si>
  <si>
    <t>EUROPEAN JOURNAL OF NEUROLOGY</t>
  </si>
  <si>
    <t>Meeting Abstract</t>
  </si>
  <si>
    <t>[Oreja-Guevara, C.; Gonzalez Suarez, I.] Hosp Clin San Carlos, Neurol, Madrid, Spain; [Soto, T.; Irimia, A.; Munoz San Jose, A.; Cebolla Lorenzo, S.; Rodriguez, B.; Bayon, C.; Carrillo, L.; Sanz, N.] Hosp Univ La Paz, Psychiat, Madrid, Spain</t>
  </si>
  <si>
    <t>1351-5101</t>
  </si>
  <si>
    <t>JUL</t>
  </si>
  <si>
    <t>Rojas, IIL; Duarte, AO; Garcia, GMA; Zavala, IR; Domingo, AF; Castro, PS; Bonan, MV; Mazuecos, ER; Martinez, AF; Vega, BR; Ortiz, MFB; Sola, EJ</t>
  </si>
  <si>
    <t>Electroconvulsive therapy management in benzodiazepine-resistant catatonic syndrome: A Case report</t>
  </si>
  <si>
    <t>EUROPEAN PSYCHIATRY</t>
  </si>
  <si>
    <t>[Louzao Rojas, I. I.; Orosa Duarte, A.; Martinez-Ales Garcia, G.; Rubio Zavala, I.; Fraga Domingo, A.; Sanchez Castro, P.; Bonan, M. V.; Roman Mazuecos, E.; Flores Martinez, A.; Rodriguez Vega, B.; Bravo Ortiz, M. F.; Jimenez Sola, E.] Hosp Univ La Paz, Psychiat &amp; Mental Hlth, Madrid, Spain</t>
  </si>
  <si>
    <t>0924-9338</t>
  </si>
  <si>
    <t>APR</t>
  </si>
  <si>
    <t>S769</t>
  </si>
  <si>
    <t>S770</t>
  </si>
  <si>
    <t>Flores, A; Gonzalez, G; Lahera, G; Bayon, C; Bravo, M; Vega, BR; Avedillo, C; Villanueva, R; Barbeito, S; Saenz, M; Alocen, AG; Ugarte, A; Pinto, AG; Vaughan, M; Carballeira, L; Perez, P; Barga, P; Garcia, N; De Dios, C</t>
  </si>
  <si>
    <t>Mindfulness effects on cognition: Preliminary results</t>
  </si>
  <si>
    <t>[Flores, A.; Gonzalez, G.; Bayon, C.; Bravo, M.; Rodriguez Vega, B.; Avedillo, C.; Villanueva, R.; Vaughan, M.; Carballeira, L.; Perez, P.; Barga, P.; Garcia, N.; De Dios, C.] Hosp Univ La Paz, Dept Psychiat, Madrid, Spain; [Lahera, G.] Univ Alcala De Henares, Sch Med, Dept Med &amp; Med Specialties, Madrid, Spain; [Barbeito, S.; Saenz, M.; Garcia Alocen, A.; Ugarte, A.; Gonzalez Pinto, A.] Hosp Univ Araba, Dept Psychiat, Vitoria, Spain</t>
  </si>
  <si>
    <t>S421</t>
  </si>
  <si>
    <t>Martinez-Ales, G; Jimenez, E; Roman, E; Sanchez, P; Louzao, I; Cano, A; Orosa, A; Rubio, I; Fraga, A; De Diego, A; Coll, M; Nocete, L; Baena, V; Gallego, R; Rodriguez, B; Bravo, MF</t>
  </si>
  <si>
    <t>Interaction between previous attempts and diagnosed psychiatric disorder as a risk marker of repeated suicide attempts among adolescents: Results from a prospective hospital-based study</t>
  </si>
  <si>
    <t>[Martinez-Ales, G.; Jimenez, E.; Roman, E.; Sanchez, P.; Louzao, I.; Cano, A.; Orosa, A.; Rubio, I.; Fraga, A.; De Diego, A.; Coll, M.; Nocete, L.; Baena, V.; Gallego, R.; Rodriguez, B.; Bravo, M. F.] Hosp Univ La Paz, Psychiat, Madrid, Spain</t>
  </si>
  <si>
    <t>S86</t>
  </si>
  <si>
    <t>Zavala, IR; Garcia, GMA; Cornejo, AD; Castro, MPS; Domingo, AF; Rojas, IIL; Ortiz, MB</t>
  </si>
  <si>
    <t>Psychotic episode during a travel to Saint-Petersburg. A variation of Stendhal Syndrome</t>
  </si>
  <si>
    <t>[Rubio Zavala, I.; Martinez-Ales Garcia, G.; De Diego Cornejo, A.; Sanchez Castro, M. P.; Fraga Domingo, A.; Louzao Rojas, I. I.; Bravo Ortiz, M.] Hosp Univ La Paz, Psychiat, Madrid, Spain</t>
  </si>
  <si>
    <t>S518</t>
  </si>
  <si>
    <t>Gonzalez-Baeza, A; Arribas, JR; Perez-Valero, I; Monge, S; Bayon, C; Martin, P; Rubio, S; Carvajal, F</t>
  </si>
  <si>
    <t>Vocal emotion processing deficits in HIV-infected individuals</t>
  </si>
  <si>
    <t>JOURNAL OF NEUROVIROLOGY</t>
  </si>
  <si>
    <t>[Gonzalez-Baeza, A.; Arribas, J. R.; Perez-Valero, I.] Hosp Univ La Paz, IdiPAZ, Internal Med Serv, HIV Unit, Paseo Castellana 261, Madrid 28046, Spain; [Gonzalez-Baeza, A.; Martin, P.; Rubio, S.; Carvajal, F.] Univ Autonoma Madrid, Biol &amp; Hlth Psychol Dept, Campus Cantoblanco,C-Ivan Paulov 6, Madrid 28049, Spain; [Monge, S.] Univ Alcala de Henares, Hlth &amp; Med Social Sci Dept, Pl San Diego S-N, Madrid 28801, Spain; [Bayon, C.] Hosp Univ La Paz, IdiPAZ, Psychiat Serv, Paseo Castellana 261, Madrid 28046, Spain</t>
  </si>
  <si>
    <t>Gonzalez-Baeza, A (reprint author), Hosp Univ La Paz, IdiPAZ, Internal Med Serv, HIV Unit, Paseo Castellana 261, Madrid 28046, Spain.; Gonzalez-Baeza, A (reprint author), Univ Autonoma Madrid, Biol &amp; Hlth Psychol Dept, Campus Cantoblanco,C-Ivan Paulov 6, Madrid 28049, Spain.</t>
  </si>
  <si>
    <t>1355-0284</t>
  </si>
  <si>
    <t>Garcia-Lopez, A; Ezquiaga, E; De Dios, C; Agud, JL</t>
  </si>
  <si>
    <t>Depressive symptoms in early- and late-onset older bipolar patients compared with younger ones</t>
  </si>
  <si>
    <t>INTERNATIONAL JOURNAL OF GERIATRIC PSYCHIATRY</t>
  </si>
  <si>
    <t>[Garcia-Lopez, Aurelio] Univ Hosp Ramon &amp; Cajal, Dept Psychiat, Madrid, Spain; [Ezquiaga, Elena] Univ Hosp La Princesa, Dept Psychiat, Madrid, Spain; [De Dios, Consuelo] Univ Hosp La Paz, Dept Psychiat, Madrid, Spain; [Luis Agud, Jose] Univ Hosp Severo Ochoa, Dept Internal Med, Madrid, Spain</t>
  </si>
  <si>
    <t>Garcia-Lopez, A (reprint author), Univ Hosp Ramon &amp; Cajal, Dept Psychiat, Madrid, Spain.</t>
  </si>
  <si>
    <t>0885-6230</t>
  </si>
  <si>
    <t>FEB</t>
  </si>
  <si>
    <t>Crespo-Facorro, B; Bernardo, M; Argimon, J; Arrojo, M; Bravo-Ortiz, MF; Cabrera-Cifuentes, A; Carretero-Roman, J; Franco-Martin, MA; Garcia-Portilla, P; Haro, J; Olivares, J; Penades, R; del Pino-Montes, J; Sanjuan, J; Arang, C</t>
  </si>
  <si>
    <t>Effectiveness, efficiency and efficacy in the multidimensional treatment of schizophrenia: Rethinking project</t>
  </si>
  <si>
    <t>REVISTA DE PSIQUIATRIA Y SALUD MENTAL</t>
  </si>
  <si>
    <t>[Crespo-Facorro, Benedicto] Univ Cantabria, IDIVAL, Dept Med &amp; Psiquiatria, Hosp Univ Marques de Valdecilla,CIBERSAM, Santander, Spain; [Bernardo, Miguel] Univ Barcelona, IDIBAPS, CIBERSAM, Hosp Clin Barcelona,Unidad Esquizofrenia, Barcelona, Spain; [Maria Argimon, Josep] Serv Catalan Salud CatSalut, Barcelona, Spain; [Arrojo, Manuel] Complejo Hosp Univ Santiago, Serv Psiquiatria, La Coruna, Spain; [Fe Bravo-Ortiz, Maria] Univ Autonoma Madrid, IdiPaz, Hosp Univ La Paz, Area Psiquiatria Psicol Clin &amp; Salud Mental, Madrid, Spain; [Cabrera-Cifuentes, Ana] Asociac Madrilena Amigos &amp; Familiares Personas Es, Madrid, Spain; [Carretero-Roman, Julian] Asociac Nacl Enfermeria Salud, Madrid, Spain; [Franco-Martin, Manuel A.] Complejo Asistencial Zamora, Zamora, Spain; [Garcia-Portilla, Paz] Univ Oviedo, Area Psiquiatria, CIBERSAM, Oviedo, Spain; [Maria Haro, Josep] Univ Barcelona, CIBERSAM, Parc Sanitari St Joan de Deu, Barcelona, Spain; [Manuel Olivares, Jose] Hosp Alvaro Cunqueiro, Unidad Psiquiatria, Vigo, Spain; [Penades, Rafael] Univ Barcelona, IDIBAPS, CIBERSAM, Hosp Clin Barcelona,Unidad Esquizofrenia, Barcelona, Spain; [del Pino-Montes, Javier] Univ Salamanca, Hosp Univ Salamanca, Serv Reumatol, Salamanca, Spain; [Sanjuan, Julio] Hosp Clin Univ Valencia, Serv Psiquiatria, Valencia, Spain; [Arang, Celso] Univ Complutense Madrid, CIBERSAM, Fac Med, Hosp Gen Univ Gregorio Maranon,IiSGM,Serv Psiquia, Madrid, Spain</t>
  </si>
  <si>
    <t>Crespo-Facorro, B (reprint author), Univ Cantabria, IDIVAL, Dept Med &amp; Psiquiatria, Hosp Univ Marques de Valdecilla,CIBERSAM, Santander, Spain.</t>
  </si>
  <si>
    <t>1888-9891</t>
  </si>
  <si>
    <t>JAN-MAR</t>
  </si>
  <si>
    <t>AUTORES</t>
  </si>
  <si>
    <t>TITULO</t>
  </si>
  <si>
    <t>REVISTA</t>
  </si>
  <si>
    <t>TIPO DE DOCUMENTO</t>
  </si>
  <si>
    <t>FACTOR DE IMPACTO</t>
  </si>
  <si>
    <t>CUARTIL</t>
  </si>
  <si>
    <t>MATERIA</t>
  </si>
  <si>
    <t>RANKING</t>
  </si>
  <si>
    <t>DECIL</t>
  </si>
  <si>
    <t>DIRRECCIÓN</t>
  </si>
  <si>
    <t>REPRINT ADRESS</t>
  </si>
  <si>
    <t>CITAS</t>
  </si>
  <si>
    <t>Gonzalez-Suarez, I; Rios-Blanco, JJ; Arpa, J</t>
  </si>
  <si>
    <t>Accelerated atherosclerosis in ANCA-associated vasculitis</t>
  </si>
  <si>
    <t>ACTA NEUROLOGICA SCANDINAVICA</t>
  </si>
  <si>
    <t>[Gonzalez-Suarez, I.] Hosp Alvaro Cunqueiro, Neurol Dept, Vigo, Pontevedra, Spain; [Rios-Blanco, J. J.] Hosp Univ La Paz, Internal Med Dept, Madrid, Spain; [Arpa, J.] Hosp Clin San Carlos, Neurol Dept, Madrid, Spain</t>
  </si>
  <si>
    <t>Gonzalez-Suarez, I (reprint author), Hosp Alvaro Cunqueiro, Neurol Dept, Vigo, Pontevedra, Spain.</t>
  </si>
  <si>
    <t>0001-6314</t>
  </si>
  <si>
    <t>Gil-Martinez, A; Navarro-Fernandez, G; Mangas-Guijarro, MA; Lara-Lara, M; Lopez-Lopez, A; Fernandez-Carnero, J; La Touche, R</t>
  </si>
  <si>
    <t>Comparison Between Chronic Migraine and Temporomandibular Disorders in Pain-Related Disability and Fear-Avoidance Behaviors</t>
  </si>
  <si>
    <t>PAIN MEDICINE</t>
  </si>
  <si>
    <t>[Gil-Martinez, Alfonso; La Touche, Roy] Univ Autonoma Madrid, Univ La Salle, Inst Neurociencias &amp; Ciencias Movimiento, Dept Fisioterapia,Ctr Super Estudios, Madrid, Spain; [Gil-Martinez, Alfonso; Navarro-Fernandez, Gonzalo; Fernandez-Carnero, Josue; La Touche, Roy] Univ Autonoma Madrid, Univ La Salle, Inst Neurociencias &amp; Ciencias Movimiento, Mot Brains Res Grp,Ctr Super Estudios, Madrid, Spain; [Gil-Martinez, Alfonso; Lara-Lara, Manuel; Fernandez-Carnero, Josue; La Touche, Roy] Hosp La Paz, Inst Hlth Res, Madrid, Spain; [Angeles Mangas-Guijarro, Maria; Lara-Lara, Manuel] Hosp Univ La Paz, Serv Neurol, Madrid, Spain; [Lopez-Lopez, Almudena] Univ Rey Juan Carlos, Dept Med &amp; Cirugia Psicol Med Prevent &amp; Salud Pub, Alcorcon, Spain; [Fernandez-Carnero, Josue] Univ Rey Juan Carlos, Dept Phys Therapy Occupat Therapy Rehabil &amp; Phys, Alcorcon, Spain</t>
  </si>
  <si>
    <t>Gil-Martinez, A (reprint author), Univ La Salle, Ctr Super Estudios, C La Salle 10,Edificio C, Madrid 28036, Spain.</t>
  </si>
  <si>
    <t>1526-2375</t>
  </si>
  <si>
    <t>NOV</t>
  </si>
  <si>
    <t>Vazquez-Lopez, M; Castro, PCD; Barredo-Valderrama, E; Miranda-Herrero, MC; Gil-Villanueva, N; Alcaraz-Romero, AJ; Domingo, AJD; Pascual-Pascual, SI</t>
  </si>
  <si>
    <t>Ischaennic stroke in children with cardiopathy: An epidemiological study</t>
  </si>
  <si>
    <t>NEUROLOGIA</t>
  </si>
  <si>
    <t>[Vazquez-Lopez, M.; Castro-de Castro, P.; Barredo-Valderrama, E.; Miranda-Herrero, M. C.; Jimenez-de Domingo, A.] Hosp Materno Infantil Gregorio Maranon, Secc Neuropediat, Madrid, Spain; [Gil-Villanueva, N.] Hosp Materno Infantil Gregorio Maranon, Secc Cardiol Infantil, Madrid, Spain; [Alcaraz-Romero, A. J.] Hosp Materno Infantil Gregorio Maranon, Secc Unidad Cuidados Intens Pediat, Madrid, Spain; [Pascual-Pascual, S. I.] Hosp Infantil La Paz, Secc Neuropediat, Madrid, Spain</t>
  </si>
  <si>
    <t>Vazquez-Lopez, M (reprint author), Hosp Materno Infantil Gregorio Maranon, Secc Neuropediat, Madrid, Spain.</t>
  </si>
  <si>
    <t>0213-4853</t>
  </si>
  <si>
    <t>1578-1968</t>
  </si>
  <si>
    <t>NOV-DEC</t>
  </si>
  <si>
    <t>de Lecinana, MA; Martinez-Sanchez, P; Garcia-Pastor, A; Kawiorski, MM; Calleja, P; Sanz-Cuesta, BE; Diaz-Otero, F; Frutos, R; Sierra-Hidalgo, F; Ruiz-Ares, G; Fandino, E; Diez-Tejedor, E; Gil-Nunez, A; Fuentes, B</t>
  </si>
  <si>
    <t>Mechanical thrombectomy in patients with medical contraindications for intravenous thrombolysis: a prospective observational study</t>
  </si>
  <si>
    <t>JOURNAL OF NEUROINTERVENTIONAL SURGERY</t>
  </si>
  <si>
    <t>[Alonso de Lecinana, Maria; Martinez-Sanchez, Patricia; Sanz-Cuesta, Borja E.; Ruiz-Ares, Gerardo; Diez-Tejedor, Exuperio; Fuentes, Blanca] Univ Autonoma Madrid, La Paz Univ Hosp, Dept Neurol, Stroke Ctr,IdiPAZ, Madrid, Spain; [Alonso de Lecinana, Maria; Kawiorski, Michal M.] Univ Alcala de Henares, Univ Hosp Ramon y Cajal, Dept Neurol, Stroke Ctr,IRYCIS, Madrid, Spain; [Garcia-Pastor, Andres; Diaz-Otero, Fernando; Gil-Nunez, Antonio] Univ Complutense Madrid, Univ Hosp Gregorio Maranon, Dept Neurol, Stroke Ctr,IiSGM, Madrid, Spain; [Calleja, Patricia] Univ Complutense Madrid, Univ Hosp Octubre 12, Dept Neurol, Stroke Ctr, Madrid, Spain; [Frutos, Remedios] Univ Autonoma Madrid, La Paz Univ Hosp, Dept Neuroradiol, Stroke Ctr,IdiPAZ, Madrid, Spain; [Sierra-Hidalgo, Fernando] Univ Rey Juan Carlos, Infanta Leonor Univ Hosp, Dept Neuroradiol, Madrid, Spain; [Sierra-Hidalgo, Fernando] Univ Complutense Madrid, Univ Hosp Octubre 12, Dept Neuroradiol, Stroke Ctr, Madrid, Spain; [Fandino, Eduardo] Univ Alcala de Henares, Univ Hosp Ramon y Cajal, Dept Neuroradiol, Stroke Ctr,IRYCIS, Madrid, Spain</t>
  </si>
  <si>
    <t>de Lecinana, MA (reprint author), Hosp Univ La Paz, Dept Neurol, Paseo Castellana 261, Madrid 28046, Spain.; de Lecinana, MA (reprint author), Hosp Univ La Paz, Stroke Ctr, Paseo Castellana 261, Madrid 28046, Spain.</t>
  </si>
  <si>
    <t>1759-8478</t>
  </si>
  <si>
    <t>1759-8486</t>
  </si>
  <si>
    <t>Ozes, B; Karagoz, N; Schule, R; Rebelo, A; Sobrido, MJ; Harmuth, F; Synofzik, M; Pascual, SIP; Colak, M; Ciftci-Kavaklioglu, B; Kara, B; Ordonez-Ugalde, A; Quintans, B; Gonzalez, MA; Soysal, A; Zuchner, S; Battaloglu, E</t>
  </si>
  <si>
    <t>PLA2G6 mutations associated with a continuous clinical spectrum from neuroaxonal dystrophy to hereditary spastic paraplegia</t>
  </si>
  <si>
    <t>CLINICAL GENETICS</t>
  </si>
  <si>
    <t>[Ozes, B.; Battaloglu, E.] Bogazici Univ, Dept Mol Biol &amp; Genet, TR-34342 Istanbul, Turkey; [Karagoz, N.; Colak, M.; Ciftci-Kavaklioglu, B.; Soysal, A.] Bakirkoy Training &amp; Res Hosp Psychiat &amp; Neurol Di, Dept Neurol, Istanbul, Turkey; [Schuele, R.; Synofzik, M.] Hertie Inst Clin Brain Res &amp; Ctr Neurol, Dept Neurodegenerat, Tubingen, Germany; [Schuele, R.; Synofzik, M.] Univ Tubingen, German Res Ctr Neurodegenerat Dis DZNE, Tubingen, Germany; [Rebelo, A.; Gonzalez, M. A.; Zuchner, S.] Univ Miami, Miller Sch Med, Dr John T Macdonald Fdn, Dept Human Genet, Miami, FL 33136 USA; [Rebelo, A.; Gonzalez, M. A.; Zuchner, S.] Univ Miami, Miller Sch Med, John P Hussman Inst Human Gen, Miami, FL 33136 USA; [Sobrido, M. -J.; Ordonez-Ugalde, A.; Quintans, B.] FPGMX IDIS, Neurogenet Grp, Santiago De Compostela, Spain; [Harmuth, F.] Univ Tubingen, Inst Med Genet &amp; Appl Genom, Tubingen, Germany; [Pascual, S. I. P.] Univ Autonoma Madrid, Hosp Univ La Paz, Prof Asociado Dept Pediat, Serv Neurol Pediat, Madrid, Spain; [Kara, B.] Bakirkoy Dr Sadi Konuk Training &amp; Res Hosp, Dept Radiol, Istanbul, Turkey</t>
  </si>
  <si>
    <t>Battaloglu, E (reprint author), Bogazici Univ, Dept Mol Biol &amp; Genet, TR-34342 Istanbul, Turkey.</t>
  </si>
  <si>
    <t>0009-9163</t>
  </si>
  <si>
    <t>Romero-Moraleda, B; La Touche, R; Lerma-Lara, S; Ferrer-Pena, R; Paredes, V; Peinado, AB; Munoz-Garcia, D</t>
  </si>
  <si>
    <t>Neurodynamic mobilization and foam rolling improved delayed-onset muscle soreness in a healthy adult population: a randomized controlled clinical trial</t>
  </si>
  <si>
    <t>PEERJ</t>
  </si>
  <si>
    <t>[Romero-Moraleda, Blanca; Paredes, Victor] Camilo Jose Cela Univ, Hlth Sci Fac, Madrid, Spain; [La Touche, Roy; Lerma-Lara, Sergio; Ferrer-Pena, Raul; Munoz-Garcia, Daniel] Univ Autonoma Madrid, Dept Fisioterapia &amp; Mot Brains Res Grp, Inst Neurociencias &amp; Ciencias Movimiento, Ctr Super Estudios,Univ La Salle, Madrid, Spain; [Romero-Moraleda, Blanca; Belen Peinado, Ana] Tech Univ Madrid, Dept Hlth &amp; Human Performance, Lab Exercise Physiol Res Grp, Sch Phys Act &amp; Sport Sci,INEF, Madrid, Spain</t>
  </si>
  <si>
    <t>Munoz-Garcia, D (reprint author), Univ Autonoma Madrid, Dept Fisioterapia &amp; Mot Brains Res Grp, Inst Neurociencias &amp; Ciencias Movimiento, Ctr Super Estudios,Univ La Salle, Madrid, Spain.</t>
  </si>
  <si>
    <t>2167-8359</t>
  </si>
  <si>
    <t>e3908</t>
  </si>
  <si>
    <t>Herruzo, R; Ruiz, G; Perez-Blanco, V; Gallego, S; Mora, E; Vizcaino, MJ; Omenaca, F</t>
  </si>
  <si>
    <t>Bla-OXA48 gene microorganisms outbreak, in a tertiary Children's Hospital, Over 3 years (2012-2014) Case Report</t>
  </si>
  <si>
    <t>MEDICINE</t>
  </si>
  <si>
    <t>[Herruzo, Rafael; Jose Vizcaino, Maria] Univ Autonoma Madrid, Dept Med Prevent &amp; Salud Publ &amp; Microbiol, Madrid, Spain; [Ruiz, Guillermo] Hosp Univ La Paz, Serv Microbiol, Madrid, Spain; [Perez-Blanco, Veronica; Gallego, Sara; Mora, Eduardo] Hosp Univ La Paz, Serv Med Prevent, Madrid, Spain; [Omenaca, Felix] Hosp Univ La Paz, Neonatol, Madrid, Spain</t>
  </si>
  <si>
    <t>Herruzo, R (reprint author), Univ Autonoma Madrid, Sch Med, Dept Prevent Med &amp; Publ Hlth &amp; Microbiol, C Arzobispo Morcillo 4, Madrid 28029, Spain.</t>
  </si>
  <si>
    <t>0025-7974</t>
  </si>
  <si>
    <t>OCT</t>
  </si>
  <si>
    <t>e7665</t>
  </si>
  <si>
    <t>Fernandez-Carnero, J; Gilarranz-de-Frutos, L; Leon-Hernandez, JV; Pecos-Martin, D; Alguacil-Diego, I; Gallego-Izquierdo, T; Martin-Pintado-Zugasti, A</t>
  </si>
  <si>
    <t>Effectiveness of Different Deep Dry Needling Dosages in the Treatment of Patients With Cervical Myofascial Pain A Pilot RCT</t>
  </si>
  <si>
    <t>AMERICAN JOURNAL OF PHYSICAL MEDICINE &amp; REHABILITATION</t>
  </si>
  <si>
    <t>[Fernandez-Carnero, Josue; Gilarranz-de-Frutos, Laura; Alguacil-Diego, Isabel] Rey Juan Carlos Univ, Dept Phys Therapy Occupat Therapy Rehabil &amp; Phys, Avda Atenas S-N, Madrid 28922, Spain; [Fernandez-Carnero, Josue; Vicente Leon-Hernandez, Jose] Univ Autonoma Madrid, Ctr Adv Studies, Univ La Salle, Res Grp Movement &amp; Behav Sci &amp; Study Pain, Madrid, Spain; [Fernandez-Carnero, Josue] La Paz Hosp Inst Hlth Res, IdiPAZ, Madrid, Spain; [Fernandez-Carnero, Josue] URJC Banco Santander, Grp Excelencia Invest, Grp Multidisciplinar Invest &amp; Tratamiento, Madrid, Spain; [Vicente Leon-Hernandez, Jose] Univ Autonoma Madrid, Univ La Salle, Ctr Adv Studies, Dept Physiotherapy,Fac Hlth Sci, Madrid, Spain; [Pecos-Martin, Daniel; Gallego-Izquierdo, Tomas] Alcala Univ, Dept Nurse &amp; Phys Therapy, Alcala De Henares, Spain; [Pecos-Martin, Daniel; Gallego-Izquierdo, Tomas] Physiotherapy &amp; Pain Grp, Alcala De Henares, Spain; [Martin-Pintado-Zugasti, Aitor] CEU San Pablo Univ, Fac Med, Dept Phys Therapy, Madrid, Spain</t>
  </si>
  <si>
    <t>Fernandez-Carnero, J (reprint author), Rey Juan Carlos Univ, Dept Phys Therapy Occupat Therapy Rehabil &amp; Phys, Avda Atenas S-N, Madrid 28922, Spain.</t>
  </si>
  <si>
    <t>0894-9115</t>
  </si>
  <si>
    <t>Garcia-Pastor, A; Gil-Nunez, A; Ramirez-Moreno, JM; Gonzalez-Nafria, N; Tejada, J; Moniche, F; Portilla-Cuenca, JC; Martinez-Sanchez, P; Fuentes, B; Gamero-Garcia, MA; de Lecinana, MA; Canovas-Verge, D; Aladro, Y; Parkhutik, V; Lago-Martin, A; de Arce-Borda, AM; Usero-Ruiz, M; Delgado-Mederos, R; Pampliega, A; Ximenez-Carrillo, A; Bartulos-Iglesias, M; Castro-Reyes, E</t>
  </si>
  <si>
    <t>Early risk of recurrent stroke in patients with symptomatic carotid near-occlusion: Results from CAOS, a multicenter registry study</t>
  </si>
  <si>
    <t>INTERNATIONAL JOURNAL OF STROKE</t>
  </si>
  <si>
    <t>[Garcia-Pastor, Andres; Gil-Nunez, Antonio; Castro-Reyes, Enrique] Hosp Gen Univ Gregorio Maranon, Madrid, Spain; [Maria Ramirez-Moreno, Jose] Hosp Univ Infanta Cristina, Badajoz, Spain; [Gonzalez-Nafria, Noelia; Tejada, Javier] Complejo Asistencial Univ Leon, Leon, Spain; [Moniche, Francisco] Hosp Univ Virgen Rocio, Seville, Spain; [Carlos Portilla-Cuenca, Juan] Hosp San Pedro Alcantara, Caceres, Spain; [Martinez-Sanchez, Patricia; Fuentes, Blanca] Hosp Univ La Paz, Madrid, Spain; [Angel Gamero-Garcia, Miguel] Hosp Univ Virgen Macarena, Seville, Spain; [Alonso de Lecinana, Maria] Hosp Univ Ramon &amp; Cajal, Madrid, Spain; [Canovas-Verge, David] Corporacio Sanitaria Parc Tauli, Sabadell, Spain; [Aladro, Yolanda] Hosp Univ Getafe, Madrid, Spain; [Parkhutik, Vera; Lago-Martin, Aida] Hosp Univ &amp; Politecn La Fe, Valencia, Spain; [Maria de Arce-Borda, Ana] Hosp Univ Donostia, Donostia San Sebastian, Gipuzkoa, Spain; [Usero-Ruiz, Maria] Hosp Clinico Univ Valladolid, Valladolid, Spain; [Delgado-Mederos, Raquel] Hosp Santa Creu &amp; Sant Pau, Barcelona, Spain; [Pampliega, Ana] Hosp Gen Univ Alicante, Alicante, Spain; [Ximenez-Carrillo, Alvaro] Hosp Univ Princesa, Madrid, Spain; [Bartulos-Iglesias, Monica] Complejo Asistencial Univ Burgos, Burgos, Spain</t>
  </si>
  <si>
    <t>Garcia-Pastor, A (reprint author), Hosp Gen Univ Gregorio Maranon, Dept Neurol, Stroke Ctr, Madrid, Spain.</t>
  </si>
  <si>
    <t>1747-4930</t>
  </si>
  <si>
    <t>de Pipaon, MS; Dorronsoro, I; Alvarez-Cuervo, L; Butte, NF; Madero, R; Barrios, V; Coya, J; Martinez-Biarge, M; Martos-Moreno, GA; Fewtrell, MS; Argente, J; Quero, J</t>
  </si>
  <si>
    <t>The impact of intrauterine and extrauterine weight gain in premature infants on later body composition</t>
  </si>
  <si>
    <t>PEDIATRIC RESEARCH</t>
  </si>
  <si>
    <t>[Saenz de Pipaon, Miguel; Dorronsoro, Izaskun; Alvarez-Cuervo, Laura; Martinez-Biarge, Miriam; Quero, Jose] Univ Autonoma Madrid, Red Salud Materno Infantil &amp; Desarrollo SAMID, Hosp Univ La Paz, Dept Neonatol, Madrid, Spain; [Butte, Nancy F.] USDA ARS, Childrens Nutr Res Ctr, Pediat, Baylor Coll Med, Houston, TX USA; [Madero, Rosario] Hosp Univ La Paz, Dept Biostat, Madrid, Spain; [Barrios, Vicente; Martos-Moreno, Gabriel A.; Argente, Jesus] Univ Autonoma Madrid, CIBER Fisiopatol Obesidad &amp; Nutr CIBEROBN, Hosp Infantil Univ Nino Jesus,Inst Invest La Prin, Dept Pediat &amp; Endocrinol,IMDEA Food Inst,Dept Ped, Madrid, Spain; [Coya, Juan] Hosp Univ La Paz, Dept Nucl Med, Madrid, Spain; [Fewtrell, Mary S.] UCL Inst Child Hlth, Childhood Nutr Res Ctr, London, England</t>
  </si>
  <si>
    <t>de Pipaon, MS (reprint author), Univ Autonoma Madrid, Red Salud Materno Infantil &amp; Desarrollo SAMID, Hosp Univ La Paz, Dept Neonatol, Madrid, Spain.</t>
  </si>
  <si>
    <t>0031-3998</t>
  </si>
  <si>
    <t>Lupo, V; Frasquet, M; Sanchez-Monteagudo, A; Barreiro, M; Garcia-Romero, M; Alberti, MA; Marquez-Infante, C; Pascual, SI; Casasnovas, C; Quintans, B; Camacho, A; Dominguez, C; Sedano, MJ; Pelayo, AL; Pardo, J; Sobrino, T; Sobrido, MJ; Sevilla, T; Espinos, C</t>
  </si>
  <si>
    <t>MOLECULAR DIAGNOSIS OF INHERITED PERIPHERAL NEUROPATHIES: GENE PANEL VS. EXOME SEQUENCING</t>
  </si>
  <si>
    <t>JOURNAL OF THE PERIPHERAL NERVOUS SYSTEM</t>
  </si>
  <si>
    <t>[Lupo, V; Sanchez-Monteagudo, A.; Espinos, C.] Ctr Invest Principe Felipe, Valencia, Spain; [Lupo, V; Sanchez-Monteagudo, A.; Espinos, C.] INCLIVA &amp; IIS La Fe Rare Dis Joint Units, Valencia, Spain; [Frasquet, M.; Barreiro, M.; Sevilla, T.] Hosp Univ &amp; Politecn La Fe, Valencia, Spain; [Frasquet, M.; Sevilla, T.] CIBER Rare Dis CIBERER, Barcelona, Spain; [Garcia-Romero, M.; Pascual, S., I] Hosp La Paz, Madrid, Spain; [Alberti, M. A.; Casasnovas, C.] Hosp Bellvitge Princeps Espanya, Barcelona, Spain; [Marquez-Infante, C.] Hosp Virgen del Rocio, Seville, Spain; [Quintans, B.; Sobrido, M. J.] IDIS, Santiago De Compostela, Spain; [Quintans, B.; Sobrido, M. J.] CIBERER, Fdn Publ Galega Med Xenom, Santiago De Compostela, Spain; [Camacho, A.; Dominguez, C.] Hosp 12 Octubre, Madrid, Spain; [Sedano, M. J.; Pelayo, A. L.] Hosp Univ Marques de Valdecilla, Santander, Spain; [Pardo, J.; Sobrino, T.] Hosp Clin Univ Santiago de Compostela, Santiago De Compostela, Spain</t>
  </si>
  <si>
    <t>1085-9489</t>
  </si>
  <si>
    <t>SEP</t>
  </si>
  <si>
    <t>Lopez, MV; de Castro, PD; Valderrama, EB; Herrero, MCM; Villanueva, NG; Romero, AJA; Pascual, SIP</t>
  </si>
  <si>
    <t>Outcome of arterial ischemic stroke in children with heart disease</t>
  </si>
  <si>
    <t>EUROPEAN JOURNAL OF PAEDIATRIC NEUROLOGY</t>
  </si>
  <si>
    <t>[Vazquez Lopez, Maria; de Castro de Castro, Pedro; Barredo Valderrama, Estibaliz; Miranda Herrero, Ma Concepcion] HGU Gregorio Mararnon, Dept Neuropaediat, Madrid, Spain; [Gil Villanueva, Nuria] HGU Gregorio Mararnon, Dept Paediat Cardiol, Madrid, Spain; [Alcaraz Romero, Andres J.] HGU Gregorio Mararnon, Dept Paediat Intens Care, Madrid, Spain; [Pascual Pascual, Samuel I.] Hosp Univ La Paz, Dept Neuropaediat, Madrid, Spain</t>
  </si>
  <si>
    <t>Lopez, MV (reprint author), Hosp Materno Infantil Gregorio Maranon, Serv Neuropediat, C ODonnell 48, Madrid 28009, Spain.</t>
  </si>
  <si>
    <t>1090-3798</t>
  </si>
  <si>
    <t>Sims, R; van der Lee, SJ; Naj, AC; Bellenguez, C; Badarinarayan, N; Jakobsdottir, J; Kunkle, BW; Boland, A; Raybould, R; Bis, JC; Martin, ER; Grenier-Boley, B; Heilmann-Heimbach, S; Chouraki, V; Kuzma, AB; Sleegers, K; Vronskaya, M; Ruiz, A; Graham, RR; Olaso, R; Hoffmann, P; Grove, ML; Vardarajan, BN; Hiltunen, M; Nothen, MM; White, CC; Hamilton-Nelson, KL; Epelbaum, J; Maier, W; Choi, SH; Beecham, GW; Dulary, C; Herms, S; Smith, AV; Funk, CC; Derbois, C; Forstner, AJ; Ahmad, S; Li, HD; Bacq, D; Harold, D; Satizabal, CL; Valladares, O; Squassina, A; Thomas, R; Brody, JA; Qu, LM; Sanchez-Juan, P; Morgan, T; Wolters, FJ; Zhao, Y; Garcia, FS; Denning, N; Fornage, M; Malamon, J; Naranjo, MCD; Majounie, E; Mosley, TH; Dombroski, B; Wallon, D; Lupton, MK; Dupuis, J; Whitehead, P; Fratiglioni, L; Medway, C; Jian, XQ; Mukherjee, S; Keller, L; Brown, K; Lin, HH; Cantwell, LB; Panza, F; McGuinness, B; Moreno-Grau, S; Burgess, JD; Solfrizzi, V; Proitsi, P; Adams, HH; Allen, M; Seripa, D; Pastor, P; Cupples, LA; Price, ND; Hannequin, D; Frank-Garcia, A; Levy, D; Chakrabarty, P; Caffarra, P; Giegling, I; Beiser, AS; Giedraitis, V; Hampel, H; Garcia, ME; Wang, X; Lannfelt, L; Mecocci, P; Eiriksdottir, G; Crane, PK; Pasquier, F; Boccardi, V; Henandez, I; Barber, RC; Scherer, M; Tarraga, L; Adams, PM; Leber, M; Chen, Y; Albert, MS; Riedel-Heller, S; Emilsson, V; Beekly, D; Braae, A; Schmidt, R; Blacker, D; Masullo, C; Schmidt, H; Doody, RS; Spalletta, G; Longstreth, WT; Fairchild, TJ; Bossu, P; Lopez, OL; Frosch, MP; Sacchinelli, E; Ghetti, B; Yang, Q; Huebinger, RM; Jessen, F; Li, S; Kamboh, MI; Morris, J; Sotolongo-Grau, O; Katz, MJ; Corcoran, C; Dunstan, M; Braddel, A; Thomas, C; Meggy, A; Marshall, R; Gerrish, A; Chapman, J; Aguilar, M; Taylor, S; Hill, M; Fairen, MD; Hodges, A; Vellas, B; Soininen, H; Kloszewska, I; Daniilidou, M; Uphill, J; Patel, Y; Hughes, JT; Lord, J; Turton, J; Hartmann, AM; Cecchetti, R; Fenoglio, C; Serpente, M; Arcaro, M; Caltagirone, C; Orfei, MD; Ciaramella, A; Pichler, S; Mayhaus, M; Gu, W; Lleo, A; Forte, J; Blesa, R; Barber, IS; Brookes, K; Cupidi, C; Maletta, RG; Carrell, D; Sorbi, S; Moebus, S; Urbano, M; Pilotto, A; Kornhuber, J; Bosco, P; Todd, S; Craig, D; Johnston, J; Gill, M; Lawlor, B; Lynch, A; Fox, NC; Hardy, J; Albin, RL; Apostolova, LG; Arnold, SE; Asthana, S; Atwood, CS; Baldwin, CT; Barnes, LL; Barral, S; Beach, TG; Becker, JT; Bigio, EH; Bird, TD; Boeve, BF; Bowen, JD; Boxer, A; Burke, JR; Burns, JM; Buxbaum, JD; Cairns, NJ; Cao, CH; Carlson, CS; Carlsson, CM; Carney, RM; Carrasquillo, MM; Carroll, SL; Diaz, CC; Chui, HC; Clark, DG; Cribbs, DH; Crocco, EA; DeCarli, C; Dick, M; Duara, R; Evans, DA; Faber, KM; Fallon, KB; Fardo, DW; Farlow, MR; Ferris, S; Foroud, TM; Galasko, DR; Gearing, M; Geschwind, DH; Gilbert, JR; Graff-Radford, NR; Green, RC; Growdon, JH; Hamilton, RL; Harrell, LE; Honig, LS; Huentelman, MJ; Hulette, CM; Hyman, BT; Jarvik, GP; Abner, E; Jin, LW; Jun, G; Karydas, A; Kaye, JA; Kim, R; Kowall, NW; Kramer, JH; LaFerla, FM; Lah, JJ; Leverenz, JB; Levey, AI; Li, G; Lieberman, AP; Lunetta, KL; Lyketsos, CG; Marson, DC; Martiniuk, F; Mash, DC; Masliah, E; McCormick, WC; McCurry, SM; McDavid, AN; Mckee, AC; Mesulam, M; Miller, BL; Miller, CA; Miller, JW; Morris, JC; Murrell, JR; Myers, AJ; O'Bryant, S; Pankratz, VS; Pankratz, VS; Parisi, JE; Paulson, HL; Perry, W; Peskind, E; Pierce, A; Poon, WW; Potter, H; Quinn, JF; Raj, A; Raskind, M; Reisberg, B; Reitz, C; Ringman, JM; Roberson, ED; Rogaeva, E; Rosen, HJ; Rosenberg, RN; Sager, MA; Saykin, AJ; Schneider, JA; Schneider, LS; Seeley, WW; Smith, AG; Sonnen, JA; Spina, S; Stern, RA; Swerdlow, RH; Tanzi, RE; Thornton-Wells, TA; Trojanowski, JQ; Troncoso, JC; Van Deerlin, VM; Van Eldik, LJ; Vinters, HV; Vonsattel, JP; Weintraub, S; Welsh-Bohmer, KA; Wilhelmsen, KC; Williamson, J; Woltjer, RL; Wright, CB; Yu, CE; Yu, L; Garzia, F; Golamaully, F; Septier, G; Engelborghs, S; Vandenberghe, R; De Deyn, PP; Fernadez, CM; Benito, YA; Thonberg, H; Forsell, C; Lilius, L; Kinhult-Stahlbom, A; Kilander, L; Brundin, R; Concari, L; Helisalmi, S; Koivisto, AM; Haapasalo, A; Dermecourt, V; Fievet, N; Hanon, O; Dufouil, C; Brice, A; Ritchie, K; Dubois, B; Himali, JJ; Keene, CD; Tschanz, J; Fitzpatrick, AL; Kukull, WA; Norton, M; Aspelund, T; Larson, EB; Munger, R; Rotter, JI; Lipton, RB; Bullido, MJ; Hofman, A; Montine, TJ; Coto, E; Boerwinkle, E; Petersen, RC; Alvarez, V; Rivadeneira, F; Reiman, EM; Gallo, M; O'Donnell, CJ; Reisch, JS; Bruni, AC; Royall, DR; Dichgans, M; Sano, M; Galimberti, D; St George-Hyslop, P; Scarpini, E; Tsuang, DW; Mancuso, M; Bonuccelli, U; Winslow, AR; Daniele, A; Wu, CK; Peters, O; Nacmias, B; Riemenschneider, M; Heun, R; Brayne, C; Rubinsztein, DC; Bras, J; Guerreiro, R; Al-Chalabi, A; Shaw, CE; Collinge, J; Mann, D; Tsolaki, M; Clarimon, J; Sussams, R; Lovestone, S; O'Donovan, MC; Owen, MJ; Behrens, TW; Mead, S; Goate, AM; Uitterlinden, AG; Holmes, C; Cruchaga, C; Ingelsson, M; Bennett, DA; Powell, J; Golde, TE; Graff, C; De Jager, PL; Morgan, K; Ertekin-Taner, N; Combarros, O; Psaty, BM; Passmore, P; Younkin, SG; Berr, C; Gudnason, V; Rujescu, D; Dickson, DW; Dartigues, JF; DeStefano, AL; Ortega-Cubero, S; Hakonarson, H; Campion, D; Boada, M; Kauwe, JK; Farrer, LA; Van Broeckhoven, C; Ikram, MA; Jones, L; Haines, JL; Tzourio, C; Launer, LJ; Escott-Price, V; Mayeux-, R; Deleuze, JF; Amin, N; Holmans, PA; Pericak-Vance, MA; Amouyel, P; van Duijn, CM; Ramirez, A; Wang, LS; Lambert, JC; Seshadri, S; Williams, J; Schellenberg, GD</t>
  </si>
  <si>
    <t>Rare coding variants in PLCG2, ABI3, and TREM2 implicate microglial-mediated innate immunity in Alzheimer's disease</t>
  </si>
  <si>
    <t>NATURE GENETICS</t>
  </si>
  <si>
    <t>[Sims, Rebecca; Badarinarayan, Nandini; Raybould, Rachel; Vronskaya, Maria; Thomas, Rhodri; Morgan, Taniesha; Denning, Nicola; Majounie, Elisa; Dunstan, Melanie; Braddel, Amy; Thomas, Charlene; Meggy, Alun; Marshall, Rachel; Gerrish, Amy; Chapman, Jade; Taylor, Sarah; Hill, Matt; O'Donovan, Michael C.; Owen, Michael J.; Jones, Lesley; Escott-Price, Valentina; Holmans, Peter A.; Williams, Julie] Cardiff Univ, MRC Ctr Neuropsychiat Genet &amp; Gen, Inst Psychol Med &amp; Clin Neurosci, Cardiff, S Glam, Wales; [van der Lee, Sven J.; Ahmad, Shahzad; Wolters, Frank J.; Adams, Hieab H.; Hofman, Albert; Rivadeneira, Fernando; Uitterlinden, Andre G.; Ikram, M. Arfan; Amin, Najaf; van Duijn, Cornelia M.] Erasmus MC, Dept Epidemiol, Rotterdam, Netherlands; [Naj, Adam C.] Univ Penn, Perelman Sch Med, Ctr Clin Epidemiol &amp; Biostat, Dept Biostat &amp; Epidemiol, Philadelphia, PA USA; [Bellenguez, Celine; Grenier-Boley, Benjamin; Fievet, Nathalie; Amouyel, Philippe; Lambert, Jean-Charles] Risk Factors &amp; Mol Determinants Aging Related Dis, RID AGE, U1167, INSERM, Lille, France; [Bellenguez, Celine; Grenier-Boley, Benjamin; Fievet, Nathalie; Amouyel, Philippe; Lambert, Jean-Charles] Inst Pasteur, Lille, France; [Bellenguez, Celine; Grenier-Boley, Benjamin; Fievet, Nathalie; Amouyel, Philippe] Univ Lille, Excellence Lab LabEx DISTALZ, U1167, Lille, France; [Jakobsdottir, Johanna; Smith, Albert V.; Eiriksdottir, Gudny; Emilsson, Valur; Aspelund, Thor; Gudnason, Vilmundur] Iceland Heart Assoc, Kopavogur, Iceland; Univ Miami, John P Hussman Inst Human Gen, Miami, FL USA; [Boland, Anne; Olaso, Robert; Dulary, Cecile; Derbois, Celine; Bacq, Delphine; Golamaully, Feroze; Septier, Gislain; Deleuze, Jean-Francois] Ctr Natl Genotypage, Inst Genom, CEA, Evry, France; [Bis, Joshua C.; Brody, Jennifer A.; Psaty, Bruce M.] Univ Washington, Dept Med, Cardiovasc Hlth Res Unit, Seattle, WA USA; Univ Miami, Dept Human Genet, Dr John T Macdonald Fdn, Miami, FL USA; [Heilmann-Heimbach, Stefanie; Hoffmann, Per; Noethen, Markus M.; Herms, Stefan; Forstner, Andreas J.; Ramirez, Alfredo] Univ Bonn, Inst Human Genet, Bonn, Germany; [Heilmann-Heimbach, Stefanie; Hoffmann, Per; Noethen, Markus M.; Herms, Stefan; Forstner, Andreas J.] Univ Bonn, Life &amp; Brain Ctr, Dept Gen, Bonn, Germany; [Chouraki, Vincent; Choi, Seung-Hoan; Satizabal, Claudia L.; Levy, Daniel; Hanon, Olivier; Farrer, Lindsay A.; Seshadri, Sudha] Boston Univ, Sch Med, Boston, MA 02118 USA; [Chouraki, Vincent; Satizabal, Claudia L.; Cupples, L. Adrienne; Levy, Daniel; Beiser, Alexa S.; O'Donnell, Christopher J.; DeStefano, Anita L.; Seshadri, Sudha] Framingham Heart Dis Epidemiol Study, Framingham, MA USA; [Kuzma, Amanda B.; Valladares, Otto; Qu, Liming; Zhao, Yi; Malamon, John; Dombroski, Beth; Cantwell, Laura B.; Wang, Li-San; Schellenberg, Gerard D.] Univ Penn, Sch Med, Dept Pathol &amp; Lab Med, Penn Neurodegenerat Genom Ctr, Philadelphia, PA 19104 USA; [Sleegers, Kristel; Van Broeckhoven, Christine] VIB, Dept Mol Genet, Neurodegenerat Brain Dis Grp, Antwerp, Belgium; [Sleegers, Kristel; Engelborghs, Sebastien; De Deyn, Peter P.; Van Broeckhoven, Christine] Univ Antwerp, Inst Born Bunge, Antwerp, Belgium; [Ruiz, Agustin; Moreno-Grau, Sonia; Henandez, Isabel; Tarraga, Lluis; Sotolongo-Grau, Oscar; Boada, Merce] Inst Catala Neurociencies Aplicades, Res Ctr, Barcelona, Spain; [Ruiz, Agustin; Moreno-Grau, Sonia; Henandez, Isabel; Tarraga, Lluis; Sotolongo-Grau, Oscar; Boada, Merce] Inst Catala Neurociencies Aplicades, Memory Clin Fundacio ACE, Barcelona, Spain; [Graham, Robert R.; Behrens, Timothy W.] Genentech Inc, Immunol Biomarkers Grp, San Francisco, CA USA; [Hoffmann, Per; Herms, Stefan] Univ Basel, Div Med Genet, Univ Hosp, Basel, Switzerland; [Hoffmann, Per; Herms, Stefan] Univ Basel, Dept Biomed, Basel, Switzerland; [Grove, Megan L.; Boerwinkle, Eric] Univ Texas Hlth Sci Ctr Houston, Human Genet Ctr, Sch Publ Hlth, Houston, TX USA; [Vardarajan, Badri N.; Barral, Sandra; Honig, Lawrence S.; Williamson, Jennifer; Mayeux-, Richard] Columbia Univ, Dept Neurol, Taub Inst Alzheimers Dis &amp; Aging Brain, New York, NY USA; [Vardarajan, Badri N.; Barral, Sandra; Reitz, Christiane; Mayeux-, Richard] Columbia Univ, Gertrude H Sergievsky Ctr, New York, NY USA; [Vardarajan, Badri N.; Barral, Sandra; Reitz, Christiane; Mayeux-, Richard] Columbia Univ, Dept Neurol, New York, NY USA; [Hiltunen, Mikko] Univ Eastern Finland, Inst Biomed, Kuopio, Finland; [Hiltunen, Mikko; Soininen, Hilkka; Helisalmi, Seppo; Koivisto, Anne Maria; Haapasalo, Annakaisa] Kuopio Univ Hosp, Dept Neurol, Kuopio, Finland; [White, Charles C.] Brigham &amp; Womens Hosp, Dept Neurol &amp; Psychiat, Inst Neurosci, Program Translat NeuroPsychiatr Gen, Boston, MA USA; [Epelbaum, Jacques] Univ Paris 05, INSERM, Ctr Psychiat &amp; Neurosci, UMR 894, Paris, France; [Maier, Wolfgang; Jessen, Frank] German Ctr Neurodegenerat Dis DZNE, Bonn, Germany; [Maier, Wolfgang; Jessen, Frank; Heun, Reinhard; Ramirez, Alfredo] Univ Bonn, Dept Psychiat &amp; Psychotherapy, Bonn, Germany; [Naj, Adam C.; Choi, Seung-Hoan; Dupuis, Josee; Cupples, L. Adrienne; Beiser, Alexa S.; Chen, Yuning; Yang, Qiong; Li, Shuo; DeStefano, Anita L.] Boston Univ, Sch Publ Hlth, Dept Biostat, Boston, MA USA; [Smith, Albert V.; Gudnason, Vilmundur] Univ Iceland, Fac Med, Reykjavik, Iceland; [Funk, Cory C.; Li, Hongdong; Price, Nathan D.] Inst Syst Biol, Seattle, WA USA; [Harold, Denise] Dublin City Univ, Sch Biotechnol, Dublin, Ireland; [Squassina, Alessio] Univ Cagliari, Dept Biomed Sci, Sect Neurosci &amp; Clin Pharmacol, Cagliari, Italy; [Sanchez-Juan, Pascual; Combarros, Onofre] Neurol Serv, Santander, Spain; [Sanchez-Juan, Pascual; Combarros, Onofre] Univ Cantabria, Marques Valdecilla Univ Hosp, CIBERNED, Santander, Spain; [Sanchez-Juan, Pascual; Combarros, Onofre] IFIMAV, Santander, Spain; [Sanchez Garcia, Florentino; Deniz Naranjo, Maria Candida; Munoz Fernadez, Carmen; Aladro Benito, Yoland] Hosp Univ Doctor Negrin, Dept Immunol, Las Palmas Gran Canaria, Spain; [Fornage, Myriam; Jian, Xueqiu] Univ Texas Hlth Sci Ctr Houston, Brown Fdn Inst Mol Med, Houston, TX 77030 USA; [Mosley, Thomas H.] Univ Mississippi, Med Ctr, Dept Med, Jackson, MS 39216 USA; [Mosley, Thomas H.] Univ Mississippi, Med Ctr, Dept Geriatr, Jackson, MS 39216 USA; [Mosley, Thomas H.] Univ Mississippi, Med Ctr, Dept Gerontol &amp; Neurol, Jackson, MS 39216 USA; [Wallon, David; Campion, Dominique] Ctr Hos Rouvray, Sotteville Ies Rouen, France; [Wallon, David; Hannequin, Didier; Campion, Dominique] Normandy Univ, IRIB, Rouen Univ, U1079,INSERM, Rouen, France; [Lupton, Michelle K.; Proitsi, Petra; Patel, Yogen; Hughes, Joseph T.; Powell, John] Kings Coll London, Inst Psychiat Psychol &amp; Neurosci, Dept Basic &amp; Clin Neurosci, London, England; [Lupton, Michelle K.] QIMR Berghofer Med Res Inst, Genet Epidemiol, Herston, Qld, Australia; [Fratiglioni, Laura; Graff, Caroline] Karolinska Univ Hosp Huddinge, Dept Geriatr Med, Stockholm, Sweden; [Fratiglioni, Laura; Keller, Lina] Karolinska Inst, Dept Neurobiol, Care Sci &amp; Soc, Aging Res Ctr, Stockholm, Sweden; [Fratiglioni, Laura; Keller, Lina] Stockholm Univ, Stockholm, Sweden; [Medway, Christopher; Brown, Kristelle; Lord, Jenny; Turton, James; Morgan, Kevin] Univ Nottingham, Queens Med Ctr, Inst Genet, Nottingham, England; [Mukherjee, Shubhabrata; Crane, Paul K.; McCormick, Wayne C.; Yu, Lei; Larson, Eric B.] Univ Washington, Dept Med, Seattle, WA USA; [Lin, Honghuang] Boston Univ, Sch Med, Dept Med, Sect Computat Biomed, Boston, MA 02118 USA; [Panza, Francesco] Univ Bari Aldo Moro, Dept Basic Med Neurosci &amp; Sense Organs, Neurodegenerat Dis Unit, Bari, Italy; [McGuinness, Bernadette; Todd, Stephen; Craig, David; Johnston, Janet; Passmore, Peter] Queens Univ, Sch Med Dent &amp; Biomed Sci, Ctr Publ Hlth, Belfast, Antrim, North Ireland; [Burgess, Jeremy D.; Allen, Mariet; Wang, Xue; Carrasquillo, Minerva M.; Graff-Radford, Neill R.; Ertekin-Taner, Nilufer; Younkin, Steven G.; Dickson, Dennis W.] Mayo Clin, Dept Neurosci, Jacksonville, FL 32224 USA; [Solfrizzi, Vincenzo] Univ Bari Aldo Moro, Geriatr Med Memory Unit, Bari, Italy; [Solfrizzi, Vincenzo] Univ Bari Aldo Moro, Rare Dis Ctr, Bari, Italy; [Seripa, Davide; Urbano, Maria; Pilotto, Alberto] IRCCS Casa Sollievo Sofferenza, Geriatr Unit, San Giovanni Rotondo, Italy; [Seripa, Davide; Urbano, Maria; Pilotto, Alberto] IRCCS Casa Sollievo Sofferenza, Dept Med Sci, Gerontol Geriatr Res Lab, San Giovanni Rotondo, Italy; [Pastor, Pau; Mecocci, Patrizia; Boccardi, Virginia; Cecchetti, Roberta] Univ Perugia, Dept Med, Sect Gerontol &amp; Geriatr, Perugia, Italy; [Hannequin, Didier] Rouen Univ Hosp, Dept Neurol, Rouen, France; [Frank-Garcia, Ana] Univ Autonoma Madrid, Univ Hosp La Paz, Dept Neurol, Madrid, Spain; [Frank-Garcia, Ana; Bullido, Maria J.] Inst Invest Sanitaria Hosp la Paz IdiPAZ, Madrid, Spain; [Frank-Garcia, Ana; Diez Fairen, Mnica; Lleo, Alberto; Forte, Juan; Blesa, Rafael; Bullido, Maria J.; Clarimon, Jordi; Psaty, Bruce M.; Ortega-Cubero, Sara] Inst Salud Carlos III, Ctr Invest Biomed Red Enfermedades Neurodegenerat, Madrid, Spain; [Levy, Daniel] NHLBI, Bldg 10, Bethesda, MD 20892 USA; [Chakrabarty, Paramita; Diaz, Carolina Ceballos; Golde, Todd E.] Univ Florida, Dept Neurosci, Ctr Translat Res Neurodegenerat Dis, Gainesville, FL 32610 USA; [Caffarra, Paolo; Concari, Letizia] Univ Parma, Dept Neurosci, Parma, Italy; [Caffarra, Paolo; Concari, Letizia] AUSL, Ctr Cognit Disorders, Parma, Italy; [Giegling, Ina; Hartmann, Annette M.; Rujescu, Dan] Martin Luther Univ Halle Wittenberg, Dept Psychiat, Halle, Germany; [Giedraitis, Vilmantas; Lannfelt, Lars; Kilander, Lena; Brundin, RoseMarie; Ingelsson, Martin] Uppsala Univ, Dept Publ Hlth Geriatr, Uppsala, Sweden; [Hampel, Harald] AXA Res Fund &amp; UPMC Chair, Paris, France; [Hampel, Harald] Univ Paris 06, Sorbonne Univ, Paris, France; [Hampel, Harald] Hop La Pitie Salpetriere, Inst Memoire &amp; Malad Alzheimer IM2A, Paris, France; [Hampel, Harald] Hop La Pitie Salpetriere, Inst Cerveau &amp; Moelle Epiniere ICM, Dept Neurol, Paris, France; [Garcia, Melissa E.; Launer, Lenore J.] NIA, Lab Epidemiol &amp; Populat Sci, Bethesda, MD 20892 USA; [Pasquier, Florence; Amouyel, Philippe] Ctr Hosp Univ Lille, Epidemiol &amp; Publ Hlth Dept, Lille, France; [Pasquier, Florence] CNR Maj, INSERM, UMRS 1171, Lille, France; [Barber, Robert C.] Univ North Texas, Hlth Sci Ctr, Dept Pharmacol &amp; Neurosci, Ft Worth, TX USA; [Scherer, Martin] Univ Med Ctr Hamburg Eppendorf, Dept Primary Med Care, Hamburg, Germany; [Adams, Perrie M.] Univ Texas Southwestern Med Ctr Dallas, Dept Psychiat, Dallas, TX USA; [Leber, Markus; Jessen, Frank; Ramirez, Alfredo] Univ Cologne, Dept Psychiat &amp; Psychotherapy, Cologne, Germany; [Albert, Marilyn S.] Johns Hopkins Univ, Dept Neurol, Baltimore, MD 21218 USA; [Riedel-Heller, Steffi] Univ Leipzig, Inst Social Med Occupat Hlth &amp; Publ Hlth, Leipzig, Germany; [Emilsson, Valur] Univ Iceland, Fac Pharmaceut Sci, Reykjavik, Iceland; [Beekly, Duane] Univ Washington, Natl Alzheimers Coordinating Ctr, Seattle, WA 98195 USA; [Braae, Anne; Barber, Imelda S.; Brookes, Keeley] Univ Nottingham, Sch Life Sci, Nottingham, England; [Braae, Anne; Barber, Imelda S.; Brookes, Keeley] Univ Nottingham, Sch Med, Nottingham, England; [Schmidt, Reinhold] Med Univ Graz, Dept Neurol, Clin Div Neurogeriatr, Graz, Austria; [Blacker, Deborah] Harvard Sch Publ Hlth, Dept Epidemiol, Boston, MA USA; [Blacker, Deborah] Harvard Med Sch, Massachusetts Gen Hosp, Dept Psychiat, Boston, MA USA; [Masullo, Carlo] Univ Cattolica Sacro Cuore, Dept Neurol, Rome, Italy; [Schmidt, Helena] Med Univ Graz, Inst Mol Biol &amp; Biochem, Graz, Austria; [Doody, Rachelle S.] Baylor Coll Med, Alzheimers Dis &amp; Memory Disorders Ctr, Houston, TX 77030 USA; [Spalletta, Gianfranco; Bossu, Paola; Sacchinelli, Eleonora; Caltagirone, Carlo; Orfei, Maria Donata; Ciaramella, Antonio] IRCCS, Santa Lucia Fdn, Expt Neuropsychiat Lab, Dept Clin &amp; Behav Neurol, Rome, Italy; [Longstreth, W. T., Jr.; Bird, Thomas D.] Univ Washington, Dept Neurol, Seattle, WA 98195 USA; [Longstreth, W. T., Jr.; Fitzpatrick, Annette L.; Kukull, Walter A.; Psaty, Bruce M.] Univ Washington, Dept Epidemiol, Seattle, WA 98195 USA; [Fairchild, Thomas J.] Univ North Texas, Hlth Sci Ctr, Off Strategy &amp; Measurement, Ft Worth, TX USA; [Lopez, Oscar L.] Univ Pittsburgh, Dept Psychiat, Pittsburgh, PA USA; [Lopez, Oscar L.] Univ Pittsburgh, Dept Neurol, Pittsburgh, PA 15260 USA; [Frosch, Matthew P.] Massachusetts Gen Hosp, CS Kubik Lab Neuropathol, Charlestown, MA USA; [Ghetti, Bernardino; Murrell, Jill R.; Spina, Salvatore] Indiana Univ, Dept Pathol &amp; Lab Med, Indianapolis, IN 46204 USA; [Huebinger, Ryan M.] Univ Texas Southwestern Med Ctr Dallas, Dept Surg, Dallas, TX USA; [Kamboh, M. Ilyas] Univ Pittsburgh, Alzheimers Dis Res Ctr, Pittsburgh, PA USA; [Kamboh, M. Ilyas] Univ Pittsburgh, Dept Human Genet, Pittsburgh, PA USA; [Morris, John; Cruchaga, Carlos] Washington Univ, Sch Med, Dept Psychiat, St Louis, MO 63110 USA; [Morris, John; Cruchaga, Carlos] Washington Univ, Sch Med, Hope Ctr Program Prot Aggregat &amp; Neurodegenerat, St Louis, MO USA; [Katz, Mindy J.; Lipton, Richard B.] Albert Einstein Coll Med, Dept Neurol, Bronx, NY 10467 USA; [Corcoran, Chris; Tschanz, Joann; Norton, Maria; Munger, Ron] Utah State Univ, Dept Math &amp; Stat, Logan, UT 84322 USA; [Aguilar, Miquel; Diez Fairen, Mnica] Fundacio Recerca Biomed &amp; Social Mutua Terrassa, Barcelona, Spain; [Aguilar, Miquel] Hosp Univ Mutua Terrassa, Dept Neurol, Memory Unit, Barcelona, Spain; [Hodges, Angela] Kings Coll London, Inst Psychiat Psychol &amp; Neurosci, Dept Old Age Psychiat, London, England; [Vellas, Bruno] Univ Toulouse, INSERM, U558, Toulouse, France; [Kloszewska, Iwona] Med Univ Lodz, Elderly &amp; Psychiat Disorders Dept, Lodz, Poland; [Daniilidou, Makrina] Univ Leicester, Dept Hlth Sci, Psychiat Elderly, Leicester, Leics, England; [Uphill, James; Collinge, John; Mead, Simon; Uitterlinden, Andre G.] UCL Inst Neurol, MRC Prion Unit, Dept Neurodegenerat Dis, London, England; [Fenoglio, Chiara; Serpente, Maria; Arcaro, Marina; Galimberti, Daniela; Scarpini, Elio; Uitterlinden, Andre G.] Univ Milan, IRCCS Osped Policlin, Fdn Ca Granda, Dept Pathophysiol &amp; Transplantat, Milan, Italy; [Pichler, Sabrina; Mayhaus, Manuel; Gu, Wei; Riemenschneider, Matthias] Univ Hosp, Dept Psychiat &amp; Psychotherapy, Saarland, Germany; [Lleo, Alberto; Forte, Juan; Blesa, Rafael; Clarimon, Jordi] Autonomous Univ Barcelona, Memory Unit, Dept Neurol, Barcelona, Spain; [Lleo, Alberto; Forte, Juan; Blesa, Rafael; Clarimon, Jordi] Autonomous Univ Barcelona, Hosp Santa Creu &amp; St Pau, St Pau Biomed Res Inst, Barcelona, Spain; [Cupidi, Chiara; Maletta, Raffaele Giovanni; Gallo, Maura; Bruni, Amalia Cecilia] ASP Catanzaro, Reg Neurogenet Ctr CRN, Lamezia Terme, Italy; [Carrell, David; Li, Ge; Peskind, Elaine; Raskind, Murray; Tsuang, Debby W.] Univ Washington, Sch Med, Dept Psychiat &amp; Behav Sci, Seattle, WA 98195 USA; [Sorbi, Sandro; Nacmias, Benedetta] Univ Florence, NEUROFARBA, Dept Neurosci Psychol Drug Res &amp; Child Hlth, Florence, Italy; [Sorbi, Sandro; Nacmias, Benedetta] IRCCS Don Carlo Gnocchi, Florence, Italy; [Moebus, Susanne] Univ Duisburg Essen, Univ Hosp Essen, Inst Med Informat Biometry &amp; Epidemiol, Essen, Germany; [Kornhuber, Johannes] Univ Erlangen Nurnberg, Dept Psychiat &amp; Psychotherapy, Erlangen, Germany; [Bosco, Paolo] Assoc Oasi Maria Santissima Srl, IRCCS, Troina, Italy; [Gill, Michael; Lawlor, Brian; Lynch, Aoibhinn] St James Hosp, Mercers Inst Res Aging, Dublin, Ireland; [Gill, Michael; Lawlor, Brian; Lynch, Aoibhinn] Trinity Coll Dublin, Dublin, Ireland; [Fox, Nick C.; Hardy, John; Bras, Jose; Guerreiro, Rita] UCL, Inst Neurol, Dept Mol Neurosci, London, England; [Albin, Roger L.; Paulson, Henry L.] Univ Michigan, Dept Neurol, Ann Arbor, MI USA; [Albin, Roger L.] VAAAHS, GRECC, Ann Arbor, MI USA; [Albin, Roger L.; Paulson, Henry L.] Michigan Alzheimer Dis Ctr, Ann Arbor, MI USA; [Apostolova, Liana G.] Indiana Univ Sch Med, Indiana Alzheimers Dis Ctr, Indianapolis, IN 46202 USA; [Apostolova, Liana G.; Faber, Kelley M.; Foroud, Tatiana M.; Murrell, Jill R.; Saykin, Andrew J.] Indiana Univ, Dept Med &amp; Mol Genet, Indianapolis, IN USA; [Apostolova, Liana G.; Farlow, Martin R.] Indiana Univ, Dept Neurol, Indianapolis, IN USA; [Apostolova, Liana G.; Saykin, Andrew J.] Indiana Univ, Dept Radiol &amp; Imaging Sci, Indianapolis, IN 46204 USA; [Arnold, Steven E.] Univ Penn, Dept Psychiat, Perelman Sch Med, Philadelphia, PA 19104 USA; [Asthana, Sanjay; Atwood, Craig S.] Univ Wisconsin, GRECC, Madison, WI USA; [Asthana, Sanjay; Atwood, Craig S.; Carlsson, Cynthia M.; Sager, Mark A.; Tsuang, Debby W.] Univ Wisconsin, Dept Med, Madison, WI USA; [Asthana, Sanjay; Atwood, Craig S.; Carlsson, Cynthia M.] Wisconsin Alzheimers Dis Res Ctr, Madison, WI USA; [Baldwin, Clinton T.; Jun, Gyungah; Farrer, Lindsay A.] Boston Univ, Dept Med, Genet Program, Boston, MA USA; [Barnes, Lisa L.; Schneider, Julie A.; Garzia, Fabienne; Bennett, David A.] Rush Univ, Med Ctr, Dept Neurol Sci, Chicago, IL 60612 USA; [Barnes, Lisa L.] Rush Univ, Med Ctr, Dept Behav Sci, Chicago, IL 60612 USA; [Barnes, Lisa L.; Schneider, Julie A.; Garzia, Fabienne; Bennett, David A.] Rush Univ, Rush Alzheimers Dis Ctr, Med Ctr, Chicago, IL 60612 USA; [Beach, Thomas G.] Banner Sun Hlth Res Inst, Civin Lab Neuropathol, Phoenix, AZ USA; [Becker, James T.] Univ Pittsburgh, Sch Med, Dept Psychiat, Pittsburgh, PA USA; [Becker, James T.] Univ Pittsburgh, Sch Med, Dept Neurol, Pittsburgh, PA 15261 USA; [Becker, James T.] Univ Pittsburgh, Sch Med, Dept Psychol, Pittsburgh, PA 15261 USA; [Bigio, Eileen H.] Northwestern Univ, Feinberg Sch Med, Dept Pathol, Chicago, IL 60611 USA; [Bigio, Eileen H.; Mesulam, Marsel; Weintraub, Sandra] Northwestern Univ, Feinberg Sch Med, Cognit Neurol &amp; Alzheimers Dis Ctr, Chicago, IL 60611 USA; [Bird, Thomas D.; Li, Ge; Tsuang, Debby W.; Holmes, Clive] VA Puget Sound Hlth Care Syst GRECC, Seattle, WA USA; [Boeve, Bradley F.; Petersen, Ronald C.] Mayo Clin, Dept Neurol, Rochester, MN USA; [Bowen, James D.] Swedish Med Ctr, Seattle, WA USA; [Boxer, Adam; Karydas, Anna; Miller, Bruce L.; Rosen, Howard J.; Seeley, William W.] Univ Calif San Francisco, Dept Neurol, San Francisco, CA USA; [Burke, James R.; Welsh-Bohmer, Kathleen A.] Duke Univ, Dept Med, Durham, NC USA; [Burns, Jeffrey M.; Swerdlow, Russell H.] Univ Kansas, Med Ctr, Alzheimers Dis Ctr, Kansas City, KS 66103 USA; [Buxbaum, Joseph D.] Mt Sinai Sch Med, Dept Genet &amp; Genom Sci, New York, NY USA; [Buxbaum, Joseph D.; Goate, Alison M.] Mt Sinai Sch Med, Dept Neurosci, New York, NY USA; [Buxbaum, Joseph D.; Sano, Mary] Mt Sinai Sch Med, Dept Psychiat, New York, NY USA; [Cairns, Nigel J.; Morris, John C.] Washington Univ, Dept Pathol &amp; Immunol, St Louis, MO USA; [Cao, Chuanhai; Raj, Ashok; Smith, Amanda G.] Univ S Florida, USF Hlth Byrd Alzheimers Inst, Tampa, FL USA; [Carlson, Chris S.; McDavid, Andrew N.] Fred Hutchinson Canc Res Ctr, 1124 Columbia St, Seattle, WA 98104 USA; [Carney, Regina M.; Crocco, Elizabeth A.; Myers, Amanda J.] Univ Miami, Miller Sch Med, Dept Psychiat &amp; Behav Sci, Miami, FL 33136 USA; [Carroll, Steven L.] Med Univ South Carolina, Dept Pathol &amp; Lab Med, Charleston, SC 29425 USA; [Chui, Helena C.; Schneider, Lon S.] Univ Southern Calif, Dept Neurol, Los Angeles, CA USA; [Clark, David G.] Med Univ South Carolina, Dept Neurol, Charleston, SC 29425 USA; [Clark, David G.] Ralph H Johnson VA Med Ctr, Dept Neurol, Charleston, SC USA; [Cribbs, David H.; Pierce, Aimee] Univ Calif Irvine, Dept Neurol, Irvine, CA 92717 USA; [DeCarli, Charles; Pankratz, Vernon S.] Univ Calif Davis, Dept Neurol, Sacramento, CA 95817 USA; [Dick, Malcolm; Poon, Wayne W.] Univ Calif Irvine, Inst Memory Impairments &amp; Neurol Disorder, Irvine, CA USA; [Duara, Ranjan] Mt Sinai Med Ctr, Wien Ctr Alzheimers Dis &amp; Memory Disorders, Miami Beach, FL 33140 USA; [Evans, Denis A.] Rush Univ, Med Ctr, Dept Internal Med, Rush Inst Hlth Aging, Chicago, IL 60612 USA; [Fallon, Kenneth B.] Univ Alabama Birmingham, Dept Pathol, Birmingham, AL USA; [Fardo, David W.] Univ Kentucky, Sanders Brown Ctr Aging, Dept Biostat, Lexington, KY 40536 USA; [Ferris, Steven; Reisberg, Barry] NYU, Dept Psychiat, 550 1St Ave, New York, NY 10016 USA; [Galasko, Douglas R.; Masliah, Eliezer] Univ Calif San Diego, Dept Neurosci, La Jolla, CA 92093 USA; [Gearing, Marla] Emory Univ, Dept Pathol &amp; Lab Med, Atlanta, GA 30322 USA; [Gearing, Marla] Emory Univ, Emory Alzheimers Dis Ctr, Atlanta, GA 30322 USA; [Geschwind, Daniel H.] Univ Calif Los Angeles, Neurogenet Program, Los Angeles, CA USA; [Graff-Radford, Neill R.; Ertekin-Taner, Nilufer; Younkin, Steven G.] Mayo Clin, Dept Neurol, Jacksonville, FL 32224 USA; [Green, Robert C.] Brigham &amp; Womens Hosp, Dept Med, Div Genet, 75 Francis St, Boston, MA 02115 USA; [Green, Robert C.] Brigham &amp; Womens Hosp, Partners Ctr Personalized Genet Med, 75 Francis St, Boston, MA 02115 USA; [Green, Robert C.] Harvard Med Sch, Boston, MA USA; [Growdon, John H.; Hyman, Bradley T.; Tanzi, Rudolph E.] Harvard Med Sch, Massachusetts Gen Hosp, Dept Neurol, Boston, MA USA; [Hamilton, Ronald L.] Univ Pittsburgh, Dept Pathol Neuropathol, Pittsburgh, PA USA; [Harrell, Lindy E.; Marson, Daniel C.; Roberson, Erik D.] Univ Alabama Birmingham, Dept Neurol, Birmingham, AL USA; [Huentelman, Matthew J.; Reiman, Eric M.] Translat Genom Res Inst, Neurogenom Div, Phoenix, AZ USA; [Hulette, Christine M.] Duke Univ, Dept Pathol, Durham, NC 27706 USA; [Jarvik, Gail P.] Univ Washington, Dept Genome Sci, Seattle, WA 98195 USA; [Jarvik, Gail P.] Univ Washington, Dept Med Med Genet, Seattle, WA 98195 USA; [Abner, Erin] Univ Kentucky, Sanders Brown Ctr Aging, Coll Publ Hlth, Dept Epidemiol, Lexington, KY 40536 USA; [Jin, Lee-Way; Miller, Joshua W.] Univ Calif Davis, Dept Pathol &amp; Lab Med, Sacramento, CA 95817 USA; [Jun, Gyungah; Lunetta, Kathryn L.; Farrer, Lindsay A.] Boston Univ, Dept Biostat, Boston, MA 02215 USA; [Jun, Gyungah; Farrer, Lindsay A.] Boston Univ, Dept Ophthalmol, Boston, MA USA; [Kaye, Jeffrey A.; Quinn, Joseph F.] Oregon Hlth &amp; Sci Univ, Dept Neurol, Portland, OR 97201 USA; [Kaye, Jeffrey A.; Quinn, Joseph F.] Portland VA Med Ctr, Dept Neurol, Portland, OR USA; [Kim, Ronald] Univ Calif Irvine, Dept Pathol &amp; Lab Med, Irvine, CA USA; [Kowall, Neil W.; Mckee, Ann C.; Stern, Robert A.; Farrer, Lindsay A.] Boston Univ, Dept Neurol, Boston, MA USA; [Kowall, Neil W.; Mckee, Ann C.] Boston Univ, Dept Pathol, Boston, MA USA; [Kramer, Joel H.] Univ Calif San Francisco, Dept Neuropsychol, San Francisco, CA 94143 USA; [LaFerla, Frank M.] Univ Calif Irvine, Dept Neurobiol &amp; Behav, Irvine, CA USA; [Lah, James J.; Levey, Allan I.; Woltjer, Randall L.] Emory Univ, Dept Neurol, Atlanta, GA USA; [Leverenz, James B.] Cleveland Clin, Cleveland Clin Lou Ruvo Ctr Brain Hlth, Cleveland, OH 44106 USA; [Lieberman, Andrew P.] Univ Michigan, Dept Pathol, Ann Arbor, MI 48109 USA; [Lyketsos, Constantine G.] Johns Hopkins Univ, Dept Psychiat, Baltimore, MD USA; [Martiniuk, Frank] NYU, Dept Med Pulm, New York, NY USA; [Mash, Deborah C.] Univ Miami, Dept Neurol, Miami, FL USA; [Masliah, Eliezer] Univ Calif San Diego, Dept Pathol, La Jolla, CA 92093 USA; [McCurry, Susan M.] Univ Washington, Sch Nursing, Northwest Res Grp Aging, Seattle, WA 98195 USA; [Mesulam, Marsel] Northwestern Univ, Feinberg Sch Med, Dept Neurol, Chicago, IL USA; [Miller, Carol A.] Univ Southern Calif, Dept Pathol, Los Angeles, CA 90089 USA; [Morris, John C.] Washington Univ, Dept Neurol, St Louis, MO USA; [O'Bryant, Sid] Univ North Texas, Hlth Sci Ctr, Div Geriatr, Internal Med, Ft Worth, TX USA; [Pankratz, Vernon S.] Univ New Mexico, Hlth Sci Ctr, Dept Internal Med, Albuquerque, NM 87131 USA; [Parisi, Joseph E.] Mayo Clin, Dept Lab Med &amp; Pathol, Rochester, MN USA; [Potter, Huntington] Univ Colorado, Sch Med, Dept Neurol, Aurora, CO USA; [Reisberg, Barry] NYU, Alzheimers Dis Ctr, New York, NY USA; [Reitz, Christiane] Columbia Univ, Dept Epidemiol, New York, NY USA; [Ringman, John M.; Vinters, Harry V.] Univ Calif Los Angeles, Dept Neurol, Los Angeles, CA 90024 USA; [Rogaeva, Ekaterina; St George-Hyslop, Peter] Univ Toronto, Tanz Ctr Res Neurodegenerat Dis, Toronto, ON, Canada; [Rosenberg, Roger N.] Univ Texas Southwestern Med Ctr Dallas, Dept Neurol, Dallas, TX USA; [Schneider, Julie A.] Rush Univ, Med Ctr, Dept Pathol Neuropathol, Chicago, IL 60612 USA; [Schneider, Lon S.] Univ Southern Calif, Dept Psychiat, Los Angeles, CA USA; [Sonnen, Joshua A.; Keene, C. Dirk; Montine, Thomas J.] Univ Washington, Dept Pathol, Seattle, WA 98195 USA; [Thornton-Wells, Tricia A.] Novartis Inst Biomed Res, Translat Med, Cambridge, MA USA; [Trojanowski, John Q.; Van Deerlin, Vivianna M.] Univ Penn, Dept Pathol &amp; Lab Med, Perelman Sch Med, Philadelphia, PA USA; [Troncoso, Juan C.] Johns Hopkins Univ, Dept Pathol, Baltimore, MD USA; [Van Eldik, Linda J.] Univ Kentucky, Sanders Brown Ctr Aging, Dept Anat &amp; Neurobiol, Lexington, KY 40536 USA; [Vinters, Harry V.] Univ Calif Los Angeles, Dept Pathol &amp; Lab Med, Los Angeles, CA USA; [Vonsattel, Jean Paul] Columbia Univ, Dept Pathol, Taub Inst Alzheimers Dis &amp; Aging Brain, New York, NY USA; [Weintraub, Sandra] Northwestern Univ, Dept Psychiat, Feinberg Sch Med, Chicago, IL USA; [Welsh-Bohmer, Kathleen A.] Duke Univ, Dept Psychiat &amp; Behav Sci, Durham, NC USA; [Wilhelmsen, Kirk C.] Univ North Carolina Chapel Hill, Dept Genet, Chapel Hill, NC USA; [Wright, Clinton B.] Oregon Hlth &amp; Sci Univ, Dept Pathol, Portland, OR 97201 USA; [Yu, Chang-En] Univ Miami, Miller Sch Med, Dept Neurol, Evelyn F McKnight Brain Inst, Miami, FL 33136 USA; [Engelborghs, Sebastien; Vandenberghe, Rik; De Deyn, Peter P.] Hosp Network Antwerp, Dept Neurol, Antwerp, Belgium; [Engelborghs, Sebastien; Vandenberghe, Rik; De Deyn, Peter P.] Hosp Network Antwerp, Memory Clin, Antwerp, Belgium; [Vandenberghe, Rik] Univ Leuven, Dept Neurol, Lab Cognit Neurol, Leuven, Belgium; [Thonberg, Hakan; Forsell, Charlotte; Lilius, Lena; Kinhult-Stahlbom, Anne] Karolinska Univ, Hosp Huddinge, Genet Unit, Dept Geriatr Med, Stockholm, Sweden; [Thonberg, Hakan; Forsell, Charlotte; Lilius, Lena; Kinhult-Stahlbom, Anne; Graff, Caroline] Karolinska Inst, KIADRC, Dept Neurobiol Care Sci &amp; Soc, Stockholm, Sweden; [Helisalmi, Seppo; Koivisto, Anne Maria; Haapasalo, Annakaisa] Univ Eastern Finland, Inst Clin Med Neurol, Kuopio, Finland; [Dermecourt, Vincent] CHU Lille, Memory Ctr Lille, Ctr Memoire Ressources &amp; Rech, Lille, France; [Fievet, Nathalie; Hanon, Olivier] Univ Paris 05, Hop Broca, AP HP, Geriatr Dept,EA 4468, Paris, France; [Dufouil, Carole] Univ Bordeaux, Neuroepidemiol, Bordeaux, France; [Dufouil, Carole] INSERM, UMR 897, Neuroepidemiol, Bordeaux, France; [Brice, Alexis; Tzourio, Christophe] Univ Paris 06, UPMC, Sorbonne Univ,CNRS,UMR 7225,UMRS 1127, Inst Cerveau &amp; Moelle Epinisre,INSERM,U1127, Paris, France; [Brice, Alexis] Hop La Pitie Salpetriere, AP HP, Dept Genet, Paris, France; [Ritchie, Karen] La Colombiere Hosp, INSERM, U1061, Montpellier, France; [Dubois, Bruno; Berr, Claudine] Hop La Pitie Salpetriere, AP HP, Dept Neurol, Inst Memoire &amp; Malad Alzheimer IM2A, Paris, France; [Dubois, Bruno] Inst Cerveau &amp; Moelle Epiniere ICM, Inst Neurosci Translationnelles Paris IHU A ICM, Paris, France; [Dubois, Bruno] Inst Cerveau &amp; Moelle Epiniere ICM, CNRS, UMRS 975, INSERM, Paris, France; [Dubois, Bruno] Univ Paris 06, Hop La Pitie Salpetriere, AP HP, Sorbonne Univ, Paris, France; [Fitzpatrick, Annette L.] Univ Washington, Dept Family Med, Seattle, WA 98195 USA; [Aspelund, Thor] Univ Iceland, Ctr Publ Hlth, Reykjavik, Iceland; [Larson, Eric B.] Grp Hlth, Res Inst, Seattle, WA USA; [Rotter, Jerome I.] Harbor UCLA Med Ctr, Los Angeles BioMed Res Inst, Inst Translat Genom &amp; Populat Sci, Torrance, CA 90509 USA; [Bullido, Maria J.] UAM, CSIC, Ctr Biol Mol Severo Ochoa, Madrid, Spain; [Coto, Eliecer; Alvarez, Victoria] Univ Cent Asturias, Mol Genet Lab Hosp, Oviedo, Spain; [Boerwinkle, Eric] Baylor Coll Med, Human Genome Sequencing Ctr, Houston, TX 77030 USA; [Rivadeneira, Fernando] Erasmus Univ, Med Ctr, Dept Internal Med, Rotterdam, Netherlands; [Rivadeneira, Fernando] Netherlands Consortium Hlth Aging &amp; Natl Genom In, Leiden, Netherlands; [Reiman, Eric M.] Arizona Alzheimers Consortium, Phoenix, AZ USA; [Reiman, Eric M.] Banner Alzheimers Inst, Phoenix, AZ USA; [Reiman, Eric M.] Univ Arizona, Dept Psychiat, Phoenix, AZ USA; [Reisch, Joan S.] Univ Texas Southwestern Med Ctr Dallas, Dept Clin Sci, Dallas, TX 75390 USA; [Royall, Donald R.] Univ Texas Hlth Sci Ctr San Antonio, Dept Psychiat, San Antonio, TX 78229 USA; [Royall, Donald R.] Univ Texas Hlth Sci Ctr San Antonio, Dept Med, San Antonio, TX 78229 USA; [Royall, Donald R.] Univ Texas Hlth Sci Ctr San Antonio, Dept Family &amp; Community Med, San Antonio, TX 78229 USA; [Royall, Donald R.] Univ Texas Hlth Sci Ctr San Antonio, South Texas Vet Hlth Adm, GRECC, San Antonio, TX 78229 USA; [Dichgans, Martin] Klinikum Univ Munchen, Inst Stroke &amp; Dementia Res, Munich, Germany; [Dichgans, Martin] German Ctr Neurodegenerat Dis DZNE, Munich, Germany; [St George-Hyslop, Peter; Rubinsztein, David C.] Univ Cambridge, Cambridge Inst Med Res, Cambridge, England; [Mancuso, Michelangelo; Bonuccelli, Ubaldo] Univ Pisa, Neurol Inst, Dept Expt &amp; Clin Med, Pisa, Italy; [Winslow, Ashley R.] Pfizer Worldwide Res &amp; Dev, PharmaTherapeut Clin Res, Cambridge, MA USA; [Daniele, Antonio] Univ Cattolica Sacro Cuore, Inst Neurol, Rome, Italy; [Wu, Chuang-Kuo] Texas Tech Univ, Hlth Sci Ctr, Dept Neurol, Lubbock, TX 79430 USA; [Wu, Chuang-Kuo] Texas Tech Univ, Hlth Sci Ctr, Dept Pharmacol &amp; Neurosci, Lubbock, TX 79430 USA; [Peters, Oliver] Charite, Dept Psychiat, Berlin, Germany; [Brayne, Carol] Univ Cambridge, Inst Publ Hlth, Cambridge, England; [Bras, Jose; Guerreiro, Rita] Univ Aveiro, Inst Biomed iBiMED, Dept Med Sci, Aveiro, Portugal; [Al-Chalabi, Ammar; Shaw, Christopher E.] Kings Coll London, Inst Psychiat Psychol &amp; Neurosci, London, England; [Mann, David] Univ Manchester, Inst Brain Behav &amp; Mental Hlth, Clin &amp; Cognit Neurosci Res Grp, Manchester, Lancs, England; [Tsolaki, Magda] Aristotle Univ Thessaloniki, Med Sch, Dept Neurol 3, Thessaloniki, Greece; [Sussams, Rebecca] Univ Southampton, Sch Med, Div Clin Neurosci, Southampton, Hants, England; [Lovestone, Simon] Univ Oxford, Dept Psychiat, Oxford, England; [Golde, Todd E.] Florida Alzheimers Dis Res Ctr, Gainesville, FL USA; [De Jager, Philip L.] Columbia Univ, Dept Neurol, Med Ctr, Ctr Translat &amp; Syst Neuroimmunol, New York, NY USA; [Psaty, Bruce M.] Univ Washington, Dept Hlth Serv, Seattle, WA 98195 USA; [Berr, Claudine] Hosp Gui de Chauliac, Dept Neurol, CMRR Montpellier, Memory Res &amp; Resources Ctr, Montpellier, France; [Berr, Claudine] Montpellier Univ, Dept Neurol, Montpellier, France; [Dartigues, Jean-Francois] CMRR Bordeaux, Memory Res &amp; Resources Ctr, Bordeaux, France; [Ortega-Cubero, Sara] Univ Navarra, Sch Med, Ctr Appl Med Res, Neurogenet Lab,Div Neurosci, Pamplona, Spain; [Ortega-Cubero, Sara] Complejo Asistencial Univ Palencia, Dept Neurol, Palencia, Spain; [Hakonarson, Hakon] Childrens Hosp Philadelphia, Ctr Appl Genom, Philadelphia, PA 19104 USA; [Kauwe, John Keoni] Brigham Young Univ, Dept Biol, Provo, UT 84602 USA; [Kauwe, John Keoni] Brigham Young Univ, Dept Neurosci, Provo, UT 84602 USA; [Ikram, M. Arfan] Erasmus MC Univ, Med Ctr, Dept Neurol, Rotterdam, Netherlands; [Haines, Jonathan L.] Case Western Reserve Univ, Dept Epidemiol &amp; Biostat, Cleveland, OH 44106 USA; [Tzourio, Christophe] Univ Bordeaux, UMR 897, Neuroepidemiol, Bordeaux, France</t>
  </si>
  <si>
    <t>Williams, J (reprint author), Cardiff Univ, MRC Ctr Neuropsychiat Genet &amp; Gen, Inst Psychol Med &amp; Clin Neurosci, Cardiff, S Glam, Wales.; van der Lee, SJ (reprint author), Erasmus MC, Dept Epidemiol, Rotterdam, Netherlands.; Schellenberg, GD (reprint author), Univ Penn, Sch Med, Dept Pathol &amp; Lab Med, Penn Neurodegenerat Genom Ctr, Philadelphia, PA 19104 USA.</t>
  </si>
  <si>
    <t>1061-4036</t>
  </si>
  <si>
    <t>+</t>
  </si>
  <si>
    <t>Fuentes, B; Sanz-Cuesta, BE; Gutierrez-Fernandez, M; Martinez-Sanchez, P; Lisbona, A; Madero-Jarabo, R; Delgado-Mederos, R; Gallego-Cullere, J; Rodriguez-Yanez, M; Martinez-Zabaleta, M; Freijo, M; de Lecinana, MA; Portilla, JC; Gil-Nunez, A; Diez-Tejedor, E</t>
  </si>
  <si>
    <t>Glycemia in Acute Stroke II study: a call to improve post-stroke hyperglycemia management in clinical practice</t>
  </si>
  <si>
    <t>[Fuentes, B.; Sanz-Cuesta, B. E.; Gutierrez-Fernandez, M.; Martinez-Sanchez, P.; Alonso de Lecinana, M.; Diez-Tejedor, E.] Univ Autonoma Madrid, La Paz Univ Hosp, Dept Neurol, Madrid, Spain; [Fuentes, B.; Sanz-Cuesta, B. E.; Gutierrez-Fernandez, M.; Martinez-Sanchez, P.; Alonso de Lecinana, M.; Diez-Tejedor, E.] Univ Autonoma Madrid, La Paz Univ Hosp, Neurosci &amp; Cerebrovasc Res Lab, Stroke Ctr, Madrid, Spain; [Lisbona, A.] La Paz Univ Hosp, Dept Endocrinol, Madrid, Spain; [Madero-Jarabo, R.] La Paz Univ Hosp, Dept Biostat, Madrid, Spain; [Delgado-Mederos, R.] Santa Creu &amp; St Pau Hosp, Dept Neurol, Barcelona, Spain; [Gallego-Cullere, J.] Navarra Gen Hosp, Dept Neurol, Pamplona, Spain; [Rodriguez-Yanez, M.] Univ Hosp Clin, Dept Neurol, Santiago De Compostela, Spain; [Martinez-Zabaleta, M.] Donostia Hosp, Dept Neurol, San Sebastian, Spain; [Freijo, M.] Basurto Hosp, Dept Neurol, Bilbao, Spain; [Alonso de Lecinana, M.] Ramon &amp; Cajal Univ Hosp, Dept Neurol, Madrid, Spain; [Portilla, J. C.] San Pedro de Alcantara Hosp, Dept Neurol, Caceres, Spain; [Gil-Nunez, A.] Gregorio Maranon Univ Hosp, Dept Neurol, Madrid, Spain</t>
  </si>
  <si>
    <t>Fuentes, B (reprint author), La Paz Univ Hosp, Dept Neurol, Paseo Castellana 261, Madrid 28046, Spain.; Fuentes, B (reprint author), La Paz Univ Hosp, Stroke Ctr, Paseo Castellana 261, Madrid 28046, Spain.</t>
  </si>
  <si>
    <t>Pesantez-Rios, G; Armijos-Acurio, L; Jimbo-Sotomayor, R; Pascual-Pascual, SI; Pesantez-Cuesta, G</t>
  </si>
  <si>
    <t>Cannabidiol: its use in refractory epilepsies</t>
  </si>
  <si>
    <t>REVISTA DE NEUROLOGIA</t>
  </si>
  <si>
    <t>[Pascual-Pascual, Samuel I.] Univ Autonoma Madrid, IDIPAZ, Hosp Univ La Paz, Serv Neuropediat, Madrid, Spain; [Pesantez-Rios, Gabriela; Pesantez-Cuesta, Galo] Ctr Nacl Epilepsia, Jose Berrueta 170129, Quito, Ecuador; [Armijos-Acurio, Luciana; Jimbo-Sotomayor, Ruth] Minist Salud Publ Ecuador, Quito, Ecuador; [Jimbo-Sotomayor, Ruth] Pontificia Univ Catolica Ecuador, Quito, Ecuador</t>
  </si>
  <si>
    <t>Pesantez-Rios, G (reprint author), Ctr Nacl Epilepsia, Jose Berrueta 170129, Quito, Ecuador.</t>
  </si>
  <si>
    <t>0210-0010</t>
  </si>
  <si>
    <t>AUG 31</t>
  </si>
  <si>
    <t>Otero-Ortega, L; Gomez-de Frutos, MC; Laso-Garcia, F; Sanchez-Gonzalo, A; Martinez-Arroyo, A; Diez-Tejedor, E; Gutierrez-Fernandez, M</t>
  </si>
  <si>
    <t>NogoA Neutralization Promotes Axonal Restoration After White Matter Injury In Subcortical Stroke</t>
  </si>
  <si>
    <t>SCIENTIFIC REPORTS</t>
  </si>
  <si>
    <t>[Diez-Tejedor, Exuperio; Gutierrez-Fernandez, Maria] Autonomous Univ Madrid, Neurosci &amp; Cerebrovasc Res Lab, IdiPAZ Hlth Res Inst, Dept Neurol,La Paz Univ Hosp,Neurosci Area, Madrid, Spain; Autonomous Univ Madrid, La Paz Univ Hosp, IdiPAZ Hlth Res Inst, Stroke Ctr,Neurosci Area, Madrid, Spain</t>
  </si>
  <si>
    <t>Diez-Tejedor, E; Gutierrez-Fernandez, M (reprint author), Autonomous Univ Madrid, Neurosci &amp; Cerebrovasc Res Lab, IdiPAZ Hlth Res Inst, Dept Neurol,La Paz Univ Hosp,Neurosci Area, Madrid, Spain.</t>
  </si>
  <si>
    <t>2045-2322</t>
  </si>
  <si>
    <t>AUG 25</t>
  </si>
  <si>
    <t>Ntaios, G; Lip, GYH; Vemmos, K; Koroboki, E; Manios, E; Vemmou, A; Rodriguez-Campello, A; Cuadrado-Godia, E; Roquer, J; Arnao, V; Caso, V; Paciaroni, M; Diez-Tejedor, E; Fuentes, B; Lucas, JP; Arauz, A; Ameriso, SF; Pertierra, L; Gomez-Schneider, M; Hawkes, MA; Bandini, F; Cano, BC; Mohedano, AMI; Pastor, AG; Gil-Nunez, A; Putaala, J; Tatlisumak, T; Barboza, MA; Athanasakis, G; Gioulekas, F; Makaritsis, K; Papavasileiou, V</t>
  </si>
  <si>
    <t>Age- and sex-specific analysis of patients with embolic stroke of undetermined source</t>
  </si>
  <si>
    <t>NEUROLOGY</t>
  </si>
  <si>
    <t>[Ntaios, George; Athanasakis, George; Makaritsis, Konstantinos; Papavasileiou, Vasileios] Univ Thessaly, Sch Med, Larissa Univ Hosp, Dept Med, Larisa, Greece; [Lip, Gregory Y. H.] Univ Birmingham, Inst Cardiovasc Sci, City Hosp, Birmingham, W Midlands, England; [Vemmos, Konstantinos; Koroboki, Eleni; Manios, Efstathios; Vemmou, Anastasia] Alexandra Hosp, Med Sch Athens, Dept Clin Therapeut, Athens, Greece; [Rodriguez-Campello, Ana; Cuadrado-Godia, Elisa; Roquer, Jaume] Univ Autonoma Barcelona, Stroke Unit, Dept Neurol, Hosp Mar,Neurovasc Res Grp,IMIM Hosp Mar Inst Hos, Barcelona, Spain; [Arnao, Valentina; Caso, Valeria; Paciaroni, Maurizio] Univ Perugia, Stroke Unit, Perugia, Italy; [Diez-Tejedor, Exuperio; Fuentes, Blanca; Perez Lucas, Josefa] Univ Autonoma Madrid, La Paz Univ Hosp, Dept Neurol, IdiPAZ Hlth Res Inst, Madrid, Spain; [Diez-Tejedor, Exuperio; Fuentes, Blanca; Perez Lucas, Josefa] Univ Autonoma Madrid, La Paz Univ Hosp, Stroke Ctr, IdiPAZ Hlth Res Inst, Madrid, Spain; [Arauz, Antonio] Inst Nacl Neurol &amp; Neurocirugia Manuel Velasco Su, Stroke Clin, Mexico City, DF, Mexico; [Ameriso, Sebastian F.; Pertierra, Lucia; Gomez-Schneider, Maia] FLENI, Dept Neurol, Neurol Res Inst, Buenos Aires, DF, Argentina; [Hawkes, Maximiliano A.] Mayo Clin, Dept Neurol, Div Crit Care Neurol, Rochester, MN USA; [Bandini, Fabio] S Paolo Hosp, Dept Neurol, Savona, Italy; [Chavarria Cano, Beatriz; Iglesias Mohedano, Ana Maria; Garcia Pastor, Andres; Gil-Nunez, Antonio] Univ Complutense Madrid, Vasc Neurol Sect, Stroke Ctr, Hosp Gen Univ Gregorio Maranon,IiSGM Hlth Res Ins, Madrid, Spain; [Putaala, Jukka; Tatlisumak, Turgut] Helsinki Univ Cent Hosp, Dept Neurol, Helsinki, Finland; [Putaala, Jukka; Tatlisumak, Turgut] Univ Helsinki, Helsinki, Finland; [Tatlisumak, Turgut] Univ Gothenburg, Dept Clin Neurosci, Inst Neurosci &amp; Physiol, Sahlgrenska Acad,Dept Neurol,Sahlgrenska Univ Hos, Gothenburg, Sweden; [Barboza, Miguel A.] Univ Costa Rica, CCSS, Hosp Dr Rafael A Calderon Guardia, Neurosci Dept, San Jose, Costa Rica; [Gioulekas, Fotios] Larissa Gen Univ Hosp, Subdirectorate Informat, Larisa, Greece; [Papavasileiou, Vasileios] Leeds Teaching Hosp NHS Trust, Dept Neurosci, Stroke Serv, Leeds, W Yorkshire, England; [Papavasileiou, Vasileios] Univ Leeds, Leeds, W Yorkshire, England</t>
  </si>
  <si>
    <t>Ntaios, G (reprint author), Univ Thessaly, Sch Med, Larissa Univ Hosp, Dept Med, Larisa, Greece.</t>
  </si>
  <si>
    <t>0028-3878</t>
  </si>
  <si>
    <t>AUG 8</t>
  </si>
  <si>
    <t>del Castillo, LH; Bermejo, AM; Perez, JAP; Requeroa, PT; Luis, AG; Fragua, RV</t>
  </si>
  <si>
    <t>Neuropsychological performance in neurofibromatosis type 1</t>
  </si>
  <si>
    <t>ANALES DE PEDIATRIA</t>
  </si>
  <si>
    <t>[Hernandez del Castillo, Lilia; Martinez Bermejo, Antonio; Tirado Requeroa, Pilar; Velazquez Fragua, Ramon] Hosp Univ La Paz, Serv Neuropediat, Madrid, Spain; [Portellano Perez, Jose Antonio] Univ Complutense, Fac Psicol, Dept Psicobiol, Madrid, Spain; [Garriz Luis, Alexandra] Ctr Nuestra Senora Buen Consejo &amp; Pinosierra, Madrid, Spain</t>
  </si>
  <si>
    <t>del Castillo, LH (reprint author), Hosp Univ La Paz, Serv Neuropediat, Madrid, Spain.</t>
  </si>
  <si>
    <t>1695-4033</t>
  </si>
  <si>
    <t>AUG</t>
  </si>
  <si>
    <t>Sivera, R; Frasquet, M; Lupo, V; Garcia-Sobrino, T; Blanco-Arias, P; Pardo, J; Fernandez-Torron, R; de Munain, AL; Marquez-Infante, C; Villarreal, L; Carbonell, P; Rojas-Garcia, R; Segovia, S; Illa, I; Frongia, AL; Nascimento, A; Ortez, C; Garcia-Romero, MD; Pascual, SI; Pelayo-Negro, AL; Berciano, J; Guerrero, A; Casasnovas, C; Camacho, A; Esteban, J; Chumillas, MJ; Barreiro, M; Diaz, C; Palau, F; Vilchez, JJ; Espinos, C; Sevilla, T</t>
  </si>
  <si>
    <t>Distribution and genotype-phenotype correlation of GDAP1 mutations in Spain</t>
  </si>
  <si>
    <t>[Sivera, Rafael] Hosp Francesc Borja, Dept Neurol, Gandia, Spain; [Frasquet, Marina; Jesus Vilchez, Juan; Sevilla, Teresa] Hosp Univ Politecn La Fe, Dept Neurol, Valencia, Spain; [Frasquet, Marina; Barreiro, Marisa; Jesus Vilchez, Juan; Sevilla, Teresa] IIS La Fe, Neuromuscular Res Unit, Valencia, Spain; [Lupo, Vincenzo; Espinos, Carmen] CIPF, Neuromuscular &amp; Neurodegenerat Disorders &amp; Serv G, Unit Genet &amp; Genom, Valencia, Spain; [Garcia-Sobrino, Tania; Pardo, Julio] Hosp Clin, Dept Neurol, Santiago De Compostela, Spain; [Blanco-Arias, Patricia] Inst Invest Sanitarias IDIS, Neurogenet Res Grp, Santiago De Compostela, Spain; [Blanco-Arias, Patricia] Fdn Publ Galega Med Xenom, Santiago De Compostela, Spain; [Blanco-Arias, Patricia; Rojas-Garcia, Ricard; Segovia, Sonia; Illa, Isabel; Nascimento, Andres; Ortez, Carlos; Palau, Francesc; Jesus Vilchez, Juan; Sevilla, Teresa] Minist Econ &amp; Competitiviness, Intituto Carlos III, CIBERER, Madrid, Spain; [Fernandez-Torron, Roberto; Lopez de Munain, Adolfo] Hosp Donostia, Neurol Dept, Neuromuscular Disorders Unit, San Sebastian, Spain; [Fernandez-Torron, Roberto] Newcastle Univ, Inst Genet Med, John Walton Muscular Dystrophy Res Ctr, Newcastle Upon Tyne, Tyne &amp; Wear, England; [Fernandez-Torron, Roberto; Lopez de Munain, Adolfo] Biodonostia Hlth Res Inst, Neurosci Area, San Sebastian, Spain; [Fernandez-Torron, Roberto; Lopez de Munain, Adolfo; Lara Pelayo-Negro, Ana; Berciano, Jose] Minist Econ &amp; Competitiviness, Inst Carlos III, Ctr Biomed Res Neurodegenerat Dis CIBERNED Net, Madrid, Spain; [Lopez de Munain, Adolfo] Univ Basque Country, EHU UPV, Sch Med, Dept Neurosci, San Sebastian, Spain; [Marquez-Infante, Celedonio; Villarreal, Liliana; Carbonell, Pilar] Hosp Univ Virgen Rocio, Dept Neurol &amp; Neurophysiol, Seville, Spain; [Rojas-Garcia, Ricard; Illa, Isabel] Univ Autonoma Barcelona, Neuromuscular Dis Unit, Dept Neurol, Hosp Santa Creu &amp; St Pau, Barcelona, Spain; [Lia Frongia, Anna; Nascimento, Andres; Ortez, Carlos] Hosp St Joan Deu, Fdn St Joan Deu, Neuropaediat Dept, Neuromuscular Unit, Barcelona, Spain; [del Mar Garcia-Romero, Maria; Ignacio Pascual, Samuel] Hosp La Paz, Neuropaediat Dept, Madrid, Spain; [Ignacio Pascual, Samuel] Univ Autonoma Madrid, Dept Pediat, Madrid, Spain; [Lara Pelayo-Negro, Ana; Berciano, Jose] Univ Hosp Marques Valdecilla IDIVAL, Dept Neurol, Santander, Spain; [Lara Pelayo-Negro, Ana; Berciano, Jose] UC, Santander, Spain; [Guerrero, Antonio] Hosp Clin San Carlos, Dept Neurol, Neuromuscular Dis Unit, Madrid, Spain; [Casasnovas, Carlos] Hosp Univ Bellvitge IDIBELL, Dept Neurol, Neuromuscular Dis Unit, Barcelona, Spain; [Camacho, Ana] Hosp Univ 12 Octubre, Dept Neurol, Child Neurol Unit, Madrid, Spain; [Camacho, Ana] Univ Complutense, Fac Med, Madrid, Spain; [Esteban, Jesus] Hosp Univ 12 Octubre, Dept Neurol, Madrid, Spain; [Esteban, Jesus] Hosp Ruber Int, Dept Neurol, Madrid, Spain; [Jose Chumillas, Maria] Hosp Univ &amp; Politecn La Fe, Dept Neurophysiol, Valencia, Spain; [Diaz, Carmen] Hosp Gen Alicante, Dept Neurol, Alicante, Spain; [Palau, Francesc] Inst Recerca St Joan Deu, Barcelona, Spain; [Palau, Francesc] Hosp St Joan Deu, Barcelona, Spain; [Palau, Francesc] Hosp Clin Barcelona, Barcelona, Spain; [Palau, Francesc] Univ Barcelona, Sch Med &amp; Hlth Sci, Div Pediat, Barcelona, Spain; [Jesus Vilchez, Juan; Sevilla, Teresa] Univ Valencia, Dept Med, Valencia, Spain</t>
  </si>
  <si>
    <t>Sivera, R (reprint author), Hosp Francesc Borja, Dept Neurol, Gandia, Spain.</t>
  </si>
  <si>
    <t>Pastor, S; Fernandez-Fournier, M; Real, MS; Lucas, JP; Munoz, IP; Tallon, A</t>
  </si>
  <si>
    <t>Safety of extended interval dosing of Natalizumab in clinical practice</t>
  </si>
  <si>
    <t>[Pastor, S.; Fernandez-Fournier, M.; Sastre Real, M.; Perez Lucas, J.; Puertas Munoz, I.; Tallon, A.] Hosp Univ La Paz, Neurol, Madrid, Spain</t>
  </si>
  <si>
    <t>Rodriguez-Blanco, L; Lubrini, G; Vidal-Marino, C; Rios-Lago, M</t>
  </si>
  <si>
    <t>Efficacy of cognitive rehabilitation of attention, executive functions, and working memory in psychotic disorders: A systematic review</t>
  </si>
  <si>
    <t>ACTAS ESPANOLAS DE PSIQUIATRIA</t>
  </si>
  <si>
    <t>Review</t>
  </si>
  <si>
    <t>[Rodriguez-Blanco, Lucia; Vidal-Marino, Carmen] Hosp Univ Fdn Jimenez Diaz, Dept Psychiat, Madrid, Spain; [Lubrini, Genny] Hosp La Paz, Neurol Dept, Madrid, Spain; [Rios-Lago, Marcos] Hosp Beata Maria Ana, Red Menni Atenc Dano Cerebral, Brain Injury Unit, Madrid, Spain; [Rios-Lago, Marcos] Univ Nacl Educ Distancia, Sch Psychol, Dept Basic Psychol 2, Madrid, Spain</t>
  </si>
  <si>
    <t>Rodriguez-Blanco, L (reprint author), Hosp Univ Fdn Jimenez Diaz, Dept Psychiat, Madrid, Spain.</t>
  </si>
  <si>
    <t>1139-9287</t>
  </si>
  <si>
    <t>JUL-AUG</t>
  </si>
  <si>
    <t>Soldevilla, B; Cuevas-Martin, C; Ibanez, C; Santacatterina, F; Alberti, MA; Simo, C; Casasnovas, C; Marquez-Infante, C; Sevilla, T; Pascual, SI; Sanchez-Arago, M; Espinos, C; Palau, F; Cuezva, JM</t>
  </si>
  <si>
    <t>Plasma metabolome and skin proteins in Charcot-Marie-Tooth 1A patients</t>
  </si>
  <si>
    <t>PLOS ONE</t>
  </si>
  <si>
    <t>[Soldevilla, Beatriz; Cuevas-Martin, Carmen; Santacatterina, Fulvio; Sanchez-Arago, Maria; Cuezva, Jose M.] Univ Autonoma Madrid, CSIC, Ctr Biol Mol Severo Ochoa, Dept Biol Mol, Madrid, Spain; [Soldevilla, Beatriz; Cuevas-Martin, Carmen; Santacatterina, Fulvio; Sevilla, Teresa; Sanchez-Arago, Maria; Espinos, Carmen; Palau, Francesc; Cuezva, Jose M.] Ctr Invest Biomed Red Enfermedades Raras CIBERER, ISCIII, Madrid, Spain; [Soldevilla, Beatriz; Cuevas-Martin, Carmen; Santacatterina, Fulvio; Sanchez-Arago, Maria; Cuezva, Jose M.] Univ Autonoma Madrid, Inst Invest Hosp Octubre 12, Madrid, Spain; [Ibanez, Clara; Simo, Carolina] CSIC, CIAL, Inst Invest Ciencias Alimentacio, Madrid, Spain; [Ibanez, Clara] IMDEA Food Inst, Nutr Genom &amp; Food GENYAL Platform, Madrid, Spain; [Alberti, Maria A.; Casasnovas, Carlos] IIS Hosp Univ Bellvitge, Unidad Neuromuscular, IDIBELL, Lhospitalet De Llobregat, Spain; [Marquez-Infante, Celedonio] IIS Hosp Univ Virgen del Rocio, Serv Neurol &amp; Neurofisiol, Seville, Spain; [Sevilla, Teresa] Univ Valencia, Dept Med, IIS Hosp Univ &amp; Politecn La Fe, Valencia, Spain; [Pascual, Samuel I.] IDIPAZ, IIS Hosp Univ La Paz, Madrid, Spain; [Espinos, Carmen; Palau, Francesc] Ctr Invest Principe Felipe, Valencia, Spain; [Palau, Francesc] Inst Recerca St Joan Deu, Barcelona, Spain; [Palau, Francesc] Univ Barcelona, Fac Med &amp; Ciencies Salut, Div Pediat, Barcelona, Spain</t>
  </si>
  <si>
    <t>Cuezva, JM (reprint author), Univ Autonoma Madrid, CSIC, Ctr Biol Mol Severo Ochoa, Dept Biol Mol, Madrid, Spain.; Cuezva, JM (reprint author), Ctr Invest Biomed Red Enfermedades Raras CIBERER, ISCIII, Madrid, Spain.; Cuezva, JM (reprint author), Univ Autonoma Madrid, Inst Invest Hosp Octubre 12, Madrid, Spain.</t>
  </si>
  <si>
    <t>1932-6203</t>
  </si>
  <si>
    <t>e0178376</t>
  </si>
  <si>
    <t>van der Ploeg, AT; Kruijshaar, ME; Toscano, A; Laforet, P; Angelini, C; Lachmann, RH; Pascual, SIP; Roberts, M; Rosler, K; Stulnig, T; van Doorn, PA; Van den Bergh, PYK; Vissing, J; Schoser, B</t>
  </si>
  <si>
    <t>European consensus for starting and stopping enzyme replacement therapy in adult patients with Pompe disease: a 10-year experience</t>
  </si>
  <si>
    <t>[van der Ploeg, A. T.; Kruijshaar, M. E.] Erasmus MC Univ, Ctr Lysosomal &amp; Metab Dis, Med Ctr, Rotterdam, Netherlands; [Toscano, A.] Univ Messina, Dept Clin &amp; Expt Med, Messina, Italy; [Laforet, P.] Hop La Pitie Salpetriere, AP HP, Paris Est, Referral Ctr Neuromuscular Disorders, Paris, France; [Angelini, C.] Fdn S Camillo Hosp, IRCCS, Venice, Italy; [Lachmann, R. H.] Natl Hosp Neurol &amp; Neurosurg, Charles Dent Metab Unit, London, England; [Pascual Pascual, S. I.] Hosp Univ La Paz, Serv Neuropediat, Madrid, Spain; [Pascual Pascual, S. I.] Univ Autonoma Madrid, Dept Paediat, Madrid, Spain; [Roberts, M.] Salford Royal NHS Fdn Trust, Dept Neurol, Salford, Lancs, England; [Roesler, K.] Inselspital Bern, Univ Dept Neurol, Neuromuscular Ctr, Bern, Switzerland; [Stulnig, T.] Med Univ Vienna, Dept Med 3, Vienna, Austria; [van Doorn, P. A.] Erasmus MC Univ, Med Ctr, Dept Neurol, Rotterdam, Netherlands; [Van den Bergh, P. Y. K.] Univ Hosp St Luc, Neuromuscular Reference Ctr, Dept Neurol, Brussels, Belgium; [Vissing, J.] Univ Copenhagen, Rigshosp, Copenhagen Neuromuscular Ctr, Copenhagen, Denmark; [Schoser, B.] Ludwig Maximilians Univ Munchen, Friedrich Baur Inst, Munich, Germany</t>
  </si>
  <si>
    <t>van der Ploeg, AT (reprint author), Erasmus MC Univ, Ctr Lysosomal &amp; Metab Dis, Med Ctr, Rotterdam, Netherlands.</t>
  </si>
  <si>
    <t>JUN</t>
  </si>
  <si>
    <t>E31</t>
  </si>
  <si>
    <t>Giner, J; Esteban, I; Carceller, F; Saceda, J; Regojo, RM</t>
  </si>
  <si>
    <t>Spinal adrenal cortical adenoma associated with Beckwith-Wiedemann syndrome: case report and review of the literature</t>
  </si>
  <si>
    <t>CHILDS NERVOUS SYSTEM</t>
  </si>
  <si>
    <t>[Giner, Javier; Carceller, Fernando; Saceda, Javier] Univ Hosp La Paz, Dept Pediat Neurosurg, Paseo de La Castellana 261, Madrid 28043, Spain; [Esteban, Isabel; Regojo, R. M.] Univ Hosp La Paz, Dept Pathol, Madrid, Spain</t>
  </si>
  <si>
    <t>Giner, J (reprint author), Univ Hosp La Paz, Dept Pediat Neurosurg, Paseo de La Castellana 261, Madrid 28043, Spain.</t>
  </si>
  <si>
    <t>0256-7040</t>
  </si>
  <si>
    <t>Cerdan, S</t>
  </si>
  <si>
    <t>Twenty-seven Years of Cerebral Pyruvate Recycling</t>
  </si>
  <si>
    <t>NEUROCHEMICAL RESEARCH</t>
  </si>
  <si>
    <t>[Cerdan, Sebastian] UAM, CSIC, Inst Invest Biomed Alberto Sols, C Arturo Duperier 4, Madrid 28029, Spain</t>
  </si>
  <si>
    <t>Cerdan, S (reprint author), UAM, CSIC, Inst Invest Biomed Alberto Sols, C Arturo Duperier 4, Madrid 28029, Spain.</t>
  </si>
  <si>
    <t>0364-3190</t>
  </si>
  <si>
    <t>Cacheiro, P; Ordonez-Ugalde, A; Quintans, B; Pineiro-Hermida, S; Amigo, J; Garcia-Murias, M; Pascual-Pascual, SI; Grandas, F; Arpa, J; Carracedo, A; Sobrido, MJ</t>
  </si>
  <si>
    <t>Evaluating the Calling Performance of a Rare Disease NGS Panel for Single Nucleotide and Copy Number Variants</t>
  </si>
  <si>
    <t>MOLECULAR DIAGNOSIS &amp; THERAPY</t>
  </si>
  <si>
    <t>[Cacheiro, P.; Ordonez-Ugalde, A.; Quintans, B.; Pineiro-Hermida, S.; Garcia-Murias, M.; Sobrido, M. J.] Hosp Clin Santiago, Inst Invest Sanitaria Santiago IDIS, Neurogenet Grp, Level 2,Travesia Choupana S-N, Santiago De Compostela 15706, Spain; [Cacheiro, P.; Quintans, B.; Amigo, J.; Garcia-Murias, M.; Carracedo, A.; Sobrido, M. J.] CIBERER U711, Grp Med Xenom, Santiago De Compostela, Spain; [Amigo, J.] Fdn Publ Galega Med Xenom, Santiago De Compostela, Spain; [Pascual-Pascual, S. I.] Hosp Univ La Paz, Serv Neuropediat, Madrid, Spain; [Grandas, F.] Hosp Gen Gregorio Maranon, Inst Invest Sanitaria Gregorio Maranon, Unidad Trastornos Movimiento, Madrid, Spain; [Arpa, J.] Univ Autonoma Madrid, Hosp Univ La Paz, Serv Neurol, Madrid, Spain</t>
  </si>
  <si>
    <t>Sobrido, MJ (reprint author), Hosp Clin Santiago, Inst Invest Sanitaria Santiago IDIS, Neurogenet Grp, Level 2,Travesia Choupana S-N, Santiago De Compostela 15706, Spain.; Sobrido, MJ (reprint author), CIBERER U711, Grp Med Xenom, Santiago De Compostela, Spain.</t>
  </si>
  <si>
    <t>1177-1062</t>
  </si>
  <si>
    <t>Illan-Gala, I; Perez-Lucas, J; Martin-Montes, A; Manez-Miro, J; Arpa, J; Ruiz-Ares, G</t>
  </si>
  <si>
    <t>Long-term outcomes of adult chronic idiopathic hydrocephalus treated with a ventriculo-peritoneal shunt</t>
  </si>
  <si>
    <t>[Illan-Gala, I.; Perez-Lucas, J.; Martin-Montes, A.; Manez-Miro, J.; Arpa, J.; Ruiz-Ares, G.] Univ Autonoma Madrid, Hosp Univ La Paz, Inst Invest Sanitaria IdiPAZ, Serv Neurol, Madrid, Spain</t>
  </si>
  <si>
    <t>Illan-Gala, I (reprint author), Univ Autonoma Madrid, Hosp Univ La Paz, Inst Invest Sanitaria IdiPAZ, Serv Neurol, Madrid, Spain.</t>
  </si>
  <si>
    <t>MAY</t>
  </si>
  <si>
    <t>Rodriguez-Pardo, J; Lara-Lara, M; Sanz-Cuesta, BE; Fuentes, B; Diez-Tejedor, E</t>
  </si>
  <si>
    <t>Occipital Condyle Syndrome: A Red Flag for Malignancy. Comprehensive Literature Review and New Case Report</t>
  </si>
  <si>
    <t>HEADACHE</t>
  </si>
  <si>
    <t>[Rodriguez-Pardo, Jorge; Lara-Lara, Manuel; Sanz-Cuesta, Borja E.; Fuentes, Blanca; Diez-Tejedor, Exuperio] La Paz Univ Hosp, Madrid, Spain</t>
  </si>
  <si>
    <t>Rodriguez-Pardo, J (reprint author), La Paz Univ Hosp, Dept Neurol, 11th Floor,Paseo Castellana 261, Madrid 28046, Spain.</t>
  </si>
  <si>
    <t>0017-8748</t>
  </si>
  <si>
    <t>Herruzo, R; Vizcaino, MJ; Herruzo, I; Sanchez, M</t>
  </si>
  <si>
    <t>Surface Disinfectants for Burn Units Evaluated by a New Double Method, Using Microorganisms Recently Isolated From Patients, on a Surface Germ-Carrier Model</t>
  </si>
  <si>
    <t>JOURNAL OF BURN CARE &amp; RESEARCH</t>
  </si>
  <si>
    <t>[Herruzo, Rafael] Univ Autonoma Madrid, Fac Med, Catedrat Med Prevent &amp; Salud Publ, Madrid, Spain; [Vizcaino, Maria Jose] Univ Autonoma Madrid, Fac Med, Madrid, Spain; [Herruzo, Irene] Univ Francisco de Vitoria, Madrid, Spain; [Sanchez, Manuel] Hosp Univ La Paz, Jefe Secc Med Intens, Unidad Quemados Crit, Madrid, Spain</t>
  </si>
  <si>
    <t>Herruzo, R (reprint author), Univ Autonoma Madrid, Fac Med, Dept Prevent Med &amp; Publ Hlth &amp; Microbiol, C Arzobispo Morcillo 4, Madrid 28029, Spain.</t>
  </si>
  <si>
    <t>1559-047X</t>
  </si>
  <si>
    <t>E663</t>
  </si>
  <si>
    <t>E669</t>
  </si>
  <si>
    <t>Lopez-de-Uralde-Villanueva, I; Acuyo-Osorio, M; Prieto-Aldana, M; La Touche, R</t>
  </si>
  <si>
    <t>Reliability and minimal detectable change of a modified passive neck flexion test in patients with chronic nonspecific neck pain and asymptomatic subjects</t>
  </si>
  <si>
    <t>MUSCULOSKELETAL SCIENCE AND PRACTICE</t>
  </si>
  <si>
    <t>[Lopez-de-Uralde-Villanueva, Ibai; Acuyo-Osorio, Mario; La Touche, Roy] Univ Autonoma Madrid, Ctr Super Estudios Univ La Salle, Fac Hlth Sci, Dept Physiotherapy, Calle La Salle 10, Madrid 28023, Spain; [Lopez-de-Uralde-Villanueva, Ibai; Prieto-Aldana, Maria; La Touche, Roy] Univ Autonoma Madrid, Ctr Super Estudios Univ La Salle, Mot Brains Res Grp, Madrid, Spain; [Lopez-de-Uralde-Villanueva, Ibai; La Touche, Roy] Inst Neurosci &amp; Craniofacial Pain INDCRAN, Madrid, Spain; [Lopez-de-Uralde-Villanueva, Ibai; La Touche, Roy] Hosp La Paz Inst Hlth Res, IdiPAZ, Madrid, Spain; [Lopez-de-Uralde-Villanueva, Ibai] Univ Rey Juan Carlos, Escuela Int Doctorado, Fac Hlth Sci, Madrid, Spain</t>
  </si>
  <si>
    <t>Lopez-de-Uralde-Villanueva, I (reprint author), Univ Autonoma Madrid, Ctr Super Estudios Univ La Salle, Fac Hlth Sci, Dept Physiotherapy, Calle La Salle 10, Madrid 28023, Spain.</t>
  </si>
  <si>
    <t>2468-7812</t>
  </si>
  <si>
    <t>Gomez-Gonzalez, C; Esteban-Rodriguez, MI; Ruano, Y; Vallespin, E; Lapunzina, P; Martinez, P; Pascual, SI; Molano, J; Prior, C</t>
  </si>
  <si>
    <t>Molecular Diagnosis of Limb-girdle Muscular Dystrophy Type 2A by Next-generation Sequencing</t>
  </si>
  <si>
    <t>ANNALS OF INDIAN ACADEMY OF NEUROLOGY</t>
  </si>
  <si>
    <t>Letter</t>
  </si>
  <si>
    <t>[Gomez-Gonzalez, Clara; Vallespin, Elena; Lapunzina, Pablo; Martinez, Paloma; Molano, Jesus; Prior, Carmen] La Paz Univ Hosp, CIBERER, IdiPAZ, Dept Genet,INGEMM, Paseo Castellana 261, Madrid 28046, Spain; [Isabel Esteban-Rodriguez, Maria; Pascual, Samuel I.] La Paz Univ Hosp, Dept Anat Pathol, Madrid, Spain; [Ruano, Yolanda] Hosp 12 Octubre, Dept Anat Pathol, Madrid, Spain</t>
  </si>
  <si>
    <t>Prior, C (reprint author), La Paz Univ Hosp, CIBERER, IdiPAZ, Dept Genet,INGEMM, Paseo Castellana 261, Madrid 28046, Spain.</t>
  </si>
  <si>
    <t>0972-2327</t>
  </si>
  <si>
    <t>APR-JUN</t>
  </si>
  <si>
    <t>Martin-Pintado-Zugasti, A; Lopez-Lopez, A; Gutierrez, JLG; Pecos-Martin, D; Rodriguez-Fernandez, AL; Alguacil-Diego, IM; Gallego-Izquierdo, T; Fernandez-Carnero, J</t>
  </si>
  <si>
    <t>The Role of Psychological Factors in the Perception of Postneedling Soreness and the Influence of Postneedling Intervention</t>
  </si>
  <si>
    <t>PM&amp;R</t>
  </si>
  <si>
    <t>[Martin-Pintado-Zugasti, Aitor] San Pablo Univ, CEU, Dept Nursing &amp; Physiotherapy, Carretera Boadilla del Monte,Km 5,300, Madrid 28668, Spain; [Lopez-Lopez, Almudena; Gonzalez Gutierrez, Jose Luis] Univ Rey Juan Carlos Alcorcon, Dept Psychol, Madrid, Spain; [Pecos-Martin, Daniel; Gallego-Izquierdo, Tomas] Alcala de Henares Univ, Physiotherapy Dept, Physiotherapy &amp; Pain Grp, Sch Physiotherapy, Madrid, Spain; [Luis Rodriguez-Fernandez, Angel] San Pablo Univ, CEU, Dept Physiotherapy, Madrid, Spain; [Maria Alguacil-Diego, Isabel; Fernandez-Carnero, Josue] Rey Juan Carlos Univ, Dept Phys Therapy Occupat Therapy Rehabil &amp; Phys, Madrid, Spain; [Fernandez-Carnero, Josue] Hosp La Paz, IdiPAZ, Inst Hlth Res, Madrid, Spain; [Fernandez-Carnero, Josue] URJC Banco Santander, Grp Excelencia Investigadora, Grp Multidisciplinar Invest &amp; Tratamiento Dolor, Madrid, Spain</t>
  </si>
  <si>
    <t>Martin-Pintado-Zugasti, A (reprint author), San Pablo Univ, CEU, Dept Nursing &amp; Physiotherapy, Carretera Boadilla del Monte,Km 5,300, Madrid 28668, Spain.</t>
  </si>
  <si>
    <t>1934-1482</t>
  </si>
  <si>
    <t>Otero-Ortega, L; Laso-Garcia, F; Gomez-de Frutos, MD; Rodriguez-Frutos, B; Pascual-Guerra, J; Fuentes, B; Diez-Tejedor, E; Gutierrez-Fernandez, M</t>
  </si>
  <si>
    <t>White Matter Repair After Extracellular Vesicles Administration in an Experimental Animal Model of Subcortical Stroke</t>
  </si>
  <si>
    <t>[Diez-Tejedor, Exuperio; Gutierrez-Fernandez, Maria] Autonomous Univ Madrid, IdiPAZ Hlth Res Inst, La Paz Univ Hosp, Neurosci &amp; Cerebrovasc Res Lab,Dept Neurol,Neuros, Madrid, Spain; Autonomous Univ Madrid, IdiPAZ Hlth Res Inst, La Paz Univ Hosp, Stroke Ctr,Neurosci Area, Madrid, Spain</t>
  </si>
  <si>
    <t>Diez-Tejedor, E; Gutierrez-Fernandez, M (reprint author), Autonomous Univ Madrid, IdiPAZ Hlth Res Inst, La Paz Univ Hosp, Neurosci &amp; Cerebrovasc Res Lab,Dept Neurol,Neuros, Madrid, Spain.</t>
  </si>
  <si>
    <t>Delgado-Garcia, G; Estanol-Vidal, B; Gongora-Rivera, F; Diez-Tejedor, E</t>
  </si>
  <si>
    <t>Effectiveness of dexamethasone as an adjuvant in preemptive analgesia for postoperative pain in patients undergoing abdominal surgery</t>
  </si>
  <si>
    <t>GACETA MEDICA DE MEXICO</t>
  </si>
  <si>
    <t>[Delgado-Garcia, Guillermo; Gongora-Rivera, Fernando] Univ Autonoma Nuevo Leon, Hosp Univ Dr Jose Eleuterio Gonzalez, Dept Med Interna, Monterrey, NL, Mexico; [Estanol-Vidal, Bruno] Inst Nacl Ciencias Med &amp; Nutr Salvador Zubiran, Dept Neurol &amp; Psiquiatria, Lab Neurofisiol Clin, Mexico City, DF, Mexico; [Gongora-Rivera, Fernando] Univ Autonoma Nuevo Leon, Hosp Univ Dr Jose Eleuterio Gonzalez, Serv Neurol, Monterrey, NL, Mexico; [Diez-Tejedor, Exuperio] Univ Autonoma Madrid, Hosp Univ La Paz, Serv Neurol, Madrid, Spain; [Diez-Tejedor, Exuperio] Univ Autonoma Madrid, Hosp Univ La Paz, Ctr Ictus, Madrid, Spain</t>
  </si>
  <si>
    <t>Delgado-Garcia, G (reprint author), Hosp Univ Dr Jose Eleuterio Gonzalez, Dept Med Interna, Madero &amp; Gonzalitos S-N, Monterrey 64460, NL, Mexico.</t>
  </si>
  <si>
    <t>0016-3813</t>
  </si>
  <si>
    <t>MAR-APR</t>
  </si>
  <si>
    <t>Rodriguez-Pardo, J; Fuentes, B; de Lecinana, MA; Ximenez-Carrillo, A; Zapata-Wainberg, G; Alvarez-Fraga, J; Barriga, FJ; Castillo, L; Carneado-Ruiz, J; Diaz-Guzman, J; Egido-Herrero, J; Felipe, A; Fernandez-Ferro, J; Frade-Pardo, L; Garcia-Gallardo, A; Garcia-Pastor, A; Gil-Nunez, A; Gomez-Escalonilla, C; Guillan, M; Herrero-Infante, Y; Masjuan-Vallejo, J; Ortega-Casarrubios, MA; Vivancos-Mora, J; Diez-Tejedor, E</t>
  </si>
  <si>
    <t>The Direct Referral to Endovascular Center criteria: a proposal for pre-hospital evaluation of acute stroke in the Madrid Stroke Network</t>
  </si>
  <si>
    <t>[Rodriguez-Pardo, J.; Fuentes, B.; Alonso de Lecinana, M.; Alvarez-Fraga, J.; Frade-Pardo, L.; Garcia-Gallardo, A.; Herrero-Infante, Y.; Diez-Tejedor, E.] La Paz Univ Hosp, Dept Neurol, Madrid, Spain; [Ximenez-Carrillo, A.; Zapata-Wainberg, G.; Vivancos-Mora, J.] Princesa Univ Hosp, Dept Neurol, Madrid, Spain; [Barriga, F. J.; Castillo, L.] Alcorcon Univ Hosp Fdn, Dept Neurol, Madrid, Spain; [Carneado-Ruiz, J.] Puerta Hierro Majadahonda Univ Hosp, Dept Neurol, Madrid, Spain; [Diaz-Guzman, J.; Ortega-Casarrubios, M. A.] Octubre Univ Hosp 12, Dept Neurol, Madrid, Spain; [Egido-Herrero, J.; Gomez-Escalonilla, C.] San Carlos Univ Hosp, Dept Neurol, Madrid, Spain; [de Felipe, A.; Masjuan-Vallejo, J.] Ramon Cajal Univ Hosp, Dept Neurol, Madrid, Spain; [Guillan, M.] Rey Juan Carlos Univ Hosp, Dept Neurol, Madrid, Spain; [Garcia-Pastor, A.; Gil-Nunez, A.] Gregorio Maranon Univ Hosp, Dept Neurol, Madrid, Spain</t>
  </si>
  <si>
    <t>Fuentes, B (reprint author), Autonomous Univ Madrid, La Paz Univ Hosp, IdiPaz Hlth Res Inst, Dept Neurol, Paseo Castellana 261, Madrid 28046, Spain.</t>
  </si>
  <si>
    <t>MAR</t>
  </si>
  <si>
    <t>Munoz-Garcia, D; Lopez-de-Uralde-Villanueva, I; Beltran-Alacreu, H; La Touche, R; Fernandez-Carnero, J</t>
  </si>
  <si>
    <t>Patients with Concomitant Chronic Neck Pain and Myofascial Pain in Masticatory Muscles Have More Widespread Pain and Distal Hyperalgesia than Patients with Only Chronic Neck Pain</t>
  </si>
  <si>
    <t>[Munoz-Garcia, Daniel; Lopez-de-Uralde-Villanueva, Ibai; Beltran-Alacreu, Hector; La Touche, Roy] Univ Autonoma Madrid, Univ La Salle, Ctr Super Estudios, Dept Fisioterapia,Inst Neurociencias &amp; Ciencias M, E-28049 Madrid, Spain; [Munoz-Garcia, Daniel; Lopez-de-Uralde-Villanueva, Ibai; Beltran-Alacreu, Hector; La Touche, Roy; Fernandez-Carnero, Josue] Univ Autonoma Madrid, Univ La Salle, Ctr Super Estudios, Mot Brains Res Grp,Inst Neurociencias &amp; Ciencias, E-28049 Madrid, Spain; [Lopez-de-Uralde-Villanueva, Ibai; Beltran-Alacreu, Hector; La Touche, Roy; Fernandez-Carnero, Josue] Inst Neurosci &amp; Craniofacial Pain INDCRAN, Madrid, Spain; [Lopez-de-Uralde-Villanueva, Ibai; La Touche, Roy; Fernandez-Carnero, Josue] Hosp La Paz, Inst Hlth Res, IdiPAZ, Madrid, Spain; [Fernandez-Carnero, Josue] Univ Rey Juan Carlos, Dept Phys Therapy Occupat Therapy Rehabil &amp; Phys, Madrid, Spain</t>
  </si>
  <si>
    <t>Munoz-Garcia, D (reprint author), Univ Autonoma Madrid, Dept Fisioterapia, Ctr Super Estudios, Univ La Salle, Madrid 28023, Spain.</t>
  </si>
  <si>
    <t>Hernandez-Jimenez, E; Gutierrez-Fernandez, M; Cubillos-Zapata, C; Otero-Ortega, L; Rodriguez-Frutos, B; Toledano, V; Martinez-Sanchez, P; Fuentes, B; Varela-Serrano, A; Avendano-Ortiz, J; Blazquez, A; Mangas-Guijarro, MA; Diez-Tejedor, E; Lopez-Collazo, E</t>
  </si>
  <si>
    <t>Circulating Monocytes Exhibit an Endotoxin Tolerance Status after Acute Ischemic Stroke: Mitochondrial DNA as a Putative Explanation for Poststroke Infections</t>
  </si>
  <si>
    <t>JOURNAL OF IMMUNOLOGY</t>
  </si>
  <si>
    <t>[Hernandez-Jimenez, Enrique; Cubillos-Zapata, Carolina; Toledano, Victor; Lopez-Collazo, Eduardo] La Paz Univ Hosp, Hosp La Paz, Inst Hlth Res, Tumor Immunol Lab, Madrid 28046, Spain; [Hernandez-Jimenez, Enrique; Cubillos-Zapata, Carolina; Toledano, Victor; Varela-Serrano, Anibal; Avendano-Ortiz, Jose; Lopez-Collazo, Eduardo] La Paz Univ Hosp, Hosp La Paz, Inst Hlth Res, Innate Immun Grp, Madrid 28046, Spain; [Hernandez-Jimenez, Enrique; Cubillos-Zapata, Carolina; Toledano, Victor; Varela-Serrano, Anibal; Avendano-Ortiz, Jose; Lopez-Collazo, Eduardo] Ctr Biomed Res Resp Dis, Ctr Biomed Res Network, Madrid 28029, Spain; [Gutierrez-Fernandez, Maria; Otero-Ortega, Laura; Rodriguez-Frutos, Berta; Martinez-Sanchez, Patricia; Fuentes, Blanca; Angeles Mangas-Guijarro, Maria; Diez-Tejedor, Exuperio] La Paz Univ Hosp, IdiPAZ, Neurosci Area,Hlth Res Inst, Dept Neurol &amp; Stroke Ctr,Neurosci &amp; Cerebrovasc R, Madrid 28049, Spain; [Gutierrez-Fernandez, Maria; Otero-Ortega, Laura; Rodriguez-Frutos, Berta; Martinez-Sanchez, Patricia; Fuentes, Blanca; Angeles Mangas-Guijarro, Maria; Diez-Tejedor, Exuperio] Autonomous Univ Madrid, E-28049 Madrid, Spain; [Blazquez, Alberto] Univ Hosp 12 Octubre, Res Inst, Mitochondrial Dis Lab, Madrid 28041, Spain; [Blazquez, Alberto] Ctr Biomed Res Rare Dis, Madrid 28029, Spain</t>
  </si>
  <si>
    <t>Lopez-Collazo, E (reprint author), La Paz Univ Hosp, IdiPAZ, Paseo Castellana 261, Madrid 28046, Spain.</t>
  </si>
  <si>
    <t>0022-1767</t>
  </si>
  <si>
    <t>Lobo, CC; Morales, CR; Sanz, DR; Corbalan, IS; Romero, EAS; Carnero, JF; Lopez, DL</t>
  </si>
  <si>
    <t>Comparison of hand grip strength and upper limb pressure pain threshold between older adults with or without non-specific shoulder pain</t>
  </si>
  <si>
    <t>[Calvo Lobo, Cesar] Univ Autonoma Madrid, Ctr Super Estudios Univ La Salle, Inst Neurociencias &amp; Ciencias Movimiento, Physiotherapy Dept,Mot Brains Res Grp, Madrid, Spain; [Romero Morales, Carlos; Rodriguez Sanz, David] European Univ, Fac Hlth Exercise &amp; Sport, Physiotherapy Dept, Phys Therapy &amp; Hlth Sci Res Grp, Madrid, Spain; [Sanz Corbalan, Irene] Univ Complutense Madrid, Sch Nursing Physiotherapy &amp; Podiatry, Madrid, Spain; [Sanchez Romero, Eleuterio A.; Fernandez Carnero, Josue] Rey Juan Carlos Univ, Dept Phys Therapy Occupat Therapy Rehabil &amp; Phys, Madrid, Spain; [Fernandez Carnero, Josue] Univ Autonoma Madrid, Ctr Adv Studies Univ La Salle, Res Grp Movement &amp; Behav Sci &amp; Study Pain, Madrid, Spain; [Fernandez Carnero, Josue] La Paz Hosp Inst Hlth Res, IdiPAZ, Madrid, Spain; [Lopez Lopez, Daniel] Univ A Coruna, Fac Nursing &amp; Podiatry, Dept Hlth Sci, Res Hlth &amp; Podiatry Unit, Ferrol, A Coruna, Spain</t>
  </si>
  <si>
    <t>Lobo, CC (reprint author), Univ Autonoma Madrid, Ctr Super Estudios Univ La Salle, Inst Neurociencias &amp; Ciencias Movimiento, Physiotherapy Dept,Mot Brains Res Grp, Madrid, Spain.; Morales, CR; Sanz, DR (reprint author), European Univ, Fac Hlth Exercise &amp; Sport, Physiotherapy Dept, Phys Therapy &amp; Hlth Sci Res Grp, Madrid, Spain.; Corbalan, IS (reprint author), Univ Complutense Madrid, Sch Nursing Physiotherapy &amp; Podiatry, Madrid, Spain.; Romero, EAS; Carnero, JF (reprint author), Rey Juan Carlos Univ, Dept Phys Therapy Occupat Therapy Rehabil &amp; Phys, Madrid, Spain.; Carnero, JF (reprint author), Univ Autonoma Madrid, Ctr Adv Studies Univ La Salle, Res Grp Movement &amp; Behav Sci &amp; Study Pain, Madrid, Spain.; Carnero, JF (reprint author), La Paz Hosp Inst Hlth Res, IdiPAZ, Madrid, Spain.; Lopez, DL (reprint author), Univ A Coruna, Fac Nursing &amp; Podiatry, Dept Hlth Sci, Res Hlth &amp; Podiatry Unit, Ferrol, A Coruna, Spain.</t>
  </si>
  <si>
    <t>e2995</t>
  </si>
  <si>
    <t>Haro-Martinez, AM; Garcia-Concejero, VE; Lopez-Ramos, A; Mate-Arribas, E; Lopez-Tappero, J; Lubrini, G; Diez-Tejedor, E; Fuentes, B</t>
  </si>
  <si>
    <t>Adaptation of melodic intonation therapy to Spanish: a feasibility pilot study</t>
  </si>
  <si>
    <t>APHASIOLOGY</t>
  </si>
  <si>
    <t>[Maria Haro-Martinez, Ana] Autonomous Univ Madrid, Dept Med, Madrid, Spain; [Eugenia Garcia-Concejero, Victoria; Lopez-Ramos, Amparo; Mate-Arribas, Enedina; Lopez-Tappero, Jose] Autonomous Univ Madrid, La Paz Univ Hosp, IdiPAZ Hlth Res Inst, Phoniatr &amp; Speech Therapy Unit,Dept Rehabil, Madrid, Spain; [Lubrini, Genny; Diez-Tejedor, Exuperio; Fuentes, Blanca] Autonomous Univ Madrid, La Paz Univ Hosp, IdiPAZ Hlth Res Inst, Dept Neurol &amp; Stroke Ctr, Madrid, Spain</t>
  </si>
  <si>
    <t>Fuentes, B (reprint author), Autonomous Univ Madrid, La Paz Univ Hosp, IdiPAZ Hlth Res Inst, Dept Neurol &amp; Stroke Ctr, Madrid, Spain.</t>
  </si>
  <si>
    <t>0268-7038</t>
  </si>
  <si>
    <t>Lopez-De-Uralde-Villanueva, I; Notario-Perez, R; del Corral, T; Ramos-Diaz, B; Acuyo-Osorio, M; La Touche, R</t>
  </si>
  <si>
    <t>Functional limitations and associated psychological factors in military personnel with chronic nonspecific neck pain with higher levels of kinesiophobia</t>
  </si>
  <si>
    <t>WORK-A JOURNAL OF PREVENTION ASSESSMENT &amp; REHABILITATION</t>
  </si>
  <si>
    <t>[Lopez-de-Uralde-Villanueva, Ibai; del Corral, Tamara; Ramos-Diaz, Bernardo; Acuyo-Osorio, Mario; La Touche, Roy] Univ Autonoma Madrid, Univ La Salle, Ctr Super Estudios, Dept Fisioterapia, La Salle Campus Madrid,Calle la Salle 10, Madrid 2836, Spain; [Lopez-de-Uralde-Villanueva, Ibai; del Corral, Tamara; La Touche, Roy] Univ Autonoma Madrid, Univ La Salle, Ctr Super Estudios, Mot Brains Res Grp, Madrid, Spain; [Lopez-de-Uralde-Villanueva, Ibai; La Touche, Roy] Inst Neurociencia &amp; Dolor Craneofacial INDCRAN, Madrid, Spain; [Lopez-de-Uralde-Villanueva, Ibai; La Touche, Roy] Hosp La Paz, Inst Hlth Res IdiPAZ, Madrid, Spain; [Lopez-de-Uralde-Villanueva, Ibai; La Touche, Roy] Regimiento Artilleria Antiaerea 71, Acuartelamiento Artilleria Fuencarral Capitan Gui, Madrid, Spain</t>
  </si>
  <si>
    <t>Lopez-de-Uralde-Villanueva, I (reprint author), Univ Autonoma Madrid, Univ La Salle, Ctr Super Estudios, Dept Fisioterapia, La Salle Campus Madrid,Calle la Salle 10, Madrid 2836, Spain.</t>
  </si>
  <si>
    <t>1051-9815</t>
  </si>
  <si>
    <t>Calle, D; Yilmaz, D; Cerdan, S; Kocer, A</t>
  </si>
  <si>
    <t>Drug delivery from engineered organisms and nanocarriers as monitored by multimodal imaging technologies</t>
  </si>
  <si>
    <t>AIMS BIOENGINEERING</t>
  </si>
  <si>
    <t>[Calle, Daniel; Cerdan, Sebastian] Inst Invest Biomed Alberto Sols CSIC UAM, Madrid, Spain; [Yilmaz, Duygu; Kocer, Armagan] Univ Groningen, Univ Med Ctr Groningen, Dept Neurosci, Groningen, Netherlands</t>
  </si>
  <si>
    <t>Cerdan, S (reprint author), Inst Invest Biomed Alberto Sols CSIC UAM, Madrid, Spain.; Kocer, A (reprint author), Univ Groningen, Univ Med Ctr Groningen, Dept Neurosci, Groningen, Netherlands.</t>
  </si>
  <si>
    <t>2375-1495</t>
  </si>
  <si>
    <t>Pascual-Pascual, SI; Garcia-Romero, M</t>
  </si>
  <si>
    <t>Possible treatments for infantile spinal atrophy</t>
  </si>
  <si>
    <t>[Pascual-Pascual, Samuel I.; Garcia-Romero, Mar] Univ Autonoma Madrid, Hosp Univ La Paz, Serv Neurol Pediat, Madrid, Spain</t>
  </si>
  <si>
    <t>Pascual-Pascual, SI (reprint author), Hosp Univ La Paz, Serv Neurol Pediat, Paseo Castellana 261, E-28046 Madrid, Spain.</t>
  </si>
  <si>
    <t>S19</t>
  </si>
  <si>
    <t>S24</t>
  </si>
  <si>
    <t>Contreras, L; Rial, E; Cerdan, S; Satrustegui, J</t>
  </si>
  <si>
    <t>Uncoupling Protein 2 (UCP2) Function in the Brain as Revealed by the Cerebral Metabolism of (1-C-13)-Glucose</t>
  </si>
  <si>
    <t>[Contreras, Laura; Satrustegui, Jorgina] Univ Autonoma Madrid, CSIC, Ctr Biol Mol Severo Ochoa, Dept Mol Biol, C Nicolas Cabrera 1, E-28049 Madrid, Spain; [Contreras, Laura; Satrustegui, Jorgina] ISCIII, CIBER Enfermedades Raras, Madrid, Spain; [Contreras, Laura; Satrustegui, Jorgina] Univ Autonoma Madrid, IIS, FJD, E-28049 Madrid, Spain; [Rial, Eduardo] CSIC, Ctr Invest Biol, Dept Med Celular &amp; Mol, Madrid 28040, Spain; [Cerdan, Sebastian] UAM, CSIC, Inst Invest Biomed Alberto Sols, Lab Imaging &amp; Spect Magnet Resonance LISMAR, C Arturo Duperier 4, Madrid 28029, Spain</t>
  </si>
  <si>
    <t>Satrustegui, J (reprint author), Univ Autonoma Madrid, CSIC, Ctr Biol Mol Severo Ochoa, Dept Mol Biol, C Nicolas Cabrera 1, E-28049 Madrid, Spain.; Satrustegui, J (reprint author), ISCIII, CIBER Enfermedades Raras, Madrid, Spain.; Satrustegui, J (reprint author), Univ Autonoma Madrid, IIS, FJD, E-28049 Madrid, Spain.; Cerdan, S (reprint author), UAM, CSIC, Inst Invest Biomed Alberto Sols, Lab Imaging &amp; Spect Magnet Resonance LISMAR, C Arturo Duperier 4, Madrid 28029, Spain.</t>
  </si>
  <si>
    <t>JAN</t>
  </si>
  <si>
    <t>Tirado, AG; Jimenez-Rolando, B; Noval, S; Bermejo, AM</t>
  </si>
  <si>
    <t>Cortical Blindness in a Child Secondary to Mycoplasma pneumoniae Infection</t>
  </si>
  <si>
    <t>JOURNAL OF STROKE &amp; CEREBROVASCULAR DISEASES</t>
  </si>
  <si>
    <t>[Garcia Tirado, A.; Noval, S.] La Paz Univ Hosp, Dept Ophthalmol, Madrid, Spain; [Jimenez-Rolando, B.] Hosp Cent Cruz Roja San Jose &amp; Santa Adela, Dept Ophthalmol, Madrid, Spain; [Martinez Bermejo, A.] La Paz Univ Hosp, Dept Pediat Neurol, Madrid, Spain</t>
  </si>
  <si>
    <t>Tirado, AG (reprint author), C Barrilero 5,Puerta 2,2 B, Madrid 28007, Spain.</t>
  </si>
  <si>
    <t>1052-3057</t>
  </si>
  <si>
    <t>E12</t>
  </si>
  <si>
    <t>E13</t>
  </si>
  <si>
    <t>Lubrini, G; Lago, MR; Perianez, JA</t>
  </si>
  <si>
    <t>The contribution of depressive symptoms to slowness of information processing in relapsing remitting multiple sclerosis (vol 22, pg 1607, 2016)</t>
  </si>
  <si>
    <t>MULTIPLE SCLEROSIS JOURNAL</t>
  </si>
  <si>
    <t>Correction</t>
  </si>
  <si>
    <t>1352-4585</t>
  </si>
  <si>
    <t>NP1</t>
  </si>
  <si>
    <t>Mechanical thrombectomy for basilar artery thrombosis: a comparison of outcomes with anterior circulation occlusions.</t>
  </si>
  <si>
    <t>Alonso de Lecinana, Maria; Kawiorski, Michal M; Ximenez-Carrillo, Alvaro; Cruz-Culebras, Antonio; Garcia-Pastor, Andres; Martinez-Sanchez, Patricia; Fernandez-Prieto, Andres; Caniego, Jose Luis; Mendez, Jose Carlos; Zapata-Wainberg, Gustavo; De Felipe-Mimbrera, Alicia; Diaz-Otero, Fernando; Ruiz-Ares, Gerardo; Frutos, Remedios; Barcena-Ruiz, Eduardo; Fandino, Eduardo; Marin, Begona; Vivancos, Jose; Masjuan, Jaime; Gil-Nunez, Antonio; Diez-Tejedor, Exuperio; Fuentes, Blanca</t>
  </si>
  <si>
    <t>Journal of neurointerventional surgery</t>
  </si>
  <si>
    <t>1173-1178</t>
  </si>
  <si>
    <t>2017 Dec (Epub 2016 Dec 20)</t>
  </si>
  <si>
    <t>La Paz University Hospital, IdiPAZ, Universidad Autonoma de Madrid, Madrid, Spain.</t>
  </si>
  <si>
    <t>Antidiabetic drugs for stroke prevention in patients with type-2 diabetes. The neurologist's point of view.</t>
  </si>
  <si>
    <t>Fuentes, Blanca</t>
  </si>
  <si>
    <t>Medicina clinica</t>
  </si>
  <si>
    <t>2017 Oct 30 (Epub 2017 Oct 30)</t>
  </si>
  <si>
    <t>Servicio de Neurologia y Centro de Ictus, Hospital Universitario La Paz, Universidad Autonoma de Madrid, IdiPAZ, Madrid, Espana. Electronic address: blanca.fuentes@salud.madrid.org.</t>
  </si>
  <si>
    <t>1578-8989</t>
  </si>
  <si>
    <t>Publisher</t>
  </si>
  <si>
    <t>New ways of surgical hand preparation with chlorhexidine soap or povidone iodine, in order to increase their immediate and residual effects, as a safe alternative to use of alcohol solutions.</t>
  </si>
  <si>
    <t>Herruzo, Rafael; Vizcaino, Maria Jose; Yela, Ruben</t>
  </si>
  <si>
    <t>2017 Oct 28 (Epub 2017 Oct 28)</t>
  </si>
  <si>
    <t>Catedratico de Medicina Preventiva y Salud Publica, Facultad de Medicina, Universidad Autonoma de Madrid. Electronic address: rafael.herruzo@uam.es.</t>
  </si>
  <si>
    <t>1532-2939</t>
  </si>
  <si>
    <t>Effectiveness of a Home-Based Active Video Game Programme in Young Cystic Fibrosis Patients.</t>
  </si>
  <si>
    <t>Del Corral, Tamara; Cebria I Iranzo, Maria Angels; Lopez-de-Uralde-Villanueva, Ibai; Martinez-Alejos, Roberto; Blanco, Isabel; Vilaro, Jordi</t>
  </si>
  <si>
    <t>Respiration; international review of thoracic diseases</t>
  </si>
  <si>
    <t>2017 Oct 19 (Epub 2017 Oct 19)</t>
  </si>
  <si>
    <t>Departamento de Fisioterapia, Motion in Brains Research Group, Centro Superior de Estudios Universitarios La Salle, Universidad Autonoma de Madrid, Madrid, Spain.</t>
  </si>
  <si>
    <t>1423-0356</t>
  </si>
  <si>
    <t>Hypoalgesic effects of three different manual therapy techniques on cervical spine and psychological interaction: A randomized clinical trial.</t>
  </si>
  <si>
    <t>Alonso-Perez, Jose Luis; Lopez-Lopez, Almudena; La Touche, Roy; Lerma-Lara, Sergio; Suarez, Emilio; Rojas, Javier; Bishop, Mark D; Villafane, Jorge Hugo; Fernandez-Carnero, Josue</t>
  </si>
  <si>
    <t>Journal of bodywork and movement therapies</t>
  </si>
  <si>
    <t>798-803</t>
  </si>
  <si>
    <t>2017 Oct (Epub 2016 Dec 22)</t>
  </si>
  <si>
    <t>Department of Physiotherapy, Universidad Europea de Madrid, Spain. Electronic address: jolualpe79@hotmail.com.</t>
  </si>
  <si>
    <t>1532-9283</t>
  </si>
  <si>
    <t>United States</t>
  </si>
  <si>
    <t>Automated Evaluation of Choroidal Thickness and Minimum Rim Width Thickness in Nonarteritic Anterior Ischemic Optic Neuropathy.</t>
  </si>
  <si>
    <t>Perez-Sarriegui, Ane; Munoz-Negrete, Francisco J; Noval, Susana; De Juan, Victoria; Rebolleda, Gema</t>
  </si>
  <si>
    <t>Journal of neuro-ophthalmology : the official journal of the North American Neuro-Ophthalmology Society</t>
  </si>
  <si>
    <t>2017 Sep 06 (Epub 2017 Sep 06)</t>
  </si>
  <si>
    <t>Department of Ophthalmology (AP-S, FJM-N, VDJ, GR), Hospital Universitario Ramon y Cajal, Madrid, Spain; IRYCIS (FJM-N, GR), Hospital Universitario Ramon y Cajal, Madrid, Spain; Department of Ophthalmology (SN), Hospital Universitario La Paz, Madrid, Spain; and IdiPAZ (SN), Hospital Universitario La Paz, Madrid, Spain.</t>
  </si>
  <si>
    <t>1536-5166</t>
  </si>
  <si>
    <t>Effects of Adult Female Rat Androgenization on Brain Morphology and Metabolomic Profile.</t>
  </si>
  <si>
    <t>Perez-Laso, Carmen; Cerdan, Sebastian; Junque, Carme; Gomez, Angel; Ortega, Esperanza; Mora, Mireia; Avendano, Carlos; Gomez-Gil, Esther; Del Cerro, Maria Cruz Rodriguez; Guillamon, Antonio</t>
  </si>
  <si>
    <t>Cerebral cortex (New York, N.Y. : 1991)</t>
  </si>
  <si>
    <t>2017 Jul 06 (Epub 2017 Jul 06)</t>
  </si>
  <si>
    <t>Departamento de Psicobiologia, Facultad de Psicologia, Universidad Nacional de Educacion a Distancia, 28040 Madrid, Spain.</t>
  </si>
  <si>
    <t>1460-2199</t>
  </si>
  <si>
    <t>Reduction of cervical and respiratory muscle strength in patients with chronic nonspecific neck pain and having moderate to severe disability.</t>
  </si>
  <si>
    <t>Lopez-de-Uralde-Villanueva, Ibai; Sollano-Vallez, Ernesto; Del Corral, Tamara</t>
  </si>
  <si>
    <t>Disability and rehabilitation</t>
  </si>
  <si>
    <t>2017 Jun 11 (Epub 2017 Jun 11)</t>
  </si>
  <si>
    <t>a Departamento de Fisioterapia , Centro Superior de Estudios Universitarios La Salle, Universidad Autonoma de Madrid , Madrid , Spain.</t>
  </si>
  <si>
    <t>1464-5165</t>
  </si>
  <si>
    <t>Evidence for Central Sensitization in Patients with Temporomandibular Disorders: A Systematic Review and Meta-analysis of Observational Studies.</t>
  </si>
  <si>
    <t>La Touche, Roy; Paris-Alemany, Alba; Hidalgo-Perez, Amanda; Lopez-de-Uralde-Villanueva, Ibai; Angulo-Diaz-Parreno, Santiago; Munoz-Garcia, Daniel</t>
  </si>
  <si>
    <t>Pain practice : the official journal of World Institute of Pain</t>
  </si>
  <si>
    <t>2017 May 29 (Epub 2017 May 29)</t>
  </si>
  <si>
    <t>Department of Physiotherapy, Centro Superior de Estudios Universitarios La Salle, Universidad Autonoma de Madrid, Madrid, Spain.</t>
  </si>
  <si>
    <t>1533-2500</t>
  </si>
  <si>
    <t>Brain disease, connectivity, plasticity and cognitive therapy: A neurological view of mental disorders.</t>
  </si>
  <si>
    <t>Lubrini, G; Martin-Montes, A; Diez-Ascaso, O; Diez-Tejedor, E</t>
  </si>
  <si>
    <t>Neurologia (Barcelona, Spain)</t>
  </si>
  <si>
    <t>2017 Apr 25 (Epub 2017 Apr 25)</t>
  </si>
  <si>
    <t>Servicio de Neurologia, Centro de Ictus, Hospital Universitario La Paz, Universidad Autonoma de Madrid, Area de Neurociencias, Instituto de Investigacion IdiPAZ, Madrid, Espana.</t>
  </si>
  <si>
    <t>An exception to the rule "no association between antibiotic resistance and decreased disinfectant microbicidal efficacy": Orthophthalaldehyde (OPA) and Pseudomonas aeruginosa isolated from ICU and paraplegic patients.</t>
  </si>
  <si>
    <t>Herruzo, R; Vizcaino, M J; Herruzo, I</t>
  </si>
  <si>
    <t>Journal of preventive medicine and hygiene</t>
  </si>
  <si>
    <t>E42-E47</t>
  </si>
  <si>
    <t>2017 Mar</t>
  </si>
  <si>
    <t>Department of Preventive Medicine, School of Medicine. Madrid Autonomous University, Madrid, Spain.</t>
  </si>
  <si>
    <t>1121-2233</t>
  </si>
  <si>
    <t>Microbial competition in environmental nosocomial reservoirs and diffusion capacity of OXA48-Klebsiella pneumoniae: potential impact on patients and possible control methods.</t>
  </si>
  <si>
    <t>Herruzo, R; Ruiz, G; Vizcaino, M J; Rivas, L; Perez-Blanco, V; Sanchez, M</t>
  </si>
  <si>
    <t>E34-E41</t>
  </si>
  <si>
    <t>Departamento de Medicina Preventiva y Salud Publica y Microbiologia, UAM, Madrid.</t>
  </si>
  <si>
    <t>Exosomes promote restoration after an experimental animal model of intracerebral hemorrhage.</t>
  </si>
  <si>
    <t>Otero-Ortega, Laura; Gomez de Frutos, Mari Carmen; Laso-Garcia, Fernando; Rodriguez-Frutos, Berta; Medina-Gutierrez, Esperanza; Lopez, Juan Antonio; Vazquez, Jesus; Diez-Tejedor, Exuperio; Gutierrez-Fernandez, Maria</t>
  </si>
  <si>
    <t>Journal of cerebral blood flow and metabolism : official journal of the International Society of Cerebral Blood Flow and Metabolism</t>
  </si>
  <si>
    <t>271678X17708917</t>
  </si>
  <si>
    <t>2017 Jan 01 (Epub 2017 Jan 01)</t>
  </si>
  <si>
    <t>1 Department of Neurology and Stroke Center, Neuroscience and Cerebrovascular Research Laboratory, La Paz University Hospital, Neuroscience Area of IdiPAZ Health Research Institute, Autonomous University of Madrid, Madrid, Spain.</t>
  </si>
  <si>
    <t>1559-7016</t>
  </si>
  <si>
    <t>Nayernia, Z; Colaianna, M; Robledinos-Anton, N; Gutzwiller, E; Sloan-Bena, F; Stathaki, E; Hibaoui, Y; Cuadrado, A; Hescheler, J; Stasia, MJ; Saric, T; Jaquet, V; Krause, KH</t>
  </si>
  <si>
    <t>Decreased neural precursor cell pool in NADPH oxidase 2-deficiency: From mouse brain to neural differentiation of patient derived iPSC</t>
  </si>
  <si>
    <t>REDOX BIOLOGY</t>
  </si>
  <si>
    <t>[Nayernia, Zeynab; Colaianna, Marilena; Gutzwiller, Eveline; Jaquet, Vincent; Krause, Karl-Heinz] Univ Geneva, Dept Pathol &amp; Immunol, Med Sch, 1 Rue Michel Servet, CH-1211 Geneva, Switzerland; [Hibaoui, Yousef] Univ Geneva, Dept Genet Med &amp; Dev, Med Sch, 1 Rue Michel Servet, CH-1211 Geneva, Switzerland; [Robledinos-Anton, Natalia; Hescheler, Juergen; Saric, Tomo] Univ Cologne, Inst Neurophysiol, Med Fac, Ctr Physiol &amp; Pathophysiol, D-50931 Cologne, Germany; [Stasia, Marie-Jose] Univ Grenoble Alpes, Tech Ingn Med &amp; Complexite Grenoble, F-38000 Grenoble, France; [Cuadrado, Antonio] Autonomous Univ Madrid UAM, Fac Med, Inst Invest Biomed Alberto Sols, Ctr Invest Biomed Red Enfermedades Neurodegenerat, Madrid, Spain; [Sloan-Bena, Frederique; Stathaki, Elisavet] HUG, Labs Cytogenet Consatut, Serv Med Genet, Geneva, Switzerland</t>
  </si>
  <si>
    <t>Krause, KH (reprint author), Univ Geneva, Dept Pathol &amp; Immunol, Med Sch, 1 Rue Michel Servet, CH-1211 Geneva, Switzerland.; Krause, KH (reprint author), Ctr Med Univ Geneva, Dept Pathol &amp; Immunol, 1 Rue Michel Servet, CH-1211 Geneva 4, Switzerland.</t>
  </si>
  <si>
    <t>2213-2317</t>
  </si>
  <si>
    <t>Egea, J; Fabregat, I; Frapart, YM; Ghezzi, P; Gorlach, A; Kietzmann, T; Kubaichuk, K; Knaus, UG; Lopez, MG; Olaso-Gonzalez, G; Petry, A; Schulz, R; Vinal, J; Winyard, P; Abbas, K; Ademowo, OS; Afonso, CB; Andreadou, I; Antelmann, H; Antunes, F; Aslan, M; Bachschmid, MM; Barbosa, RM; Belousov, V; Berndt, C; Bernlohr, D; Bertran, E; Bindoli, A; Bottari, SP; Brito, PM; Carrara, G; Casas, AI; Chatzi, A; Chondrogianni, N; Conrad, M; Cooke, MS; Costa, JG; Cuadrado, A; Dang, PMC; De Smet, B; Butuner, BD; Dias, IHK; Dunn, JD; Edson, AJ; El Assar, M; El-Benna, J; Ferdinandy, P; Fernandes, AS; Fladmark, KE; Forstermann, U; Giniatullin, R; Giricz, Z; Gorbe, A; Griffiths, H; Hampl, V; Hanf, A; Herget, J; Hernansanz-Agustin, P; Hillion, M; Huang, JJ; Ilikay, S; Jansen-Durr, P; Jaquet, V; Joles, JA; Kalyanaraman, B; Kaminskyy, D; Karbaschi, M; Kleanthous, M; Klotz, LO; Korac, B; Korkmaz, KS; Koziel, R; Kracun, D; Krause, KH; Kren, V; Krieg, T; Laranjinha, J; Lazou, A; Li, HG; Martinez-Ruiz, A; Matsui, R; McBean, GJ; Meredith, SP; Messens, J; Miguel, V; Mikhed, Y; Milisav, I; Milkovic, L; Miranda-Vizuete, A; Mojovic, M; Monsalve, M; Mouthuy, PA; Mulvey, J; Munzel, T; Muzykantov, V; Nguyen, ITN; Oelze, M; Oliveira, NG; Palmeira, CM; Papaevgeniou, N; Pavicevic, A; Pedre, B; Peyrot, F; Phylactides, M; Pircalabioru, GG; Pitt, AR; Poulsen, HE; Prieto, I; Rigobello, MP; Robledinos-Anton, N; Rodriguez-Manas, L; Rolo, AP; Rousset, F; Ruskovska, T; Saraiva, N; Sasson, S; Schroder, K; Semen, K; Seredenina, T; Shakirzyanova, A; Smith, GL; Soldati, T; Sousa, BC; Spickett, CM; Stancic, A; Stasia, MJ; Steinbrenner, H; Stepanic, V; Steven, S; Tokatlidis, K; Tuncay, E; Turan, B; Ursini, F; Vacek, J; Vajnerova, O; Valentova, K; Van Breusegem, F; Varisli, L; Veal, EA; Yalcin, AS; Yelisyeyeva, O; Zarkovic, N; Zatloukalova, M; Zielonka, J; Touyz, RM; Papapetropoulos, A; Grune, T; Lamas, S; Schmidt, HHHW; Di Lisa, F; Daiber, A</t>
  </si>
  <si>
    <t>European contribution to the study of ROS: A summary of the findings and prospects for the future from the COST action BM1203 (EU-ROS)</t>
  </si>
  <si>
    <t>[Egea, Javier; Lopez, Manuela G.] Univ Autonoma Madrid, Sch Med, Dept Pharmacol, Inst Teofilo Hernando, Madrid, Spain; [Fabregat, Isabel; Bertran, Esther] Bellvitge Biomed Res Inst IDIBELL, Barcelona, Spain; [Fabregat, Isabel; Bertran, Esther] UB, Barcelona, Spain; [Frapart, Yves M.; Abbas, Kahina; Peyrot, Fabienne] Paris Descartes Univ, UMR CNRS 8601, LCBPT, Sorbonne Paris Cite, Paris, France; [Ghezzi, Pietro] Brighton &amp; Sussex Med Sch, Brighton, E Sussex, England; [Gorlach, Agnes; Petry, Andreas; Kracun, Damir] Tech Univ Munich, German Heart Ctr Munich, Expt &amp; Mol Pediat Cardiol, Munich, Germany; [Gorlach, Agnes] Partner Site Munich Heart Alliance, DZHK German Ctr Cardiovasc Res, Munich, Germany; [Kietzmann, Thomas; Kubaichuk, Kateryna] Univ Oulu, Fac Biochem &amp; Mol Med, Oulu, Finland; [Kietzmann, Thomas; Kubaichuk, Kateryna] Univ Oulu, Bioctr Oulu, Oulu, Finland; [Knaus, Ulla G.] Univ Coll Dublin, Conway Inst, Sch Med, Dublin, Ireland; [Olaso-Gonzalez, Gloria; Vinal, Jose] Univ Valencia, Dept Physiol, Valencia, Spain; [Schulz, Rainer] JLU Giessen, Inst Physiol, Giessen, Germany; [Winyard, Paul] Univ Exeter, Med Sch, St Lukes Campus, Exeter EX1 2LU, Devon, England; [Ademowo, Opeyemi S.; Dias, Irundika H. K.; Griffiths, Helen; Spickett, Corinne M.] Aston Univ, Life &amp; Hlth Sci, Birmingham B4 7ET, W Midlands, England; [Ademowo, Opeyemi S.; Dias, Irundika H. K.; Griffiths, Helen; Spickett, Corinne M.] Aston Univ, Aston Res Ctr Hlth Ageing, Birmingham B4 7ET, W Midlands, England; [Afonso, Catarina B.; Meredith, Stuart P.; Pitt, Andrew R.; Sousa, Bebiana C.] Aston Univ, Sch Life &amp; Hlth Sci, Birmingham B47ET, W Midlands, England; [Andreadou, Ioanna] Univ Athens, Lab Pharmacol, Fac Pharm, Athens, Greece; [Antelmann, Haike; Hillion, Melanie] Free Univ Berlin, Inst Biol Microbiol, Berlin, Germany; [Fernandes, Ana S.] Dept Quim &amp; Bioquim, Lisbon, Portugal; [Antunes, Fernando] Ctr Quim &amp; Bioquim, Fac Ciencias, Lisbon, Portugal; [Aslan, Mutay] Akdeniz Univ, Dept Med Biochem, Fac Med, Antalya, Turkey; [Bachschmid, Markus M.; Matsui, Reiko] Boston Univ, Sch Med, Vasc Biol Sect &amp; Whitaker Cardiovasc Inst, Boston, MA 02118 USA; [Barbosa, Rui M.; Laranjinha, Joao] Univ Coimbra, Ctr Neurosci &amp; Cell Biol, Coimbra, Portugal; [Barbosa, Rui M.; Laranjinha, Joao] Univ Coimbra, Fac Pharm, Coimbra, Portugal; [Belousov, Vsevolod] Shemyakin Ovchinnikov Inst Bioorgan Chem, Mol Technol Lab, Miklukho Maklaya 16-10, Moscow 117997, Russia; [Berndt, Carsten] Heinrich Heine Univ, Med Fac, Dept Neurol, Dusseldorf, Germany; [Bernlohr, David] Univ Minnesota Twin Cities, Dept Biochem, Mol Biol &amp; Biophys, Minneapolis, MN USA; [Bindoli, Alberto] Inst Neurosci CNR, Padua, Italy; [Bottari, Serge P.] Grenoble Alpes Univ, INSERM U1029, CNRS UMR 5309, Inst Adv Biosci,GETI, Grenoble, France; [Bottari, Serge P.] CHU Grenoble, Radioanal Lab, Grenoble, France; [Brito, Paula M.; Costa, Joao G.; Oliveira, Nuno G.] Univ Lisbon, Res Inst Med iMed ULisboa, Fac Pharm, Lisbon, Portugal; [Brito, Paula M.] Univ Beira Interior, Fac Ciencias Saude, Covilha, Portugal; [Carrara, Guia; Smith, Geoffrey L.] Univ Cambridge, Dept Pathol, Cambridge, England; [Casas, Ana I.; Schmidt, Harald H. H. W.] Maastricht Univ, Cardiovasc Res Inst Maastricht CARIM, Dept Pharmacol &amp; Personalized Med, Maastricht, Netherlands; [Chatzi, Afroditi; Tokatlidis, Kostas] Univ Glasgow, Coll Med Vet &amp; Life Sci, Inst Mol Cell &amp; Syst Biol, Univ Ave, Glasgow, Lanark, Scotland; [Chondrogianni, Niki; Papaevgeniou, Nikoletta] Natl Hellen Res Fdn, Inst Biol Med Chem &amp; Biotechnol, 48 Vas Constantinou Ave, Athens 11635, Greece; [Conrad, Marcus] Helmholtz Ctr Munich, Inst Dev Genet, Nettherberg, Germany; [Cooke, Marcus S.; Karbaschi, Mahsa] Florida Int Univ, Dept Environm &amp; Occupat Hlth, Oxidat Stress Grp, Miami, FL 33199 USA; [Costa, Joao G.; Fernandes, Ana S.; Saraiva, Nuno] Univ Lusofona, CBIOS, Res Ctr Biosci &amp; Hlth Technol, Lisbon, Portugal; [Cuadrado, Antonio; Robledinos-Anton, Natalia] Autonomous Univ Madrid, Ctr Invest Biomed Red Enfermedades Neurodegenerat, Dept Biochem,Fac Med, Inst Invest Biomed Alberto Sols UAM CSIC,Inst Inv, Madrid, Spain; [Dang, Pham My-Chan; El-Benna, Jamel] Univ Paris Diderot, Fac Med Xavier Bichat, Ctr Rech Inflammat,CNRS ERL8252, Sorbonne Paris Cite,Lab Excellence Inflamex,INSER, Paris, France; [De Smet, Barbara; Huang, Jingjing; Van Breusegem, Frank] VIB, Dept Plant Syst Biol, B-9052 Ghent, Belgium; [Butuner, Bilge Debelec] Ege Univ, Dept Pharmaceut Biotechnol, Fac Pharm, TR-35100 Izmir, Turkey; [Dunn, Joe Dan; Soldati, Thierry] Univ Geneva, Dept Biochem, Sci 2, 30 Quai Ernest Ansermet, CH-1211 Geneva 4, Switzerland; [Edson, Amanda J.; Fladmark, Kari E.] Univ Bergen, Dept Mol Biol, Bergen, Norway; [El Assar, Mariam; Rodriguez-Manas, Leocadio] Univ Getafe, Fdn Invest Biomed Hosp, Getafe, Spain; [Ferdinandy, Peter; Giricz, Zoltan; Gorbe, Aniko] Semmelweis Univ, Med Fac, Dept Pharmacol &amp; Phartnacotherapy, Budapest, Hungary; [Forstermann, Ulrich; Li, Huige] Johannes Gutenberg Univ Mainz, Dept Pharmacol, Med Ctr, Mainz, Germany; [Giniatullin, Rashid; Shakirzyanova, Anastasia] Univ Eastern Finland, AI Virtanen Inst Mol Sci, Kuopio, Finland; [Griffiths, Helen] Univ Surrey, Fac Hlth &amp; Med Sci, Guildford GU2 7XH, Surrey, England; [Hampl, Vaclav; Herget, Jan; Vajnerova, Olga] Charles Univ Prague, Dept Physiol, Fac Med 2, Prague, Czech Republic; [Hanf, Alina; Mikhed, Yuliya; Munzel, Thomas; Oelze, Matthias; Steven, Sebastian; Daiber, Andreas] Univ Med Ctr Mainz, Ctr Cardiol, Mol Cardiol, Cardiol 1, Mainz, Germany; [Hernansanz-Agustin, Pablo; Martinez-Ruiz, Antonio] Hosp Univ La Princesa, Inst Invest Sanitaria Princesa IIS IP, Serv Immunol, Madrid, Spain; [Hernansanz-Agustin, Pablo] UAM, Fac Med, Dept Bioquim, Madrid, Spain; [Hernansanz-Agustin, Pablo] Inst Invest Biomed Alberto Sols, Madrid, Spain; [De Smet, Barbara; Huang, Jingjing; Messens, Joris; Pedre, Brandan] VIB, Struct Biol Res Ctr, B-1050 Brussels, Belgium; [Ilikay, Serap; Varisli, Lokman] Harran Univ, Arts &amp; Sci Fac, Dept Biol, Canc Biol Lab, Osmanbey Campus, Sanliurfa, Turkey; [Jansen-Durr, Pidder; Koziel, Rafal] Univ Innsbruck, Inst Biomed Aging Res, Innsbruck, Austria; [Jaquet, Vincent; Krause, Karl-Heinz; Rousset, Francis; Seredenina, Tamara] Ctr Med Univ Geneva, Dept Pathol &amp; Immunol, Geneva, Switzerland; [Joles, Jaap A.; Nguyen, Isabel T. N.] Univ Med Ctr Utrecht, Dept Nephrol &amp; Hypertens, Utrecht, Netherlands; [Kalyanaraman, Balaraman; Zielonka, Jacek] Med Coll Wisconsin, Milwaukee, WI 53226 USA; [Kaminskyy, Danylo; Semen, Khrystyna; Yelisyeyeva, Olha] Danylo Halytsky Lviv Natl Med Univ, Lvov, Ukraine; [Kleanthous, Marina; Phylactides, Marios] Cyprus Inst Neurol &amp; Genet, Mol Genet Thalassaemia Dept, Nicosia, Cyprus; [Klotz, Lars-Oliver; Steinbrenner, Holger] Friedrich Schiller Univ, Inst Nutr, Dept Nutrigenom, Jena, Germany; [Korac, Bato; Stancic, Ana] Univ Belgrade, Inst Biol Res Sinisa Stankov, Belgrade, Serbia; [Korac, Bato; Stancic, Ana] Univ Belgrade, Fac Biol, Belgrade, Serbia; [Sami Korkmaz, Kemal] Ege Univ, Dept Bioengn, Canc Biol Lab, Fac Engn, TR-35100 Izmir, Turkey; [Kren, Vladimir; Valentova, Katerina] Czech Acad Sci, Inst Microbiol, Lab Biotransformat, Videnska 1083, CZ-14220 Prague, Czech Republic; [Krieg, Thomas; Mulvey, John] Univ Cambridge, Dept Med, Cambridge, England; [Lazou, Antigone] Aristotle Univ Thessaloniki, Sch Biol, Thessaloniki 54124, Greece; [Martinez-Ruiz, Antonio] Ctr Invest Biomed Red Enferrnedades Cardiovasc CI, Madrid, Spain; [McBean, Gethin J.] Univ Coll Dublin, Conway Inst, Sch Biomol &amp; Biomed Sci, Dublin, Ireland; [Miguel, Veronica; Lamas, Santiago] Ctr Biol Mol Severo Ochoa CSIC UAM, Madrid, Spain; [Milisav, Irina] Univ Ljubljana, Inst Pathophysiol, Fac Med, Ljubljana, Slovenia; [Milisav, Irina] Univ Ljubljana, Fac Hlth Sci, Ljubljana, Slovenia; [Milkovic, Lidija; Stepanic, Visnja] Rudjer Boskovic Inst, Div Mol Med, Zagreb, Croatia; [Miranda-Vizuete, Antonio] Univ Seville, CSIC, Hosp Univ Virgen Rocio, Inst Biomed Sevilla, Seville, Spain; [Mojovic, Milos; Pavicevic, Aleksandra] Univ Belgrade, Fac Phys Chem, Studentski Trg 12-16, Belgrade 11000, Serbia; [Monsalve, Maria; Prieto, Ignacio] UAM, Inst Invest Biomed Alberto Sols, CSIC, Madrid, Spain; [Mouthuy, Pierre-Alexis; Zarkovic, Neven] Rudjer Boskovic Inst, Lab Oxidat Stress, Bijenicka 54, Zagreb 10000, Croatia; [Muzykantov, Vladimir] Univ Penn, Ctr Targeted Therapeut &amp; Translat Nanomed, ITMAT CTSA Translat Res Ctr, Dept Pharmacol,Perelman Sch Med, Philadelphia, PA 19104 USA; [Palmeira, Carlos M.; Rolo, Anabela P.] Univ Coimbra, Ctr Neurosci &amp; Cell Biol, Coimbra, Portugal; [Peyrot, Fabienne] Paris Sorbonne Univ, ESPE Paris, Paris, France; [Pircalabioru, Gratiela G.] Univ Bucharest, Res Inst, Bucharest, Romania; [Poulsen, Henrik E.] Univ Hosp Copenhagen, Rigshosp, Lab Clin Pharmacol, Copenhagen, Denmark; [Pia Rigobello, Maria] Univ Padua, Dept Biomed Sci, Via Ugo Bassi 58-B, I-35131 Padua, Italy; [Rodriguez-Manas, Leocadio] Hosp Univ Getafe, Serv Geriatria, Getafe, Spain; [Ruskovska, Tatjana] Goce Delcev Univ, Fac Med Sci, Stip, Macedonia; [Sasson, Shlomo] Hebrew Univ Jerusalem, Fac Med, Diabet Res Unit, Sect Pharmacol,Inst Drug Res, Jerusalem, Israel; [Schroeder, Katrin] Goethe Univ, Inst Cardiovasc Physiol, Frankfurt, Germany; [Schroeder, Katrin; Daiber, Andreas] Partner Site Rhine Main, DZHK German Ctr Cardiovasc Res, Mainz, Germany; [Stasia, Marie Jose] Univ Grenoble Alpes, CNRS, Grenoble INP, CHU Grenoble Alpes,TIMC IMAG, F-38000 Grenoble, France; [Stasia, Marie Jose] CHU Grenoble, CDiReC, Pole Biol, F-38043 Grenoble, France; [Tuncay, Erkan; Turan, Belma] Ankara Univ, Fac Med, Dept Biophys, TR-06100 Ankara, Turkey; [Ursini, Fulvio] Univ Padua, Dept Mol Med, Padua, Italy; [Vacek, Jan; Zatloukalova, Martina] Palacky Univ, Fac Med &amp; Dent, Dept Med Chem &amp; Biochem, Hnevotinska 3, Olomouc 77515, Czech Republic; [Veal, Elizabeth A.] Newcastle Univ, Inst Cell &amp; Mol Biosci, Framlington Pl, Newcastle Upon Tyne, Tyne &amp; Wear, England; [Veal, Elizabeth A.] Newcastle Univ, Inst Ageing, Framlington Pl, Newcastle Upon Tyne, Tyne &amp; Wear, England; [Yalcin, A. Suha] Marmara Univ, Sch Med, Dept Biochem, Istanbul, Turkey; [Touyz, Rhian M.] Univ Glasgow, Inst Cardiovasc &amp; Med Sci, Glasgow, Lanark, Scotland; [Papapetropoulos, Andreas] Univ Athens, Fac Pharm, Lab Pharmacol, Athens, Greece; [Grune, Tilman] German Inst Human Nutr, Dept Toxicol, Arthur Scheunert Allee 114-116, Nuthetal, Germany; [De Smet, Barbara; Yalcin, A. Suha; Di Lisa, Fabio] Univ Padua, Dept Biomed Sci, Padua, Italy; [De Smet, Barbara; Di Lisa, Fabio] Univ Padua, CNR, Inst Neurosci, Padua, Italy; [Huang, Jingjing] Univ Ghent, Dept Plant Biotechnol &amp; Bioinformat, B-9052 Ghent, Belgium; [Ferdinandy, Peter; Giricz, Zoltan] Pharmahungary Grp, Szeged, Hungary; [Huang, Jingjing] Vrije Univ Brussel, Brussels Ctr Redox Biol, Struct Biol Brussels, B-1050 Brussels, Belgium; [Palmeira, Carlos M.; Rolo, Anabela P.] Univ Coimbra, Fac Sci &amp; Technol, Dept Life Sci, Coimbra, Portugal; [Poulsen, Henrik E.] Univ Hosp Copenhagen, Bispebjerg Frederiksberg Hosp, Dept Clin Pharmacol, Copenhagen, Denmark; [Poulsen, Henrik E.] Rigshosp, Dept Q7642, Blegdamsvej 9, DK-2100 Copenhagen, Denmark</t>
  </si>
  <si>
    <t>Daiber, A (reprint author), Univ Padua, Dept Biomed Sci, Padua, Italy.; Di Lisa, F (reprint author), Univ Med Johannes Gutenberg Univ Mainz, Zentrum Kardiol Kardiol 1, Langenbeckstr 1, D-55131 Mainz, Germany.</t>
  </si>
  <si>
    <t>Robledinos-Anton, N; Rojo, AI; Ferreiro, E; Nunez, A; Krause, KH; Jaquet, V; Cuadrado, A</t>
  </si>
  <si>
    <t>Transcription factor NRF2 controls the fate of neural stem cells in the subgranular zone of the hippocampus</t>
  </si>
  <si>
    <t>[Robledinos-Anton, Natalia; Rojo, Ana I.; Cuadrado, Antonio] Autonomous Univ Madrid UAM, Ctr Invest Biomed Red Enfermedades Neurodegenerat, Fac Med, Inst Invest Biomed Alberto Sols, Madrid, Spain; [Ferreiro, Elisabete] Univ Coimbra, Inst Interdisciplinary Res IIIUC, Ctr Neurosci &amp; Cell Biol, Coimbra, Portugal; [Nunez, Angel] Autonomous Univ Madrid, Dept Anat Histol &amp; Neurosci, Madrid, Spain; [Krause, Karl-Heinz; Jaquet, Vincent] Univ Geneva, Sch Med, Dept Pathol &amp; Immunol, 1 Rue Michel Server, CH-1211 Geneva, Switzerland</t>
  </si>
  <si>
    <t>Cuadrado, A (reprint author), Inst Invest Biomed Alberto Sols, C Arturo Duperier 4, Madrid 28029, Spain.</t>
  </si>
  <si>
    <t>Rojo, AI; Pajares, M; Rada, P; Nunez, A; Nevado-Holgado, AJ; Killik, R; Van Leuven, F; Ribe, E; Lovestone, S; Yamamoto, M; Cuadrado, A</t>
  </si>
  <si>
    <t>NRF2 deficiency replicates transcriptomic changes in Alzheimer's patients and worsens APP and TAU pathology</t>
  </si>
  <si>
    <t>[Rojo, Ana I.; Pajares, Marta; Cuadrado, Antonio] UAM CSIC, Inst Invest Sanitaria La Paz IdiPaz, ISCIII,Inst Invest Biomed Alberto Sols, Ctr Invest Biomed Red Enfermedades Neurodegenerat, Madrid, Spain; [Rojo, Ana I.; Pajares, Marta; Rada, Patricia; Cuadrado, Antonio] Autonomous Univ Madrid, Fac Med, Dept Biochem, Madrid, Spain; [Rada, Patricia] UAM CSIC, Inst Invest Sanitaria La Paz IdiPaz, ISCIII,Inst Invest Biomed Alberto Sols, Ctr Invest Biomed Red Diabet &amp; Enfermedades Metab, Madrid, Spain; [Nunez, Angel] Autonomous Univ Madrid, Dept Anat Histol &amp; Neurosci, Madrid, Spain; [Killik, Richard] Kings Coll London, Inst Psychiat Psychol &amp; Neurosci, Maurice Wohl Clin Neurosci Inst, London, England; [Van Leuven, Fred] Katholieke Univ Leuven, Dept Human Genet, Expt Genet Grp LEGTEGG, Leuven, Belgium; [Ribe, Elena; Lovestone, Simon] Univ Oxford, Warneford Hosp, Dept Psychiat, Oxford OX3 7JX, England; [Cuadrado, Antonio] Victor Babes Natl Inst Pathol, Radiobiol Lab, Cellular &amp; Mol Med Dept, Bucharest, Romania; [Yamamoto, Masayuki] Tohoku Univ, Grad Sch Med, Dept Med Biochem, Aoba Ku, 2-1 Seiryo Machi, Sendai, Miyagi 9808575, Japan</t>
  </si>
  <si>
    <t>Rojo, AI; Cuadrado, A (reprint author), UAM CSIC, Inst Invest Sanitaria La Paz IdiPaz, ISCIII,Inst Invest Biomed Alberto Sols, Ctr Invest Biomed Red Enfermedades Neurodegenerat, Madrid, Spain.; Rojo, AI; Cuadrado, A (reprint author), Autonomous Univ Madrid, Fac Med, Dept Biochem, Madrid, Spain.</t>
  </si>
  <si>
    <t>Tobon-Velasco, JC; Limon-Pacheco, JH; Orozco-Ibarra, M; Macias-Silva, M; Vazquez-Victorio, G; Cuevas, E; Ali, SF; Cuadrado, A; Pedraza-Chaverri, J; Santamaria, A</t>
  </si>
  <si>
    <t>6-OHDA-induced apoptosis and mitochondrial dysfunction are mediated by early modulation of intracellular signals and interaction of Nrf2 and NF-kappa B factors (vol 304, pg 109, 2013) (Retraction of Vol 304, Pg 109, 2013)</t>
  </si>
  <si>
    <t>TOXICOLOGY</t>
  </si>
  <si>
    <t>[Tobon-Velasco, Julio C.; Santamaria, Abel] Inst Nacl Neurol &amp; Neurocirugia SSA, Lab Aminoacidos Excitadores, Mexico City, DF, Mexico; [Tobon-Velasco, Julio C.; Limon-Pacheco, Jorge H.; Pedraza-Chaverri, Jose] Univ Nacl Autonoma Mexico, Fac Quim, Dept Biol, Mexico City, DF, Mexico; [Limon-Pacheco, Jorge H.; Orozco-Ibarra, Marisol] Inst Nacl Neurol &amp; Neurocirugia SSA, Lab Neurobiol Mol &amp; Celular INNN UNAM, Mexico City, DF, Mexico; [Macias-Silva, Marina; Vazquez-Victorio, Genaro] Univ Nacl Autonoma Mexico, Inst Fisiol Celular, Dept Biol Celular &amp; Desarrollo, Mexico City, DF, Mexico; [Cuevas, Elvis; Ali, Syed F.; Santamaria, Abel] US FDA, Natl Ctr Toxicol Res, Div Neurotoxicol, Jefferson, AR 72079 USA; [Cuadrado, Antonio] Ctr Invest Red Enfermedades Neurodegenerat CIBERN, Dept Bioquim, Madrid, Spain; [Cuadrado, Antonio] Ctr Invest Red Enfermedades Neurodegenerat CIBERN, Inst Invest Biomed Alberto Sols UAM CSIC, Madrid, Spain</t>
  </si>
  <si>
    <t>Tobon-Velasco, JC (reprint author), Inst Nacl Neurol &amp; Neurocirugia SSA, Lab Aminoacidos Excitadores, Mexico City, DF, Mexico.; Tobon-Velasco, JC (reprint author), Univ Nacl Autonoma Mexico, Fac Quim, Dept Biol, Mexico City, DF, Mexico.</t>
  </si>
  <si>
    <t>0300-483X</t>
  </si>
  <si>
    <t>de Freitas, AE; Egea, J; Buendia, I; Navarro, E; Rada, P; Cuadrado, A; Rodrigues, ALS; Lopez, MG</t>
  </si>
  <si>
    <t>Agmatine induces NRF2 and protects against corticosterone effects in hippocampal neuronal cell line</t>
  </si>
  <si>
    <t>JOURNAL OF NEUROCHEMISTRY</t>
  </si>
  <si>
    <t>[de Freitas, A. E.; Rodrigues, A. L. S.] Univ Fed Santa Catarina, Dept Biochem, Florianopolis, SC, Brazil; [de Freitas, A. E.; Egea, J.; Buendia, I.; Navarro, E.; Rada, P.; Cuadrado, A.; Lopez, M. G.] Univ Autonoma Madrid, Dept Farmacol &amp; Terapeut, Madrid, Spain</t>
  </si>
  <si>
    <t>0022-3042</t>
  </si>
  <si>
    <t>Navarro, E; Gonzalez-Lafuente, L; Perez-Liebana, I; Buendia, I; Lopez-Bernardo, E; Sanchez-Ramos, C; Prieto, I; Cuadrado, A; Satrustegui, J; Cadenas, S; Monsalve, M; Lopez, MG</t>
  </si>
  <si>
    <t>Heme-Oxygenase I and PCG-1 alpha Regulate Mitochondrial Biogenesis via Microglial Activation of Alpha7 Nicotinic Acetylcholine Receptors Using PNU282987</t>
  </si>
  <si>
    <t>ANTIOXIDANTS &amp; REDOX SIGNALING</t>
  </si>
  <si>
    <t>[Navarro, Elisa; Gonzalez-Lafuente, Laura; Perez-Liebana, Irene; Buendia, Izaskun; Lopez, Manuela G.] Univ Autonoma Madrid, Fac Med, Dept Farmacol, Inst Teofilo Hernando, C Arzobispo Morcillo 4, Madrid 28029, Spain; [Navarro, Elisa; Buendia, Izaskun; Lopez-Bernardo, Elia; Cadenas, Susana; Lopez, Manuela G.] Inst Invest Sanitaria Princesa IIS IP, Madrid, Spain; [Lopez-Bernardo, Elia; Satrustegui, Jorgina; Cadenas, Susana] Univ Autonoma Madrid, Dept Biol Mol, Ctr Biol Mol Severo Ochoa CSIC UAM, Madrid, Spain; [Sanchez-Ramos, Cristina; Prieto, Ignacio; Cuadrado, Antonio; Monsalve, Maria] Inst Invest Biomed Alberto Sols, Madrid, Spain</t>
  </si>
  <si>
    <t>Lopez, MG (reprint author), Univ Autonoma Madrid, Fac Med, Dept Farmacol, Inst Teofilo Hernando, C Arzobispo Morcillo 4, Madrid 28029, Spain.</t>
  </si>
  <si>
    <t>1523-0864</t>
  </si>
  <si>
    <t>1557-7716</t>
  </si>
  <si>
    <t>Gonzalez, R; Rodriguez-Hernandez, MA; Lopez-Grueso, MJ; Rojo, AI; Navarro-Villaran, E; Padillo, J; Barcena, JA; Cuadrado, A; Padilla, CA; Muntane, J</t>
  </si>
  <si>
    <t>Regulation of Nrf2 signaling during the antitumoral activity of Sorafenib in hepatoma cells</t>
  </si>
  <si>
    <t>FREE RADICAL BIOLOGY AND MEDICINE</t>
  </si>
  <si>
    <t>[Gonzalez, Raul; Rodriguez-Hernandez, Maria A.; Navarro-Villaran, Elena] Univ Seville, CSIC, Virgen del Rocio Univ Hosp, Inst Biomed Seville IBiS, Seville, Spain; [Jose Lopez-Grueso, Maria; Barcena, Jose Antonio; Alicia Padilla, Carmen] Univ Cordoba, Inst Maimonides Biomed Res Cordoba IMIBIC, Dept Biochem &amp; Mol Biol, Cordoba, Spain; [Rojo, Ana Isabel; Cuadrado, Antonio] UAM, CSIC, Biomed Res Inst Albert Sols, Hlth Res Inst La Paz, Madrid, Spain; [Rojo, Ana Isabel; Cuadrado, Antonio] Autonomous Univ Madrid, Madrid, Spain; [Rojo, Ana Isabel; Cuadrado, Antonio] CTR INVEST BIOMED RED Enfermedades Neurodegenerat, Madrid, Spain; [Padillo, Javier; Muntane, Jordi] CTR INVEST BIOMED RED Enfermedades Hepat &amp; Diges, Madrid, Spain; [Padillo, Javier; Muntane, Jordi] Univ Seville, CSIC, Virgen del Rocio Univ Hosp, Dept Gen Surg,IBiS, Seville, Spain</t>
  </si>
  <si>
    <t>0891-5849</t>
  </si>
  <si>
    <t>S94</t>
  </si>
  <si>
    <t>Pajares, M; Rojo, AI; Cuadrado, A</t>
  </si>
  <si>
    <t>NRF2 controls proteostasis through the transcriptional regulation of autophagy</t>
  </si>
  <si>
    <t>[Pajares, Marta; Rojo, Ana I.; Cuadrado, Antonio] Univ Autonoma Madrid, Inst Invest Biomed Alberto Sols, Madrid, Spain; [Pajares, Marta; Rojo, Ana I.; Cuadrado, Antonio] Ctr Invest Red Enfermedades Neurodegenerat Cibern, Madrid, Spain; [Pajares, Marta; Rojo, Ana I.; Cuadrado, Antonio] Inst Invest Sanitaria La Paz IdiPaz, Madrid, Spain</t>
  </si>
  <si>
    <t>S47</t>
  </si>
  <si>
    <t>Escoll, M; Gargini, R; Cuadrado, A; Anton, IM; Wandosell, F</t>
  </si>
  <si>
    <t>Mutant p53 oncogenic functions in cancer stem cells are regulated by WIP through YAP/TAZ</t>
  </si>
  <si>
    <t>ONCOGENE</t>
  </si>
  <si>
    <t>[Escoll, M.; Wandosell, F.] Univ Autonoma Madrid, Ctr Biol Mol Severo Ochoa CSIC UAM, Nicolas Cabrera 1, E-28049 Madrid, Spain; [Escoll, M.; Cuadrado, A.; Anton, I. M.; Wandosell, F.] Ctr Invest Biomed Red Enfermedades Neurodegenerat, Valderrebollo 5, Madrid, Spain; [Gargini, R.; Anton, I. M.] Ctr Nacl Biotecnol CNB CSIC, Dept Mol &amp; Cellular Biol, Darwin 3, Madrid 28049, Spain; [Cuadrado, A.] Inst Invest Biomed Alberto Sols CSIC UAM, Inst Invest Sanitaria La Paz IdiPaz, Madrid, Spain; [Cuadrado, A.] Univ Autonoma Madrid, Madrid, Spain</t>
  </si>
  <si>
    <t>Wandosell, F (reprint author), Univ Autonoma Madrid, Ctr Biol Mol Severo Ochoa CSIC UAM, Nicolas Cabrera 1, E-28049 Madrid, Spain.; Anton, IM (reprint author), Ctr Nacl Biotecnol CNB CSIC, Dept Mol &amp; Cellular Biol, Darwin 3, Madrid 28049, Spain.</t>
  </si>
  <si>
    <t>0950-9232</t>
  </si>
  <si>
    <t>Fernandez-Mendivil, C; Navarro, E; Gonzalez-Lafuente, L; Perez-Liebana, I; Buendia, I; Lopez-Bernardo, E; Sanchez-Ramos, C; Luengo, E; Prieto, I; Cuadrado, A; Satrustegui, J; Cadenas, S; Monsalve, M; Lopez, MG</t>
  </si>
  <si>
    <t>Heme-oxygenase I and PGC-1 alpha regulate mitochondrial biogenesis via microglial activation of alpha7 nicotinic acetylcholine receptors using PNU282987</t>
  </si>
  <si>
    <t>GLIA</t>
  </si>
  <si>
    <t>[Fernandez-Mendivil, C.; Navarro, E.; Gonzalez-Lafuente, L.; Perez-Liebana, I.; Buendia, I.; Luengo, E.; Lopez, M. G.] Univ Autonoma Madrid, Inst Teofilo Hernando, Fac Med, Dept Farmacol, Madrid, Spain; [Fernandez-Mendivil, C.; Navarro, E.; Lopez-Bernardo, E.; Luengo, E.; Cadenas, S.; Lopez, M. G.] Inst Invest Sanitaria Princesa IIS IP, Madrid, Spain; [Lopez-Bernardo, E.; Satrustegui, J.; Cadenas, S.] Univ Autonoma Madrid, Ctr Biol Mol Severo Ochoa CSIC UAM, Madrid, Spain; [Lopez-Bernardo, E.; Satrustegui, J.; Cadenas, S.] Univ Autonoma Madrid, Dept Biol Mol, Madrid, Spain; [Sanchez-Ramos, C.; Prieto, I.; Cuadrado, A.; Monsalve, M.] Inst Invest Biomed Alberto Sols, Madrid, Spain</t>
  </si>
  <si>
    <t>0894-1491</t>
  </si>
  <si>
    <t>E493</t>
  </si>
  <si>
    <t>Michalska, P; Buendia, I; Morales, JA; Perez-Castillo, A; Luengo, E; Cuadrado, A; Soares, M; Garcia-Lopez, M; Leon, R</t>
  </si>
  <si>
    <t>Novel generation of Nrf2 inducers for the treatment of multiple sclerosis</t>
  </si>
  <si>
    <t>[Michalska, P.; Buendia, I.; Luengo, E.; Garcia-Lopez, M.; Leon, R.] Univ Autonoma Madrid, Fac Med, Inst Teofilo Hernando, Madrid, Spain; [Michalska, P.; Buendia, I.; Luengo, E.; Garcia-Lopez, M.; Leon, R.] Univ Autonoma Madrid, Fac Med, Dept Farmacol &amp; Terapeut, Madrid, Spain; [Michalska, P.; Buendia, I.; Leon, R.] Hosp Univ Princesa, Serv Farmacol Clin, Inst Invest Sanitaria, Madrid, Spain; [Morales, J. A.; Perez-Castillo, A.; Cuadrado, A.] CSIC, Inst Invest Biomed Alberto Sols, Madrid, Spain; [Soares, M.] Inst Gulbenkian Ciencias, Lisbon, Portugal</t>
  </si>
  <si>
    <t>E202</t>
  </si>
  <si>
    <t>Pajares, M; Cuadrado, A; Rojo, AI</t>
  </si>
  <si>
    <t>Modulation of proteostasis by transcription factor NRF2 and impact in neurodegenerative diseases</t>
  </si>
  <si>
    <t>[Pajares, Marta; Cuadrado, Antonio; Rojo, Ana I.] UAM CSIC, Inst Invest Biomed Alberto Sols, Inst Invest Sanitaria La Paz IdiPaz, Ctr Invest Biomed Red Enfermedades Neurodegenerat, Madrid, Spain; [Pajares, Marta; Cuadrado, Antonio; Rojo, Ana I.] Autonomous Univ Madrid, Fac Med, Dept Biochem, Madrid, Spain</t>
  </si>
  <si>
    <t>Rojo, AI (reprint author), UAM CSIC, Inst Invest Biomed Alberto Sols, Inst Invest Sanitaria La Paz IdiPaz, Ctr Invest Biomed Red Enfermedades Neurodegenerat, Madrid, Spain.</t>
  </si>
  <si>
    <t>Gameiro, I; Michalska, P; Tenti, G; Cores, A; Buendia, I; Rojo, AI; Georgakopoulos, ND; Hernandez-Guijo, JM; Ramos, MT; Wells, G; Lopez, MG; Cuadrado, A; Menendez, JC; Leon, R</t>
  </si>
  <si>
    <t>Discovery of the first dual GSK3 beta inhibitor/Nrf2 inducer. A new multitarget therapeutic strategy for Alzheimer's disease</t>
  </si>
  <si>
    <t>[Gameiro, Isabel; Michalska, Patrycja; Buendia, Izaskun; Hernandez-Guijo, Jesus M.; Lopez, Manuela G.; Leon, Rafael] Univ Autonoma Madrid, Fac Med, Inst Teofilo Hernando, E-28029 Madrid, Spain; [Gameiro, Isabel; Michalska, Patrycja; Buendia, Izaskun; Hernandez-Guijo, Jesus M.; Lopez, Manuela G.; Leon, Rafael] Univ Autonoma Madrid, Fac Med, Dept Farmacol &amp; Terapeut, E-28029 Madrid, Spain; [Gameiro, Isabel; Michalska, Patrycja; Tenti, Giammarco; Buendia, Izaskun; Lopez, Manuela G.; Leon, Rafael] Hosp Univ Princesa, Serv Farmacol Clin, Inst Invest Sanitaria, Madrid 28006, Spain; [Cores, Angel; Teresa Ramos, Maria] Univ Complutense, Fac Farm, Dept Quim Organ &amp; Farmaceut, E-28040 Madrid, Spain; [Rojo, Ana I.; Cuadrado, Antonio] Univ Autonoma Madrid, Ctr Invest Biomed Red Enfermedades Neurodegenerat, Inst Invest Sanitaria La Paz IdiPaz, Inst Invest Biomed Alberto Sols UAM CSIC, Madrid, Spain; [Rojo, Ana I.; Cuadrado, Antonio] Univ Autonoma Madrid, Fac Med, Dept Bioquim, Madrid, Spain; [Georgakopoulos, Nikolaos D.; Wells, Geoffrey] UCL, UCL Sch Pharm, 29-39 Brunswick Sq, London WC1N 1AX, England</t>
  </si>
  <si>
    <t>Leon, R (reprint author), Univ Autonoma Madrid, Fac Med, Inst Teofilo Hernando, E-28029 Madrid, Spain.; Leon, R (reprint author), Univ Autonoma Madrid, Fac Med, Dept Farmacol &amp; Terapeut, E-28029 Madrid, Spain.; Leon, R (reprint author), Hosp Univ Princesa, Serv Farmacol Clin, Inst Invest Sanitaria, Madrid 28006, Spain.</t>
  </si>
  <si>
    <t>Tobon-Velasco, JC; Vazquez-Victorio, G; Macias-Silva, M; Cuevas, E; Ali, SF; Maldonado, PD; Gonzalez-Trujano, ME; Cuadrado, A; Pedraza-Chaverri, J; Santamaria, A</t>
  </si>
  <si>
    <t>S-Allyl cysteine protects against 6-hydroxydopamineinduced neurotoxicity in the rat striatum: involvement of Nrf2 transcription factor activation and modulation of signaling kinase cascades (Retraction of Vol 53, Pg 1024, 2012)</t>
  </si>
  <si>
    <t>[Cesar Tobon-Velasco, Julio; Santamaria, Abel] Inst Nacl Neurol &amp; Neurocirugia SSA, Lab Aminoacidos Excitadores, Mexico City, DF, Mexico; [Cesar Tobon-Velasco, Julio; Pedraza-Chaverri, Jose; Santamaria, Abel] Univ Nacl Autonoma Mexico, Fac Quim, Dept Biol, Mexico City, DF, Mexico; [Vazquez-Victorio, Genaro; Macias-Silva, Marina] Univ Nacl Autonoma Mexico, Inst Fisiol Celular, Dept Biol Celular &amp; Desarrollo, Mexico City, DF, Mexico; [Cuevas, Elvis; Ali, Syed F.] Natl Ctr Toxicol Res FDA, Div Neurotoxicol, Jefferson, AR USA; [Maldonado, Perla D.] Inst Nacl Neurol &amp; Neurocirugia SSA, Lab Patol Vasc, Mexico City, DF, Mexico; [Eva Gonzalez-Trujano, Maria] Inst Nacl Psiquiatria SSA, Dept Invest Neurociencias, Mexico City, DF, Mexico; [Cuadrado, Antonio] Ctr Invest Red Enfermedades Neurodegenerat CIBERN, Dept Bioquim, Madrid, Spain; [Cuadrado, Antonio] Ctr Invest Red Enfermedades Neurodegenerat CIBERN, Inst Invest Biomed Alberto Sols UAM CSIC, Madrid, Spain</t>
  </si>
  <si>
    <t>Amyloid beta synaptotoxicity is Wnt-PCP dependent and blocked by fasudil.</t>
  </si>
  <si>
    <t>Sellers, Katherine J; Elliott, Christina; Jackson, Joshua; Ghosh, Anshua; Ribe, Elena; Rojo, Ana I; Jarosz-Griffiths, Heledd H; Watson, Iain A; Xia, Weiming; Semenov, Mikhail; Morin, Peter; Hooper, Nigel M; Porter, Rod; Preston, Jane; Al-Shawi, Raya; Baillie, George; Lovestone, Simon; Cuadrado, Antonio; Harte, Michael; Simons, Paul; Srivastava, Deepak P; Killick, Richard</t>
  </si>
  <si>
    <t>Alzheimer's &amp; dementia : the journal of the Alzheimer's Association</t>
  </si>
  <si>
    <t>King's College London, Maurice Wohl Clinical Neuroscience Institute, London, UK.</t>
  </si>
  <si>
    <t>1552-5279</t>
  </si>
  <si>
    <t>Oxidative Stress and Inflammation Induced by Environmental and Psychological Stressors: A Biomarker Perspective.</t>
  </si>
  <si>
    <t>Ghezzi, Pietro; Floridi, Luciano; Boraschi, Diana; Cuadrado, Antonio; Manda, Gina; Levic, Snezana; D'Acquisto, Fulvio; Hamilton, Alice; Athersuch, Toby J; Selley, Liza</t>
  </si>
  <si>
    <t>Antioxidants &amp; redox signaling</t>
  </si>
  <si>
    <t>2017 Jun 15 (Epub 2017 Jun 15)</t>
  </si>
  <si>
    <t>1 Brighton &amp; Sussex Medical School , Brighton, United Kingdom .</t>
  </si>
  <si>
    <t>Casas-Torremocha, D; Clasca, F; Nunez, A</t>
  </si>
  <si>
    <t>Posterior Thalamic Nucleus Modulation of Tactile Stimuli Processing in Rat Motor and Primary Somatosensory Cortices</t>
  </si>
  <si>
    <t>FRONTIERS IN NEURAL CIRCUITS</t>
  </si>
  <si>
    <t>[Casas-Torremocha, Diana; Clasca, Francisco; Nunez, Angel] Autonomous Univ Madrid, Fac Med, Dept Anat Histol &amp; Neurosci, Madrid, Spain</t>
  </si>
  <si>
    <t>Nunez, A (reprint author), Autonomous Univ Madrid, Fac Med, Dept Anat Histol &amp; Neurosci, Madrid, Spain.</t>
  </si>
  <si>
    <t>1662-5110</t>
  </si>
  <si>
    <t>Reillo, I; Romero, CD; Cardenas, A; Clasca, F; Martinez-Martinez, MA; Borrell, V</t>
  </si>
  <si>
    <t>A Complex Code of Extrinsic Influences on Cortical Progenitor Cells of Higher Mammals</t>
  </si>
  <si>
    <t>CEREBRAL CORTEX</t>
  </si>
  <si>
    <t>[Reillo, Isabel; de Juan Romero, Camino; Cardenas, Adrian; Angeles Martinez-Martinez, Maria; Borrell, Victor] Univ Miguel Hernandez, CSIC, Inst Neurociencias, Av Ramon y Cajal S-N, Sant Joan dAlacant 03550, Spain; [Clasca, Francisco] Univ Autonoma Madrid, Sch Med, Dept Anat &amp; Neurosci, E-28049 Madrid, Spain; [Reillo, Isabel] IBV CSIC, Inst Biomed Valencia, Valencia 46010, Spain</t>
  </si>
  <si>
    <t>Borrell, V (reprint author), Univ Miguel Hernandez, CSIC, Inst Neurociencias, Av Ramon y Cajal S-N, Sant Joan dAlacant 03550, Spain.</t>
  </si>
  <si>
    <t>1047-3211</t>
  </si>
  <si>
    <t>Pifl, C; Reither, H; del Rey, NLG; Cavada, C; Obeso, JA; Blesa, J</t>
  </si>
  <si>
    <t>Early Paradoxical Increase of Dopamine: A Neurochemical Study of Olfactory Bulb in Asymptomatic and Symptomatic MPTP Treated Monkeys</t>
  </si>
  <si>
    <t>FRONTIERS IN NEUROANATOMY</t>
  </si>
  <si>
    <t>[Pifl, Christian; Reither, Harald] Med Univ Vienna, Ctr Brain Res, Vienna, Austria; [Lopez-Gonzalez del Rey, Natalia; Obeso, Jose A.; Blesa, Javier] Hosp Univ HM Puerta Sur, HM CINAC, Mostoles, Spain; [Lopez-Gonzalez del Rey, Natalia; Obeso, Jose A.; Blesa, Javier] Inst Carlos III, Minist Ciencia &amp; Innovac, Ctr Invest Biomed Red Enfermedades Neurodegenerat, Madrid, Spain; [Cavada, Carmen] Univ Autonoma Madrid, Fac Med, Dept Anat Histol &amp; Neurociencia, Madrid, Spain</t>
  </si>
  <si>
    <t>Blesa, J (reprint author), Hosp Univ HM Puerta Sur, HM CINAC, Mostoles, Spain.; Blesa, J (reprint author), Inst Carlos III, Minist Ciencia &amp; Innovac, Ctr Invest Biomed Red Enfermedades Neurodegenerat, Madrid, Spain.</t>
  </si>
  <si>
    <t>1662-5129</t>
  </si>
  <si>
    <t>Rodriguez-Lopez, C; Clasca, F; Prensa, L</t>
  </si>
  <si>
    <t>The Mesoaccumbens Pathway: A Retrograde Labeling and Single-Cell Axon Tracing Analysis in the Mouse</t>
  </si>
  <si>
    <t>[Rodriguez-Lopez, Claudia; Clasca, Francisco; Prensa, Lucia] Univ Autonoma Madrid, Fac Med, Dept Anat Histol &amp; Neurociencia, Madrid, Spain</t>
  </si>
  <si>
    <t>Prensa, L (reprint author), Univ Autonoma Madrid, Fac Med, Dept Anat Histol &amp; Neurociencia, Madrid, Spain.</t>
  </si>
  <si>
    <t>Quantitative 3D Ultrastructure of Thalamocortical Synapses from the "Lemniscal" Ventral Posteromedial Nucleus in Mouse Barrel Cortex.</t>
  </si>
  <si>
    <t>Rodriguez-Moreno, Javier; Rollenhagen, Astrid; Arlandis, Jaime; Santuy, Andrea; Merchan-Perez, Angel; DeFelipe, Javier; Lubke, Joachim H R; Clasca, Francisco</t>
  </si>
  <si>
    <t>2017 Jul 28 (Epub 2017 Jul 28)</t>
  </si>
  <si>
    <t>Department of Anatomy &amp; Neuroscience, School of Medicine, Autonoma de Madrid University, 28029 Madrid, Spain.</t>
  </si>
  <si>
    <t>Changes in the axon terminals of primary afferents from a single vibrissa in the rat trigeminal nuclei after active touch deprivation or exposure to an enriched environment.</t>
  </si>
  <si>
    <t>Fernandez-Montoya, Julia; Martin, Yasmina B; Negredo, Pilar; Avendano, Carlos</t>
  </si>
  <si>
    <t>Brain structure &amp; function</t>
  </si>
  <si>
    <t>2017 Jul 12 (Epub 2017 Jul 12)</t>
  </si>
  <si>
    <t>Department of Anatomy, Histology and Neuroscience, Medical School, Autonoma University of Madrid, c/Arzobispo Morcillo 2, 28029, Madrid, Spain.</t>
  </si>
  <si>
    <t>1863-2661</t>
  </si>
  <si>
    <t>Villarejo-Lopez, L; Jimenez, E; Bartolome-Martin, D; Zafra, F; Lapunzina, P; Aragon, C; Lopez-Corcuera, B</t>
  </si>
  <si>
    <t>P2X receptors up-regulate the cell-surface expression of the neuronal glycine transporter GlyT2</t>
  </si>
  <si>
    <t>NEUROPHARMACOLOGY</t>
  </si>
  <si>
    <t>[Villarejo-Lopez, Lucia; Jimenez, Esperanza; Bartolome-Martin, David; Zafra, Francisco; Aragon, Carmen; Lopez-Corcuera, Beatriz] Univ Autonoma Madrid, Dept Biol Mol, CSIC, E-28049 Madrid, Spain; [Villarejo-Lopez, Lucia; Jimenez, Esperanza; Bartolome-Martin, David; Zafra, Francisco; Aragon, Carmen; Lopez-Corcuera, Beatriz] Univ Autonoma Madrid, Ctr Biol Mol Severo Ochoa, CSIC, E-28049 Madrid, Spain; [Jimenez, Esperanza; Bartolome-Martin, David; Zafra, Francisco; Lapunzina, Pablo; Aragon, Carmen; Lopez-Corcuera, Beatriz] ISCIII, Ctr Invest Biomed Red Enfermedades Raras, Madrid, Spain; [Jimenez, Esperanza; Zafra, Francisco; Aragon, Carmen; Lopez-Corcuera, Beatriz] Hosp Univ La Paz, IdiPAZ, Madrid, Spain; [Lapunzina, Pablo] Univ Autonoma Madrid, Hosp Univ La Paz, IdiPAZ, Inst Genet Med &amp; Mol, Madrid 28046, Spain; [Jimenez, Esperanza] Univ Complutense Madrid, Fac Vet, Dept Toxicol &amp; Farmacol, E-28040 Madrid, Spain</t>
  </si>
  <si>
    <t>Lopez-Corcuera, B (reprint author), Univ Autonoma Madrid, Ctr Biol Mol Severo Ochoa, Dept Biol Mol, E-28049 Madrid, Spain.</t>
  </si>
  <si>
    <t>0028-3908</t>
  </si>
  <si>
    <t>Corcuera, BL; Jimenez, E; Bartolome-Martin, D; Zafra, F; Lapunzina, P; Aragon, C; Villarejo-Lopez, L</t>
  </si>
  <si>
    <t>Regulation of the neuronal glycine transporter GLYT2 by P2X purinergic receptors</t>
  </si>
  <si>
    <t>[Corcuera, B. L.; Jimenez, E.; Bartolome-Martin, D.; Zafra, F.; Aragon, C.; Villarejo-Lopez, L.] Univ Autonoma Madrid, Ctr Biol Mol Severo Ochoa, Biol Mol, Canto Blanco, Spain; [Corcuera, B. L.; Jimenez, E.; Bartolome-Martin, D.; Zafra, F.; Lapunzina, P.; Aragon, C.] ISCIII, Ctr Invest Biomed Red Enfermedades Raras, Madrid, Spain; [Corcuera, B. L.; Zafra, F.; Lapunzina, P.; Aragon, C.] IdiPAZ Hosp Univ La Paz, Neurociencias, Madrid, Spain; [Jimenez, E.] Univ Complutense Madrid, Fac Vet, Dept Toxicol &amp; Farmacol, Madrid, Spain; [Lapunzina, P.] IdiPAZ Hosp Univ La Paz, Inst Genet Med &amp; Mol, Madrid, Spain</t>
  </si>
  <si>
    <t>Lobera, J; Arco, V; Gimenez, C</t>
  </si>
  <si>
    <t>Toward a multi-ethnic public sphere? Media consumption in highly diverse districts in Spain</t>
  </si>
  <si>
    <t>INTERNATIONAL MIGRATION</t>
  </si>
  <si>
    <t>[Lobera, Josep; Arco, Victor; Gimenez, Carlos] Univ Autonoma Madrid, Madrid, Spain</t>
  </si>
  <si>
    <t>Lobera, J (reprint author), Univ Autonoma Madrid, Madrid, Spain.</t>
  </si>
  <si>
    <t>0020-7985</t>
  </si>
  <si>
    <t>Zafra, F; Ibanez, I; Gimenez, C</t>
  </si>
  <si>
    <t>Glutamate transporters: The arrestin connection</t>
  </si>
  <si>
    <t>ONCOTARGET</t>
  </si>
  <si>
    <t>Editorial Material</t>
  </si>
  <si>
    <t>[Zafra, Francisco] Univ Autonoma Madrid, Ctr Biol Mol Severo Ochoa, Fac Ciencias, CSIC, Madrid, Spain</t>
  </si>
  <si>
    <t>Zafra, F (reprint author), Univ Autonoma Madrid, Ctr Biol Mol Severo Ochoa, Fac Ciencias, CSIC, Madrid, Spain.</t>
  </si>
  <si>
    <t>1949-2553</t>
  </si>
  <si>
    <t>JAN 24</t>
  </si>
  <si>
    <t>Glycine Transporters in Glia Cells: Structural Studies.</t>
  </si>
  <si>
    <t>Lopez-Corcuera, Beatriz; Benito-Munoz, Cristina; Aragon, Carmen</t>
  </si>
  <si>
    <t>Advances in neurobiology</t>
  </si>
  <si>
    <t>13-32</t>
  </si>
  <si>
    <t>Departamento de Biologia Molecular, Centro de Biologia Molecular "Severo Ochoa", Universidad Autonoma de Madrid-Consejo Superior de Investigaciones Cientificas, C/ Nicolas Cabrera 1, 28049, Madrid, Spain. blopez@cbm.csic.es.</t>
  </si>
  <si>
    <t>2190-5215</t>
  </si>
  <si>
    <t>Glycine Transporters and Its Coupling with NMDA Receptors.</t>
  </si>
  <si>
    <t>Zafra, Francisco; Ibanez, Ignacio; Bartolome-Martin, David; Piniella, Dolores; Arribas-Blazquez, Marina; Gimenez, Cecilio</t>
  </si>
  <si>
    <t>55-83</t>
  </si>
  <si>
    <t>Centro de Biologia Molecular Severo Ochoa, Facultad de Ciencias, Consejo Superior de Investigaciones Cientificas, Universidad Autonoma de Madrid, C / Nicolas Cabrera, 1, 28049, Madrid, Spain. fzafra@cbm.csic.es.</t>
  </si>
  <si>
    <t>no tiene</t>
  </si>
  <si>
    <t>NO TIENE</t>
  </si>
  <si>
    <t>Cerebral cortex</t>
  </si>
  <si>
    <t>Lopez-de-Sa, EA; Juarez, M; Armada, E; Sanchez-Salado, JC; Sanchez, PL; Loma-Osorio, P; Sionis, A; Monedero, MC; Martinez-Selles, M; Sanchez-Gracia, M; Ariza, A; Uribarri, A; Garcia-Acuna, JM; Villa, P; Perez, PJ; Storm, C; Dee, A; Lopez-Sendon, JL</t>
  </si>
  <si>
    <t>One Year Results of the Finding the Optimal Cooling Temperature After Out-of-hospital Cardiac Arrest Trial. FROST-I Pilot Trial</t>
  </si>
  <si>
    <t>CIRCULATION</t>
  </si>
  <si>
    <t>[Lopez-de-Sa, Esteban A.] Hosp Univ La Paz, Cardiol, Madrid, Spain; [Juarez, Miriam] Hosp Univ Gregorio Martanon, Madrid, Spain; [Armada, Eduardo; Monedero, Maria C.] Hosp Univ La Paz, Madrid, Spain; [Sanchez-Salado, Jose C.; Ariza, Albert] Hosp Univ Bellvitge, Lhospitalet De Llobregat, Spain; [Sanchez, Pedro L.] Complejo Asistencial Univ Salamanca, Salamanca, Spain; [Loma-Osorio, Pablo] Hosp Univ Josep Trueta, Girona, Spain; [Sionis, Alessandro; Lopez-Sendon, Jose L.] Hosp Santa Creu &amp; Sant Pau, Barcelona, Spain; [Martinez-Selles, Manuel] Hosp Univ Gregorio Maranon, Madrid, Spain; [Sanchez-Gracia, Miguel] Hosp Clin San Carlos, Madrid, Spain; [Uribarri, Aitor] Hosp Univ Salamanca, Salamanca, Spain; [Garcia-Acuna, Jose M.] Complejo Hosp Univ Santiago, Santiago De Compostela, Spain; [Villa, Patricia] Hosp Univ Principe Asturia, Alcala De Henares, Spain; [Perez, Pablo J.] Hosp Univ Canarias, San Cristobal De Laguna, Spain; [Storm, Christian] Charite, Berlin, Germany; [Dee, Anne] ZOLL Med Corp, San Jose, CA USA</t>
  </si>
  <si>
    <t>0009-7322</t>
  </si>
  <si>
    <t>DEC 12</t>
  </si>
  <si>
    <t>E466</t>
  </si>
  <si>
    <t>Vinereanu, D; Lopes, RD; Mulder, H; Gersh, BJ; Hanna, M; Silva, PGMDE; Atar, D; Wallentin, L; Granger, CB; Alexander, JH</t>
  </si>
  <si>
    <t>Echocardiographic Risk Factors for Stroke and Outcomes in Patients With Atrial Fibrillation Anticoagulated With Apixaban or Warfarin</t>
  </si>
  <si>
    <t>STROKE</t>
  </si>
  <si>
    <t>[Vinereanu, Dragos] Univ Bucharest, Univ Med &amp; Pharm Carol Davila, Bucharest, Romania; [Vinereanu, Dragos] Emergency Hosp, 169 Splaiul Independentei,Dist 5, Bucharest 050098, Romania; [Granger, Christopher B.; Alexander, John H.] Duke Clin Res Inst, Durham, NC USA; [Lopes, Renato D.; Mulder, Hillary] Duke Univ, Sch Med, Durham, NC USA; [Gersh, Bernard J.] Mayo Clin, Coll Med, Div Cardiovasc Dis, Rochester, MN USA; [Hanna, Michael] Bristol Myers Squibb Co, Princeton, NJ USA; [de Barros e Silva, Pedro G. M.] Brazilian Clin Res Inst, Sao Paulo, Brazil; [Atar, Dan] Oslo Univ Hosp, Oslo, Norway; [Wallentin, Lars] Uppsala Univ, Uppsala Clin Res Inst, Uppsala, Sweden</t>
  </si>
  <si>
    <t>Vinereanu, D (reprint author), Emergency Hosp, 169 Splaiul Independentei,Dist 5, Bucharest 050098, Romania.; Vinereanu, D (reprint author), Univ Bucharest, Cardiol, 169 Splaiul Independentei,Dist 5, Bucharest 050098, Romania.</t>
  </si>
  <si>
    <t>0039-2499</t>
  </si>
  <si>
    <t>Lavi, S; Iqbal, J; Cairns, JA; Cantor, WJ; Cheema, AN; Moreno, R; Meeks, B; Welsh, RC; Kedev, S; Chowdhary, S; Stankovic, G; Schwalm, JD; Liu, Y; Jolly, SS; Dzavik, V</t>
  </si>
  <si>
    <t>Bare metal versus drug eluting stents for ST-segment elevation myocardial infarction in the TOTAL trial</t>
  </si>
  <si>
    <t>INTERNATIONAL JOURNAL OF CARDIOLOGY</t>
  </si>
  <si>
    <t>[Lavi, Shahar] Western Univ, London Hlth Sci Ctr, 339 Windermere Rd, London, ON N6A 5A5, Canada; [Iqbal, Javaid] South Yorkshire Cardiothorac Ctr, Sheffield, S Yorkshire, England; [Cairns, John A.] Univ British Columbia, Dept Med, Vancouver, BC, Canada; [Cantor, Warren J.] Univ Toronto, Newmarket, Southlake Reg Hlth Ctr, Toronto, ON, Canada; [Cheema, Asim N.] St Michaels Hosp, Toronto, ON, Canada; [Moreno, Raul] Univ Hosp La Paz, Madrid, Spain; [Meeks, Brandi; Schwalm, J. D.; Liu, Yan; Jolly, Sanjit S.] McMaster Univ, Hamilton Hlth Sci, Populat Hlth Res Inst, Hamilton, ON, Canada; [Welsh, Robert C.] Univ Alberta, Mazankowski Alberta Heart Inst, Edmonton, AB, Canada; [Kedev, Sasko] Univ St Cyril &amp; Methodius, Med Fac, Univ Clin Cardiol, Skopje, Macedonia; [Chowdhary, Saqib] Univ Hosp South Manchester, Manchester, Lancs, England; [Stankovic, Goran] Univ Belgrade, Clin Ctr Serbia, Dept Cardiol, Med Fac, Belgrade, Serbia; [Dzavik, Vladimir] Univ Hlth Network, Peter Munk Cardiac Ctr, Toronto, ON, Canada</t>
  </si>
  <si>
    <t>Lavi, S (reprint author), Western Univ, London Hlth Sci Ctr, 339 Windermere Rd, London, ON N6A 5A5, Canada.</t>
  </si>
  <si>
    <t>0167-5273</t>
  </si>
  <si>
    <t>DEC 1</t>
  </si>
  <si>
    <t>Escaned, J; Collet, C; Ryan, N; De Maria, GL; Walsh, S; Sabate, M; Davies, J; Lesiak, M; Moreno, R; Cruz-Gonzalez, I; Hoole, SP; West, NE; Piek, JJ; Zaman, A; Fath-Ordoubadi, F; Stables, RH; Appleby, C; van Mieghem, N; van Geuns, RJ; Uren, N; Zueco, J; Buszman, P; Iniguez, A; Goicolea, J; Hildick-Smith, D; Ochala, A; Dudek, D; Hanratty, C; Cavalcante, R; Kappetein, AP; Taggart, DP; van Es, GA; Morel, MA; de Vries, T; Onuma, Y; Farooq, V; Serruys, PW; Banning, AP</t>
  </si>
  <si>
    <t>Clinical outcomes of state-of-the-art percutaneous coronary revascularization in patients with de novo three vessel disease: 1-year results of the SYNTAX II study</t>
  </si>
  <si>
    <t>EUROPEAN HEART JOURNAL</t>
  </si>
  <si>
    <t>[Escaned, Javier; Ryan, Nicola] Hosp Clin San Carlos IDISSC, Madrid, Spain; [Escaned, Javier; Ryan, Nicola] Univ Complutense Madrid, Madrid, Spain; [Escaned, Javier; Ryan, Nicola] Calle Profesor Martin Lagos S-N, E-28040 Madrid, Spain; [Collet, Carlos; Piek, J. J.] Acad Med Ctr, Cardiol, Dept Cardiol, Amsterdam, Netherlands; [Collet, Carlos; Piek, J. J.] Meibergdreef 9, NL-1105 AZ Amsterdam, Netherlands; [De Maria, Giovanni Luigi; Taggart, David P.; Banning, Adrian P.] John Radcliffe Hosp, Cardiol, Dept Cardiol, Oxford, England; [De Maria, Giovanni Luigi; Taggart, David P.; Banning, Adrian P.] Headley Way, Oxford OX3 9DU, England; [Walsh, Simon; Hanratty, Colm] Belfast Hlth &amp; Social Care Trust, Dept Cardiol, Belfast, Antrim, North Ireland; [Walsh, Simon; Hanratty, Colm] Knockbracken Healthcare Pk,Saintfield Rd, Belfast BT8 8BH, Antrim, North Ireland; [Sabate, Manel] Hosp Clin Barcelona, Barcelona, Spain; [Sabate, Manel] Carrer Villarroel 170, Barcelona 08036, Spain; [Davies, Justin; Serruys, Patrick W.] Imperial Coll London, Dept Cardiol, London, England; [Lesiak, Maciej] Univ Med Sci, Dept Cardiol 1, Poznan, Poland; [Lesiak, Maciej] Collegium Maius, Fredry 10, PL-61701 Poznan, Poland; [Moreno, Raul] Hosp Univ Paz, Dept Cardiol, Madrid, Spain; [Moreno, Raul] Paseo Castellana 261, Madrid 28046, Spain; [Cruz-Gonzalez, Ignacio] Hosp Univ Salamanca, IBSAL, Dept Cardiol, Salamanca, Spain; [Cruz-Gonzalez, Ignacio] Paseo San Vicente 58, Salamanca 37007, Spain; [Hoole, Stephan P.; West, Nick Ej] Papworth Hosp NHS Fdn Trust, Dept Cardiol, Cambridge, England; [Zaman, Azfar] Freeman Rd Hosp, Dept Cardiol, Newcastle Upon Tyne, Tyne &amp; Wear, England; [Zaman, Azfar] Newcastle Univ, Newcastle Upon Tyne, Tyne &amp; Wear, England; [Fath-Ordoubadi, Farzin; Farooq, Vasim] Cent Manchester Univ Hosp, Manchester Royal Infirm, Manchester Heart Ctr, Manchester, Lancs, England; [Fath-Ordoubadi, Farzin; Farooq, Vasim] Oxford Rd, Manchester M13 9WL, Lancs, England; [Stables, Rodney H.; Appleby, Clare] Liverpool Heart &amp; Chest Hosp, Liverpool, Merseyside, England; [van Mieghem, Nicolas; van Geuns, Robert Jm.; Cavalcante, Rafael; Kappetein, Arie Pieter; Onuma, Yoshinobu] Erasmus MC, Thoraxctr, Rotterdam, Netherlands; [van Mieghem, Nicolas; van Geuns, Robert Jm.; Cavalcante, Rafael; Kappetein, Arie Pieter; Onuma, Yoshinobu] S-Gravendijkwal 230, NL-3015 CE Rotterdam, Netherlands; [Uren, Neal] Royal Infirm Edinburgh NHS Trust, Edinburgh, Midlothian, Scotland; [Uren, Neal] 51 Little France Dr, Edinburgh EH16 4SA, Midlothian, Scotland; [Zueco, Javier] Hosp Univ Valdecilla, Dept Cardiol, Cantabria, Spain; [Zueco, Javier] Av Valdecilla 25, Santander 39008, Spain; [Buszman, Pawel] Amer Heart Poland PAK, Ustron, Poland; [Buszman, Pawel] Sanatoryjna 1, PL-43450 Ustron, Poland; [Iniguez, Andres; Goicolea, Javier] Hosp Meixoeiro, Dept Cardiol, Pontevedra, Spain; [Iniguez, Andres; Goicolea, Javier] Camino Meixoeiro S-N, Vigo 36214, Spain; [Hildick-Smith, David] Brighton &amp; Sussex Univ Hosp NHS Trust, Brighton, E Sussex, England; [Hildick-Smith, David] Barry Bldg,Eastern Rd, Brighton BN2 5BE, E Sussex, England; [Ochala, Andrzej] Gornoslaskie Ctr Med, Katowice, Poland; [Dudek, Dariusz] Jagiellonian Univ, Dept Intervent Cardiol, Krakow, Poland; [Dudek, Dariusz] Golebia 24, PL-31007 Krakow, Poland; [van Es, Gerrit-Anne; Morel, Marie-Angele; de Vries, Ton; Onuma, Yoshinobu] Cardialysis BV, Rotterdam, Netherlands; [van Es, Gerrit-Anne; Morel, Marie-Angele; de Vries, Ton] Westblaak 98, NL-3012 KM Rotterdam, Netherlands; [van Es, Gerrit-Anne] European Cardiovasc Res Inst, Westblaak 98, NL-3012 KM Rotterdam, Netherlands</t>
  </si>
  <si>
    <t>Serruys, PW (reprint author), Imperial Coll London, Dept Cardiol, London, England.</t>
  </si>
  <si>
    <t>0195-668X</t>
  </si>
  <si>
    <t>Rojas-Gonzalez, A; Cecconi, A; Merino, JL; Jimenez-Borreguero, LJ; Alfonso, F</t>
  </si>
  <si>
    <t>Spike or not a spike? That is the question in a patient with single lead pacemaker</t>
  </si>
  <si>
    <t>JOURNAL OF ELECTROCARDIOLOGY</t>
  </si>
  <si>
    <t>[Rojas-Gonzalez, Antonio; Cecconi, Alberto; Jimenez-Borreguero, Luis J.; Alfonso, Fernando] Hosp Univ La Princesa, Serv Cardiol, Madrid, Spain; [Jimenez-Borreguero, Luis J.] CNIC, Madrid, Spain; [Merino, Jose L.] Hosp Univ La Paz, Serv Cardiol, Madrid, Spain; [Alfonso, Fernando] Univ Autonoma Madrid, Sch Med, Madrid, Spain</t>
  </si>
  <si>
    <t>Jimenez-Borreguero, LJ (reprint author), Calle Diego Leon 62, Madrid 28006, Spain.</t>
  </si>
  <si>
    <t>0022-0736</t>
  </si>
  <si>
    <t>Sanjurjo, SC; Caro, JLL; Fragoso, AS; Diaz, MAP; Cervantes, CE; Garcia, AB; Padial, LR; Carratala, VP; Perez, RV; Jimenez, SM; Roca, GCR; Badimon, JJ</t>
  </si>
  <si>
    <t>Characteristics of the Metabolic Syndrome in the Patients of IBERICAN Study (Identification of the Spanish Population at Cardiovascular and Renal Risk)</t>
  </si>
  <si>
    <t>METABOLIC SYNDROME AND RELATED DISORDERS</t>
  </si>
  <si>
    <t>[Cinza Sanjurjo, Sergio] Ctr Salud Porto do Son, EOXI Santiago de Compostela, Porto Do Son 15970, Spain; [Llisterri Caro, Jose Luis] Ctr Salud Ingn Joaquin Benlloch, Valencia, Spain; [Segura Fragoso, Antonio] Inst Ciencias Salud Castilla La Mancha, Toledo, Spain; [Prieto Diaz, Miguel Angel] Ctr Salud Vallobin La Florida, Oviedo, Spain; [Escobar Cervantes, Carlos] Hosp La Paz, Serv Cardiol, Madrid, Spain; [Barquilla Garcia, Alfonso] Ctr Salud Trujillo, Caceres, Spain; [Rodriguez Padial, Luis] Complejo Hosp Toledo, Serv Cardiol, Toledo, Spain; [Pallares Carratala, Vicente] Union Mutuas, Unidad Vigilancia Salud, Castellon de La Plana, Spain; [Vidal Perez, Rafael] Hosp Univ Lucus Augusti, Serv Cardiol, Lugo, Spain; [Miravet Jimenez, Sonia] CAP Martorell, Barcelona, Spain; [Rodriguez Roca, Gustavo Cristobal] Ctr Salud Puebla Montalban, Toledo, Spain; [Badimon, Juan Jose] Mt Sinai Sch Med, Cardiovasc Inst, Atherothrombosis Res Unit, New York, NY USA</t>
  </si>
  <si>
    <t>Sanjurjo, SC (reprint author), Ctr Salud Porto do Son, EOXI Santiago de Compostela, Porto Do Son 15970, Spain.</t>
  </si>
  <si>
    <t>1540-4196</t>
  </si>
  <si>
    <t>Hernandez, F; Bermudez, EP; Molina, E; Diaz, J; Gutierrez, H; Salvatella, N; Carrillo, X; Zueco, J; Gomez-Hospital, JA; Iniguez, A; Carrillo, CAU; da Silva, PC; de Prado, AP; Salinas, P; Fores, JS; Rumoroso, J; Pinon, P; Avanzas, P; Minguez, JRL; Masotti, M; Torres, A; Moreno, R; Lozano, I; Bassaganyas, J; Briales, JHA; Dominguez, JFO; Costa, J; Andraka, L; Serra, A; Garcia, B; Santos, R; Ribeiro, VG; Martins, D; Hernandez, JD</t>
  </si>
  <si>
    <t>Safety and efficacy of bioresorbable coronary devices in clinical practice: 1-year final results from the multicenter prospective REPARA registry</t>
  </si>
  <si>
    <t>JOURNAL OF THE AMERICAN COLLEGE OF CARDIOLOGY</t>
  </si>
  <si>
    <t>[Hernandez, Felipe] Clin Univ Navarra, Pamplona, Spain; [Pinar Bermudez, Eduardo] Virgen de la Arrixaca Univ Hosp, Murcia, Spain; [Molina, Eduardo] Hosp Virgen De Las Nieves, Granada, Spain; [Diaz, Jose] Univ Hosp Juan Ramon Jimenez, Huelva, Spain; [Gutierrez, Hipolito] Hosp Valladolid, Valladolid, Spain; [Salvatella, Neus] Hosp del Mar, Barcelona, Spain; [Carrillo, Xavier] Hosp Badalona Germans Trias &amp; Pujol, Badalona, Spain; [Zueco, Javier] Univ Hosp Marques de Valdecilla, Santander, Spain; [Antoni Gomez-Hospital, Joan] Hu Bellvitge, Barcelona, Spain; [Iniguez, Andres] Complejo Hosp Univ Vigo, Vigo, Spain; [Urbano Carrillo, Cristobal A.] Hosp Reg Univ Carlos Haya, Malaga, Spain; [Canas da Silva, Pedro] Univ Lisbon, Santa Maria Univ Hosp, Cardiol Dept, CHLN,CAML,CCUL,Fac Med, Lisbon, Portugal; [Perez de Prado, Armando] Univ Hosp Leon, Leon, Spain; [Salinas, Pablo] Hosp Clin San Carlos, Madrid, Spain; [Sanchis Fores, Juan] Hosp Clin Valencia, Valencia, Spain; [Rumoroso, Jose] Hosp Galdakao Usansolo, Galdakao, Spain; [Pinon, Pablo] Univ Hosp A Coruna, La Coruna, Spain; [Avanzas, Pablo] Univ Hosp Cent Asturias, Oviedo, Spain; [Lopez Minguez, Jose Ramon] Hosp Infanta Cristina, Badajoz, Spain; [Masotti, Monica] Hosp Clin Barcelona, Barcelona, Spain; [Torres, Alfonso] Hosp Txagorritxu, Vitoria, Spain; [Moreno, Raul] Univ Hosp La Paz, Madrid, Spain; [Lozano, Inigo] Hosp Cabuenes, Gijon, Spain; [Bassaganyas, Joan] Hosp Girona, Olot, Spain; [Alonso Briales, Juan H.] Hosp Univ Clin Virgen de la Victoria, Malaga, Spain; [Oteo Dominguez, Juan Francisco] Hosp Univ Puerta de Hierro Majadahonda, Madrid, Spain; [Costa, Joao] Hosp Braga, Braga, Portugal; [Andraka, Leire] Hosp Basurto, Bilbao, Spain; [Serra, Antonio] Hosp Santa Creu &amp; Sant Pau, Barcelona, Spain; [Garcia, Bruno] Hosp Univ Vall DHebron, Barcelona, Spain; [Santos, Ricardo] Hosp Setubal, Setubal, Portugal; [Gama Ribeiro, Vasco] Ctr Hosp Vila Nova Gaia, Gaia, Portugal; [Martins, Dinis] Hosp Divino Espirito Santo, Lisbon, Portugal; [de la Torre Hernandez, Jose] Hosp Univ Marques de Valdecilla, Santander, Spain</t>
  </si>
  <si>
    <t>0735-1097</t>
  </si>
  <si>
    <t>B326</t>
  </si>
  <si>
    <t>B327</t>
  </si>
  <si>
    <t>Oliver, JM; Gallego, P; Gonzalez, AE; Garcia-Hamilton, D; Avila, P; Alonso, A; Ruiz-Cantador, J; Peinado, R; Yotti, R; Fernandez-Aviles, F</t>
  </si>
  <si>
    <t>Impact of age and sex on survival and causes of death in adults with congenital heart disease</t>
  </si>
  <si>
    <t>[Maria Oliver, Jose; Elvira Gonzalez, Ana; Garcia-Hamilton, Diego; Ruiz-Cantador, Jose; Peinado, Rafael] Hosp Univ La Paz, Unidad Cardiopatias Congenitas Adulto, Madrid, Spain; [Maria Oliver, Jose; Avila, Pablo; Alonso, Andres; Yotti, Raquel; Fernandez-Aviles, Francisco] Hosp Gen Univ Gregorio Maranon, Inst Invest Sanitaria Gregorio Maranon, Dept Cardiol, Madrid, Spain; [Maria Oliver, Jose; Avila, Pablo; Alonso, Andres; Yotti, Raquel; Fernandez-Aviles, Francisco] Hosp Gen Univ Gregorio Maranon, Inst Invest Sanitaria Gregorio Maranon, CIBERCV, Madrid, Spain; [Gallego, Pastora] Hosp Univ Virgen Macarena, Unidad Interctr Cardiopatias Congenitas Adulto, Seville, Spain</t>
  </si>
  <si>
    <t>Gallego, P (reprint author), Hosp Univ Virgen Macarena, Serv Cardiol, Ave Dr Fedriani 3, Seville 41007, Spain.</t>
  </si>
  <si>
    <t>Amat-Santos, IJ; Cortes, C; Franco, LN; Munoz-Garcia, AJ; De Lezo, JS; Gutierrez-Ibanes, E; Serra, V; Larman, M; Moreno, R; Hernandez, JMD; Puri, R; Jimenez-Quevedo, P; Garcia, JMH; Alonso-Briales, JH; Garcia, B; Lee, DH; Rojas, P; Sevilla, T; Goncalves, R; Vera, S; Gomez, I; Rodes-Cabau, J; San Roman, JA</t>
  </si>
  <si>
    <t>Prosthetic Mitral Surgical Valve in Transcatheter Aortic Valve Replacement Recipients A Multicenter Analysis</t>
  </si>
  <si>
    <t>JACC-CARDIOVASCULAR INTERVENTIONS</t>
  </si>
  <si>
    <t>[Amat-Santos, Ignacio J.; Sevilla, Teresa; Goncalves, Renier; Gomez, Itziar; San Roman, Jose A.] Hosp Clin Univ, CIBERCV, Valladolid, Spain; [Cortes, Carlos; Rojas, Paol; Vera, Silvio] Hosp Clin Univ, Inst Heart Sci, Valladolid, Spain; [Nombela Franco, Luis; Jimenez-Quevedo, Pilar] Hosp Clin Univ San Carlos, Madrid, Spain; [Munoz-Garcia, Antonio J.; Hernandez Garcia, Jose M.; Alonso-Briales, Juan H.] Hosp Clin Univ Virgen de la Victoria, CIBERCV, Malaga, Spain; [Suarez De Lezo, Jose] Hosp Univ Reina Sofia, Cordoba, Spain; [Gutierrez-Ibanes, Enrique] Hosp Gen Univ Gregorio Maranon, Madrid, Spain; [Serra, Vicenc; Garcia, Bruno] Hosp Univ Vall DHebron, Barcelona, Spain; [Larman, Mariano] Hosp Univ Donostia, San Sebastian, Spain; [Moreno, Raul] Hosp Univ La Paz, Madrid, Spain; [De La Torre Hernandez, Jose M.; Lee, Dae-Hyun] Hosp Univ Marques de Valdecilla, Santander, Spain; [Puri, Rishi; Rodes-Cabau, Josep] Inst Univ Cardiol &amp; Pneumol Quebec, Quebec City, PQ, Canada; [Puri, Rishi] Univ Adelaide, Dept Med, Adelaide, SA, Australia; [Puri, Rishi] Cleveland Clin, Coordinating Ctr Clin Res, Cleveland, OH 44106 USA; [Amat-Santos, Ignacio J.] Symetis, Ecublens Vd, Switzerland; [Nombela Franco, Luis; Rodes-Cabau, Josep] St Jude Med, St Paul, MN USA; [Larman, Mariano; Garcia, Bruno; Rodes-Cabau, Josep] Edwards Lifesci, Irvine, CA USA; [Moreno, Raul] Boston Sci, Marlborough, MA USA; [Rodes-Cabau, Josep] Medtronic, Minneapolis, MN USA</t>
  </si>
  <si>
    <t>Amat-Santos, IJ (reprint author), Hosp Clin Univ Valladolid, Inst Ciencias Corazan, Ramon y Cajal 3, Valladolid 47005, Spain.</t>
  </si>
  <si>
    <t>1936-8798</t>
  </si>
  <si>
    <t>Vidal-Petiot, E; Stebbins, A; Chiswell, K; Ardissino, D; Aylward, PE; Cannon, CP; Corrales, MAR; Held, C; Lopez-Sendon, JL; Stewart, RAH; Wallentin, L; White, HD; Steg, PG</t>
  </si>
  <si>
    <t>Visit-to-visit variability of blood pressure and cardiovascular outcomes in patients with stable coronary heart disease. Insights from the STABILITY trial</t>
  </si>
  <si>
    <t>[Vidal-Petiot, Emmanuelle; Steg, Philippe Gabriel] Hop Bichat Claude Bernard, AP HP, Dept Hosp Univ FIRE, Cardiol Dept, 46 Rue Henri Huchard, F-75018 Paris, France; [Vidal-Petiot, Emmanuelle; Steg, Philippe Gabriel] Hop Bichat Claude Bernard, AP HP, Dept Hosp Univ FIRE, Dept Physiol, 46 Rue Henri Huchard, F-75018 Paris, France; [Vidal-Petiot, Emmanuelle; Steg, Philippe Gabriel] Paris Diderot Univ, Sorbonne Paris Cite, Paris, France; [Vidal-Petiot, Emmanuelle] INSERM, U1149, Paris, France; [Stebbins, Amanda; Chiswell, Karen] Duke Univ, Med Ctr, Duke Clin Res Inst, 2400 Pratt St, Durham, NC 27705 USA; [Ardissino, Diego] Univ Parma, Azienda Osped, Via Gramsci 14, I-43126 Parma, Italy; [Aylward, Philip E.] Flinders Univ &amp; Med Ctr, South Australian Hlth &amp; Med Res Inst, Adelaide, SA, Australia; [Cannon, Christopher P.] Brigham &amp; Womens Hosp, Cardiovasc Div, 70 Francis St, Boston, MA 02115 USA; [Cannon, Christopher P.] Harvard Clin Res Inst, Boston, MA USA; [Corrales, Marco A. Ramos] San Jose Satelite Hosp, Circunvalac Poniente 53, Naucalpan De Juarez 53100, Mexico; [Held, Claes; Wallentin, Lars] Uppsala Univ, Dept Med Sci, Cardiol, Dag Hammarskjolds Vag 14B, SE-75237 Uppsala, Sweden; [Held, Claes; Wallentin, Lars] Uppsala Univ, Uppsala Clin Res Ctr, Dag Hammarskjolds Vag 14B, SE-75237 Uppsala, Sweden; [Lopez-Sendon, Jose Luis] Hosp Univ La Paz, IdiPaz, Paseo Castellana 261,Planta 1, Madrid 28046, Spain; [Stewart, Ralph A. H.; White, Harvey D.] Univ Auckland, Auckland City Hosp, Green Lane Cardiovasc Serv, Private Bag 92024, Auckland 1030, New Zealand; [Steg, Philippe Gabriel] NHLI Imperial Coll, ICMS, Royal Brompton Hosp, London, England; [Steg, Philippe Gabriel] FACT, F CRIN Network, INSERM, U1148, Paris, France</t>
  </si>
  <si>
    <t>Steg, PG (reprint author), Hop Bichat Claude Bernard, AP HP, Dept Hosp Univ FIRE, Cardiol Dept, 46 Rue Henri Huchard, F-75018 Paris, France.; Steg, PG (reprint author), Hop Bichat Claude Bernard, AP HP, Dept Hosp Univ FIRE, Dept Physiol, 46 Rue Henri Huchard, F-75018 Paris, France.; Steg, PG (reprint author), Paris Diderot Univ, Sorbonne Paris Cite, Paris, France.; Steg, PG (reprint author), NHLI Imperial Coll, ICMS, Royal Brompton Hosp, London, England.; Steg, PG (reprint author), FACT, F CRIN Network, INSERM, U1148, Paris, France.</t>
  </si>
  <si>
    <t>Alfonso, F; Cuesta, J; Perez-Vizcayno, MJ; del Blanco, BG; Rumoroso, JR; Bosa, F; de Prado, AP; Masotti, M; Moreno, R; Cequier, A; Gutierrez, H; Touchard, AG; Lopez-Minguez, JR; Zueco, J; Marti, V; Velazquez, M; Moris, C; Bastante, T; Garcia-Guimaraes, M; Rivero, F; Fernandez, C</t>
  </si>
  <si>
    <t>Bioresorbable Vascular Scaffolds for Patients With In-Stent Restenosis The RIBS VI Study</t>
  </si>
  <si>
    <t>[Alfonso, Fernando; Cuesta, Javier; Bastante, Teresa; Garcia-Guimaraes, Marcos; Rivero, Fernando] Hosp Univ La Princesa, Madrid, Spain; [Jose Perez-Vizcayno, Maria; Fernandez, Cristina] Hosp Univ Clin San Carlos, Madrid, Spain; [Jose Perez-Vizcayno, Maria] Fdn Interhosp Invest Cardio, Madrid, Spain; [Garcia del Blanco, Bruno] Hosp Univ Vall dHebron, Barcelona, Spain; [Ramon Rumoroso, Jose] Hosp Galdakao, Vizcaya, Spain; [Bosa, Francisco] Hosp Univ Canarias, Santa Cruz De Tenerife, Spain; [Perez de Prado, Armando] Hosp Univ Leon, Leon, Spain; [Masotti, Monica] Hosp Univ Clin Barcelona, Barcelona, Spain; [Moreno, Raul] Hosp Univ La Paz, Madrid, Spain; [Cequier, Angel] Hosp Univ Bellvitge, Barcelona, Spain; [Gutierrez, Hipolito] Hosp Univ Valladolid, Valladolid, Spain; [Garcia Touchard, Arturo] Hosp Univ Puerta Hierro Majadahonda, Madrid, Spain; [Ramon Lopez-Minguez, Jose] Hosp Univ Infanta Cristina, Badajoz, Spain; [Zueco, Javier] Hosp Univ Marques de Valdecilla, Santander, Spain; [Marti, Vicens] Hosp Univ San Pau, Barcelona, Spain; [Velazquez, Maite] Hosp Univ 12 Octubre, Madrid, Spain; [Moris, Cesar] Hosp Univ Cent Asturias, Oviedo, Spain</t>
  </si>
  <si>
    <t>Alfonso, F (reprint author), Univ Autonoma Madrid, Dept Cardiol, Hosp Univ La Princesa, Inst Invest Sanitaria Princesa, Calle Diego Leon 62, Madrid 28006, Spain.</t>
  </si>
  <si>
    <t>Escobar, C; Castrejon, S; de Oca, RM; Ortega, M; Lopez-Sendon, JL; Merino, JL</t>
  </si>
  <si>
    <t>Common atrial flutter catheter ablation without discontinuing oral anticoagulation</t>
  </si>
  <si>
    <t>FUTURE CARDIOLOGY</t>
  </si>
  <si>
    <t>[Escobar, Carlos; Castrejon, Sergio; Montes de Oca, Rosa; Ortega, Marta; Luis Merino, Jose] Univ Hosp La Paz, Dept Cardiol, Robot Cardiac Electrophysiol Unit, IdiPaz, Madrid, Spain; [Escobar, Carlos; Montes de Oca, Rosa; Ortega, Marta; Luis Lopez-Sendon, Jose; Luis Merino, Jose] Univ Hosp La Paz, Dept Cardiol, IdiPaz, Madrid, Spain; [Castrejon, Sergio; Luis Merino, Jose] Hosp Ruber Juan Bravo, Madrid, Spain</t>
  </si>
  <si>
    <t>Merino, JL (reprint author), Univ Hosp La Paz, Dept Cardiol, Robot Cardiac Electrophysiol Unit, IdiPaz, Madrid, Spain.; Merino, JL (reprint author), Univ Hosp La Paz, Dept Cardiol, IdiPaz, Madrid, Spain.; Merino, JL (reprint author), Hosp Ruber Juan Bravo, Madrid, Spain.</t>
  </si>
  <si>
    <t>1479-6678</t>
  </si>
  <si>
    <t>Avila, P; Oliver, JM; Gallego, P; Gonzalez-Garcia, A; Rodriguez-Puras, MJ; Cambronero, E; Ruiz-Cantador, J; Campos, A; Peinado, R; Prieto, R; Sarnago, F; Yotti, R; Fernandez-Aviles, F</t>
  </si>
  <si>
    <t>Natural History and Clinical Predictors of Atrial Tachycardia in Adults With Congenital Heart Disease</t>
  </si>
  <si>
    <t>CIRCULATION-ARRHYTHMIA AND ELECTROPHYSIOLOGY</t>
  </si>
  <si>
    <t>[Avila, Pablo; Maria Oliver, Jose; Peinado, Rafael; Sarnago, Fernando; Yotti, Raquel; Fernandez-Aviles, Francisco] Univ Complutense Madrid, Fac Med, IiSGM, Dept Cardiol,Hosp Gen Univ Gregorio Maranon, Madrid, Spain; [Avila, Pablo; Maria Oliver, Jose; Peinado, Rafael; Sarnago, Fernando; Yotti, Raquel; Fernandez-Aviles, Francisco] Univ Complutense Madrid, Fac Med, IiSGM, CIBERCV,Hosp Gen Univ Gregorio Maranon, Madrid, Spain; [Maria Oliver, Jose; Gonzalez-Garcia, Ana; Cambronero, Esther; Ruiz-Cantador, Jose; Prieto, Raquel] Hosp Univ La Paz, Adult Congenital Heart Dis Unit, Madrid, Spain; [Gallego, Pastora; Jose Rodriguez-Puras, Maria; Campos, Ana] Hosp Virgen Rocio &amp; Virgen Macarena, Interctr Congenital Heart Dis Unit, Seville, Spain</t>
  </si>
  <si>
    <t>Avila, P (reprint author), Hosp Gen Univ Gregorio Maranon, Dept Cardiol, 46 Dr Esquerdo St, Madrid 28006, Spain.</t>
  </si>
  <si>
    <t>1941-3149</t>
  </si>
  <si>
    <t>e005396</t>
  </si>
  <si>
    <t>Lobos-Bejarano, JM; Rodriguez, AC; Barrios, V; Escobar, C; Polo-Garcia, J; del Castillo-Rodriguez, JC; Vargas-Ortega, D; Lopez-Pineda, A; Prieto-Valiente, L; Lip, GYH</t>
  </si>
  <si>
    <t>Influence of renal function on anticoagulation control in patients with non-valvular atrial fibrillation taking vitamin K antagonists</t>
  </si>
  <si>
    <t>INTERNATIONAL JOURNAL OF CLINICAL PRACTICE</t>
  </si>
  <si>
    <t>[Lobos-Bejarano, Jose M.] East Area Primary Care, Jazmin Primary Care Hlth Ctr, Madrid, Spain; [Castellanos Rodriguez, Angel] East Area Primary Care, Ciudad Periodistas Primary Care Hlth Ctr, Madrid, Spain; [Barrios, Vivencio] Univ Hosp Ramon &amp; Cajal, Dept Cardiol, Madrid, Spain; [Escobar, Carlos] Univ Hosp La Paz, Dept Cardiol, Madrid, Spain; [Polo-Garcia, Jose] Primary Care Hlth Ctr Casar de Caceres, Caceres, Spain; [Carlos del Castillo-Rodriguez, Jose] Hosp San Juan Dios, Prevent Cardiol Unit, Santa Cruz De Tenerife, Spain; [Vargas-Ortega, Diego] Hosp Poniente El Ejido, High Resolut Hospitalizat Unit, Hosp El Toyo, Almeria, Spain; [Lopez-Pineda, Adriana] Miguel Hernandez Univ, Dept Clin Med, Alacant, Spain; [Prieto-Valiente, Luis] Univ Catolica San Antonio Murcia, Med Biostat, Murcia, Spain; [Lip, Gregory Y. H.] Univ Birmingham, City Hosp, Inst Cardiovasc Sci, Birmingham, W Midlands, England</t>
  </si>
  <si>
    <t>Lobos-Bejarano, JM (reprint author), East Area Primary Care, Jazmin Primary Care Hlth Ctr, Madrid, Spain.</t>
  </si>
  <si>
    <t>1368-5031</t>
  </si>
  <si>
    <t>e12974</t>
  </si>
  <si>
    <t>Merino, JL</t>
  </si>
  <si>
    <t>Tools or Toys? The 20-Year Anniversary of the Nonfluoroscopic Mapping System Dilemma</t>
  </si>
  <si>
    <t>REVISTA ESPANOLA DE CARDIOLOGIA</t>
  </si>
  <si>
    <t>[Luis Merino, Jose] Hosp Gen La Paz, Serv Cardiol, Unidad Arritmias &amp; Electrofisiol, Madrid, Spain; [Luis Merino, Jose] Univ Europea Madrid, Madrid, Spain</t>
  </si>
  <si>
    <t>Merino, JL (reprint author), Hosp Gen La Paz, Robotizada, Unidad Arritmias &amp; Electrofisiol, P Casteliana 261, Madrid 28046, Spain.</t>
  </si>
  <si>
    <t>0300-8932</t>
  </si>
  <si>
    <t>Meras, P; Caro, J; Trigo, E; Irazusta, J; Lopez-Sendon, JL; Refoyo, E</t>
  </si>
  <si>
    <t>Diagnostic Value of NT-proBNP for Early Identification of Chagas Cardiomyopathy in Non-endemic Areas</t>
  </si>
  <si>
    <t>[Meras, Pablo; Caro, Juan; Irazusta, Javier; Luis Lopez-Sendon, Jose; Refoyo, Elena] Hosp Univ La Paz, Serv Cardiol, Madrid, Spain; [Trigo, Elena] Hosp Carlos III La Paz, Serv Med Interna, Unidad Enfermedades Trop, Madrid, Spain</t>
  </si>
  <si>
    <t>Refoyo, E (reprint author), Hosp Univ La Paz, Serv Cardiol, Madrid, Spain.</t>
  </si>
  <si>
    <t>Llontop, C; Garcia-Quero, C; Castro, A; Dalmau, R; Casitas, R; Galera, R; Iglesias, A; Martinez-Ceron, E; Soriano, JB; Garcia-Rio, F</t>
  </si>
  <si>
    <t>Small airway dysfunction in smokers with stable ischemic heart disease</t>
  </si>
  <si>
    <t>[Llontop, Claudia] Hop La Pitie Salpetriere, Serv Pneumol &amp; Reanimat Med, Paris, France; [Garcia-Quero, Cristina; Casitas, Raquel; Galera, Raul; Iglesias, Alberto; Martinez-Ceron, Elisabet; Garcia-Rio, Francisco] Hosp Univ La Paz, IdiPAZ, Serv Neumol, Madrid, Spain; [Castro, Almudena; Dalmau, Regina] Hosp Univ La Paz, IdiPAZ, Serv Cardiol, Madrid, Spain; [Casitas, Raquel; Galera, Raul; Martinez-Ceron, Elisabet; Garcia-Rio, Francisco] CIBER Enfermedades Resp CIBERES, Madrid, Spain; [Soriano, Joan B.] Hosp Univ Princesa IISP, Inst Invest, Madrid, Spain; [Soriano, Joan B.; Garcia-Rio, Francisco] Univ Autonoma Madrid, Fac Med, Madrid, Spain</t>
  </si>
  <si>
    <t>Garcia-Rio, F (reprint author), Hosp Univ La Paz, IdiPAZ, Serv Neumol, Madrid, Spain.; Garcia-Rio, F (reprint author), CIBER Enfermedades Resp CIBERES, Madrid, Spain.; Garcia-Rio, F (reprint author), Univ Autonoma Madrid, Fac Med, Madrid, Spain.</t>
  </si>
  <si>
    <t>AUG 28</t>
  </si>
  <si>
    <t>e0182858</t>
  </si>
  <si>
    <t>de Antonio, IP; Cantador, JR; Garcia, AEG; Ruiz, JMO; Sanchez-Recalde, A; Lopez-Sendon, JL</t>
  </si>
  <si>
    <t>Prevalence of Neuroendocrine Tumors in Patients With Cyanotic Congenital Heart Disease</t>
  </si>
  <si>
    <t>[Ponz de Antonio, Ines; Ruiz Cantador, Jose; Gonzalez Garcia, Ana E.; Sanchez-Recalde, Angel; Luis Lopez-Sendon, Jose] Hosp Univ La Paz, Serv Cardiol, Madrid, Spain; [Oliver Ruiz, Jose Maria] Hosp Univ Gregorio Maranon, Serv Cardiol, Madrid, Spain</t>
  </si>
  <si>
    <t>de Antonio, IP (reprint author), Hosp Univ La Paz, Serv Cardiol, Madrid, Spain.</t>
  </si>
  <si>
    <t>Gaudet, D; Lopez-Sendon, JL; Averna, M; Drouot, D; Chibedi-De-Roche, D; Samuel, R; Henry, P</t>
  </si>
  <si>
    <t>THE ODYSSEY APPRISE TRIAL: RATIONALE, DESIGN AND INTERIM DATA</t>
  </si>
  <si>
    <t>ATHEROSCLEROSIS</t>
  </si>
  <si>
    <t>[Gaudet, Daniel] Univ Montreal, Dept Med, Lipidol Unit, Community Genom Med Ctr, Chicoutimi, PQ, Canada; [Gaudet, Daniel] Ecogene 21, Chicoutimi, PQ, Canada; [Lopez-Sendon, Jose Luis] Hosp Univ La Paz, IdiPaz, Madrid, Spain; [Averna, Maurizio] Univ Palermo, Dept Biomed Internal Med &amp; Med Specialties DI BI, Sch Med, Palermo, Italy; [Drouot, David] Excelya, Boulogne, France; [Chibedi-De-Roche, Daniela] Sanofi, Paris, France; [Chibedi-De-Roche, Daniela] Regeneron Pharmaceut Inc, 777 Old Saw Mill River Rd, Tarrytown, NY 10591 USA; [Samuel, Rita; Henry, Patrick] Hop Lariboisiere, Serv Cardiol, Paris, France</t>
  </si>
  <si>
    <t>0021-9150</t>
  </si>
  <si>
    <t>E25</t>
  </si>
  <si>
    <t>Bagai, A; Alexander, KP; Berger, JS; Senior, R; Sajeev, C; Pracon, R; Mavromatis, K; Lopez-Sendon, JL; Gosselin, G; Diaz, A; Perna, G; Drozdz, J; Humen, D; Petrauskiene, B; Cheema, AN; Phaneuf, D; Banerjee, S; Miller, TD; Kedev, S; Schuchlenz, H; Stone, GW; Goodman, SG; Mahaffey, KW; Jaffe, AS; Rosenberg, YD; Bangalore, S; Newby, LK; Maron, DJ; Hochman, JS; Chaitman, BR</t>
  </si>
  <si>
    <t>Use of troponin assay 99th percentile as the decision level for myocardial infarction diagnosis</t>
  </si>
  <si>
    <t>AMERICAN HEART JOURNAL</t>
  </si>
  <si>
    <t>[Bagai, Akshay; Cheema, Asim N.; Goodman, Shaun G.] Univ Toronto, St Michaels Hosp, Terrence Donnelly Heart Ctr, Toronto, ON, Canada; [Alexander, Karen P.; Newby, L. Kristin] Duke Chnical Res Inst, Durham, NC USA; [Berger, Jeffrey S.; Bangalore, Sripal; Hochman, Judith S.] NYU, Sch Med, New York, NY USA; [Senior, Roxy] Imperial Coll, Natl Heart &amp; Lung Inst, London, England; [Senior, Roxy] Northwick Pk Hosp &amp; Clin Res Ctr, Harrow, Middx, England; [Senior, Roxy] Royal Brampton Hosp, London, England; [Sajeev, Chakkanalil] Govt Med Coll Calicut, Kozhikode, Kerala, India; [Pracon, Radoslaw] Inst Cardiol, Coronary &amp; Struct Heart Dis Dept, Warsaw, Poland; [Mavromatis, Kreton] Emory Univ, Sch Med, Atlanta VA Med Ctr, Decatur, GA USA; [Luis Lopez-Sendon, Jose] Hosp Univ La Paz, Idipaz, Cardiol Dept, Madrid, Spain; [Gosselin, Gilbert] Inst Cardiol Montreal, Montreal, PQ, Canada; [Diaz, Ariel] Univ Montreal, Campus Mauricie, Trois Rivieres, PQ, Canada; [Perna, Gian] Cardiol &amp; ICCU Ospeclali Riuniti, Ancona, Italy; [Drozdz, Jarozlaw] Med Univ Lodz, Dept Cardiol, Lodz, Poland; [Humen, Dennis] Univ Hosp, London, ON, Canada; [Petrauskiene, Birute] Vilnius Univ, Vilnius, Lithuania; [Petrauskiene, Birute] Vilnius Univ Hosp, Santariskiu Clin, Vilnius, Lithuania; [Humen, Dennis] Hop Pierre Le Gardeur, Terrebonne, PQ, Canada; [Banerjee, Subhash] Veterans Affairs North Texas Hlth Care Syst, Dallas, TX USA; [Banerjee, Subhash] Univ Texas Southwestern Med Ctr, Dallas, TX USA; [Miller, Todd D.; Jaffe, Allan S.] Mayo Clin, Rochester, MN USA; [Kedev, Sasko] Univ Clin Cardiol, Vodnjanska 17, Skopje 1000, Macedonia; [Schuchlenz, Herwig] LHK GrazSued West, Dept Cardiol &amp; Intens Care, Graz, Austria; [Stone, Gregg W.] Columbia Univ, Med Ctr, New York, NY USA; [Stone, Gregg W.] Cardiovasc Res Fdn, New York, NY USA; [Goodman, Shaun G.] Canadian Heart Res Ctr, Toronto, ON, Canada; [Mahaffey, Kenneth W.; Maron, David J.] Stanford Univ, Dept Med, Stanford Ctr Clin Res, Stanford, CA 94305 USA; [Rosenberg, Yves D.] NHLBI, Bldg 10, Bethesda, MD 20892 USA; [Chaitman, Bernard R.] St Louis Univ, Sch Med, St Louis, MO USA</t>
  </si>
  <si>
    <t>Bagai, A (reprint author), Univ Toronto, St Michaels Hosp, Terrence Donnelly Heart Ctr, Toronto, ON M5B1 W8, Canada.</t>
  </si>
  <si>
    <t>0002-8703</t>
  </si>
  <si>
    <t>Lowenstern, A; Storey, RF; Neely, M; Sun, JL; Angiolillo, DJ; Cannon, CP; Himmelmann, A; Huber, K; James, SK; Katus, HA; Morais, J; Siegbahn, A; Steg, PG; Wallentin, L; Becker, RC</t>
  </si>
  <si>
    <t>Platelet-related biomarkers and their response to inhibition with aspirin and p2y(12)-receptor antagonists in patients with acute coronary syndrome</t>
  </si>
  <si>
    <t>JOURNAL OF THROMBOSIS AND THROMBOLYSIS</t>
  </si>
  <si>
    <t>[Lowenstern, Angela; Neely, Megan; Sun, Jie-Lena] Duke Univ, Med Ctr, Duke Clin Res Inst, DUMC Box 2845, Durham, NC 27710 USA; [Storey, Robert F.] Univ Sheffield, Dept Infect Immun &amp; Cardiovasc Dis, Sheffield, S Yorkshire, England; [Angiolillo, Dominick J.] Univ Florida, Coll Med Jacksonville, Div Cardiol, Jacksonville, FL USA; [Cannon, Christopher P.] Brigham &amp; Womens Hosp, Div Cardiovasc, 75 Francis St, Boston, MA 02115 USA; [Himmelmann, Anders] AstraZeneca Res &amp; Dev, Gothenburg, Sweden; [Huber, Kurt] Wilhelminen Hosp, Dept Med Cardiol &amp; Intens Care 3, Vienna, Austria; [Huber, Kurt] Sigmund Freud Private Univ, Sch Med, Vienna, Austria; [James, Stefan K.; Wallentin, Lars] Uppsala Univ, Dept Med Sci, Uppsala, Sweden; [James, Stefan K.; Wallentin, Lars] Uppsala Univ, Uppsala Clin Res Ctr, Uppsala, Sweden; [Katus, Hugo A.] Univ Klinikum Heidelberg, Med Klin, Heidelberg, Germany; [Morais, Joao] Leiria Hosp Ctr, Leiria, Portugal; [Siegbahn, Agneta] Uppsala Univ, Dept Med Sci, Clin Chem, Uppsala, Sweden; [Steg, Phillippe Gabriel] Hop Bichat Claude Bernard, AP HP, Dept Hosp Univ FIRE, Paris, France; [Steg, Phillippe Gabriel] Paris Diderot Univ, Sorbonne Paris Cite, Paris, France; [Steg, Phillippe Gabriel] NHLI Imperial Coll, ICMS, Royal Brompton Hosp, London, England; [Steg, Phillippe Gabriel] FACT, INSERM, U1148, Paris, France; [Becker, Richard C.] Univ Cincinnati, Coll Med, Heart Lung &amp; Vasc Inst, Div Cardiovasc Hlth &amp; Dis, Cincinnati, OH USA</t>
  </si>
  <si>
    <t>Lowenstern, A (reprint author), Duke Univ, Med Ctr, Duke Clin Res Inst, DUMC Box 2845, Durham, NC 27710 USA.</t>
  </si>
  <si>
    <t>0929-5305</t>
  </si>
  <si>
    <t>Moreno, R</t>
  </si>
  <si>
    <t>Antithrombotic Therapy After Transcatheter Aortic Valve Implantation</t>
  </si>
  <si>
    <t>AMERICAN JOURNAL OF CARDIOVASCULAR DRUGS</t>
  </si>
  <si>
    <t>[Moreno, Raul] Univ Hosp La Paz, Paseo de la Castellana 261, Madrid 28046, Spain</t>
  </si>
  <si>
    <t>Moreno, R (reprint author), Univ Hosp La Paz, Paseo de la Castellana 261, Madrid 28046, Spain.</t>
  </si>
  <si>
    <t>1175-3277</t>
  </si>
  <si>
    <t>Velilla-Zancada, SM; Escobar-Cervantes, C; Manzano-Espinosa, L; Prieto-Diaz, MA; Ramalle-Gomara, E; Vara-Gonzalez, LA</t>
  </si>
  <si>
    <t>Impact of variations in blood pressure with orthostatism on mortality: the HOMO study</t>
  </si>
  <si>
    <t>BLOOD PRESSURE MONITORING</t>
  </si>
  <si>
    <t>[Velilla-Zancada, Sonsoles M.] Primary Care Ctr Arnedo, Benidorm 39, Arnedo 26580, La Rioja, Bolivia; [Escobar-Cervantes, Carlos] La Paz Univ Hosp, Cardiol Dept, Madrid, Spain; [Manzano-Espinosa, Luis] Ramon &amp; Cajal Univ Hosp, Internal Med, Madrid, Spain; [Prieto-Diaz, Miguel A.] Primary Care Ctr Vallobin La Florida, Oviedo, Asturias, Spain; [Ramalle-Gomara, Enrique] La Rioja Reg Author, Div Epidemiol &amp; Dis Prevent, Logrono, Spain; [Vara-Gonzalez, Luis A.] Primary Care Ctr Castilla Hermida, Santander, Cantabria, Spain</t>
  </si>
  <si>
    <t>Velilla-Zancada, SM (reprint author), Primary Care Ctr Arnedo, Benidorm 39, Arnedo 26580, La Rioja, Bolivia.</t>
  </si>
  <si>
    <t>1359-5237</t>
  </si>
  <si>
    <t>Irazusta, FJ; Jimenez-Valero, S; Gemma, D; Meras, P; Galeote, G; Sanchez-Recalde, A; Rial, V; Moreno, R; Lopez-Sendon, JL</t>
  </si>
  <si>
    <t>Percutaneous balloon pericardiotomy: Treatment of choice in patients with advanced oncological disease and severe pericardial effusion</t>
  </si>
  <si>
    <t>CARDIOVASCULAR REVASCULARIZATION MEDICINE</t>
  </si>
  <si>
    <t>[Javier Irazusta, Francisco; Jimenez-Valero, Santiago; Gemma, Daniele; Meras, Pablo; Galeote, Guillermo; Sanchez-Recalde, Angel; Rial, Veronica; Moreno, Raul; Luis Lopez-Sendon, Jose] La Paz Univ Hosp, Cardiol Dept, Madrid, Spain</t>
  </si>
  <si>
    <t>Irazusta, FJ (reprint author), La Paz Univ Hosp, Paseo Castellana,261, Madrid 28046, Spain.</t>
  </si>
  <si>
    <t>1553-8389</t>
  </si>
  <si>
    <t>S14</t>
  </si>
  <si>
    <t>S17</t>
  </si>
  <si>
    <t>Caro-Codon, J; Ruiz-Cantador, J; Sanchez-Recalde, A; Refoyo-Salicio, E; Garcia, AEG; Lopez-Sendon, JL</t>
  </si>
  <si>
    <t>ST-elevation Myocardial Infarction in Anomalous Origin of Right Coronary Artery From the Left Sinus of Valsalva and Interarterial Course</t>
  </si>
  <si>
    <t>[Caro-Codon, Juan; Ruiz-Cantador, Jose; Sanchez-Recalde, Angel; Refoyo-Salicio, Elena; Gonzalez Garcia, Ana Elvira; Luis Lopez-Sendon, Jose] Hosp Univ La Paz, Serv Cardiol, Madrid, Spain</t>
  </si>
  <si>
    <t>Caro-Codon, J (reprint author), Hosp Univ La Paz, Serv Cardiol, Madrid, Spain.</t>
  </si>
  <si>
    <t>Cuesta, DM; Rodriguez-Sanchez, I; de Bobadilla, JF</t>
  </si>
  <si>
    <t>Annular abscess in HACEK infective endocarditis</t>
  </si>
  <si>
    <t>MEDICINA CLINICA</t>
  </si>
  <si>
    <t>[Moral Cuesta, Debora; Rodriguez-Sanchez, Isabel] Hosp Univ La Paz, Serv Geriatria, Madrid, Spain; [Fernandez de Bobadilla, Jaime] Hosp Univ La Paz, Serv Cardiol, Madrid, Spain</t>
  </si>
  <si>
    <t>Cuesta, DM (reprint author), Hosp Univ La Paz, Serv Geriatria, Madrid, Spain.</t>
  </si>
  <si>
    <t>0025-7753</t>
  </si>
  <si>
    <t>Storm, C; Nee, J; Sunde, K; Holzer, M; Hubner, P; Taccone, FS; Friberg, H; Lopez-de-Sa, E; Cariou, A; Schefold, JC; Ristagno, G; Noc, M; Donker, DW; Andres, J; Krawczyk, P; Skrifvars, MB; Penketh, J; Krannich, A; Fries, M</t>
  </si>
  <si>
    <t>A survey on general and temperature management of post cardiac arrest patients in large teaching and university hospitals in 14 European countries-The SPAME trial results</t>
  </si>
  <si>
    <t>RESUSCITATION</t>
  </si>
  <si>
    <t>[Storm, Christian] Charite, Berlin, Germany; [Nee, J.; Holzer, Michael; Hubner, Pia] Univ Oslo, Oslo Univ Hosp, Oslo, Norway; [Nee, J.; Hubner, Pia; Friberg, Hans] Med Univ Vienna, Dept Emergency Med, Vienna, Austria; [Nee, J.; Hubner, Pia; Friberg, Hans] Erasme Hosp Univ Libre Bruxelles ULB Brussels, Dept Intens Care, Brussels, Belgium; [Sunde, Kjetil; Taccone, Fabio Silvio; Lopez-de-Sa, Esteban] Lund Univ, Skane Univ Hosp, Dept Anesthesiol &amp; Intens Care Med, Lund, Sweden; [Sunde, Kjetil; Taccone, Fabio Silvio; Lopez-de-Sa, Esteban; Cariou, Alain] La Paz Idipaz Univ Hosp Madrid, Dept Cardiol, Madrid, Spain; [Sunde, Kjetil; Taccone, Fabio Silvio; Lopez-de-Sa, Esteban; Schefold, Joerg C.] Cochin Hosp, AP HP, Paris, France; [Sunde, Kjetil; Friberg, Hans; Cariou, Alain; Ristagno, Giuseppe] Milan Italy &amp; Italian Resuscitat Council, Dept Cardiovasc Res, IRCCS Ist Ric Farmacol Mario Negri, Bologna, Italy; [Nee, J.; Hubner, Pia; Friberg, Hans; Lopez-de-Sa, Esteban] Univ Med Ctr Utrecht, Care Med, Utrecht, Netherlands; [Nee, J.; Holzer, Michael; Taccone, Fabio Silvio; Friberg, Hans; Lopez-de-Sa, Esteban] Univ Med Ctr Utrecht, Intens Care Med, Utrecht, Netherlands; [Nee, J.; Sunde, Kjetil; Hubner, Pia; Lopez-de-Sa, Esteban; Cariou, Alain] Univ Med Ctr Utrecht, Intens Care Med, Utrecht, Netherlands; [Nee, J.; Taccone, Fabio Silvio; Cariou, Alain; Schefold, Joerg C.] Jagiellonian Univ Med Coll Cracow, Anaesthesiol &amp; Intens Care, Krakow, Poland; [Sunde, Kjetil; Taccone, Fabio Silvio; Lopez-de-Sa, Esteban] Monash Univ, Sch Publ Hlth &amp; Prevent Med, Australian &amp; New Zealand Intens Care Res Ctr, Melbourne, Vic, Australia</t>
  </si>
  <si>
    <t>Storm, C (reprint author), Charite, Berlin, Germany.</t>
  </si>
  <si>
    <t>0300-9572</t>
  </si>
  <si>
    <t>Pollack, CV; Davoudi, F; Diercks, DB; Becker, RC; James, SK; Lim, ST; Schulte, PJ; Spinar, J; Steg, PG; Storey, RF; Himmelmann, A; Wallentin, L; Cannon, CP</t>
  </si>
  <si>
    <t>Relative efficacy and safety of ticagelor vs clopidogrel as a function of time to invasive management in non-ST-segment elevation acute coronary syndrome in the PLATO trial</t>
  </si>
  <si>
    <t>CLINICAL CARDIOLOGY</t>
  </si>
  <si>
    <t>[Pollack, Charles V., Jr.] Thomas Jefferson Univ, Dept Emergency Med, Philadelphia, PA 19107 USA; [Davoudi, Farideh] Brigham &amp; Womens Hosp, Dept Med, 75 Francis St, Boston, MA 02115 USA; [Diercks, Deborah B.] Univ Texas Southwestern, Dept Emergency Med, Dallas, TX USA; [Becker, Richard C.] Univ Cincinnati, Coll Med, Heart Lung &amp; Vasc Inst, Div Cardiovasc Hlth &amp; Dis, Cincinnati, OH 45221 USA; [James, Stefan K.; Wallentin, Lars] Uppsala Univ, Dept Med Sci, Cardiol, Uppsala, Sweden; [James, Stefan K.; Wallentin, Lars] Uppsala Univ, Uppsala Clin Res Ctr, Uppsala, Sweden; [Lim, Soo Teik] Natl Heart Ctr, Dept Cardiol, Singapore, Singapore; [Schulte, Phillip J.] Mayo Clin, Dept Hlth Sci Res, Rochester, MN USA; [Schulte, Phillip J.] Duke Univ, Med Ctr, Duke Clin Res Inst, Durham, NC 27706 USA; [Spinar, Jindrich] Masaryk Univ, Dept Internal Med Cardiol, Brno, Czech Republic; [Steg, Philippe Gabriel] Hop Bichat Claude Bernard, AP HP, Dept Hosp Univ FIRE, Paris, France; [Steg, Philippe Gabriel] Paris Diderot Univ, Sorbonne Paris Cite, Paris, France; [Steg, Philippe Gabriel] NHLI Imperial Coll, Royal Brompton Hosp, ICMS, London, England; [Steg, Philippe Gabriel] FACT, INSERM, U1148, Paris, France; [Storey, Robert F.] Univ Sheffield, Dept Infect Immun &amp; Cardiovasc Dis, Sheffield, S Yorkshire, England; [Himmelmann, Anders] AstraZeneca Res &amp; Dev, Gothenburg, Sweden; [Cannon, Christopher P.] Brigham &amp; Womens Hosp, Baim Inst Clin Res, 75 Francis St, Boston, MA 02115 USA; [Cannon, Christopher P.] Brigham &amp; Womens Hosp, Div Cardiovasc, 75 Francis St, Boston, MA 02115 USA</t>
  </si>
  <si>
    <t>Pollack, CV (reprint author), Thomas Jefferson Univ, Dept Emergency Med, POB 8315, Radnor, PA 19087 USA.</t>
  </si>
  <si>
    <t>0160-9289</t>
  </si>
  <si>
    <t>Moreno, R; Mehta, SR</t>
  </si>
  <si>
    <t>Nonculprit Vessel Intervention: Let's COMPLETE the Evidence</t>
  </si>
  <si>
    <t>[Moreno, Raul] Hosp La Paz, Serv Cardiol, Madrid, Spain; [Mehta, Shamir R.] McMaster Univ, Populat Hlth Res Inst, Hamilton, ON, Canada; [Mehta, Shamir R.] Hamilton Hlth Sci, Hamilton, ON, Canada</t>
  </si>
  <si>
    <t>Mehta, SR (reprint author), Hamilton Gen Hosp, David Braley Cardiac Vasc &amp; Stroke Inst, 237 Barton St East, Hamilton, ON L8L 2X2, Canada.</t>
  </si>
  <si>
    <t>Cowie, MR; Filippatos, GS; Garcia, MDAA; Anker, SD; Baczynska, A; Bloomfield, DM; Borentain, M; Slot, KB; Cronin, M; Doevendans, PA; El-Gazayerly, A; Gimpelewicz, C; Honarpour, N; Janmohamed, S; Janssen, H; Kim, AM; Lautsch, D; Laws, I; Lefkowitz, M; Lopez-Sendon, J; Lyon, AR; Malik, FI; McMurray, JJV; Metra, M; Perez, SF; Pfeffer, MA; Pocock, SJ; Ponikowski, P; Prasad, K; Richard-Lordereau, I; Roessig, L; Rosano, GMC; Sherman, W; Stough, WG; Swedberg, K; Tyl, B; Zannad, F; Boulton, C; De Graeff, P</t>
  </si>
  <si>
    <t>New medicinal products for chronic heart failure: advances in clinical trial design and efficacy assessment</t>
  </si>
  <si>
    <t>EUROPEAN JOURNAL OF HEART FAILURE</t>
  </si>
  <si>
    <t>[Cowie, Martin R.; Garcia, Maria de los Angeles Alonso; Lyon, Alexander R.; Swedberg, Karl] Imperial Coll London, Natl Heart &amp; Lung Inst, Sydney St, London SW3 6HP, England; [Cowie, Martin R.; Garcia, Maria de los Angeles Alonso; Lyon, Alexander R.; Swedberg, Karl] Royal Brompton Hosp, Sydney St, London SW3 6HP, England; [Filippatos, Gerasimos S.] Univ Athens, Athens Univ Hosp Attikon, Sch Med, Athens, Greece; [Garcia, Maria de los Angeles Alonso] Med Assessor Med &amp; Healthcare Prod Regulatory Agc, Sci Advice Working Party European Med Agcy, London, England; [Anker, Stefan D.] Univ Med Ctr Gottingen UMG, Dept Cardiol &amp; Pneumol, Innovat Clin Trials, Gottingen, Germany; [Anker, Stefan D.] Charite Campus CVK, Dept Cardiol, Div Homeostasis Res, Berlin, Germany; [Baczynska, Anna; Janssen, Heidi] European Med Agcy, London, England; [Bloomfield, Daniel M.; Lautsch, Dominik] Merck &amp; Co Inc, Kenilworth, NJ USA; [Borentain, Maria] Bristol Myers Squibb, Rueil Malmaison, France; [Slot, Karsten Bruins] Norwegian Med Agcy, Oslo, Norway; [Cronin, Maureen] Vifor Pharma, Zurich, Switzerland; [Doevendans, Pieter A.] European Med Agcy, Comm Adv Therapy, London, England; [Doevendans, Pieter A.] UMC, Utrecht, Netherlands; [El-Gazayerly, Amany; De Graeff, Pieter] Dutch Med Evaluat Board CBG MEB, Utrecht, Netherlands; [Gimpelewicz, Claudio; Boulton, Caroline] Novartis Pharmaceut, Basel, Switzerland; [Honarpour, Narimon] Amgen Inc, Thousand Oaks, CA 91320 USA; [Janmohamed, Salim] GlaxoSmithKline, Stockley Pk, England; [Kim, Albert M.] Pfizer Inc, Cambridge, MA USA; [Laws, Ian] GlaxoSmithKline, London, England; [Lefkowitz, Martin] Novartis Pharmaceut, E Hanover, NJ USA; [Lopez-Sendon, Jose] Hosp Univ La Paz, Dept Cardiol, IdiPaz, CIBER CV, Madrid, Spain; [Malik, Fady I.] Cytokinetics, San Francisco, CA USA; [McMurray, John J. V.] Univ Glasgow, BHF Cardiovasc Res Ctr, Glasgow, Lanark, Scotland; [Metra, Marco] Univ Brescia, Cardiol, Brescia, Italy; [Perez, Santiago Figueroa; Roessig, Lothar] Bayer Pharma AG, Wuppertal, Germany; [Pfeffer, Marc A.] Brigham &amp; Womens Hosp, Div Cardiovasc, 75 Francis St, Boston, MA 02115 USA; [Pfeffer, Marc A.] Harvard Med Sch, Boston, MA USA; [Pocock, Stuart J.] London Sch Hyg &amp; Trop Med, Dept Med Stat, London, England; [Ponikowski, Piotr] Med Univ, Mil Hosp, Dept Heart Dis, Wroclaw, Poland; [Prasad, Krishna] United Kingdom Med &amp; Healthcare Prod Regulatory A, London, England; [Richard-Lordereau, Isabelle] Bristol Myers Squibb, Paris, France; [Rosano, Giuseppe M. C.] IRCCS San Raffaele Hosp Roma, Rome, Italy; [Rosano, Giuseppe M. C.] Univ London, St Georges Hosp NHS Trust, Cardiovasc Clin Acad Grp, London, England; [Sherman, Warren] Celyad, Mont St Guibert, Belgium; [Stough, Wendy Gattis] Campbell Univ, Coll Pharm &amp; Hlth Sci, Cary, NC USA; [Swedberg, Karl] Univ Gothenburg, Sahlgrenska Acad, Gothenburg, Sweden; [Tyl, Benoit] Servier Int, Paris, France; [Zannad, Faiez] Univ Lorraine, Ctr Invest Clin 1433, INSERM, Nancy, France; [Zannad, Faiez] Univ Lorraine, Unite 1116, Nancy, France; [Zannad, Faiez] CHU, Nancy, France; [De Graeff, Pieter] Univ Groningen, Univ Med Ctr Groningen, Dept Clin Pharm &amp; Pharmacol, Groningen, Netherlands</t>
  </si>
  <si>
    <t>Cowie, MR (reprint author), Imperial Coll London, Natl Heart &amp; Lung Inst, Sydney St, London SW3 6HP, England.; Cowie, MR (reprint author), Royal Brompton Hosp, Sydney St, London SW3 6HP, England.</t>
  </si>
  <si>
    <t>1388-9842</t>
  </si>
  <si>
    <t>Aroca, A; Polo, L; Perez-Farinos, N; Gonzalez-Rocafort, A; Sanchez, R; Bret, M; Rey, J; Ruiz, J; Gonzalez, A; Arreo, V; Perez, N; Pena, N; Jofre, C; Leyra, F; Sanchez-Recalde, A</t>
  </si>
  <si>
    <t>Do porcine pulmonary bioprosthesis perform the same job in children as in adults? A word of caution</t>
  </si>
  <si>
    <t>CIRUGIA CARDIOVASCULAR</t>
  </si>
  <si>
    <t>[Aroca, Angel; Polo, Luz; Gonzalez-Rocafort, Alvaro; Sanchez, Raid; Rey, Juvenal] Hosp La Paz, Serv Cirugia Cardiovasc Infantil, Madrid, Spain; [Perez-Farinos, Napoleon] Univ Complutense Madrid, Dept Med Prevent Salud Publ &amp; Hist Ciencia, Madrid, Spain; [Bret, Montserrat] Hosp La Paz, Serv Radiodiagnost, Madrid, Spain; [Ruiz, Jose; Gonzalez, Ana; Sanchez-Recalde, Angel] Hosp La Paz, Serv Cardiol, Madrid, Spain; [Arreo, Viviana] Hosp La Paz, Serv Cardiol Pediat, Madrid, Spain; [Perez, Nuria; Pena, Natalia; Jofre, Cristina; Leyra, Fernando] Hosp La Paz, Serv Anestesiol Reanimac, Madrid, Spain</t>
  </si>
  <si>
    <t>Aroca, A (reprint author), Hosp La Paz, Serv Cirugia Cardiovasc Infantil, Madrid, Spain.</t>
  </si>
  <si>
    <t>1134-0096</t>
  </si>
  <si>
    <t>MAY-JUN</t>
  </si>
  <si>
    <t>Guillen, CRS; Peinado, RP</t>
  </si>
  <si>
    <t>Response to ECG, April 2017</t>
  </si>
  <si>
    <t>[Solorzano Guillen, Cesar Rainer; Peinado Peinado, Rafael] Hosp Univ La Paz, Unidad Arritmias, Serv Cardiol, Madrid, Spain</t>
  </si>
  <si>
    <t>Peinado, RP (reprint author), Hosp Univ La Paz, Unidad Arritmias, Serv Cardiol, Madrid, Spain.</t>
  </si>
  <si>
    <t>Baston, VVA; Gonzalez-Gallarza, R; Cordoba, FJ; Colunga, P; Fernandez, O; Rodriguez, SO; Manjavacas, AMI; Junco, RA; Ortega, CA; Sotelo, L; De Veas, JM; Perez, A; Salas, A; Conde, A; Sendon, JL</t>
  </si>
  <si>
    <t>Cardiac rehabilitation after sudden cardiac arrest in patients with left ventricular systolic dysfunction</t>
  </si>
  <si>
    <t>[Rial Baston, V. Veronica Angela; Dalmau Gonzalez-Gallarza, R.; Irazusta Cordoba, F. J.; Meras Colunga, P.; Gonzalez Fernandez, O.; Rosillo Rodriguez, S. O.; Iniesta Manjavacas, A. M.; Mori Junco, R. A.; Alvarez Ortega, C. A.; Rodriguez Sotelo, L.; Garcia De Veas, J. M.; Rivas Perez, A.; Velez Salas, A.; Castro Conde, A.; Lopez Sendon, J. L.] Univ Hosp La Paz, Cardiol, Madrid, Spain</t>
  </si>
  <si>
    <t>Baston, VVAR; Manjavacas, AAI; Colunga, PM; Cordoba, FJI; Rodriguez, SOR; Conde, LP; Fernandez, OG; Lopez-Sendon, JL</t>
  </si>
  <si>
    <t>Diabetes, deafness and hypertrophic cardiomyopathy: is it just a coincidence?</t>
  </si>
  <si>
    <t>[Rial Baston, V. Veronica Angela; Iniesta Manjavacas, A. M.; Meras Colunga, P.; Irazusta Cordoba, F. J.; Rosillo Rodriguez, S. O.; Pena Conde, L.; Gonzalez Fernandez, O.; Lopez-Sendon, J. L.] Univ Hosp La Paz, Cardiol, Madrid, Spain</t>
  </si>
  <si>
    <t>Cordoba, FJFJI; Jimenez-Valero, S; Gemma, D; Colunga, PM; Baston, VR; Fernandez, OG; Manjavacas, AMI</t>
  </si>
  <si>
    <t>Minimally invasive treatment for malignant pericardial effusions with poor prognosis</t>
  </si>
  <si>
    <t>[Irazusta Cordoba, F. J. Francisco Javier; Jimenez-Valero, S.; Gemma, D.; Meras Colunga, P.; Rial Baston, V.; Gonzalez Fernandez, O.; Iniesta Manjavacas, A. M.] Univ Hosp La Paz, Cardiol, Madrid, Spain</t>
  </si>
  <si>
    <t>Cordoba, FJFJI; Fernandez, TL; Baston, VR; Colunga, PM; Fernandez, OG; Bermejo, ZB; Codon, JC; Salicio, ER; Gonzalez-Gallarza, RD; Martinez, GG; Melcon, FD; Rodriguez, SOR; Yanguela, MM; Lopez-Sendon, JL</t>
  </si>
  <si>
    <t>Automatic 3D echocardiography for left ventricular ejection fraction assessment in daily clinical practice: the present and the future</t>
  </si>
  <si>
    <t>[Francisco Javier Irazusta Cordoba, F. J.; Lopez Fernandez, T.; Rial Baston, V.; Meras Colunga, P.; Gonzalez Fernandez, O.; Blazquez Bermejo, Z.; Caron Codon, J.; Refoyo Salicio, E.; Dalmau Gonzalez-Gallarza, R.; Guzman Martinez, G.; Dominguez Melcon, F.; Rosillo Rodriguez, S. O.; Moreno Yanguela, M.; Lopez-Sendon, J. L.] Univ Hosp La Paz, Cardiol, Madrid, Spain</t>
  </si>
  <si>
    <t>Fernandez, OOG; Cordoba, FJI; Baston, VR; Colunga, PM; Gonzalez-Gallarza, RD; Ortega, CA; Junco, RM; Rodriguez, SR; Conde, AC; Lopez-Sendon, JL</t>
  </si>
  <si>
    <t>Cardiac rehabilitation programs in left ventricular systolic dysfunction patients: differences between risk profile and functional capacity according to ejection fraction.</t>
  </si>
  <si>
    <t>[Gonzalez Fernandez, O. Oscar; Irazusta Cordoba, F. J.; Rial Baston, V.; Meras Colunga, P.; Dalmau Gonzalez-Gallarza, R.; Alvarez Ortega, C.; Mori Junco, R.; Rosillo Rodriguez, S.; Castro Conde, A.; Lopez-Sendon, J. L.] Univ Hosp La Paz, Cardiol, Madrid, Spain</t>
  </si>
  <si>
    <t>Divison-Garrote, JA; Ruilope, LM; de la Sierra, A; de la Cruz, JJ; Vinyoles, E; Gorostidi, M; Escobar-Cervantes, C; Velilla-Zancada, SM; Segura, J; Banegas, JR</t>
  </si>
  <si>
    <t>Magnitude of Hypotension Based on Office and Ambulatory Blood Pressure Monitoring: Results From a Cohort of 5066 Treated Hypertensive Patients Aged 80 Years and Older</t>
  </si>
  <si>
    <t>JOURNAL OF THE AMERICAN MEDICAL DIRECTORS ASSOCIATION</t>
  </si>
  <si>
    <t>[Divison-Garrote, Juan A.] Casas Ibanez, Primary Care Ctr, Albacete, Spain; [Divison-Garrote, Juan A.] Univ Catolica San Antonio, Med, Murcia, Spain; [Ruilope, Luis M.; de la Cruz, Juan J.; Banegas, Jose R.] Univ Autonoma Madrid, IdiPAZ, Dept Prevent Med &amp; Publ Hlth, Madrid, Spain; [Ruilope, Luis M.; de la Cruz, Juan J.; Banegas, Jose R.] CIBERESP, Madrid, Spain; [Ruilope, Luis M.; Segura, Julian] Univ Europea Madrid, Sch Doctoral Studies &amp; Res, Inst Invest, Hosp Doce Octubre, Madrid, Spain; [de la Sierra, Alejandro] Univ Barcelona, Hosp Mutua Terrassa, Dept Internal Med, Barcelona, Spain; [Vinyoles, Ernest] Univ Barcelona, Mina Primary Care Ctr, Barcelona, Spain; [Gorostidi, Manuel] Hosp Univ Cent Asturias, RedinRed, Serv Nephrol, Oviedo, Spain; [Escobar-Cervantes, Carlos] Hosp Univ La Paz, Dept Cardiol, Madrid, Spain; [Velilla-Zancada, Sonsoles M.] Primary Care Ctr Espartero, Logrono, La Rioja, Spain; [Segura, Julian] Hosp Doce Octubre, Hypertens Unit, Madrid, Spain</t>
  </si>
  <si>
    <t>Banegas, JR (reprint author), Univ Autonoma Madrid, Dept Prevent Med &amp; Publ Hlth, IdiPAZ, CIBERESP, Arzobispo Morcillo 4, Madrid 28029, Spain.</t>
  </si>
  <si>
    <t>1525-8610</t>
  </si>
  <si>
    <t>452.e1</t>
  </si>
  <si>
    <t>Ortiz, M; Martin, A; Arribas, F; Coll-Vinent, B; del Arco, C; Peinado, R; Almendral, J</t>
  </si>
  <si>
    <t>Randomized comparison of intravenous procainamide vs. intravenous amiodarone for the acute treatment of tolerated wide QRS tachycardia: the PROCAMIO study</t>
  </si>
  <si>
    <t>[Ortiz, Mercedes; Almendral, Jesus] Hosp Gen Univ Gregorio Maranon, Dept Cardiol, Madrid, Spain; [Martin, Alfonso] Hosp Univ Severo Ochoa, Emergency Dept, Madrid, Spain; [Arribas, Fernando] Hosp Univ Doce Octubre, Dept Cardiol, Madrid, Spain; [Coll-Vinent, Blanca] Hosp Clin Barcelona, Emergency Dept, Barcelona, Spain; [del Arco, Carmen] Hosp Univ La Princesa, Emergency Dept, Madrid, Spain; [Peinado, Rafael] Hosp Univ La Paz, Dept Cardiol, Madrid, Spain; [Ortiz, Mercedes; Almendral, Jesus] Univ CEU San Pablo, Grp HM Hosp, Madrid, Spain</t>
  </si>
  <si>
    <t>Almendral, J (reprint author), Hosp Madrid Monteprincipe, Sala Electrofisiol, Avda Monteprincipe 25, Madrid 28660, Spain.; Almendral, J (reprint author), Univ CEU San Pablo, Grp HM Hosp, Madrid, Spain.</t>
  </si>
  <si>
    <t>Junco, RM; Gonzalez-Gallarza, RD; Conde, AC; Fernandez, OG; Ortega, CA; Bermejo, ZB; Furuya-Kanamoric, L; Gomez, RM; Arreses, ELD</t>
  </si>
  <si>
    <t>Clinical outcomes in myocardial infarction and multivessel disease after a cardiac rehabilitation programme: Partial versus complete revascularization</t>
  </si>
  <si>
    <t>ARCHIVES OF CARDIOVASCULAR DISEASES</t>
  </si>
  <si>
    <t>[Mori Junco, Ricardo; Dalmau Gonzalez-Gallarza, Regina; Castro Conde, Almudena; Gonzalez Fernandez, Oscar; Alvarez Ortega, Carlos; Blazquez Bermejo, Zorba; Moreno Gomez, Raul; Lopez de Sa Arreses, Esteban] Hosp Univ La Paz, Serv Cardiol, 261 Paseo Castellana, Madrid 28046, Spain; [Dalmau Gonzalez-Gallarza, Regina; Castro Conde, Almudena] Hosp Univ La Paz, Unidad Rehabil Cardiaca, Serv Cardiol, 261 Paseo Castellana, Madrid 28046, Spain; [Furuya-Kanamori, Luis] Australian Natl Univ, Res Sch Populat Hlth, Canberra, ACT, Australia; [Moreno Gomez, Raul] Hosp Univ La Paz, Unidad Cardiol Intervencionista, Serv Cardiol, 261 Paseo Castellana, Madrid 28046, Spain; [Lopez de Sa Arreses, Esteban] Hosp Univ La Paz, Unidad Cuidados Agudos Cardiol, Serv Cardiol, 261 Paseo Castellano0, Madrid 28046, Spain</t>
  </si>
  <si>
    <t>Gonzalez-Gallarza, RD (reprint author), Hosp Univ La Paz, Unidad Rehabil Cardiaca, Serv Cardiol, 261 Paseo Castellana, Madrid 28046, Spain.</t>
  </si>
  <si>
    <t>1875-2136</t>
  </si>
  <si>
    <t>Bermejo, ZB; Fernandez, TL; Valdiris, UR; Codon, JC; de Antonio, IP; Rodriguez, SR; Garcia, JMM; Yanguela, MM</t>
  </si>
  <si>
    <t>Left-sided endocarditis extending to the right chambers: Usefulness of three-dimensional echocardiography in preoperative assessment</t>
  </si>
  <si>
    <t>REVISTA PORTUGUESA DE CARDIOLOGIA</t>
  </si>
  <si>
    <t>[Blazquez Bermejo, Zorba; Lopez Fernandez, Teresa; Caro Codon, Juan; Ponz de Antonio, Ines; Rosillo Rodriguez, Sandra; Moreno Yanguela, Mar] Hosp Univ La Paz, Cardiol Dept, Madrid, Spain; [Ramirez Valdiris, Ulises; Mesa Garcia, Jose Maria] Hosp Univ La Paz, Cardiac Surg Dept, Madrid, Spain</t>
  </si>
  <si>
    <t>Bermejo, ZB (reprint author), Hosp Univ La Paz, Cardiol Dept, Madrid, Spain.</t>
  </si>
  <si>
    <t>0870-2551</t>
  </si>
  <si>
    <t>Alfonso, F; Perez-Vizcayno, MJ; del Blanco, BG; Garcia-Touchard, A; Lopez-Minguez, JR; Sabate, M; Zueco, J; Melgares, R; Hernandez, R; Moreno, R; Dominguez, A; Sanchis, J; Moris, C; Moreu, J; Cequier, A; Romaguera, R; Rivero, F; Cuesta, J; Gonzalo, N; Jimenez-Quevedo, P; Cardenas, A; Fernandez, C</t>
  </si>
  <si>
    <t>Usefulness of Drug-Eluting Balloons for Bare-Metal and Drug-Eluting In-Stent Restenosis (from the RIBS IV and V Randomized Trials)</t>
  </si>
  <si>
    <t>AMERICAN JOURNAL OF CARDIOLOGY</t>
  </si>
  <si>
    <t>[Alfonso, Fernando; Rivero, Fernando; Cuesta, Javier] Hosp Univ La Princesa, Madrid, Spain; [Jose Perez-Vizcayno, Maria; Gonzalo, Nieves; Jimenez-Quevedo, Pilar; Cardenas, Alberto; Fernandez, Cristina] Hosp Univ Clin San Carlos, Madrid, Spain; [Jose Perez-Vizcayno, Maria] Funac Interhosp Invest Cardiovasc, Madrid, Spain; [Garcia del Blanco, Bruno] Hosp Univ Vall dHebron, Barcelona, Spain; [Garcia-Touchard, Arturo] Hosp Univ Puerta Hierromajadahonda, Madrid, Spain; [Lopez-Minguez, Jose-Ramon] Hosp Univ Infanta Cristina, Badajoz, Spain; [Sabate, Manel] Hosp Univ Clin Barcelona, Barcelona, Spain; [Zueco, Javier] Hosp Univ Marques Valdecilla, Santander, Spain; [Melgares, Rafael] Hosp Univ Virgen Nieves, Granada, Spain; [Hernandez, Rosana] Hosp Univ Ramon y Cajal, Madrid, Spain; [Moreno, Raul] Hosp Univ La Paz, Madrid, Spain; [Dominguez, Antonio] Hosp Univ Virgen Victoria, Malaga, Spain; [Sanchis, Juan] Hosp Univ Clin Valencia, Valencia, Spain; [Moris, Cesar] Hosp Univ Cent Asturias, Oviedo, Spain; [Moreu, Jose] Hosp Univ Virgen Salud Toledo, Toledo, Spain; [Cequier, Angel; Romaguera, Rafael] Hosp Univ Bellvitge, Barcelona, Spain</t>
  </si>
  <si>
    <t>Alfonso, F (reprint author), Hosp Univ La Princesa, Madrid, Spain.</t>
  </si>
  <si>
    <t>0002-9149</t>
  </si>
  <si>
    <t>APR 1</t>
  </si>
  <si>
    <t>ECG, April 2017</t>
  </si>
  <si>
    <t>[Solorzano Guillen, Cesar Rainer; Peinado Peinado, Rafael] Univ Hosp La Paz, Unidad Arritmias, Serv Cardiol, Madrid, Spain</t>
  </si>
  <si>
    <t>Peinado, RP (reprint author), Univ Hosp La Paz, Unidad Arritmias, Serv Cardiol, Madrid, Spain.</t>
  </si>
  <si>
    <t>Irazusta, FJ; Ramirez, U; Caro-Codon, J; Refoyo, E; Garrido, D; Pinilla, I; Mesa, JM; Lopez-Sendon, JL</t>
  </si>
  <si>
    <t>Extensive Chest Wall Destruction Secondary to a Large Ventricle Pseudoaneurysm: A Surgical Challenge</t>
  </si>
  <si>
    <t>ANNALS OF THORACIC SURGERY</t>
  </si>
  <si>
    <t>La Paz Univ Hosp, Dept Cardiol, Dept Cardiac Surg, Madrid, Spain; La Paz Univ Hosp, Dept Radiol, Madrid, Spain</t>
  </si>
  <si>
    <t>Irazusta, FJ (reprint author), La Paz Univ Hosp, Paseo Castellana 261, Madrid 28046, Spain.</t>
  </si>
  <si>
    <t>0003-4975</t>
  </si>
  <si>
    <t>E227</t>
  </si>
  <si>
    <t>E229</t>
  </si>
  <si>
    <t>Ferreira-Gonzalez, I; Abu-Assi, E; Arias, MA; Gallego, P; Sanchez-Recalde, A</t>
  </si>
  <si>
    <t>Revista Espanola de Cardiologia: First Year Activity of the New Editorial Team</t>
  </si>
  <si>
    <t>[Ferreira-Gonzalez, Ignacio; Abu-Assi, Emad; Angel Arias, Miguel; Gallego, Pastora; Sanchez-Recalde, Angel] Revista Espanola Cardiol, Nuestra Sra Guadalupe 5, Madrid 28028, Spain</t>
  </si>
  <si>
    <t>Ferreira-Gonzalez, I (reprint author), Revista Espanola Cardiol, Nuestra Sra Guadalupe 5, Madrid 28028, Spain.</t>
  </si>
  <si>
    <t>Garcia, E; Arzamendi, D; Jimeneaz-Quevedo, P; Samago, F; Marti, G; Sanchez-Recalde, A; Lasa-Larraya, G; Sancho, M; Iniguez, A; Goicolea, J; Garcia-San Roman, K; Alonso-Briales, JH; Molina, E; Calabuig, J; Freixa, X; Berenguer, A; Valdes-Chavarri, M; Vazquez, N; Diaz, JF; Cruz-Gonzalez, I</t>
  </si>
  <si>
    <t>Outcomes and predictors of success and complications for paravalvular leak closure: an analysis of the SpanisH realwOrld paravalvular LEaks closure (HOLE) registry</t>
  </si>
  <si>
    <t>EUROINTERVENTION</t>
  </si>
  <si>
    <t>[Garcia, Eulogio] Hosp Univ Monteprincipe &amp; Moncloa, Madrid, Spain; [Arzamendi, Dabit] Hosp Santa Creu &amp; Sant Pau, Barcelona, Spain; [Jimeneaz-Quevedo, Pilar] Hosp Clin San Carlos, Madrid, Spain; [Samago, Fernando] Hosp Gregorio Maranon, Madrid, Spain; [Marti, Gerard] Hosp Gen Valle Hebron, Barcelona, Spain; [Sanchez-Recalde, Angel] Hosp La Paz, Madrid, Spain; [Lasa-Larraya, Garikoit] Hosp Univ Donostia, San Sebastian, Spain; [Sancho, Manuel] Hosp Puerta Mar, Cadiz, Spain; [Iniguez, Andres] Hosp Meixoeiro, Vigo, Spain; [Goicolea, Javier] Hosp Puerta Hierro, Madrid, Spain; [Garcia-San Roman, Koldobika] Hosp Univ Cruces, Baracaldo, Spain; [Horacio Alonso-Briales, Juan] Hosp Virgen de Victoria, Malaga, Spain; [Molina, Eduardo] Univ Granada, Hosp Clin, Granada, Spain; [Calabuig, Jose] Clin Univ Navarra, Pamplona, Spain; [Freixa, Xavier] Hosp Clin Barcelona, Barcelona, Spain; [Berenguer, Alberto] Univ Valencia, Hosp Gen, Valencia, Spain; [Valdes-Chavarri, Mariano] Hosp Virgen Arrixaca, Murcia, Spain; [Vazquez, Nicolas] Hosp Univ A Coruna, La Coruna, Spain; [Francisco Diaz, Jose] Hosp Juan Ramon Jimenez, Huelva, Spain; [Cruz-Gonzalez, Ignacio] Hosp Univ Salamanca, IBSAL, Paseo San Vincente 88-182, Salamanca 37007, Spain</t>
  </si>
  <si>
    <t>Cruz-Gonzalez, I (reprint author), Hosp Univ Salamanca, IBSAL, Paseo San Vincente 88-182, Salamanca 37007, Spain.</t>
  </si>
  <si>
    <t>1774-024X</t>
  </si>
  <si>
    <t>Kereiakes, DJ; Meredith, IT; Masotti, M; Carrie, D; Moreno, R; Erglis, A; Mehta, SR; Elhadad, S; Berland, J; Stein, B; Airaksinen, J; Jobe, RL; Reitman, A; Janssens, L; Christen, T; Dawkins, KD; Windeeker, S</t>
  </si>
  <si>
    <t>Safety and efficacy of a bioabsorbable polymer-coated, everolimus-eluting coronary stent in patients with diabetes: the EVOLVE II diabetes substudy</t>
  </si>
  <si>
    <t>[Kereiakes, Dean J.] Lindner Resvarch Ctr, Christ Hosp Heart &amp; Vasc Ctr, Cincinnati, OH USA; [Meredith, Ian T.] Monash Med Ctr, MonashHEART Southern Hlth, Clayton, Vic, Australia; [Masotti, Monica] Univ Barcelona, Hosp Clin, Barcelona, Spain; [Carrie, Didier] Ctr Hosp Univ Rangueil, Toulouse, France; [Moreno, Raul] Hosp La Paz, Madrid, Spain; [Erglis, Andrejs] Univ Latvia, Puuls Stradins Clin Univ Hosp, Riga, Latvia; [Mehta, Shamir R.] McMaster Univ &amp; Hamilton Hlth Sci, Hamilton, ON, Canada; [Elhadad, Simon] Ctr Hosp Lagny Marne La Vallee, Jossigny, France; [Berland, Jacques] Clin St Hilaire Ctr Freder Jolot, Rouen, France; [Stein, Bernardo] Morton Plant Mease Baycare Hlth Syst, Clearwater, FL USA; [Airaksinen, Juhani] Turku Univ Hosp, Turku, Finland; [Jobe, R. Lee] UNC Rex Healthcare, Raleigh, NC USA; [Reitman, Arthur] Wellstar Kennestone Hosp, Marietta, GA USA; [Janssens, Luc] Imeldazienhuis, Bonheiden, Belgium; [Christen, Thomas; Dawkins, Keith D.] Boston Sci Corp, Marlborough, MA USA; [Windeeker, Stephan] Bern Univ Hosp, Bern, Switzerland</t>
  </si>
  <si>
    <t>Kereiakes, DJ (reprint author), Lindner Resvarch Ctr, Christ Hosp Heart &amp; Vasc Ctr, Cincinnati, OH USA.</t>
  </si>
  <si>
    <t>Gemma, D; Moreno, R; Larman, M; Teles, RC; Patricio, L; Molina, E; Ribeiro, VG; del Blanco, BG; Jaldon, MS; Galeote, G; Valero, SJ; Recalde, AS; de Antonio, IP; Lopez-Sendon, JL</t>
  </si>
  <si>
    <t>Multicentric Experience With Lotus Valve: A Second Generation Transcatheter Aortic Valve Prosthesis Fully Repositionable And Retrievable</t>
  </si>
  <si>
    <t>[Gemma, Daniele; Moreno, Raul; Galeote, Guillermo; Valero, Santiago Jimenez; Recalde, Angel Sanchez; de Antonio, Ines Ponz; Lopez-Sendon, Jose Lusi] Univ Hosp La Paz, Madrid, Spain; [Moreno, Raul] Policlin Guipuzkoa, San Sebastian, Spain; [Teles, Rui Campante] Hosp Santa Cruz, Lisbon, Portugal; [Patricio, Lino] Ctr Hosp Lisboa Cent, Lisbon, Portugal; [Molina, Eduardo] Hosp Virgen Nieves, Granada, Spain; [Ribeiro, Vasco Gama] Ctr Hosp Vila Nova Gaia, Oporto, Portugal; [del Blanco, Bruno Garcia] Hosp Valle De Hebron, Barcelona, Spain; [Jaldon, Manuel Sancho] Hosp Puerta Mar, Cadiz, Spain</t>
  </si>
  <si>
    <t>S61</t>
  </si>
  <si>
    <t>Irazusta, FJ; Moreno, R; Gemma, D; Galeote, G; Meras, P; Jimenez-Valero, S; Sanchez-Recalde, A; Rial, V; Lopez, T; Lopez-Sendon, JL</t>
  </si>
  <si>
    <t>Permanent Pacemaker Implantation After A New Fully Repositionable Device For Transcatheter Aortic Valve Implantation: Impact On Left Ventricular Function And Myocardial Deformation</t>
  </si>
  <si>
    <t>[Javier Irazusta, Francisco; Moreno, Raul; Gemma, Daniele; Galeote, Guillermo; Meras, Pablo; Jimenez-Valero, Santiago; Sanchez-Recalde, Angel; Rial, Veronica; Lopez, Teresa; Luis Lopez-Sendon, Jose] La Paz Univ Hosp, Madrid, Spain</t>
  </si>
  <si>
    <t>S72</t>
  </si>
  <si>
    <t>Percutaneous Balloon Pericardiotomy: Treatment Of Choice In Patients With Advanced Oncological Disease And Severe Pericardial Effusion</t>
  </si>
  <si>
    <t>[Javier Irazusta, Francisco; Jimenez-Valero, Santiago; Gemma, Daniele; Meras, Pablo; Galeote, Guillermo; Sanchez-Recalde, Angel; Rial, Veronica; Moreno, Raul; Luis Lopez-Sendon, Jose] La Paz Univ Hosp, Madrid, Spain</t>
  </si>
  <si>
    <t>S76</t>
  </si>
  <si>
    <t>Cedillo, S; Sicras-Mainar, A; Jimenez-Ruiz, CA; De Bobadilla, JF; Rejas-Gutierrez, J</t>
  </si>
  <si>
    <t>Budgetary Impact Analysis of Reimbursement Varenicline for the Smoking-Cessation Treatment in Patients with Cardiovascular Diseases, Chronic Obstructive Pulmonary Disease or Type-2 Diabetes Mellitus: A National Health System Perspective</t>
  </si>
  <si>
    <t>EUROPEAN ADDICTION RESEARCH</t>
  </si>
  <si>
    <t>[Cedillo, Sergio] Trial Form Support Develop, Madrid, Spain; [Sicras-Mainar, Antoni] CAP Vicenc Papaciet, Barcelona, Spain; [Jimenez-Ruiz, Carlos A.] Community Madrid, Specialised Tobacco Unit, Madrid, Spain; [Fernandez de Bobadilla, Jaime] Hosp Univ La Paz, Dept Cardiol, Madrid, Spain; [Rejas-Gutierrez, Javier] SLU, Hlth Econ &amp; Outcomes Res Dept, Pfizer, Alcobendas, Madrid, Spain</t>
  </si>
  <si>
    <t>Rejas-Gutierrez, J (reprint author), SLU, Dept Farmacoecon &amp; Invest Resultados Salud, Pfizer, ES-28108 Alcobendas, Madrid, Spain.</t>
  </si>
  <si>
    <t>1022-6877</t>
  </si>
  <si>
    <t>Bermejo, ZB; Conde, LP; Peinado, R</t>
  </si>
  <si>
    <t>Response to ECG, January 2017</t>
  </si>
  <si>
    <t>[Blazquez Bermejo, Zorba; Pena Conde, Laura; Peinado, Rafael] Hosp Univ La Paz, Serv Cardiol, Madrid, Spain</t>
  </si>
  <si>
    <t>Bermejo, ZB (reprint author), Hosp Univ La Paz, Serv Cardiol, Madrid, Spain.</t>
  </si>
  <si>
    <t>Escobar, C; Arceluz, M; de Oca, RM; Mori, R; Lopez-Sendon, JL; Merino, JL</t>
  </si>
  <si>
    <t>Concomitant Rivaroxaban and Dronedarone Administration in Patients With Nonvalvular Atrial Fibrillation</t>
  </si>
  <si>
    <t>[Escobar, Carlos; Arceluz, Martin; Montes de Oca, Rosa; Mori, Ricardo; Luis Merino, Jose] Hosp Univ La Paz, Serv Cardiol, IdiPaz, Madrid, Spain; [Luis Lopez-Sendon, Jose] Hosp Univ La Paz, IdiPaz, Unidad Electrofisiol Robotizada, Madrid, Spain</t>
  </si>
  <si>
    <t>Merino, JL (reprint author), Hosp Univ La Paz, Serv Cardiol, IdiPaz, Madrid, Spain.</t>
  </si>
  <si>
    <t>Escobar, C; Barrios, V; Cosin-Sales, J; Marzal, D; Calderon, A</t>
  </si>
  <si>
    <t>Selection of the Best of 2016 in Clinical Cardiology: Continuum of Care; Relationship Between Cardiology and Primary Care</t>
  </si>
  <si>
    <t>[Escobar, Carlos] Hosp Univ La Paz, Serv Cardiol, Madrid, Spain; [Barrios, Vivencio] Hosp Univ Ramon y Cajal, Serv Cardiol, Madrid, Spain; [Cosin-Sales, Juan] Hosp Arnau Vilanova, Serv Cardiol, Valencia, Spain; [Marzal, Domingo] Complejo Hosp Merida, Serv Cardiol, Badajoz, Spain; [Calderon, Alberto] Ctr Salud Doctor Pedro Lain Entralgo, Madrid, Spain</t>
  </si>
  <si>
    <t>Escobar, C (reprint author), Hosp Univ La Paz, Serv Cardiol, Madrid, Spain.</t>
  </si>
  <si>
    <t>Barrios, V; Escobar, C; Cosin-Sales, J; Marzal, D</t>
  </si>
  <si>
    <t>Selection of the Best of 2016 in Clinical Cardiology: Therapeutic Novelties</t>
  </si>
  <si>
    <t>[Barrios, Vivencio] Univ Alcala De Henares, Hosp Univ Ramon y Cajal, Serv Cardiol, Madrid, Spain; [Escobar, Carlos] Hosp Univ La Paz, Serv Cardiol, Madrid, Spain; [Cosin-Sales, Juan] Hosp Arnau Vilanova, Serv Cardiol, Valencia, Spain; [Marzal, Domingo] Hosp Merida, Serv Cardiol, Badajoz, Spain</t>
  </si>
  <si>
    <t>Barrios, V (reprint author), Univ Alcala De Henares, Hosp Univ Ramon y Cajal, Serv Cardiol, Madrid, Spain.</t>
  </si>
  <si>
    <t>Cosin-Sales, J; Escobar, C; Marzal, D; Barrios, V</t>
  </si>
  <si>
    <t>Selection of the Best of 2016 in Diabetes and Heart</t>
  </si>
  <si>
    <t>[Cosin-Sales, Juan] Hosp Arnau Vilanova, Serv Cardiol, Valencia, Spain; [Escobar, Carlos] Hosp Univ La Paz, Serv Cardiol, Madrid, Spain; [Marzal, Domingo] Complejo Hosp Merida, Serv Cardiol, Badajoz, Spain; [Barrios, Vivencio] Hosp Univ Ramon y Cajal, Serv Cardiol, Madrid, Spain</t>
  </si>
  <si>
    <t>Cosin-Sales, J (reprint author), Hosp Arnau Vilanova, Serv Cardiol, Valencia, Spain.</t>
  </si>
  <si>
    <t>Lindholm, D; James, SK; Bertilsson, M; Becker, RC; Cannon, CP; Giannitsis, E; Harrington, RA; Himmelmann, A; Kontny, F; Siegbahn, A; Steg, PG; Storey, RF; Velders, MA; Weaver, WD; Wallentin, L</t>
  </si>
  <si>
    <t>Biomarkers and Coronary Lesions Predict Outcomes after Revascularization in Non-ST-Elevation Acute Coronary Syndrome</t>
  </si>
  <si>
    <t>CLINICAL CHEMISTRY</t>
  </si>
  <si>
    <t>[Lindholm, Daniel; James, Stefan K.; Velders, Matthijs A.; Wallentin, Lars] Uppsala Univ, Cardiol, Dept Med Sci, Uppsala, Sweden; [Lindholm, Daniel; James, Stefan K.; Bertilsson, Maria; Siegbahn, Agneta; Velders, Matthijs A.; Wallentin, Lars] Uppsala Univ, Uppsala Clin Res Ctr, Uppsala, Sweden; [Becker, Richard C.] Acad Hlth Ctr, Heart Lung &amp; Vasc Inst, Div Cardiovasc Hlth &amp; Dis, Cincinnati, OH USA; [Cannon, Christopher P.] Brigham &amp; Womens Hosp, Div Cardiovasc, 75 Francis St, Boston, MA 02115 USA; [Cannon, Christopher P.] Harvard Clin Res Inst, Boston, MA USA; [Giannitsis, Evangelos] Univ Heidelberg Hosp, Dept Internal Med 3, Cardiol, Heidelberg, Germany; [Harrington, Robert A.] Stanford Univ, Dept Med, Stanford, CA 94305 USA; [Himmelmann, Anders] AstraZeneca Res &amp; Dev, Molndal, Sweden; [Kontny, Frederic] Stavanger Univ Hosp, Dept Cardiol, Stavanger, Norway; [Siegbahn, Agneta] Uppsala Univ, Clin Chem, Dept Med Sci, Uppsala, Sweden; [Steg, Philippe Gabriel] INSERM, Unite 1148, Paris, France; [Steg, Philippe Gabriel] Hop Bichat Claude Bernard, AP HP, Dept Hosp Univ FIRE, Paris, France; [Steg, Philippe Gabriel] Univ Paris Diderot, Sorbonne Paris Cite, Paris, France; [Steg, Philippe Gabriel] NHLI Imperial Coll, ICMS, Royal Brompton Hosp, London, England; [Storey, Robert F.] Univ Sheffield, Dept Cardiovasc Sci, Sheffield, S Yorkshire, England; [Weaver, W. Douglas] Henry Ford Heart &amp; Vasc Inst, Detroit, MI USA</t>
  </si>
  <si>
    <t>Lindholm, D (reprint author), Uppsala Clin Res Ctr UCR, Dag Hammarskjolds Vag 14B,1 Tr, SE-75237 Uppsala, Sweden.</t>
  </si>
  <si>
    <t>0009-9147</t>
  </si>
  <si>
    <t>Barrios, V; Escobar, C; Cicero, AFG; Burke, D; Fasching, P; Banach, M; Bruckert, E</t>
  </si>
  <si>
    <t>A nutraceutical approach (Armolipid Plus) to reduce total and LDL cholesterol in individuals with mild to moderate dyslipidemia: Review of the clinical evidence</t>
  </si>
  <si>
    <t>ATHEROSCLEROSIS SUPPLEMENTS</t>
  </si>
  <si>
    <t>[Barrios, Vivencio] Hosp Ramon &amp; Cajal, Dept Cardiol, Ctra Colmenar Viejo,Km 9,100, E-28034 Madrid, Spain; [Escobar, Carlos] Hosp La Paz, Dept Cardiol, Madrid, Spain; [Cicero, Arrigo Francesco Giuseppe] Univ Bologna, Alma Mater Studiorum Atherosclerosis &amp; Metab, Dept Med &amp; Surg, Dis Res Ctr, Bologna, Italy; [Burke, David] Beacon Hosp, Beacon Heart Ctr, Dublin, Ireland; [Fasching, Peter] Wilhelminenspital Stadt Wien, Med Dept 5, Vienna, Austria; [Banach, Maciej] Med Univ Lodz, Chair Nephrol &amp; Hypertens, Dept Hypertens, Lodz, Poland; [Bruckert, Eric] Hop La Pitie Salpetriere, Dept Endocrinol &amp; Cardiovasc Dis Prevent, Paris, France</t>
  </si>
  <si>
    <t>Barrios, V (reprint author), Hosp Ramon &amp; Cajal, Dept Cardiol, Ctra Colmenar Viejo,Km 9,100, E-28034 Madrid, Spain.</t>
  </si>
  <si>
    <t>1567-5688</t>
  </si>
  <si>
    <t>Caballero, R; Utrilla, RG; Amoros, I; Matamoros, M; Perez-Hernandez, M; Tinaquero, D; Alfayate, S; Nieto-Marin, P; Guerrero-Serna, G; Liu, QH; Ramos-Mondragon, R; Ponce-Balbuena, D; Herron, T; Campbell, KF; Filgueiras-Rama, D; Peinado, R; Lopez-Sendon, JL; Jalife, J; Delpon, E; Tamargo, J</t>
  </si>
  <si>
    <t>Tbx20 controls the expression of the KCNH2 gene and of hERG channels</t>
  </si>
  <si>
    <t>PROCEEDINGS OF THE NATIONAL ACADEMY OF SCIENCES OF THE UNITED STATES OF AMERICA</t>
  </si>
  <si>
    <t>[Caballero, Ricardo; Utrilla, Raquel G.; Amoros, Irene; Matamoros, Marcos; Perez-Hernandez, Marta; Tinaquero, David; Alfayate, Silvia; Nieto-Marin, Paloma; Delpon, Eva; Tamargo, Juan] Univ Complutense, Sch Med, Dept Pharmacol, Inst Invest Sanitaria Gregorio Maranon, E-28040 Madrid, Spain; [Caballero, Ricardo; Utrilla, Raquel G.; Amoros, Irene; Matamoros, Marcos; Perez-Hernandez, Marta; Tinaquero, David; Alfayate, Silvia; Nieto-Marin, Paloma; Peinado, Rafael; Lopez-Sendon, Jose L.; Delpon, Eva; Tamargo, Juan] Ctr Invest Biomed Red CIBER, Madrid, Spain; [Guerrero-Serna, Guadalupe; Liu, Qing-hua; Ramos-Mondragon, Roberto; Ponce-Balbuena, Daniela; Herron, Todd; Campbell, Katherine F.; Jalife, Jose] Univ Michigan, Dept Internal Med, Ctr Arrhythmia Res, Ann Arbor, MI 48109 USA; [Guerrero-Serna, Guadalupe; Liu, Qing-hua; Ramos-Mondragon, Roberto; Ponce-Balbuena, Daniela; Herron, Todd; Campbell, Katherine F.; Jalife, Jose] Univ Michigan, Dept Mol &amp; Integrat Physiol, Ctr Arrhythmia Res, Ann Arbor, MI 48109 USA; [Filgueiras-Rama, David; Peinado, Rafael; Lopez-Sendon, Jose L.] Univ Hosp La Paz, Dept Cardiol, Inst Invest Sanitaria La Paz IdiPaz, Madrid 28046, Spain; [Jalife, Jose; Delpon, Eva] Fdn Ctr Nacl Invest Cardiovasc CNIC, Cardiac Arrhythmia Dept, Madrid 28029, Spain</t>
  </si>
  <si>
    <t>Delpon, E (reprint author), Univ Complutense, Sch Med, Dept Pharmacol, Inst Invest Sanitaria Gregorio Maranon, E-28040 Madrid, Spain.; Delpon, E (reprint author), Ctr Invest Biomed Red CIBER, Madrid, Spain.; Delpon, E (reprint author), Fdn Ctr Nacl Invest Cardiovasc CNIC, Cardiac Arrhythmia Dept, Madrid 28029, Spain.</t>
  </si>
  <si>
    <t>0027-8424</t>
  </si>
  <si>
    <t>JAN 17</t>
  </si>
  <si>
    <t>E416</t>
  </si>
  <si>
    <t>E425</t>
  </si>
  <si>
    <t>Barrios, V; Escobar, C; Valiente, LP; Lobos, JM; Vargas-Ortega, D; Polo, J; Montanes, NM</t>
  </si>
  <si>
    <t>Blood pressure control in anticoagulated patients with hypertension and atrial fibrillation</t>
  </si>
  <si>
    <t>BLOOD PRESSURE</t>
  </si>
  <si>
    <t>[Barrios, Vivencio] Hosp Ramon &amp; Cajal, Dept Cardiol, Carretera Colmenar Viejo,Km 9-100, E-28034 Madrid, Spain; [Escobar, Carlos] Univ Hosp La Paz, Dept Cardiol, Madrid, Spain; [Prieto Valiente, Luis] Univ Catolica San Antonio Murcia, Med Biostat, Murcia, Spain; [Maria Lobos, Jose] Jazmin Primary Care Hlth Ctr, East Area Primary Care, Madrid, Spain; [Vargas-Ortega, Diego] Hosp Poniente Ejido, Hosp Toyo, High Resolut Hospitalizat Unit, Almeria, Spain; [Polo, Jose] Primary Care Hlth Ctr Casar Caceres, Caceres, Spain; [Marin Montanes, Nuria] Bayer Hispania, Dept Med, Barcelona, Spain</t>
  </si>
  <si>
    <t>Barrios, V (reprint author), Hosp Ramon &amp; Cajal, Dept Cardiol, Carretera Colmenar Viejo,Km 9-100, E-28034 Madrid, Spain.</t>
  </si>
  <si>
    <t>0803-7051</t>
  </si>
  <si>
    <t>ECG, January 2017</t>
  </si>
  <si>
    <t>Escobar, C; Barrios, V; Perez de Isla, L</t>
  </si>
  <si>
    <t>Semergen</t>
  </si>
  <si>
    <t>2017 Nov 16 (Epub 2017 Nov 16)</t>
  </si>
  <si>
    <t>Servicio de Cardiologia, Hospital Universitario La Paz, Madrid, Espana. Electronic address: escobar_cervantes_carlos@hotmail.com.</t>
  </si>
  <si>
    <t>1578-8865</t>
  </si>
  <si>
    <t>IVUS Findings in Late and Very Late Stent Thrombosis. A Comparison Between Bare-metal and Drug-eluting Stents.</t>
  </si>
  <si>
    <t>Fuentes, Lara; Gomez-Lara, Josep; Salvatella, Neus; Gonzalo, Nieves; Hernandez-Hernandez, Felipe; Fernandez-Nofrerias, Eduard; Sanchez-Recalde, Angel; Alfonso, Fernando; Romaguera, Rafael; Ferreiro, Jose Luis; Roura, Gerard; Teruel, Luis; Gracida, Montserrat; Marcano, Ana Lucrecia; Gomez-Hospital, Joan-Antoni; Cequier, Angel</t>
  </si>
  <si>
    <t>2017 Sep 01 (Epub 2017 Sep 01)</t>
  </si>
  <si>
    <t>Departamento de Cardiologia Intervencionista, Hospital Universitari de Bellvitge, Institut d' Investigacio Biomedica de Bellvitge (IDIBELL), L'Hospitalet de Llobregat, Barcelona, Spain. Electronic address: castillo@gmail.com.</t>
  </si>
  <si>
    <t>1885-5857</t>
  </si>
  <si>
    <t>Escobar, C; Divison, J A</t>
  </si>
  <si>
    <t>328-329</t>
  </si>
  <si>
    <t>2017  (Epub 2016 Sep 23)</t>
  </si>
  <si>
    <t>Servicio de Cardiologia, Hospital Universitario La Paz, Madrid, Espana; Grupo de Hipertension Arterial de SEMERGEN. Electronic address: escobar_cervantes_carlos@hotmail.com.</t>
  </si>
  <si>
    <t>330-331</t>
  </si>
  <si>
    <t>2017  (Epub 2016 Aug 06)</t>
  </si>
  <si>
    <t>236-237</t>
  </si>
  <si>
    <t>2017 Apr (Epub 2016 Jun 22)</t>
  </si>
  <si>
    <t>Servicio de Cardiologia, Hospital Universitario La Paz, Madrid, Espana; Grupo de hipertension arterial de SEMERGEN. Electronic address: escobar_cervantes_carlos@hotmail.com.</t>
  </si>
  <si>
    <t>238-239</t>
  </si>
  <si>
    <t>2017 Apr (Epub 2016 Jun 28)</t>
  </si>
  <si>
    <t>149-150</t>
  </si>
  <si>
    <t>2017 Mar (Epub 2016 Apr 23)</t>
  </si>
  <si>
    <t>Servicio de Cardiologia, Hospital Universitario La Paz, Madrid, Espana; Grupo de Trabajo de Hipertension Arterial de SEMERGEN. Electronic address: escobar_cervantes_carlos@hotmail.com.</t>
  </si>
  <si>
    <t>Effects of Excimer Laser Coronary Atherectomy Assessed by OCT.</t>
  </si>
  <si>
    <t>Gemma, Daniele; Galeote Garcia, Guillermo; Sanchez-Recalde, Angel</t>
  </si>
  <si>
    <t>2017 Feb (Epub 2016 Jun 03)</t>
  </si>
  <si>
    <t>Unidad de Hemodinamica y Cardiologia Intervencionista, Hospital Universitario La Paz, Madrid, Spain. Electronic address: daniele.gemma@hotmail.com.</t>
  </si>
  <si>
    <t>57-58</t>
  </si>
  <si>
    <t>2017  (Epub 2016 Apr 12)</t>
  </si>
  <si>
    <t>Servicio de Cardiologia, Hospital Universitario La Paz, Madrid, Espana; Grupo de hipertension arterial de SEMERGEN, Espana. Electronic address: escobar_cervantes_carlos@hotmail.com.</t>
  </si>
  <si>
    <t>Andrade-Gomez, E; Garcia-Esquinas, E; Ortola, R; Martinez-Gomez, D; Rodriguez-Artalejo, F</t>
  </si>
  <si>
    <t>Watching TV has a distinct sociodemographic and lifestyle profile compared with other sedentary behaviors: A nationwide population-based study</t>
  </si>
  <si>
    <t>[Andrade-Gomez, Elena; Garcia-Esquinas, Esther; Ortola, Rosario; Rodriguez-Artalejo, Fernando] Univ Autonoma Madrid, IdiPaz, Dept Prevent Med &amp; Publ Hlth, Madrid, Spain; [Andrade-Gomez, Elena; Garcia-Esquinas, Esther; Ortola, Rosario; Rodriguez-Artalejo, Fernando] CIBER Epidemiol &amp; Publ Hlth CIBERESP, Madrid, Spain; [Martinez-Gomez, David] Univ Autonoma Madrid, Dept Phys Educ Sport &amp; Human Movement, Sch Teacher Training &amp; Educ, Madrid, Spain; [Rodriguez-Artalejo, Fernando] IMDEA Food Inst, Madrid, Spain; [Rodriguez-Artalejo, Fernando] CEI UAM CSIC, Madrid, Spain</t>
  </si>
  <si>
    <t>Andrade-Gomez, E (reprint author), Univ Autonoma Madrid, IdiPaz, Dept Prevent Med &amp; Publ Hlth, Madrid, Spain.; Andrade-Gomez, E (reprint author), CIBER Epidemiol &amp; Publ Hlth CIBERESP, Madrid, Spain.</t>
  </si>
  <si>
    <t>DEC 5</t>
  </si>
  <si>
    <t>e0188836</t>
  </si>
  <si>
    <t>Ezzati, M; Bentham, J; Di Cesare, M; Bilano, V; Bixby, H; Zhou, B; Stevens, GA; Riley, LM; Taddei, C; Hajifathalian, K; Lu, Y; Savin, S; Cowan, MJ; Paciore, CJ; Chiritaemandi, A; Hayes, AJ; Katz, J; Kelishadi, R; Kengne, AP; Khang, YH; Laxmaiah, A; Li, YP; Ma, J; Miranda, JJ; Mostafa, A; Neovius, M; Padez, C; Rampal, L; Zhu, A; Bennet, JE; Danaei, G; Bhutta, ZA; Ezzati, M; Abarca-Gomez, L; Abdeen, ZA; Hamid, ZA; Abu-Rmeileh, NM; Acosta-Cazares, B; Acuin, C; Adams, RJ; Aekplakorn, W; Afsana, K; Aguilar-Salinas, CA; Agyemng, C; Ahmadvand, A; Ahrens, W; Ajlouni, K; Akhtaeva, N; Al-Hazzaa, HM; Al-Othman, AR; Al-Raddadi, R; AlBuhairan, F; AlDhukai, S; Ali, MM; Ali, O; Alkerwi, A; Alvarez-Pedrerol, M; Aly, E; Amarapurkar, DN; Amouyel, P; Amuzu, A; Andersen, LB; Anderssen, SA; Andrade, DS; Angquist, LH; Anjana, RM; Aounallah-Skhiri, H; Araujo, J; Arianse, I; Aris, T; Arlappa, N; Arveiler, D; Aryal, KK; Aspelund, T; Assah, FK; Assuncao, MCF; Aung, MS; Avdicova, M; Azevedo, A; Azizi, F; Babu, BV; Bahijri, S; Baker, JL; Balakrishna, N; Bamoshmoosh, M; Banach, M; Bandosz, P; Banegas, JR; Barbagallo, CM; Barcelo, A; Barkat, A; Barros, AJD; Barros, MVG; Bata, I; Batieha, AM; Batista, RL; Batyrbek, A; Baur, LA; Beaglehole, R; Ben Romdhane, H; Benedics, J; Benet, M; Bennet, JE; Bernabe, A; Bernotiene, G; Bettiol, H; Bhagyalaxmi, A; Bharadwaj, S; Bhargava, SK; Bhatti, Z; Bhutta, ZA; Bi, HS; Bi, YF; Biehl, A; Bikbov, M; Bista, B; Bjelica, DJ; Bjerregaard, P; Bjertnes, E; Bjness, MB; Bjorkelund, C; Blokstra, A; Bo, S; Bobak, M; Boddy, LM; Boehm, BO; Boeing, H; Boggia, JG; Boissonnet, CP; Bonaccio, M; Bongard, V; Bovet, P; Braeckevelt, L; Braeckman, L; Bragt, MCE; Brajkovich, I; Branca, F; Breckenkamp, J; Breda, J; Brenner, H; Brewster, LM; Brian, GR; Brinduse, L; Bruno, G; Bueno-de-Mesquita, HB; Bugge, A; Buoncristiano, M; Burazeri, G; Burns, C; de Leon, AC; Cacciottolo, J; Cai, H; Cama, T; Cameron, C; Camola, J; Can, G; Candido, APCC; Capanzana, M; Capuano, V; Cardoso, VC; Carlsson, AC; Carvalho, MJ; Casanueva, FF; Casas, JP; Caserta, CA; Chamukuttan, S; Chan, AW; Chan, Q; Chaturvedi, HK; Chaturvedi, N; Chen, CJ; Chen, FF; Chen, HS; Chen, SH; Chen, ZM; Cheng, CY; Chetrit, A; Chikova-Iscener, E; Chiolero, A; Chiou, ST; Chirita-Emandi, A; Chirlaque, MD; Cho, B; Cho, Y; Christensen, K; Christofaro, DG; Chudek, J; Cifkova, R; Cinteza, E; Claessens, F; Clays, E; Concin, H; Confortin, SC; Cooper, C; Cooper, R; Coppinger, TC; Costanzo, S; Cottel, D; Cowell, C; Craig, CL; Crujeiras, AB; Cucu, A; D'Arrigo, G; d'Orsi, E; Dallongeville, J; Damasceno, A; Damsgaard, CT; Danae, G; Dankner, R; Dantoft, TM; Dastgiri, S; Dauchet, L; Davletov, K; De Backer, G; De Bacquer, D; De Curtis, A; de Gaetano, G; De Henauw, S; de Oliveira, PD; De Ridder, K; De Smedt, D; Deepa, M; Deev, AD; Dehghan, A; Delisle, H; Delpeuch, F; Deschamps, V; Dhana, K; Di Castelnuovo, AF; Dias-da-Costa, JS; Diaz, A; Dika, Z; Djalalinia, S; Do, HTP; Dobson, AJ; Donati, MB; Donfrancesco, C; Donoso, SP; Doring, A; Dorobantu, M; Dorosty, AR; Doua, K; Drygas, W; Duan, JL; Duante, C; Duleva, V; Dulskiene, V; Dzerve, V; Dziankowska-Zaborszczyk, E; Egbagbe, EE; Eggertsen, R; Eiben, G; Ekelund, U; El Ati, J; Elliott, P; Engle-Stone, R; Erasmus, RT; Erem, C; Eriksen, L; Eriksson, JG; Escobedo, J; Evans, A; Faeh, D; Fall, CH; Sant'Angelo, VF; Farzadfar, F; Felix-Redondo, FJ; Ferguson, TS; Fernandes, RA; Fernandez-Berges, D; Ferrante, D; Ferrari, M; Ferreccio, C; Ferrieres, J; Finn, JD; Fischer, K; Flores, EM; Foger, B; Foo, LH; Forslund, AS; Forsner, M; Fouad, HM; Francis, DK; Franco, MD; Franco, OH; Frontera, G; Fuchs, FD; Fuch, SC; Fujita, Y; Furusawa, T; Gaciong, Z; Gafencu, M; Galeone, D; Galvano, F; Garcia-de-la-Hera, M; Gareta, D; Garnett, SP; Gaspoz, JM; Gasull, M; Gates, L; Geiger, H; Geleijnse, JM; Ghasemian, A; Giampaoli, S; Gianfagna, F; Gill, TK; Giovannelli, J; Giwerman, A; Godos, J; Gogen, S; Goldsmith, RA; Goltzman, D; Goncalves, H; Gonzalez-Leon, M; Gonzalez-Rivas, JP; Gonzalez-Gross, M; Gottrand, F; Graca, AP; Graff-Iversen, S; Grafnetter, D; Grajda, A; Grammatikopoulou, MG; Gregor, RD; Grodzicki, T; Grontved, A; Grosso, G; Gruden, G; Grujic, V; Gu, DF; Gualdi-Russo, E; Guallar-Castillon, P; Guan, OP; Gudmundsson, EF; Gudnason, V; Guerrero, R; Guessous, I; Guimaraes, AL; Gulliford, MC; Gunnlaugsdottir, J; Gunter, M; Guo, XH; Guo, Y; Gupta, PC; Gupta, R; Gureje, O; Gurzkowska, B; Gutierrez, L; Gutzwiller, F; Hadaegh, F; Hadjigeorgiou, CA; Si-Ramlee, K; Halkjaer, J; Hambleton, IR; Hardy, R; Kumar, RH; Hassapidou, M; Hata, J; Hayes, AJ; He, J; Heidinger-Felso, R; Heinen, M; Hendriks, ME; Henriques, A; Cadena, LH; Herrala, S; Herrera, VM; Herter-Aeberli, I; Heshmat, R; Hihtaniemi, IT; Ho, SY; Ho, SC; Hobbs, M; Hofman, A; Hopman, WM; Horimoto, ARVR; Hormiga, CM; Horta, BL; Houti, L; Howitt, C; Htay, TT; Htet, AS; Htike, MMT; Hu, YH; Huerta, JM; Petrescu, CH; Huisman, M; Husseini, A; Huu, CN; Huybrechts, I; Hwalla, N; Hyska, J; Iacoviello, L; Iannone, AG; Ibarluzea, JM; Ibrahim, MM; Ikeda, N; Ikram, MA; Irazola, VE; Islam, M; Ismail, AA; Ivkovic, V; Iwasaki, M; Jackson, RT; Jacobs, JM; Jaddou, H; Jafar, T; Jamil, KM; Jamrozik, K; Janszky, I; Jarani, J; Jasienska, G; Jelakovic, A; Jelakovic, B; Jennings, G; Jeong, SL; Jiang, CQ; Jimenez-Acosta, SM; Joffres, M; Johansson, M; Jonas, JB; Torben, J; Joshi, P; Jovic, DP; Jozwiak, J; Juolevi, A; Jurak, G; Juresa, V; Kaaks, R; Kafatos, A; Kajantie, EO; Kalter-Leibovici, O; Kamaruddin, NA; Kapantais, E; Karki, KB; Kasaeian, A; Katz, J; Kauhanen, J; Kaur, P; Kavousi, M; Kazakbaeva, G; Keil, U; Boker, LK; Keinanen-Kiukaanniemi, S; Kelishadi, R; Kelleher, C; Kemper, HCG; Kengne, AP; Kerimkulova, A; Kersting, M; Key, T; Khader, OS; Khalili, D; Khang, YH; Khateeb, M; Khaw, KT; Khouw, IMSL; Kiechl-Kohlendorfer, U; Kiech, S; Killewo, J; Kim, J; Kim, YY; Klimont, J; Klumbiene, J; Knoflach, M; Koirala, B; Kolle, E; Kolsteren, P; Korrovits, P; Kos, J; Koskinen, S; Kouda, K; Kovacs, VA; Kowlessur, S; Koziel, S; Kratzer, W; Kriemler, S; Kristensen, PL; Krokstad, S; Kromhout, D; Kruger, HS; Kubinova, R; Kuciene, R; Kuh, D; Kujala, UM; Kulaga, Z; Kumar, RK; Kunesova, M; Kurjata, P; Kusuma, YS; Kuulasmaa, K; Kyobutungi, C; La, QN; Laamiri, FZ; Laatikainen, T; Lachat, C; Laid, Y; Lam, TH; Landrove, O; Lanska, V; Lappas, G; Larijani, B; Laugsand, LE; Lauria, L; Laxmaiah, A; Bao, KLN; Le, TD; Lebanan, MAO; Leclercq, C; Lee, J; Lee, J; Lehtimaki, T; Leon-Munoz, LM; Levitt, NS; Li, YP; Lilly, CL; Lim, WY; Lima-Costa, MF; Lin, HH; Lin, X; Lind, L; Linneberg, A; Lissner, L; Litwin, M; Liu, J; Loit, HM; Lopes, L; Lorbeer, R; Lotufo, PA; Lozano, JE; Luksiene, D; Lundqvist, A; Lunet, N; Lytsy, P; Ma, GS; Ma, J; Machado-Coelho, GLL; Machado-Rodrigues, AM; Machi, S; Maggi, S; Magliano, DJ; Magriplis, E; Mahaletchumy, A; Maire, B; Majer, M; Makdisse, M; Malekzadeh, R; Malhotra, R; Rao, KM; Malyutina, S; Manios, Y; Mann, JI; Manzato, E; Margozzini, P; Markaki, A; Markey, O; Marques, LP; Marques-Vidal, P; Marrugat, J; Martin-Prevel, Y; Martin, R; Martorell, R; Martos, E; Marventano, S; Masoodi, SR; Mathiesen, EB; Matijasevich, A; Matsha, TE; Mazur, A; Mbanya, JCN; McFarlane, SR; McGarvey, ST; Mckee, M; Mclac, S; McLean, RM; McLean, SB; McNulty, BA; Yusof, SM; Mediene-Benchekor, S; Medzioniene, J; Meirhaeghe, A; Meisfjord, J; Meisinger, C; Menezes, AMB; Menon, GR; Mensink, GBM; Meshram, II; Metspalu, A; Meyer, HE; Mi, J; Michaelsen, KF; Michels, N; Mikkel, K; Miller, JC; Minderico, CS; Miquel, JF; Miranda, JJ; Mirkopoulou, D; Mirrakhimov, E; Misigoj-Durakovic, M; Mistretta, A; Mocanu, V; Modesti, PA; Mohamed, MK; Mohammad, K; Mohammadifard, N; Mohan, V; Mohanna, S; Yusoff, MFM; Molbo, D; Mollehave, LT; Moller, NC; Molnar, D; Momenan, A; Mondo, CK; Monterrubio, EA; Monyeki, KDK; Moon, JS; Moreira, LB; Morejo, A; Moreno, LA; Morgan, K; Mortensen, EL; Moschonis, G; Mossakowska, M; Mostafa, A; Mota, J; Mota-Pinto, A; Motlag, ME; Motta, J; Mu, TT; Muc, M; Muiesan, ML; Muller-Nurasyid, M; Murphy, N; Mursu, J; Murtagh, EM; Musil, V; Nabipour, I; Nagel, G; Naidu, BM; Nakamura, H; Namesna, J; Nang, EEK; Nangia, VB; Nankap, M; Narake, S; Nardone, P; Navarrete-Munoz, EM; Neal, WA; Nenko, I; Neovius, M; Nervi, F; Nguyen, CT; Nguyen, ND; Nguye, QN; Nieto-Martinez, RE; Ning, G; Ninomiya, T; Nishtar, S; Noale, M; Noboa, OA; Norat, T; Norie, S; Noto, D; Al Nsour, M; O'Reilly, D; Obreja, G; Oda, E; Oehlers, G; Oh, K; Ohara, K; Olafsson, O; Olinto, MTA; Oliveira, IO; Oltarzewski, M; Omar, MA; Onat, A; Ong, SK; Ono, LM; Ordunez, P; Ornelas, R; Ortiz, AP; Osler, M; Osmond, C; Ostojic, SM; Ostovar, A; Otero, JA; Overvad, K; Owusu-Dabo, E; Paccaud, FM; Padez, C; Pahomova, E; Pajak, A; Palli, D; Palloni, A; Palmieri, L; Pan, WH; Panda-Jonas, S; Pandey, A; Panza, F; Papandreou, D; Park, SW; Parnell, WR; Parsaeian, M; Pascanu, IM; Patel, ND; Pecin, I; Pednekar, MS; Peer, N; Peeters, PH; Peixoto, SV; Peltonen, M; Pereira, AC; Perez-Farinos, N; Perez, CM; Peters, A; Petkeviciene, J; Petrauskiene, A; Peykari, N; Pham, ST; Pierannunzio, D; Pigeo, I; Pikhart, H; Pilav, A; Pilotto, L; Pistelli, F; Pitakaka, F; Piwonska, A; Plans-Rubio, P; Poh, BK; Pohlabeln, H; Pop, RM; Popovic, SR; Porta, M; Portegies, MLP; Posch, G; Poulimeneas, D; Pouraram, H; Pourshams, A; Poustchi, H; Pradeepa, R; Prashant, M; Price, JF; Puder, JJ; Pudule, I; Puiu, M; Punab, M; Qasrawi, RF; Qorbani, M; Bao, TQ; Radic, I; Radisauskas, R; Rahman, M; Rahman, M; Raitakari, O; Raj, M; Rao, SR; Ramachandran, A; Ramke, J; Ramos, E; Ramos, R; Rampal, L; Rampal, S; Rascon-Pacheco, RA; Redon, J; Reganit, PFM; Ribas-Barba, L; Ribeiro, R; Riboli, E; Rigo, F; de Wit, TFR; Rito, A; Ritti-Dias, RM; Rivera, JA; Robinson, SM; Robitaille, C; Rodrigues, D; Rodriguez-Artalejo, F; Rodriguez-Perez, MDC; Rodriguez-Villamizar, LA; Rojas-Martinez, R; Rojroongwasinkul, N; Romaguera, D; Ronkainen, K; Rosengren, A; Rouse, I; Roy, JGR; Rubinstein, A; Ruhli, FJ; Ruiz-Betancourt, BS; Russo, P; Rutkowski, M; Sabanayagam, C; Sachdev, HS; Saidi, O; Salanave, B; Martinez, ES; Salmeron, D; Salomaa, V; Salonen, JT; Salvetti, M; Sanchez-Abanto, J; Sandjaja; Sans, S; Marina, LS; Santos, DA; Santos, IS; Santos, O; dos Santos, RN; Santos, R; Saramies, JL; Sardinha, LB; Sarrafzadegan, N; Saum, KU; Savva, S; Savy, M; Scazufca, M; Rosario, AS; Schargrodsky, H; Schienkiewitz, A; Schipf, S; Schmidt, CO; Schmidt, IM; Schultsz, C; Schutte, AE; Sein, AA; Sen, A; Senbanjo, IO; Sepanlou, SG; Serra-Majem, L; Shalnova, SA; Sharma, SK; Shaw, JE; Shibuya, K; Shin, DW; Shin, YC; Shiri, R; Siani, A; Siantar, R; Sibai, AM; Silva, AM; Silva, DAS; Simon, M; Simons, J; Simons, LA; Sjoberg, A; Sjostrom, M; Skovbjerg, S; Slowikowska-Hilczer, J; Slusarczyk, P; Smeeth, L; Smith, MC; Snijder, MB; So, HK; Sobngwi, E; Soderberg, S; Soekatri, MYE; Solfrizzi, V; Sonestedt, E; Song, Y; Sorensen, TIA; Soric, M; Jerome, CS; Soumare, A; Spinelli, A; Spiroski, I; Staessen, JA; Stamm, H; Star, G; Stathopoulou, MG; Staub, K; Stavreski, B; Steene-Johannessen, J; Stehle, P; Stein, AD; Stergiou, GS; Stessman, J; Stieber, J; Stockl, D; Stocks, T; Stokwisze, J; Stratton, G; Stronks, K; Strufaldi, MW; Suarez-Medina, R; Sun, CA; Sundstrom, J; Sung, YT; Sunyer, J; Suriyawongpaisa, P; Swinburn, BA; Sy, RG; Szponar, L; Tai, ES; Tammesoo, ML; Tamosiunas, A; Tan, EJ; Tang, X; Tanser, F; Tao, Y; Tarawneh, MR; Tarp, J; Tarqui-Mamani, CB; Tautu, OF; Braunerova, RT; Taylor, A; Tchibindat, F; Theobald, H; Theodoridis, X; Thijs, L; Thuesen, BH; Tjonneland, A; Tolonen, HK; Tolstrup, JS; Topbas, M; Topor-Madry, R; Tormo, MJ; Tornaritis, MJ; Torrent, M; Toselli, S; Traissac, P; Trichopoulos, D; Trichopoulou, A; Trinh, OTH; Atul, T; Tshepo, L; Tsigga, M; Tsugane, S; Tulloch-Reid, MK; Tullu, F; Tuomainen, TP; Tuomilehto, J; Turley, ML; Tynelius, P; Tzotzas, T; Tzourio, C; Ueda, P; Ugel, EE; Ukoli, FAM; Ulmer, H; Unal, B; Uusitalo, HMT; Valdivia, G; Vale, S; Valvi, D; van der Schouw, YT; Van Herck, K; Minh, VH; van Rossem, L; Van Schoor, NM; Van Valkengoed, IG; Vanderschueren, D; Vanuzzo, D; Vatten, L; Vega, T; Veidebaum, T; Velasquez-Melendez, G; Velika, B; Veronesi, G; Verschuren, WMM; Victora, CG; Viegi, G; Viet, L; Viikari-Juntura, E; Vineis, P; Vioque, J; Virtanen, JK; Visvikis-Siest, S; Viswanathan, B; Vlasoff, T; Vollenweider, P; Volzke, H; Voutilainen, S; Vrijheid, M; Wade, AN; Wagner, A; Waldhor, T; Walton, J; Bebakar, WMW; Mohamud, WNW; Wanderley , RS; Wang, MD; Wan, Q; Wang, YX; Wannamethee, SG; Wareham, N; Weber, A; Wedderkopp, N; Weerasekera, D; Whincup, PH; Widhalm, K; Widyahening, IS; Wiecek, A; Wijga, AH; Wilks, RJ; Willeit, J; Willeit, P; Wilsgaard, T; Wojtyniak, B; Wong-McClure, RA; Wong, JYY; Wong, JE; Wong, TY; Woo, J; Woodward, M; Wu, FC; Wu, JF; Wu, SL; Xu, HQ; Xu, L; Yamborisut, U; Yan, WL; Yang, XU; Yardim, N; Ye, XW; Yiallouros, PK; Yngve, A; Yoshihara, A; You, QS; Younger-Coleman, NO; Yusoff, F; Yusoff, MFM; Zaccagni, L; Zafiropulos, V; Zainuddin, AA; Zambon, S; Zampelas, A; Zamrazilova, H; Zdrojewski, T; Zeng, Y; Zhao, D; Zhao, WH; Zheng, W; Zheng, YF; Zholdin, B; Zhou, MG; Zhu, D; Zhussupov, B; Zimmermann, E; Cisneros, JZ</t>
  </si>
  <si>
    <t>Worldwide trends in body-mass index, underweight, overweight, and obesity from 1975 to 2016: a pooled analysis of 2416 population-based measurement studies in 128.9 million children, adolescents, and adults</t>
  </si>
  <si>
    <t>LANCET</t>
  </si>
  <si>
    <t>[Ezzati, Majid] Imperial Coll London, Sch Publ Hlth, London W2 1PG, England; [Bentham, James] Univ Kent, Canterbury, Kent, England; [Bentham, James; Bilano, Ver; Bixby, Honor; Zhou, Bin; Taddei, Cristina; Zhu, Aubrianna; Bennet, James E.; Ezzati, Majid] I</t>
  </si>
  <si>
    <t>Ezzati, M (reprint author), Imperial Coll London, Sch Publ Hlth, London W2 1PG, England.</t>
  </si>
  <si>
    <t>0140-6736</t>
  </si>
  <si>
    <t>Hernandez-Aceituno, A; Perez-Tasigchana, RF; Guallar-Castillon, P; Lopez-Garcia, E; Rodriguez-Artalejo, F; Banegas, JR</t>
  </si>
  <si>
    <t>Combined Healthy Behaviors and Healthcare Services Use in Older Adults</t>
  </si>
  <si>
    <t>AMERICAN JOURNAL OF PREVENTIVE MEDICINE</t>
  </si>
  <si>
    <t>[Hernandez-Aceituno, Ana; Perez-Tasigchana, Raul F.; Guallar-Castillon, Pilar; Lopez-Garcia, Esther; Rodriguez-Artalejo, Fernando; Banegas, Jose R.] Univ Autonoma Madrid, Sch Med, Dept Prevent Med &amp; Publ Hlth, IdiPAZ, Madrid, Spain; [Hernandez-Aceituno, Ana; Perez-Tasigchana, Raul F.; Guallar-Castillon, Pilar; Lopez-Garcia, Esther; Rodriguez-Artalejo, Fernando; Banegas, Jose R.] CIBER Epidemiol &amp; Publ Hlth CIBERESP, Madrid, Spain; [Rodriguez-Artalejo, Fernando] CEI UAM CSIC, IMDEA Food Inst, Madrid, Spain</t>
  </si>
  <si>
    <t>Banegas, JR (reprint author), Univ Autonoma Madrid, Sch Med, Dept Prevent Med &amp; Publ Hlth, C Arzobispo Morcillo 2, Madrid 28029, Spain.</t>
  </si>
  <si>
    <t>0749-3797</t>
  </si>
  <si>
    <t>de la Sierra, A; Vinyoles, E; Banegas, JR; Segura, J; Gorostidi, M; de la Cruz, JJ; Ruilope, LM</t>
  </si>
  <si>
    <t>Prevalence and clinical characteristics of white-coat hypertension based on different definition criteria in untreated and treated patients</t>
  </si>
  <si>
    <t>JOURNAL OF HYPERTENSION</t>
  </si>
  <si>
    <t>[de la Sierra, Alejandro] Univ Barcelona, Hosp Mutua Terrassa, Dept Internal Med, Plaza Dr Robert 5, Terrassa 08221, Spain; [Vinyoles, Ernest] Primary Care Ctr La Mina, Barcelona, Spain; [Banegas, Jose R.; de la Cruz, Juan J.; Ruilope, Luis M.] Univ Autonoma Madrid, IDIPAZ, Dept Prevent Med &amp; Publ Hlth, Madrid, Spain; [Banegas, Jose R.; de la Cruz, Juan J.; Ruilope, Luis M.] CIBERESP, Madrid, Spain; [Segura, Julian; Ruilope, Luis M.] Hosp 12 Octubre, Hypertens Unit, Madrid, Spain; [Segura, Julian; Ruilope, Luis M.] Hosp 12 Octubre, Cardiorenal Translat Lab, Madrid, Spain; [Gorostidi, Manuel] Hosp Univ Cent Asturias, RedinRen, Dept Nephrol, Oviedo, Spain; [Ruilope, Luis M.] Univ Europea Madrid, Sch Doctoral Studies &amp; Res, Madrid, Spain</t>
  </si>
  <si>
    <t>de la Sierra, A (reprint author), Univ Barcelona, Hosp Mutua Terrassa, Dept Internal Med, Plaza Dr Robert 5, Terrassa 08221, Spain.</t>
  </si>
  <si>
    <t>0263-6352</t>
  </si>
  <si>
    <t>Ortola, R; Garcia-Esquinas, E; Galan, I; Guallar-Castillon, P; Lopez-Garcia, E; Banegas, JR; Rodriguez-Artalejo, F</t>
  </si>
  <si>
    <t>Patterns of alcohol consumption and risk of falls in older adults: a prospective cohort study</t>
  </si>
  <si>
    <t>OSTEOPOROSIS INTERNATIONAL</t>
  </si>
  <si>
    <t>[Ortola, R.; Garcia-Esquinas, E.; Galan, I.; Guallar-Castillon, P.; Lopez-Garcia, E.; Banegas, J. R.; Rodriguez-Artalejo, F.] Univ Autonoma Madrid, Dept Prevent Med &amp; Publ Hlth, Sch Med, Calle Arzobispo Morcillo 4, E-28049 Madrid, Spain; [Ortola, R.; Garcia-Esquinas, E.; Galan, I.; Guallar-Castillon, P.; Lopez-Garcia, E.; Banegas, J. R.; Rodriguez-Artalejo, F.] Idipaz, Calle Arzobispo Morcillo 4, Madrid 28029, Spain; [Garcia-Esquinas, E.; Guallar-Castillon, P.; Lopez-Garcia, E.; Banegas, J. R.; Rodriguez-Artalejo, F.] CIBER Epidemiol &amp; Publ Hlth CIBERESP, Ave Monforte de Lemos 3-5, Madrid 28029, Spain; [Galan, I.] Inst Salud Carlos III, Natl Ctr Epidemiol, Calle Sinesio Delgado 4, Madrid 28029, Spain; [Guallar-Castillon, P.; Lopez-Garcia, E.; Rodriguez-Artalejo, F.] CEI UAM CSIC, IMDEA Food Inst, Ctra Canto Blanco 8, Madrid 28049, Spain</t>
  </si>
  <si>
    <t>Ortola, R; Rodriguez-Artalejo, F (reprint author), Univ Autonoma Madrid, Dept Prevent Med &amp; Publ Hlth, Sch Med, Calle Arzobispo Morcillo 4, E-28049 Madrid, Spain.; Ortola, R; Rodriguez-Artalejo, F (reprint author), Idipaz, Calle Arzobispo Morcillo 4, Madrid 28029, Spain.; Rodriguez-Artalejo, F (reprint author), CIBER Epidemiol &amp; Publ Hlth CIBERESP, Ave Monforte de Lemos 3-5, Madrid 28029, Spain.</t>
  </si>
  <si>
    <t>0937-941X</t>
  </si>
  <si>
    <t>Beltran, LM; Olmo-Fernandez, A; Banegas, JR; Garcia-Puig, J</t>
  </si>
  <si>
    <t>Electronic clinical decision support system and multifactorial risk factor control in patients with type 2 diabetes in primary health care</t>
  </si>
  <si>
    <t>EUROPEAN JOURNAL OF INTERNAL MEDICINE</t>
  </si>
  <si>
    <t>[Beltran, Luis M.; Garcia-Puig, Juan] Hosp Univ La Paz, Metab Vasc Unit, Paseo Castellana 261, Madrid 28046, Spain; [Beltran, Luis M.; Banegas, Jose R.; Garcia-Puig, Juan] Hosp Univ La Paz, IdiPAZ Hlth Res Inst, Madrid, Spain; [Beltran, Luis M.] Hosp Univ Virgen Rocio IBiS, Internal Med Dept, Vasc Risk Unit, Seville, Spain; [Olmo-Fernandez, Alberto] Treelogic SL, Asturias Technol Pk, Llanera, Asturias, Spain; [Banegas, Jose R.] Univ Autonoma Madrid CIBERESP, Dept Prevent Med &amp; Publ Hlth, Madrid, Spain; [Garcia-Puig, Juan] Univ Autonoma Madrid, Dept Med, Madrid, Spain</t>
  </si>
  <si>
    <t>Beltran, LM (reprint author), Hosp Univ La Paz, Metab Vasc Unit, Paseo Castellana 261, Madrid 28046, Spain.</t>
  </si>
  <si>
    <t>0953-6205</t>
  </si>
  <si>
    <t>E35</t>
  </si>
  <si>
    <t>E37</t>
  </si>
  <si>
    <t>Banegas, JR</t>
  </si>
  <si>
    <t>Lack of association between passive smoking and blood pressure, lipids, and fasting glucose</t>
  </si>
  <si>
    <t>[Banegas, Jose R.] Univ Autonoma Madrid IdiPAZ, Sch Med, Dept Prevent Med &amp; Publ Hlth, C Arzobispo Morcillo 2, Madrid 28029, Spain; [Banegas, Jose R.] CIBER Epidemiol &amp; Publ Hlth CIBERESP, C Arzobispo Morcillo 2, Madrid 28029, Spain</t>
  </si>
  <si>
    <t>Banegas, JR (reprint author), Univ Autonoma Madrid IdiPAZ, Sch Med, Dept Prevent Med &amp; Publ Hlth, C Arzobispo Morcillo 2, Madrid 28029, Spain.; Banegas, JR (reprint author), CIBER Epidemiol &amp; Publ Hlth CIBERESP, C Arzobispo Morcillo 2, Madrid 28029, Spain.</t>
  </si>
  <si>
    <t>Perez-Tasigchana, RF; Leon-Munoz, LM; Lopez-Garcia, E; Gutierrez-Fisac, JL; Laclaustra, M; Rodriguez-Artalejo, F; Guallar-Castillon, P</t>
  </si>
  <si>
    <t>Metabolic syndrome and insulin resistance are associated with frailty in older adults: a prospective cohort study</t>
  </si>
  <si>
    <t>AGE AND AGEING</t>
  </si>
  <si>
    <t>[Perez-Tasigchana, Raul F.; Leon-Munoz, Luz M.; Lopez-Garcia, Esther; Gutierrez-Fisac, Juan L.; Laclaustra, Martin; Rodriguez-Artalejo, Fernando; Guallar-Castillon, Pilar] Univ Autonoma Madrid, Dept Prevent Med &amp; Publ Hlth, Sch Med, IdiPaz, Madrid 28029, Spain; [Perez-Tasigchana, Raul F.; Leon-Munoz, Luz M.; Lopez-Garcia, Esther; Gutierrez-Fisac, Juan L.; Laclaustra, Martin; Rodriguez-Artalejo, Fernando; Guallar-Castillon, Pilar] CIBER Epidemiol &amp; Publ Hlth CIBERESP, Madrid 28029, Spain; [Perez-Tasigchana, Raul F.] Univ San Francisco Quito, Sch Med, Quito, Ecuador</t>
  </si>
  <si>
    <t>Guallar-Castillon, P (reprint author), Univ Autonoma Madrid, Dept Prevent Med &amp; Publ Hlth, Sch Med, IdiPaz, Madrid 28029, Spain.; Guallar-Castillon, P (reprint author), CIBER Epidemiol &amp; Publ Hlth CIBERESP, Madrid 28029, Spain.</t>
  </si>
  <si>
    <t>0002-0729</t>
  </si>
  <si>
    <t>Ruiz-Hurtado, G; Banegas, JR; Sarafidis, PA; Volpe, M; Williams, B; Ruilope, LM</t>
  </si>
  <si>
    <t>Has the SPRINT trial introduced a new blood-pressure goal in hypertension?</t>
  </si>
  <si>
    <t>NATURE REVIEWS CARDIOLOGY</t>
  </si>
  <si>
    <t>[Ruiz-Hurtado, Gema; Ruilope, Luis M.] Hosp Univ 12 Octubre, Hypertens Unit, Madrid 28041, Spain; [Ruiz-Hurtado, Gema] Hosp Univ 12 Octubre, Cardiorenal Translat Res Lab, Madrid 28041, Spain; [Ruiz-Hurtado, Gema] CIBER, CIBERCV, Madrid 28041, Spain; [Banegas, Jose R.] Univ Autonoma Madrid, Sch Med, Dept Prevent Med &amp; Publ Hlth, Arzobispo Morcillo 2, Madrid 28029, Spain; [Banegas, Jose R.] CIBERESP, CIBER, Arzobispo Morcillo 2, Madrid 28029, Spain; [Sarafidis, Pantelis A.] Aristotle Univ Thessaloniki, Hippokrat Hosp, Dept Nephrol, Thessaloniki 54642, Greece; [Volpe, Massimo] Sapienza Univ, Cardiol Dept Clin &amp; Mol Med, Viale Regina Elena 324, I-00161 Pozzilli, Italy; [Williams, Bryan] UCL, Inst Cardiovasc Sci, Maple House,First Floor Suite A,149,Tottenham Cou, London W1T 7DN, England</t>
  </si>
  <si>
    <t>Ruilope, LM (reprint author), Hosp Univ 12 Octubre, Hypertens Unit, Madrid 28041, Spain.</t>
  </si>
  <si>
    <t>1759-5002</t>
  </si>
  <si>
    <t>Banegas, JR; Rodriguez-Artalejo, F</t>
  </si>
  <si>
    <t>The StrongHeart Study: adding biological plausibility to the red meat - cardiovascular disease association</t>
  </si>
  <si>
    <t>[Banegas, Jose R.; Rodriguez-Artalejo, Fernando] Univ Autonoma Madrid, Sch Med, Dept Prevent Med &amp; Publ Hlth, IdiPAZ, C Arzobispo Morcillo 2, E-28029 Madrid, Spain; [Banegas, Jose R.; Rodriguez-Artalejo, Fernando] CIBER Epidemiol &amp; Publ Hlth CIBERESP, C Arzobispo Morcillo 2, E-28029 Madrid, Spain; [Rodriguez-Artalejo, Fernando] CSIC, CEI UAM, IMDEA Food Inst, Madrid, Spain</t>
  </si>
  <si>
    <t>Banegas, JR (reprint author), Univ Autonoma Madrid, Sch Med, Dept Prevent Med &amp; Publ Hlth, IdiPAZ, C Arzobispo Morcillo 2, E-28029 Madrid, Spain.; Banegas, JR (reprint author), CIBER Epidemiol &amp; Publ Hlth CIBERESP, C Arzobispo Morcillo 2, E-28029 Madrid, Spain.</t>
  </si>
  <si>
    <t>Martinez-Gomez, D; Guallar-Castillon, P; Higueras-Fresnillo, S; Rodriguez-Artalejo, F</t>
  </si>
  <si>
    <t>Concurrent Validity of the Historical Leisure-time Physical Activity Question of the Spanish National Health Survey in Older Adults</t>
  </si>
  <si>
    <t>[Martinez-Gomez, David; Higueras-Fresnillo, Sara] Univ Autonoma Madrid, Dept Educ Fis Deporte &amp; Motricidad Humana, Fac Formac Profesorado &amp; Educ, Madrid, Spain; [Guallar-Castillon, Pilar; Rodriguez-Artalejo, Fernando] Univ Autonoma Madrid IdiPaz, Fac Med, Dept Med Prevent &amp; Salud Publ, Madrid, Spain; [Guallar-Castillon, Pilar; Rodriguez-Artalejo, Fernando] CIBER Epidemiol &amp; Salud Publ CIBERESP, Madrid, Spain</t>
  </si>
  <si>
    <t>Martinez-Gomez, D (reprint author), Univ Autonoma Madrid, Dept Educ Fis Deporte &amp; Motricidad Humana, Fac Formac Profesorado &amp; Educ, Madrid, Spain.</t>
  </si>
  <si>
    <t>Recio, A; Linares, C; Banegas, JR; Diaz, J</t>
  </si>
  <si>
    <t>Impact of road traffic noise on cause-specific mortality in Madrid (Spain)</t>
  </si>
  <si>
    <t>SCIENCE OF THE TOTAL ENVIRONMENT</t>
  </si>
  <si>
    <t>[Recio, Alberto] Univ Autonoma Madrid, Dept Prevent Med &amp; Publ Hlth, Madrid, Spain; [Linares, Cristina; Diaz, Julio] Natl Sch Publ Hlth, Inst Salud Carlos 3, Madrid, Spain; [Ramon Banegas, Jose] Univ Autonoma Madrid, IdiPAZ, CIBER Epidemiol &amp; Publ Hlth CIBERESP, Dept Prevent Med &amp; Publ Hlth, Madrid, Spain</t>
  </si>
  <si>
    <t>Recio, A (reprint author), Treboles 2, Madrid 28430, Spain.</t>
  </si>
  <si>
    <t>0048-9697</t>
  </si>
  <si>
    <t>Cavero-Redondo, I; Peleteiro, B; Alvarez-Bueno, C; Rodriguez-Artalejo, F; Martinez-Vizcaino, V</t>
  </si>
  <si>
    <t>Glycated haemoglobin A1c as a risk factor of cardiovascular outcomes and all-cause mortality in diabetic and nondiabetic populations: a systematic review and meta-analysis</t>
  </si>
  <si>
    <t>BMJ OPEN</t>
  </si>
  <si>
    <t>[Cavero-Redondo, Ivan; Alvarez-Bueno, Celia; Martinez-Vizcaino, Vicente] Univ Castilla La Mancha, Hlth &amp; Social Res Ctr, Cuenca, Spain; [Peleteiro, Barbara] Univ Porto, Inst Saude Publ, EPI Unit, Oporto, Portugal; [Peleteiro, Barbara] Univ Porto, Dept Ciencias Saude Publ &amp; Forenses &amp; Educ Med, Fac Med, Oporto, Portugal; [Rodriguez-Artalejo, Fernando] Univ Autonoma Madrid IdiPaz, CIBERESP, Dept Prevent Med &amp; Publ Hlth, Madrid, Spain; [Rodriguez-Artalejo, Fernando] IMDEA Food Inst, CEI UAM CSIC, Madrid, Spain; [Martinez-Vizcaino, Vicente] Univ Autonoma Chile, Fac Ciencias Salud, Talca, Chile</t>
  </si>
  <si>
    <t>Alvarez-Bueno, C (reprint author), Univ Castilla La Mancha, Hlth &amp; Social Res Ctr, Cuenca, Spain.</t>
  </si>
  <si>
    <t>2044-6055</t>
  </si>
  <si>
    <t>e015949</t>
  </si>
  <si>
    <t>Chaparro, M; Ramas, M; Benitez, JM; Lopez-Garcia, A; Juan, A; Guardiola, J; Minguez, M; Calvet, X; Marquez, L; Salazar, LIF; Bujanda, L; Garcia, C; Zabana, Y; Lorente, R; Barrio, J; Hinojosa, E; Iborra, M; Cajal, MD; Van Domselaar, M; Garcia-Sepulcre, MF; Gomollon, F; Piqueras, M; Alcain, G; Garcia-Sanchez, V; Panes, J; Domenech, E; Garcia-Esquinas, E; Rodriguez-Artalejo, F; Gisbert, JP</t>
  </si>
  <si>
    <t>Extracolonic Cancer in Inflammatory Bowel Disease: Data from the GETECCU Eneida Registry</t>
  </si>
  <si>
    <t>AMERICAN JOURNAL OF GASTROENTEROLOGY</t>
  </si>
  <si>
    <t>[Chaparro, Maria; Ramas, M.; Gisbert, J. P.] Hosp La Princesa, Inst Invest Sanitaria Princesa IIS IP, Ctr Invest Biomed Red Enfermedades Hepat &amp; Digest, Amer 17 Portal 2 C, Madrid 28021, Spain; [Benitez, J. M.; Garcia-Sanchez, V.] Hosp Reina Sofia, Inst Maimonides Invest Biomed Cordoba IMIBIC, Cordoba, Spain; [Lopez-Garcia, A.; Panes, J.] Hosp Clin CIBERehd, Barcelona, Spain; [Juan, A.; Domenech, E.] Hosp Germans Trias &amp; Pujol CIBERehd, Badalona, Spain; [Guardiola, J.] Hosp Bellvitge Princeps Espanya, Barcelona, Spain; [Minguez, M.] Hosp Clin Valencia, Valencia, Spain; [Calvet, X.] Hosp Parc Tauli, Barcelona, Spain; [Marquez, L.] Hosp del Mar, Barcelona, Spain; [Fernandez Salazar, L. I.] Univ Valladolid, Hosp Clin, Valladolid, Spain; [Bujanda, L.] Univ Basque Country, UPV EHU, Hosp Donostia CIBERehd, San Sebastian, Spain; [Garcia, C.] Hosp Ramon &amp; Cajal, Madrid, Spain; [Zabana, Y.] Hosp Mutua Terrassa, Terrassa, Spain; [Lorente, R.] Hosp Gen Univ Ciudad Real, Ciudad Real, Spain; [Barrio, J.] Hosp Univ Rio Hortega, Valladolid, Spain; [Hinojosa, E.] Hosp Manises, Valencia, Spain; [Iborra, M.] Hosp La Fe CIBERehd, Valencia, Spain; [Dominguez Cajal, M.] Hosp Gen San Jorge, Huesca, Spain; [Van Domselaar, M.] Hosp Torrejon, Madrid, Spain; [Garcia-Sepulcre, M. F.] Hosp Gen Univ Elche, Alicante, Spain; [Gomollon, F.] Hosp Clin Lozano Blesa CIBERehd, ISS Aragon, Zaragoza, Spain; [Piqueras, M.] Consorci Terrassa, Terrassa, Spain; [Alcain, G.] Univ Malaga, Hosp Clin, Malaga, Spain; [Garcia-Esquinas, E.; Rodriguez-Artalejo, F.] Univ Autnoma Madrid IdiPaz, Dept Prevent Med &amp; Publ Hlth, Madrid, Spain; [Garcia-Esquinas, E.; Rodriguez-Artalejo, F.] CIBER Epidemiol &amp; Publ Hlth CIBERESP, Madrid, Spain</t>
  </si>
  <si>
    <t>Chaparro, M (reprint author), Hosp La Princesa, Inst Invest Sanitaria Princesa IIS IP, Ctr Invest Biomed Red Enfermedades Hepat &amp; Digest, Amer 17 Portal 2 C, Madrid 28021, Spain.</t>
  </si>
  <si>
    <t>0002-9270</t>
  </si>
  <si>
    <t>Campanini, MZ; Lopez-Garcia, E; Rodriguez-Artalejo, F; Gonzalez, AD; Andrade, SM; Mesas, AE</t>
  </si>
  <si>
    <t>Agreement between sleep diary and actigraphy in a highly educated Brazilian population</t>
  </si>
  <si>
    <t>SLEEP MEDICINE</t>
  </si>
  <si>
    <t>[Campanini, Marcela Zambrim; Gonzalez, Alberto Duran; Andrade, Selma Maffei; Mesas, Arthur Eumann] Univ Estadual Londrina, Dept Publ Hlth, Londrina, Parana, Brazil; [Lopez-Garcia, Esther; Rodriguez-Artalejo, Fernando] Univ Autonoma Madrid Idipaz, Dept Prevent Med &amp; Publ Hlth, Madrid, Spain; [Lopez-Garcia, Esther; Rodriguez-Artalejo, Fernando] CIBERESP, Madrid, Spain; [Lopez-Garcia, Esther; Rodriguez-Artalejo, Fernando] CEI UAM CSIC, MDEA Food Inst, Madrid, Spain</t>
  </si>
  <si>
    <t>Mesas, AE (reprint author), Univ Estadual Londrina, Dept Saude Coletiva, CCS, Av Robert Koch 60,Vila Operaria, BR-86039440 Londrina, Parana, Brazil.</t>
  </si>
  <si>
    <t>1389-9457</t>
  </si>
  <si>
    <t>Halcox, JP; Banegas, JR; Roy, C; Dallongeville, J; De Backer, G; Guallar, E; Perk, J; Hajage, D; Henriksson, KM; Borghi, C</t>
  </si>
  <si>
    <t>Prevalence and treatment of atherogenic dyslipidemia in the primary prevention of cardiovascular disease in Europe: EURIKA, a cross-sectional observational study</t>
  </si>
  <si>
    <t>BMC CARDIOVASCULAR DISORDERS</t>
  </si>
  <si>
    <t>[Halcox, Julian P.] Swansea Univ, Inst Life Sci 2, Coll Med, Singleton Pk, Swansea SA2 8PP, W Glam, Wales; [Banegas, Jose R.] Univ Autonoma Madrid, Sch Med, Dept Prevent Med &amp; Publ Hlth, IdiPaz, Madrid, Spain; [Banegas, Jose R.] CIBER Epidemiol &amp; Publ Hlth CIBERESP, Madrid, Spain; [Roy, Carine; Hajage, David] Hop Bichat Claude Bernard, AP HP, INSERM CIC EC 1425, Paris, France; [Roy, Carine; Hajage, David] Hop Bichat Claude Bernard, AP HP, Dept Epidemiol &amp; Rech Clin, Paris, France; [Dallongeville, Jean] Univ Lille Nord France, Inst Pasteur Lille, INSERM, U744, Lille, France; [De Backer, Guy] Univ Ghent, Dept Publ Hlth, Ghent, Belgium; [Guallar, Eliseo] Johns Hopkins Bloomberg Sch Publ Hlth, Dept Epidemiol, Baltimore, MD USA; [Guallar, Eliseo] Johns Hopkins Bloomberg Sch Publ Hlth, Dept Med, Baltimore, MD USA; [Guallar, Eliseo] Johns Hopkins Bloomberg Sch Publ Hlth, Welch Ctr Prevent Epidemiol &amp; Clin Res, Baltimore, MD USA; [Perk, Joep] Linnaeus Univ, Sch Hlth &amp; Caring Sci, Kalmar, Sweden; [Henriksson, Karin M.] Uppsala Univ, Dept Med Sci, Uppsala, Sweden; [Borghi, Claudio] Univ Bologna, Dept Internal Med Ageing &amp; Clin Nephrol, Bologna, Italy</t>
  </si>
  <si>
    <t>Halcox, JP (reprint author), Swansea Univ, Inst Life Sci 2, Coll Med, Singleton Pk, Swansea SA2 8PP, W Glam, Wales.</t>
  </si>
  <si>
    <t>1471-2261</t>
  </si>
  <si>
    <t>Birth month, a simple demographic indicator of early environmental exposures and risk of chronic diseases</t>
  </si>
  <si>
    <t>[Banegas, Jose R.] Univ Autonoma Madrid IdiPAZ, Dept Med Prevent Salud Publ &amp; Microbiol, Madrid, Spain; CIBERESP, Madrid, Spain</t>
  </si>
  <si>
    <t>Banegas, JR (reprint author), Univ Autonoma Madrid IdiPAZ, Dept Med Prevent Salud Publ &amp; Microbiol, Madrid, Spain.</t>
  </si>
  <si>
    <t>Gijon-Conde, T; Graciani, A; Lopez-Garcia, E; Guallar-Castillon, P; Garcia-Esquinas, E; Rodriguez-Artalejo, F; Banegas, JR</t>
  </si>
  <si>
    <t>Short-term variability and nocturnal decline in ambulatory blood pressure in normotension, white-coat hypertension, masked hypertension and sustained hypertension: a population-based study of older individuals in Spain</t>
  </si>
  <si>
    <t>HYPERTENSION RESEARCH</t>
  </si>
  <si>
    <t>[Gijon-Conde, Teresa; Graciani, Auxiliadora; Lopez-Garcia, Esther; Guallar-Castillon, Pilar; Garcia-Esquinas, Esther; Rodriguez-Artalejo, Fernando; Banegas, Jose R.] Univ Autonoma Madrid, Sch Med, Dept Prevent Med &amp; Publ Hlth, IdiPAZ CIBER Epidemiol &amp; Publ Hlth CIBERESP, Arzobispo Morcillo 2, Madrid 28029, Spain; [Gijon-Conde, Teresa] Ctr Salud Univ Cerro Aire, Madrid, Spain</t>
  </si>
  <si>
    <t>Gijon-Conde, T; Banegas, JR (reprint author), Univ Autonoma Madrid, Sch Med, Dept Prevent Med &amp; Publ Hlth, IdiPAZ CIBER Epidemiol &amp; Publ Hlth CIBERESP, Arzobispo Morcillo 2, Madrid 28029, Spain.</t>
  </si>
  <si>
    <t>0916-9636</t>
  </si>
  <si>
    <t>Rodriguez-Pascual, C; Paredes-Galan, E; Ferrero-Martinez, AI; Gonzalez-Guerrero, JL; Hornillos-Calvo, M; Menendez-Colino, R; Torres-Torres, I; Vilches-Moraga, A; Galan, MC; Suarez-Garcia, F; Olcoz-Chiva, MT; Rodriguez-Artalejo, F</t>
  </si>
  <si>
    <t>The frailty syndrome is associated with adverse health outcomes in very old patients with stable heart failure: A prospective study in six Spanish hospitals</t>
  </si>
  <si>
    <t>[Rodriguez-Pascual, Carlos; Ferrero-Martinez, Ana-Isabel; Vilches-Moraga, Arturo; Olcoz-Chiva, Maria-Teresa] Complejo Hosp Univ Vigo, Geriatr Med Dept, Vigo, Spain; [Rodriguez-Pascual, Carlos] Univ Lincoln, Lincoln Cty Hosp, Lincoln, Lincs, England; [Paredes-Galan, Emilio] Complejo Hosp Univ Vigo, Cardiol Dept, Vigo, Spain; [Gonzalez-Guerrero, Jose-Luis] Complejo Hosp Caceres, Geriatr Med Dept, Caceres, Spain; [Hornillos-Calvo, Mercedes] Univ Alcala De Henares, Geriatr Med Dept, Hosp Univ Guadalajara, Dept Med, Madrid, Spain; [Menendez-Colino, Rocio] Univ Autonoma Madrid, Geriatr Med Dept, Hosp Univ La Paz, Dept Med,Fac Med, Madrid, Spain; [Torres-Torres, Ivett] Complejo Hosp Albacete, Geriatr Med Dept, Albacete, Spain; [Galan, Maria-Concepcion; Suarez-Garcia, Francisco] Univ Oviedo, Geriatr Med Dept, Complejo Hosp Oviedo, Dept Med, Oviedo, Asturias, Spain; [Olcoz-Chiva, Maria-Teresa] Lincoln Cty Hosp, Dept Care Elderly, Lincoln, England; [Rodriguez-Artalejo, Fernando] Univ Autonoma Madrid, CIBER Epidemiol &amp; Publ Hlth CIBERESP, Dept Prevent Med &amp; Publ Hlth, IdiPaz, Madrid, Spain</t>
  </si>
  <si>
    <t>Rodriguez-Pascual, C (reprint author), Lincoln Univ, Green Lane, Lincoln LN6 7DL, England.</t>
  </si>
  <si>
    <t>Leon-Munoz, LM; Guallar-Castillon, P; Garcia-Esquinas, E; Galan, I; Rodriguez-Artalejo, F</t>
  </si>
  <si>
    <t>Alcohol drinking patterns and risk of functional limitations in two cohorts of older adults</t>
  </si>
  <si>
    <t>CLINICAL NUTRITION</t>
  </si>
  <si>
    <t>[Ma Leon-Munoz, Luz; Guallar-Castillon, Pilar; Garcia-Esquinas, Esther; Galan, Inaki; Rodriguez-Artalejo, Fernando] Univ Autonoma Madrid, Idipaz, Dept Prevent Med &amp; Publ Hlth, Madrid, Spain; [Ma Leon-Munoz, Luz; Guallar-Castillon, Pilar; Garcia-Esquinas, Esther; Rodriguez-Artalejo, Fernando] CIBERESP, Madrid, Spain; [Galan, Inaki] Inst Salud Carlos III, Natl Ctr Epidemiol, Madrid, Spain</t>
  </si>
  <si>
    <t>Leon-Munoz, LM; Rodriguez-Artalejo, F (reprint author), Univ Autonoma Madrid, Sch Med, Dept Prevent Med &amp; Publ Hlth, Calle Arzobispo Morcillo 4, Madrid 28029, Spain.</t>
  </si>
  <si>
    <t>0261-5614</t>
  </si>
  <si>
    <t>1532-1983</t>
  </si>
  <si>
    <t>Lopez-Garcia, E; Guallar-Castillon, P; Garcia-Esquinas, E; Rodriguez-Artalejo, F</t>
  </si>
  <si>
    <t>Metabolically healthy obesity and health-related quality of life: A prospective cohort study</t>
  </si>
  <si>
    <t>[Lopez-Garcia, E.; Guallar-Castillon, P.; Garcia-Esquinas, E.; Rodriguez-Artalejo, F.] Univ Autonoma Madrid, CIBERESP CIBER Epidemiol &amp; Publ Hlth, Sch Med, IdiPAZ Inst Invest Sanitaria Hosp Univ La Paz,Dep, Madrid, Spain</t>
  </si>
  <si>
    <t>Lopez-Garcia, E (reprint author), Univ Autonoma Madrid, CIBERESP CIBER Epidemiol &amp; Publ Hlth, Sch Med, IdiPAZ Inst Invest Sanitaria Hosp Univ La Paz,Dep, Madrid, Spain.</t>
  </si>
  <si>
    <t>Vinyoles, E; de la Sierra, A; Roso-Llorach, A; Banegas, JR; de la Cruz, JJ; Gorostidi, M; Segura, J; Divison, JA; Ruiz-Hurtado, G; Ruilope, LM</t>
  </si>
  <si>
    <t>24-h pulse pressure cutoff point definition by office pulse pressure in a population of Spanish older hypertensive patients</t>
  </si>
  <si>
    <t>[Vinyoles, Ernest] Univ Barcelona, La Mina Primary Care Ctr, Barcelona, Spain; [de la Sierra, Alejandro] Univ Barcelona, Hosp Mutua Terrassa, Hypertens Unit, Barcelona, Spain; [Roso-Llorach, Albert] Univ Autonoma Barcelona, Jordi Gol Inst Res Primary Care, Bellaterra, Spain; [Banegas, Jose R.; Jose de la Cruz, Juan] Univ Autonoma Madrid, IdiPAZ, CIBER Epidemiol &amp; Publ Hlth, Dept Prevent Med &amp; Publ Hlth, Madrid, Spain; [Gorostidi, Manuel] Hosp Univ Cent Asturias, Nephrol Serv, Oviedo, Spain; [Segura, Julian; Ruiz-Hurtado, Gema; Miguel Ruilope, Luis] Univ Europea Madrid, Hypertens Unit, Madrid, Spain; [Segura, Julian; Ruiz-Hurtado, Gema; Miguel Ruilope, Luis] Univ Europea Madrid, Univ Autonoma Madrid,Hosp Univ Octubre 12,Sch Med, Inst Res i 12,Dept Prevent Med &amp; Public Hlth, Cardiorenal Translat Lab,Sch Doctoral Studies &amp; R, Madrid, Spain; [Antonio Divison, Juan] Univ Catolica San Antonio, Casas Ibanez Primary Care Ctr, Murcia, Spain</t>
  </si>
  <si>
    <t>Vinyoles, E (reprint author), CAP La Mina, Carrer Mar S-N, Barcelona 08930, Spain.</t>
  </si>
  <si>
    <t>Garcia-Esquinas, E; Andrade, E; Martinez-Gomez, D; Caballero, FF; Lopez-Garcia, E; Rodriguez-Artalejo, F</t>
  </si>
  <si>
    <t>Television viewing time as a risk factor for frailty and functional limitations in older adults: results from 2 European prospective cohorts</t>
  </si>
  <si>
    <t>INTERNATIONAL JOURNAL OF BEHAVIORAL NUTRITION AND PHYSICAL ACTIVITY</t>
  </si>
  <si>
    <t>[Garcia-Esquinas, Esther; Andrade, Elena; Lopez-Garcia, Esther; Rodriguez-Artalejo, Fernando] Univ Autonoma Madrid, Sch Med, Dept Prevent Med &amp; Publ Hlth, Idipaz, Calle Arzobispo Morcillo 4, Madrid 28029, Spain; [Garcia-Esquinas, Esther; Andrade, Elena; Lopez-Garcia, Esther; Rodriguez-Artalejo, Fernando] CIBER Epidemiol &amp; Publ Hlth CIBERESP, Calle Arzobispo Morcillo 4, Madrid 28029, Spain; [Martinez-Gomez, David] Univ Autonoma Madrid, Dept Phys Educ Sport &amp; Human Movement, Fac Teacher Training &amp; Educ, Madrid, Spain; [Felix Caballero, Francisco] Univ Autonoma Madrid, Dept Psychiat, Madrid, Spain; [Felix Caballero, Francisco] CIBER Mental Hlth CIBERSAM, Madrid, Spain; [Lopez-Garcia, Esther; Rodriguez-Artalejo, Fernando] CSIC, UAM, CEI, IMDEA,Food Inst, Madrid, Spain</t>
  </si>
  <si>
    <t>Garcia-Esquinas, E (reprint author), Univ Autonoma Madrid, Sch Med, Dept Prevent Med &amp; Publ Hlth, Idipaz, Calle Arzobispo Morcillo 4, Madrid 28029, Spain.; Garcia-Esquinas, E (reprint author), CIBER Epidemiol &amp; Publ Hlth CIBERESP, Calle Arzobispo Morcillo 4, Madrid 28029, Spain.</t>
  </si>
  <si>
    <t>1479-5868</t>
  </si>
  <si>
    <t>APR 26</t>
  </si>
  <si>
    <t>Lana, A; Valdes-Becares, A; Buno, A; Rodriguez-Artalejo, F; Lopez-Garcia, E</t>
  </si>
  <si>
    <t>Serum Leptin Concentration is Associated with Incident Frailty in Older Adults</t>
  </si>
  <si>
    <t>AGING AND DISEASE</t>
  </si>
  <si>
    <t>[Lana, Alberto; Valdes-Becares, Ana] Univ Oviedo, Sch Med &amp; Hlth Sci, Dept Med Prevent Med &amp; Publ Hlth Area, Oviedo, Spain; [Lana, Alberto; Rodriguez-Artalejo, Fernando; Lopez-Garcia, Esther] Univ Autonoma Madrid, Sch Med, Dept Prevent Med &amp; Publ Hlth, IdiPaz Inst Invest Sanitaria Hosp Univ La Paz, Madrid, Spain; [Lana, Alberto; Rodriguez-Artalejo, Fernando; Lopez-Garcia, Esther] CIBERESP CIBER Epidemiol &amp; Publ Hlth, Madrid, Spain; [Buno, Antonio] Hosp Univ La Paz, Dept Lab Med, Madrid, Spain</t>
  </si>
  <si>
    <t>Lana, A (reprint author), Univ Autonoma Madrid, Dept Prevent Med &amp; Publ Hlth, Sch Med, Avda Arzobispo Morcillo 4, Madrid 28029, Spain.</t>
  </si>
  <si>
    <t>2152-5250</t>
  </si>
  <si>
    <t>Bayan-Bravo, A; Perez-Tasigchana, RF; Sayon-Orea, C; Martinez-Gomez, D; Lopez-Garcia, E; Rodriguez-Artalejo, F; Guallar-Castillon, P</t>
  </si>
  <si>
    <t>Combined Impact of Traditional and Non-Traditional Healthy Behaviors on Health-Related Quality of Life: A Prospective Study in Older Adults (vol 12, e0170513, 2017)</t>
  </si>
  <si>
    <t>e0173850</t>
  </si>
  <si>
    <t>Hermengildo, Y; Lopez-Garcia, E; Garcia-Esquinas, E; Perez-Tasigchana, RF; Rodriguez-Artalejo, F; Guallar-Castillon, P</t>
  </si>
  <si>
    <t>Distribution of energy intake throughout the day and weight gain: a population-based cohort study in Spain (vol 115, 2003, 2016)</t>
  </si>
  <si>
    <t>BRITISH JOURNAL OF NUTRITION</t>
  </si>
  <si>
    <t>0007-1145</t>
  </si>
  <si>
    <t>Perez-Hernandez, B; Garcia-Esquinas, E; Graciani, A; Guallar-Castillon, P; Lopez-Garcia, E; Leon-Munoz, LM; Banegas, JR; Rodriguez-Artalejo, F</t>
  </si>
  <si>
    <t>Social Inequalities in Cardiovascular Risk Factors Among Older Adults in Spain: The Seniors-ENRICA Study</t>
  </si>
  <si>
    <t>[Perez-Hernandez, Bibiana; Garcia-Esquinas, Esther; Graciani, Auxiliadora; Guallar-Castillon, Pilar; Lopez-Garcia, Esther; Leon-Munoz, Luz M.; Banegas, Jose R.; Rodriguez-Artalejo, Fernando] Univ Autonoma Madrid, Fac Med, CIBERESP, IdiPaz,Dept Med Prevent &amp; Salud Publ, Madrid, Spain</t>
  </si>
  <si>
    <t>Garcia-Esquinas, E (reprint author), Univ Autonoma Madrid, Fac Med, Dept Med Prevent &amp; Salud Publ, C Arzobispo Morcillo 2, E-28029 Madrid, Spain.</t>
  </si>
  <si>
    <t>Martinez-Gomez, D; Guallar-Castillon, P; Garcia-Esquinas, E; Bandinelli, S; Rodriguez-Artalejo, F</t>
  </si>
  <si>
    <t>Physical Activity and the Effect of Multimorbidity on All-Cause Mortality in Older Adults</t>
  </si>
  <si>
    <t>MAYO CLINIC PROCEEDINGS</t>
  </si>
  <si>
    <t>[Martinez-Gomez, David] Univ Autonoma Madrid, Fac Teacher Training &amp; Educ, Dept Phys Educ Sport &amp; Human Movement, Ctra Colmenar Km 11, E-28049 Madrid, Spain; [Guallar-Castillon, Pilar; Garcia-Esquinas, Esther; Rodriguez-Artalejo, Fernando] Univ Autonoma Madrid, Sch Med, Dept Prevent Med &amp; Publ Hlth, IdiPaz, Madrid, Spain; [Guallar-Castillon, Pilar; Garcia-Esquinas, Esther; Rodriguez-Artalejo, Fernando] CIBER Epidemiol &amp; Publ Hlth, Madrid, Spain; [Bandinelli, Stefania] Local Hlth Tuscany Ctr, Geriatr Unit, Florence, Italy</t>
  </si>
  <si>
    <t>Martinez-Gomez, D (reprint author), Univ Autonoma Madrid, Fac Teacher Training &amp; Educ, Dept Phys Educ Sport &amp; Human Movement, Ctra Colmenar Km 11, E-28049 Madrid, Spain.</t>
  </si>
  <si>
    <t>0025-6196</t>
  </si>
  <si>
    <t>Campanini, MZ; Guallar-Castillon, P; Rodriguez-Artalejo, F; Lopez-Garcia, E</t>
  </si>
  <si>
    <t>Mediterranean Diet and Changes in Sleep Duration and Indicators of Sleep Quality in Older Adults</t>
  </si>
  <si>
    <t>SLEEP</t>
  </si>
  <si>
    <t>[Campanini, Marcela Z.] Univ Estadual Londrina, Dept Publ Hlth, Londrina, PR USA; [Guallar-Castillon, Pilar; Rodriguez-Artalejo, Fernando; Lopez-Garcia, Esther] Univ Autonoma Madrid IdiPaz, Sch Med, Dept Prevent Med &amp; Publ Hlth, Madrid, Spain; [Guallar-Castillon, Pilar; Rodriguez-Artalejo, Fernando; Lopez-Garcia, Esther] CIBER Epidemiol &amp; Publ Hlth, Madrid, Spain</t>
  </si>
  <si>
    <t>Campanini, MZ (reprint author), Univ Autonoma Madrid, Dept Prevent Med &amp; Publ Hlth, Sch Med, Arzobispo Morcillo S-N, E-28049 Madrid, Spain.</t>
  </si>
  <si>
    <t>1550-9109</t>
  </si>
  <si>
    <t>zsw083</t>
  </si>
  <si>
    <t>Ueda, P; Woodward, M; Lu, Y; Hajifathalian, K; Al-Wotayan, R; Aguilar-Salinas, CA; Ahmadvand, A; Azizi, F; Bentham, J; Cifkova, R; Di Cesare, M; Eriksen, L; Farzadfar, F; Ferguson, TS; Ikeda, N; Khalili, D; Khang, YH; Lanska, V; Leon-Munoz, L; Magliano, DJ; Margozzini, P; Msyamboza, KP; Mutungi, G; Oh, K; Oum, S; Rodriguez-Artalejo, F; Rojas-Martinez, R; Valdivia, G; Wilks, R; Shaw, JE; Stevens, GA; Tolstrup, JS; Zhou, B; Salomon, JA; Ezzati, M; Danaei, G</t>
  </si>
  <si>
    <t>Laboratory-based and office-based risk scores and charts to predict 10-year risk of cardiovascular disease in 182 countries: a pooled analysis of prospective cohorts and health surveys</t>
  </si>
  <si>
    <t>LANCET DIABETES &amp; ENDOCRINOLOGY</t>
  </si>
  <si>
    <t>[Ueda, Peter; Salomon, Joshua A.; Danaei, Goodarz] Harvard Sch Publ Hlth, Dept Global Hlth &amp; Populat, Boston, MA 02115 USA; [Danaei, Goodarz] Harvard Sch Publ Hlth, Dept Epidemiol, Boston, MA USA; [Woodward, Mark] Univ Oxford, George Inst Global Hlth, Oxford, England; [Woodward, Mark] Univ Sydney, George Inst Global Hlth, Sydney, NSW, Australia; [Woodward, Mark] Johns Hopkins Univ, Dept Epidemiol, Baltimore, MD USA; [Lu, Yuan] Yale Yale New Haven Hosp, Ctr Outcomes Res &amp; Evaluat, New Haven, CT USA; [Hajifathalian, Kaveh] Cleveland Clin, Dept Internal Med, Cleveland, OH 44106 USA; [Al-Wotayan, Rihab] Minist Hlth, Cent Dept Primary Hlth Care, Kuwait, Kuwait; [Aguilar-Salinas, Carlos A.] Inst Nacl Ciencias Med &amp; Nutr Salvador Zubiran, Dept Endocrinol &amp; Metab, Mexico City, DF, Mexico; [Ahmadvand, Alireza; Di Cesare, Mariachiara; Zhou, Bin; Ezzati, Majid] Imperial Coll London, MRC PHE Ctr Environm &amp; Hlth, London, England; [Ahmadvand, Alireza; Bentham, James; Di Cesare, Mariachiara; Zhou, Bin; Ezzati, Majid] Imperial Coll London, Sch Publ Hlth, Dept Epidemiol &amp; Biostat, London, England; [Ezzati, Majid] Imperial Coll London, WHO Collaborating Ctr NCD Surveillance &amp; Epidemio, London, England; [Ahmadvand, Alireza; Farzadfar, Farshad] Univ Tehran Med Sci, Noncommunicable Dis Res Ctr, Endocrinol &amp; Metab Populat Sci Inst, Tehran, Iran; [Farzadfar, Farshad] Univ Tehran Med Sci, Endocrinol &amp; Metab Res Inst, Endocrinol &amp; Metab Res Ctr, Tehran, Iran; [Azizi, Fereidoun] Shahid Beheshti Univ Med Sci, Res Inst Endocrine Sci, Endocrine Res Ctr, Tehran, Iran; [Khalili, Davood] Shahid Beheshti Univ Med Sci, Res Inst Endocrine Sci, Prevent Metab Disorders Res Ctr, Tehran, Iran; [Cifkova, Renata] Charles Univ Prague, Fac Med 1, Ctr Cardiovasc Prevent, Prague, Czech Republic; [Cifkova, Renata] Thomayer Hosp, Prague, Czech Republic; [Di Cesare, Mariachiara] Middlsex Univ, Sch Sci &amp; Technol, Dept Nat Sci, London, England; [Eriksen, Louise; Tolstrup, Janne S.] Univ Southern Denmark, Natl Inst Publ Hlth, Copenhagen, Denmark; [Ferguson, Trevor S.; Wilks, Rainford] Univ West Indies, Epidemiol Res Unit, Caribbean Inst Hlth Res, Kingston, Jamaica; [Ikeda, Nayu] Natl Inst Biomed Innovat Hlth &amp; Nutr, Ctr Int Collaborat &amp; Partnership, Tokyo, Japan; [Khang, Young-Ho] Seoul Natl Univ, Coll Med, Inst Hlth Policy &amp; Management, Seoul, South Korea; [Lanska, Vera] Inst Clin &amp; Expt Med, Stat Unit, Prague, Czech Republic; [Leon-Munoz, Luz; Rodriguez-Artalejo, Fernando] Univ Autonoma Madrid, Idipaz, Sch Med, Dept Prevent Med &amp; Publ Hlth, Madrid, Spain; [Leon-Munoz, Luz; Rodriguez-Artalejo, Fernando] CIBER Epidemiol &amp; Publ Hlth, Madrid, Spain; [Magliano, Dianna J.; Shaw, Jonathan E.] Baker IDI Heart &amp; Diabet Inst, Melbourne, Vic, Australia; [Margozzini, Paula] Pontificia Univ Catolica Chile, Fac Med, Dept Publ Hlth, Santiago, Chile; [Msyamboza, Kelias P.] WHO, Malawi Country Off, Lilongwe, Malawi; [Mutungi, Gerald] Minist Hlth, Noncommunicable Dis Prevent &amp; Control Program, Kampala, Uganda; [Oh, Kyungwon] Korea Ctr Dis Control &amp; Prevent, Div Hlth &amp; Nutr Survey, Daejeon, South Korea; [Oum, Sophal] Univ Hlth Sci, Phnom Penh, Cambodia; [Rojas-Martinez, Rosalba] Inst Nacl Salud Publ, Ctr Invest Salud Poblac, Cuernavaca, Morelos, Mexico; [Valdivia, Gonzalo] Pontificia Univ Catolica Chile, Div Salud Publ &amp; Med Familiar, Santiago, Chile; [Stevens, Gretchen A.] WHO, Dept Informat Evidence &amp; Res, Geneva, Switzerland; [Ezzati, Majid] Wellcome Trust Ctr Global Hlth Res, London, England</t>
  </si>
  <si>
    <t>Danaei, G (reprint author), Harvard Sch Publ Hlth, Dept Global Hlth &amp; Populat, Boston, MA 02115 USA.</t>
  </si>
  <si>
    <t>2213-8587</t>
  </si>
  <si>
    <t>Banegas, JR; Ruilope, LM; de la Sierra, A; Vinyoles, E; Gorostidi, M; de la Cruz, JJ; Segura, J; Oliveras, A; Martell, N; Garcia-Puig, J; Williams, B</t>
  </si>
  <si>
    <t>Clinic Versus Daytime Ambulatory Blood Pressure Difference in Hypertensive Patients The Impact of Age and Clinic Blood Pressure</t>
  </si>
  <si>
    <t>HYPERTENSION</t>
  </si>
  <si>
    <t>[Banegas, Jose R.; Ruilope, Luis M.; de la Cruz, Juan J.] Univ Autonoma Madrid, Dept Prevent Med &amp; Publ Hlth, IdiPAZ, Avda Arzobispo Morcillo 2, Madrid, Spain; [Banegas, Jose R.; Ruilope, Luis M.; de la Cruz, Juan J.] CIBERESP, Avda Arzobispo Morcillo 2, Madrid 28029, Spain; [Ruilope, Luis M.] Inst Invest Hosp Doce Octubre, Madrid, Spain; [de la Sierra, Alejandro] Univ Barcelona, Hosp Mutua Terrassa, Dept Internal Med, Barcelona, Spain; [Vinyoles, Ernest] Univ Barcelona, Dept Med, La Mina Primary Care Ctr, Barcelona, Spain; [Gorostidi, Manuel] Hosp Univ Cent Asturias, RedinRed, Dept Med, Serv Nephrol, Oviedo, Spain; [Segura, Julian] Hosp Doce Octubre, Dept Nephrol, Hypertens Unit, Madrid, Spain; [Oliveras, Anna] Hosp Univ del Mar, Dept Nephrol, Hypertens Unit, Barcelona, Spain; [Oliveras, Anna] IMIM Inst Hosp Mar Invest Med, Barcelona, Spain; [Martell, Nieves] Hosp Clin San Carlos, Inst Invest Sanitaria HCSC, Dept Med, Hypertens Unit, Madrid, Spain; [Garcia-Puig, Juan] Univ Autonoma Madrid, IdiPAZ, Hosp Univ La Paz, Cardiometab &amp; Hypertens Unit,Dept Med, Madrid, Spain; [Williams, Bryan] UCL, Inst Cardiovasc Sci, London, England; [Williams, Bryan] NIHR UCL Hosp Biomed Res Ctr, London, England</t>
  </si>
  <si>
    <t>0194-911X</t>
  </si>
  <si>
    <t>Hurtado-Roca, Y; Bueno, H; Fernandez-Ortiz, A; Ordovas, JM; Ibanez, B; Fuster, V; Rodriguez-Artalejo, F; Laclaustra, M</t>
  </si>
  <si>
    <t>Oxidized LDL Is Associated With Metabolic Syndrome Traits Independently of Central Obesity and Insulin Resistance</t>
  </si>
  <si>
    <t>DIABETES</t>
  </si>
  <si>
    <t>[Hurtado-Roca, Yamilee; Bueno, Hector; Fernandez-Ortiz, Antonio; Maria Ordovas, Jose; Ibanez, Borja; Fuster, Valentin; Laclaustra, Martin] Ctr Nacl Invest Cardiovasc Carlos III, Madrid, Spain; [Hurtado-Roca, Yamilee; Rodriguez-Artalejo, Fernando; Laclaustra, Martin] Univ Autonoma Madrid Idipaz, Ctr Invest Biomed Red Epidemiol &amp; Salud Publ, Madrid, Spain; [Hurtado-Roca, Yamilee; Rodriguez-Artalejo, Fernando; Laclaustra, Martin] Univ Autonoma Madrid Idipaz, Sch Med, Dept Prevent Med &amp; Publ Hlth, Madrid, Spain; [Hurtado-Roca, Yamilee] Boca Raton Clin Res Global Peru, Lima, Peru; [Bueno, Hector] Hosp 12 Octubre, Madrid, Spain; [Fernandez-Ortiz, Antonio] Univ Complutense, Hosp Clin San Carlos, Madrid, Spain; [Maria Ordovas, Jose] Tufts Univ, USDA, Human Nutr Res Ctr Aging, Boston, MA 02111 USA; [Ibanez, Borja] Univ Autonoma Madrid, Inst Invest, Fdn Jimenez Diaz Hosp, Madrid, Spain; [Fuster, Valentin] Icahn Sch Med Mt Sinai, New York, NY 10029 USA; [Laclaustra, Martin] St Louis Univ, Dept Epidemiol, St Louis, MO 63103 USA</t>
  </si>
  <si>
    <t>Laclaustra, M (reprint author), Ctr Nacl Invest Cardiovasc Carlos III, Madrid, Spain.; Laclaustra, M (reprint author), Univ Autonoma Madrid Idipaz, Ctr Invest Biomed Red Epidemiol &amp; Salud Publ, Madrid, Spain.; Laclaustra, M (reprint author), Univ Autonoma Madrid Idipaz, Sch Med, Dept Prevent Med &amp; Publ Hlth, Madrid, Spain.; Laclaustra, M (reprint author), St Louis Univ, Dept Epidemiol, St Louis, MO 63103 USA.</t>
  </si>
  <si>
    <t>0012-1797</t>
  </si>
  <si>
    <t>Combined Impact of Traditional and Non-Traditional Healthy Behaviors on Health-Related Quality of Life: A Prospective Study in Older Adults</t>
  </si>
  <si>
    <t>[Bayan-Bravo, Ana; Perez-Tasigchana, Raul F.; Lopez-Garcia, Esther; Rodriguez-Artalejo, Fernando; Guallar-Castillon, Pilar] Univ Autonoma Madrid, IdiPaz, CIBER Epidemiol &amp; Publ Hlth CIBERESP, Dept Prevent Med &amp; Publ Hlth,Sch Med, Madrid, Spain; [Bayan-Bravo, Ana] Hosp 12 Octubre, Nefrol Dept, Madrid, Spain; [Perez-Tasigchana, Raul F.] Univ San Francisco Quito, Sch Med, Quito, Ecuador; [Sayon-Orea, Carmen] Complejo Hosp Navarra, Pamplona, Spain; [Martinez-Gomez, David] Univ Autonoma Madrid, Dept Phys Educ Sports &amp; Human Movement, Madrid, Spain</t>
  </si>
  <si>
    <t>Guallar-Castillon, P (reprint author), Univ Autonoma Madrid, IdiPaz, CIBER Epidemiol &amp; Publ Hlth CIBERESP, Dept Prevent Med &amp; Publ Hlth,Sch Med, Madrid, Spain.</t>
  </si>
  <si>
    <t>JAN 25</t>
  </si>
  <si>
    <t>e0170513</t>
  </si>
  <si>
    <t>Zhou, B; Bentham, J; Di Cesare, M; Bixby, H; Danaei, G; Cowan, MJ; Paciorek, CJ; Singh, G; Hajifathalian, K; Bennett, JE; Taddei, C; Bilano, V; Carrillo-Larco, RM; Djalalinia, S; Khatibzadeh, S; Lugero, C; Peykari, N; Zhang, WZ; Lu, Y; Stevens, GA; Riley, LM; Bovet, P; Elliott, P; Gu, DF; Ikeda, N; Jackson, RT; Joffres, M; Kengne, AP; Laatikainen, T; Lam, TH; Laxmaiah, A; Liu, J; Miranda, JJ; Mondo, CK; Neuhauser, HK; Sundstrom, J; Smeeth, L; Soric, M; Woodward, M; Ezzati, M; Abarca-Gomez, L; Abdeen, ZA; Rahim, HA; Abu-Rmeileh, NM; Acosta-Cazares, B; Adams, R; Aekplakorn, W; Afsana, K; Aguilar-Salinas, CA; Agyemang, C; Ahmadvand, A; Ahrens, W; Al Raddadi, R; Al Woyatan, R; Ali, MM; Alkerwi, A; Aly, E; Amouyel, P; Amuzu, A; Andersen, LB; Anderssen, SA; Angquist, L; Anjana, RM; Ansong, D; Aounallah-Skhiri, H; Araujo, J; Ariansen, I; Aris, T; Arlappa, N; Aryal, K; Arveiler, D; Assah, FK; Assuncao, MCF; Avdicova, M; Azevedo, A; Azizi, F; Babu, BV; Bahijri, S; Balakrishna, N; Bandosz, P; Banegas, JR; Barbagallo, CM; Barcelo, A; Barkat, A; Barros, AJD; Barros, MV; Bata, I; Batieha, AM; Baur, LA; Beaglehole, R; Ben Romdhane, H; Benet, M; Benson, LS; Bernabe-Ortiz, A; Bernotiene, G; Bettiol, H; Bhagyalaxmi, A; Bharadwaj, S; Bhargava, SK; Bi, YF; Bikbov, M; Bjerregaard, P; Bjertness, E; Bjokelund, C; Blokstra, A; Bo, S; Bobak, M; Boeing, H; Boggia, JG; Boissonnet, CP; Bongard, V; Bovet, P; Braeckman, L; Brajkovich, I; Branca, F; Breckenkamp, J; Brenner, H; Brewster, LM; Bruno, G; Bueno-de-Mesquita, HB; Bugge, A; Burns, C; Bursztyn, M; de Leon, AC; Cameron, C; Can, G; Candido, APC; Capuano, V; Cardoso, VC; Carlsson, AC; Carvalho, MJ; Casanueva, FF; Casanueva, FF; Casas, JP; Caserta, CA; Chamukuttan, S; Chan, AW; Chan, Q; Chaturvedi, HK; Chaturvedi, N; Chen, CJ; Chen, FF; Chen, HS; Chen, S; Chen, ZM; Cheng, CY; Dekkaki, IC; Chetrit, A; Chiolero, A; Chiou, ST; Chirita-Emandi, A; Cho, B; Cho, Y; Chudek, J; Cifkova, R; Claessens, F; Clays, E; Concin, H; Cooper, C; Cooper, R; Coppinger, TC; Costanzo, S; Cottel, D; Cowell, C; Craig, CL; Crujeiras, AB; Cruz, JJ; D'Arrigo, G; d'Orsi, E; Dallongeville, J; Damasceno, A; Danaei, G; Dankner, R; Dantoft, TM; Dauchet, L; De Backer, G; de Gaetano, G; De Henauw, S; De Smedt, D; Deepa, M; Dehghan, A; Delisle, H; Deschamps, V; Dhana, K; Di Castelnuovo, AF; Dias-da-Costa, JS; Diaz, A; Dickerson, TT; Djalalinia, S; Do, HTP; Dobson, AJ; Donfrancesco, C; Donoso, SP; Doring, A; Doua, K; Drygas, W; Dulskiene, V; Dzakula, A; Dzerve, V; Dziankowska-Zaborszczyk, E; Eggertsen, R; Ekelund, U; El Ati, J; Ellert, U; Elliott, P; Elosua, R; Erasmus, RT; Erem, C; Eriksen, L; Escobedo-de la Pena, J; Evans, A; Faeh, D; Fall, CH; Farzadfar, F; Felix-Redondo, FJ; Ferguson, TS; Fernandez-Berges, D; Ferrante, D; Ferrari, M; Ferreccio, C; Ferrieres, J; Finn, JD; Fischer, K; Foger, B; Foo, LH; Forslund, AS; Forsner, M; Fortmann, SP; Fouad, HM; Francis, DK; Franco, MD; Franco, OH; Frontera, G; Fuchs, FD; Fuchs, SC; Fujita, Y; Furusawa, T; Gaciong, Z; Gareta, D; Garnett, SP; Gaspoz, JM; Gasull, M; Gates, L; Gavrila, D; Geleijnse, JM; Ghasemian, A; Ghimire, A; Giampaoli, S; Gianfagna, F; Giovannelli, J; Goldsmith, RA; Goncalves, H; Gross, MG; Rivas, JPG; Gottrand, F; Graff-Iversen, S; Grafnetter, D; Grajda, A; Gregor, RD; Grodzicki, T; Grontved, A; Gruden, G; Grujic, V; Gu, DF; Guan, OP; Gudnason, V; Guerrero, R; Guessous, I; Guimaraes, AL; Gulliford, MC; Gunnlaugsdottir, J; Gunter, M; Gupta, PC; Gureje, O; Gurzkowska, B; Gutierrez, L; Gutzwiller, F; Hadaegh, F; Halkjaer, J; Hambleton, IR; Hardy, R; Harikumar, R; Hata, J; Hayes, AJ; He, J; Hendriks, ME; Henriques, A; Cadena, LH; Herqutanto; Herrala, S; Heshmat, R; Hihtaniemi, IT; Ho, SY; Ho, SC; Hobbs, M; Hofman, A; Dinc, GH; Hormiga, CM; Horta, BL; Houti, L; Howitt, C; Htay, TT; Htet, AS; Hu, YH; Huerta, JM; Husseini, AS; Huybrechts, I; Hwalla, N; Iacoviello, L; Iannone, AG; Ibrahim, MM; Ikram, MA; Irazola, VE; Islam, M; Ivkovic, V; Iwasaki, M; Jackson, RT; Jacobs, JM; Jafar, T; Jamrozik, K; Janszky, I; Jasienska, G; Jelakovic, B; Jiang, CQ; Johansson, M; Jonas, JB; Jorgensen, T; Joshi, P; Juolevi, A; Jurak, G; Juresa, V; Kaaks, R; Kafatos, A; Kalter-Leibovici, O; Kamaruddin, NA; Kasaeian, A; Katz, J; Kauhanen, J; Kaur, P; Kavousi, M; Kazakbaeva, G; Keil, U; Boker, LK; Keinanen-Kiukaanniemi, S; Kelishadi, R; Kemper, HCG; Kengne, AP; Kersting, M; Key, T; Khader, YS; Khalili, D; Khang, YH; Khaw, KT; Kiechl, S; Killewo, J; Kim, J; Klumbiene, J; Kolle, E; Kolsteren, P; Korrovits, P; Koskinen, S; Kouda, K; Koziel, S; Kristensen, PL; Krokstad, S; Kromhout, D; Kruger, HS; Kubinova, R; Kuciene, R; Kuh, D; Kujala, UM; Kula, K; Kulaga, Z; Kumar, RK; Kurjata, P; Kusuma, YS; Kuulasmaa, K; Kyobutungi, C; Laatikainen, T; Lachat, C; Landrove, O; Lanska, V; Lappas, G; Larijani, B; Laugsand, LE; Laxmaiah, A; Bao, KLN; Le, TD; Leclercq, C; Lee, J; Lee, J; Lehtimaki, T; Lekhraj, R; Leon-Munoz, LM; Levitt, NS; Li, YP; Lilly, CL; Lim, WY; Lima-Costa, MF; Lin, HH; Lin, X; Linneberg, A; Lissner, L; Litwin, M; Liu, J; Lorbeer, R; Lotufo, PA; Lozano, JE; Luksiene, D; Lundqvist, A; Lunet, N; Lytsy, P; Ma, GS; Ma, J; Machado-Coelho, GLL; Machi, S; Maggi, S; Magliano, DJ; Majer, M; Makdisse, M; Malekzadeh, R; Malhotra, R; Rao, KM; Malyutina, S; Manios, Y; Mann, JI; Manzato, E; Margozzini, P; Marques-Vidal, P; Marrugat, J; Martorell, R; Mathiesen, EB; Matijasevich, A; Matsha, TE; Mbanya, JCN; Posso, AJM; McFarlane, SR; McFarlane, SR; McGarvey, ST; McLachlan, S; McLean, RM; McNulty, BA; Khir, ASM; Mediene-Benchekor, S; Medzioniene, J; Meirhaeghe, A; Meisinger, C; Menezes, AMB; Menon, GR; Meshram, II; Metspalu, A; Mi, J; Mikkel, K; Miller, JC; Miquel, JF; Miranda, JJ; Misigoj-Durakovic, M; Mohamed, MK; Mohammad, K; Mohammadifard, N; Mohan, V; Yusoff, MFM; Moller, NC; Molnar, D; Momenan, A; Mondo, CK; Monyeki, KDK; Moreira, LB; Morejon, A; Moreno, LA; Morgan, K; Moschonis, G; Mossakowska, M; Mostafa, A; Mota, J; Motlagh, ME; Motta, J; Muiesan, ML; Muller-Nurasyid, M; Murphy, N; Mursu, J; Musil, V; Nagel, G; Naidu, BM; Nakamura, H; Namsna, J; Nang, EEK; Nangia, VB; Narake, S; Navarrete-Munoz, EM; Ndiaye, NC; Neal, WA; Nenko, I; Nervi, F; Neuhauser, HK; Nguyen, ND; Nguyen, QN; Nieto-Martinez, RE; Niiranen, TJ; Ning, G; Ninomiya, T; Nishtar, S; Noale, M; Noboa, OA; Noorbala, AA; Norat, T; Noto, D; Al Nsour, M; O'Reilly, D; Oh, K; Olinto, MTA; Oliveira, IO; Omar, MA; Onat, A; Ordunez, P; Osmond, C; Ostojic, SM; Otero, JA; Overvad, K; Owusu-Dabo, E; Paccaud, FM; Padez, C; Pahomova, E; Pajak, A; Palli, D; Palmieri, L; Panda-Jonas, S; Panza, F; Papandreou, D; Parnell, WR; Parsaeian, M; Pecin, I; Pednekar, MS; Peer, N; Peeters, PH; Peixoto, SV; Pelletier, C; Peltonen, M; Pereira, AC; Perez, RM; Peters, A; Petkeviciene, J; Peykari, N; Pham, ST; Pigeot, I; Pikhart, H; Pilav, A; Pilotto, L; Pitakaka, F; Plans-Rubio, P; Polakowska, M; Polasek, O; Porta, M; Portegies, MLP; Pourshams, A; Pradeepa, R; Prashant, M; Price, JF; Puiu, M; Punab, M; Qasrawi, RF; Qorbani, M; Radic, I; Radisauskas, R; Rahman, M; Raitakari, O; Raj, M; Rao, SR; Ramos, E; Rampal, S; Reina, DAR; Rasmussen, F; Redon, J; Reganit, PFM; Ribeiro, R; Riboli, E; Rigo, F; de Wit, TFR; Ritti-Dias, RM; Robinson, SM; Robitaille, C; Rodriguez-Artalejo, F; Rodriguez-Villamizar, LA; Rojas-Martinez, R; Rosengren, A; Rubinstein, A; Rui, O; Ruiz-Betancourt, BS; Horimoto, ARVR; Rutkowski, M; Sabanayagam, C; Sachdev, HS; Saidi, O; Sakarya, S; Salanave, B; Martinez, ES; Salmeron, D; Salomaa, V; Salonen, JT; Salvetti, M; Sanchez-Abanto, J; Sans, S; Santos, D; Santos, IS; dos Santos, RN; Santos, R; Saramies, JL; Sardinha, LB; Margolis, GS; Sarrafzadegan, N; Saum, KU; Savva, SC; Scazufca, M; Schargrodsky, H; Schneider, IJ; Schultsz, C; Schutte, AE; Sen, A; Senbanjo, IO; Sepanlou, SG; Sharma, SK; Shaw, JE; Shibuya, K; Shin, DW; Shin, YC; Siantar, R; Sibai, AM; Silva, DAS; Simon, M; Simons, J; Simons, LA; Sjotrom, M; Skovbjerg, S; Slowikowska-Hilczer, J; Slusarczyk, P; Smeeth, L; Smith, MC; Snijder, MB; So, HK; Sobngwi, E; Soderberg, S; Solfrizzi, V; Sonestedt, E; Song, Y; Sorensen, TIA; Soric, M; Jerome, CS; Soumare, A; Staessen, JA; Starc, G; Stathopoulou, MG; Stavreski, B; Steene-Johannessen, J; Stehle, P; Stein, AD; Stergiou, GS; Stessman, J; Stieber, J; Stockl, D; Stocks, T; Stokwiszewski, J; Stronks, K; Strufaldi, MW; Sun, CA; Sundstrom, J; Sung, YT; Suriyawongpaisal, P; Sy, RG; Tai, ES; Tammesoo, ML; Tamosiunas, A; Tang, L; Tang, X; Tanser, F; Tao, Y; Tarawneh, MR; Tarqui-Mamani, CB; Taylor, A; Theobald, H; Thijs, L; Thuesen, BH; Tjonneland, A; Tolonen, HK; Topbas, M; Topor-Madry, R; Tormo, MJ; Torrent, M; Traissac, P; Trichopoulos, D; Trichopoulou, A; Trinh, OTH; Trivedi, A; Tshepo, L; Tulloch-Reid, MK; Tuomainen, TP; Turley, ML; Tynelius, P; Tzourio, C; Ueda, P; Ugel, E; Ulmer, H; Uusitalo, HMT; Valdivia, G; Valvi, D; van der Schouw, YT; Van Herck, K; van Rossem, L; van Valkengoed, IGM; Vanderschueren, D; Vanuzzo, D; Vatten, L; Vega, T; Velasquez-Melendez, G; Veronesi, G; Verschuren, WMM; Verstraeten, R; Victora, CG; Viet, L; Viikari-Juntura, E; Vineis, P; Vioque, J; Virtanen, JK; Visvikis-Siest, S; Viswanathan, B; Vollenweider, P; Vrdoljak, A; Vrijheid, M; Wade, AN; Wagner, A; Walton, J; Mohamud, WNW; Wang, MD; Wang, Q; Wang, YX; Wannamethee, SG; Wareham, N; Wederkopp, N; Weerasekera, D; Whincup, PH; Widhalm, K; Widyahening, IS; Wiecek, A; Wijga, AH; Wilks, RJ; Willeit, P; Williams, EA; Wilsgaard, T; Wojtyniak, B; Wong, TY; Wong-McClure, RA; Woo, J; Woodward, M; Wu, AG; Wu, FC; Wu, SL; Xu, HQ; Yan, WL; Yang, XG; Ye, XW; Yiallouros, PK; Yoshihara, A; Younger-Coleman, NO; Yusoff, AF; Zambon, S; Zdrojewski, T; Zeng, Y; Zhao, D; Zhao, WH; Zheng, Y; Zhu, D; Zimmermann, E; Cisneros, JZ</t>
  </si>
  <si>
    <t>Worldwide trends in blood pressure from 1975 to 2015: a pooled analysis of 1479 population-based measurement studies with 19.1 million participants</t>
  </si>
  <si>
    <t>[Zhou, Bin; Bentham, James; Bixby, Honor; Bennett, James E.; Taddei, Cristina; Bilano, Ver; Elliott, Paul; Ezzati, Majid; Chan, Queenie; Gunter, Marc; Hihtaniemi, Ilpo Tapani; Murphy, Neil; Norat, Teresa; Riboli, Elio; Vineis, Paolo] Imperial Coll London, London W2 1PG, England; [Di Cesare, Mariachiara] Middlesex Univ, London N17 8HR, England; [Danaei, Goodarz; Hajifathalian, Kaveh; Dehghan, Abbas; Li, Yanping; Trichopoulos, Dimitrios; Ueda, Peter; Valvi, Damaskini] Harvard TH Chan Sch Publ Hlth, Boston, MA USA; [Cowan, Melanie J.; Stevens, Gretchen A.; Riley, Leanne M.; Branca, Francesco] WHO, Geneva, Switzerland; [Paciorek, Christopher J.] Univ Calif Berkeley, Berkeley, CA 94720 USA; [Singh, Gitanjali] Tufts Univ, Medford, MA USA; [Carrillo-Larco, Rodrigo M.; Miranda, J. Jaime; Bernabe-Ortiz, Antonio; Jaime Miranda, J.] Univ Peruana Cayetano Heredia, Lima, Peru; [Djalalinia, Shirin; Peykari, Niloofar; Farzadfar, Farshad; Kasaeian, Amir; Malekzadeh, Reza; Mohammad, Kazem; Noorbala, Ahmad Ali; Parsaeian, Mahboubeh; Pourshams, Akram] Univ Tehran Med Sci, Tehran, Iran; [Khatibzadeh, Shahab] Brandeis Univ, Waltham, MA 02254 USA; [Lugero, Charles; Zhang, Wan Zhu; Mondo, Charles K.] Mulago Hosp, Kampala, Uganda; [Lu, Yuan] Yale Univ, New Haven, CT 06520 USA; [Bovet, Pascal; Bovet, Pascal] Univ Lausanne, CH-1015 Lausanne, Switzerland; [Bovet, Pascal; Bovet, Pascal; Viswanathan, Bharathi] Minist Hlth, Mt Fleuri, Seychelles; [Gu, Dongfeng] Natl Ctr Cardiovasc Dis, Beijing, Peoples R China; [Ikeda, Nayu] Natl Inst Hlth &amp; Nutr, Tokyo, Japan; [Jackson, Rod T.; Beaglehole, Robert] Univ Auckland, Auckland 1, New Zealand; [Joffres, Michel] Simon Fraser Univ, Burnaby, BC V5A 1S6, Canada; [Kengne, Andre Pascal; Peer, Nasheeta; Schutte, Aletta E.] South African Med Res Council, Cape Town, South Africa; [Laatikainen, Tiina; Juolevi, Anne; Koskinen, Seppo; Kuulasmaa, Kari; Marrugat, Jaume; Niiranen, Teemu J.; Peltonen, Markku; Salomaa, Veikko; Tolonen, Hanna K.] Natl Inst Hlth &amp; Welf, Helsinki, Finland; [Lam, Tai Hing; Ho, Sai Yin] Univ Hong Kong, Hong Kong, Hong Kong, Peoples R China; [Laxmaiah, Avula; Arlappa, Nimmathota; Balakrishna, Nagalla; Harikumar, Rachakulla; Rao, Kodavanti Mallikharjuna; Meshram, Indrapal I.] Natl Inst Nutr, Hyderabad, Andhra Pradesh, India; [Liu, Jing; Zhao, Dong] Capital Med Univ, Beijing An Zhen Hosp, Beijing, Peoples R China; [Neuhauser, Hannelore K.; Ellert, Ute; Margolis, Giselle Sarganas] Robert Koch Inst, Berlin, Germany; [Sundstrom, Johan] Uppsala Univ, S-75105 Uppsala, Sweden; [Smeeth, Liam] London Sch Hyg &amp; Trop Med, London, England; [Soric, Maroje; Dzakula, Aleksandar; Juresa, Vesna; Majer, Marjeta; Misigoj-Durakovic, Marjeta; Musil, Vera] Univ Zagreb, Zagreb 41000, Croatia; [Woodward, Mark; Baur, Louise A.; Garnett, Sarah P.; Hayes, Alison J.] Univ Sydney, Sydney, NSW 2006, Australia; [Key, Timothy; Smith, Margaret C.] Univ Oxford, Oxford OX1 2JD, England; [Abarca-Gomez, Leandra; Wong-McClure, Roy A.] Caja Costarricense Seguro Social, San Jose, Costa Rica; [Abdeen, Ziad A.; Qasrawi, Radwan F.] Al Quds Univ, Jerusalem, Israel; [Rahim, Hanan Abdul] Qatar Univ, Doha, Qatar; [Abu-Rmeileh, Niveen M.; Husseini, Abdullatif S.] Birzeit Univ, Birzeit, Israel; [Acosta-Cazares, Benjamin; Escobedo-de la Pena, Jorge; Sandra Ruiz-Betancourt, Blanca] Inst Mexicano Seguro Social, Mexico City, DF, Mexico; [Adams, Robert; Jamrozik, Konrad; Taylor, Anne] Univ Adelaide, Adelaide, SA 5005, Australia; [Aekplakorn, Wichai; Suriyawongpaisal, Paibul] Mahidol Univ, Salaya, Thailand; [Afsana, Kaosar] BRAC, Dhaka, Bangladesh; [Aguilar-Salinas, Carlos A.] Inst Nacl Ciencias Med &amp; Nutr Salvador Zubiran, Mexico City, DF, Mexico; [Agyemang, Charles; Brewster, Lizzy M.; Stronks, Karien] Univ Amsterdam, NL-1012 WX Amsterdam, Netherlands; [Djalalinia, Shirin; Peykari, Niloofar; Ahmadvand, Alireza] Noncommunicable Dis Res Ctr, Shiraz, Iran; [Ahrens, Wolfgang; Pigeot, Iris] Leibniz Institute for Prevention Research and Epi, Bremen, Germany; [Al Raddadi, Rajaa] Minist Hlth, Riyadh, Saudi Arabia; [Al Woyatan, Rihab] Minist Hlth, Kuwait, Kuwait; [Ali, Mohamed M.; Aly, Eman; Fouad, Heba M.] WHO, Reg Off Eastern Mediterranean, Cairo, Egypt; [Alkerwi, Ala'a] Luxembourg Inst Hlth, Strassen, Luxembourg; [Amouyel, Philippe; Dauchet, Luc; Giovannelli, Jonathan] Lille Univ &amp; Hosp, Lille, France; [Amuzu, Antoinette] London Sch Hyg &amp; Trop Med, London, England; [Andersen, Lars Bo] Sogn &amp; Fjordane Univ Coll, Forde, Norway; [Anderssen, Sigmund A.; Kolle, Elin; Steene-Johannessen, Jostein] Norwegian Sch Sport Sci, Oslo, Norway; [Angquist, Lars] Bispebjerg Hosp, Copenhagen, Denmark; [Angquist, Lars] Frederiksberg Univ Hosp, Frederiksberg, Denmark; [Anjana, Ranjit Mohan; Deepa, Mohan; Mohan, Viswanathan; Pradeepa, Rajendra] Madras Diabet Res Fdn, Madras, Tamil Nadu, India; [Ansong, Daniel; Williams, Emmanuel A.] Komfo Anokye Teaching Hosp, Kumasi, Ghana; [Aounallah-Skhiri, Hajer] Natl Inst Publ Hlth, Tunis, Tunisia; [Araujo, Joana; Carvalho, Maria J.; Henriques, Ana; Lunet, Nuno; Mota, Jorge; Santos, Rute] Univ Porto, Rua Campo Alegre 823, P-4100 Oporto, Portugal; [Ariansen, Inger; Graff-Iversen, Sidsel] Norwegian Inst Publ Hlth, Oslo, Norway; [Aris, Tahir; Yusoff, Muhammad Fadhli Mohd; Omar, Mohd Azahadi] Minist Hlth Malaysia, Putrajaya, Malaysia; [Aryal, Krishna] Nepal Hlth Res Council, Kathmandu, Nepal; [Arveiler, Dominique] Strasbourg Univ &amp; Hosp, Strasbourg, France; [Assah, Felix K.; Mbanya, Jean Claude N.; Sobngwi, Eugene] Univ Yaounde I, Yaounde, Cameroon; [Assuncao, Maria Cecilia F.; Barros, Mauro V.; Goncalves, Helen; Horta, Bernardo L.; Menezes, Ana Maria B.; Oliveira, Isabel O.; Santos, Ina S.; Victora, Cesar G.] Univ Fed Pelotas, Pelotas, RS, Brazil; [Avdicova, Maria] Reg Author Publ Hlth, Banska Bystrica, Slovakia; [Azevedo, Ana; Ramos, Elisabete] Univ Porto, Sch Med, Rua Campo Alegre 823, P-4100 Oporto, Portugal; [Azizi, Fereidoun; Hadaegh, Farzad; Khalili, Davood; Momenan, Amirabbas] Shahid Beheshti Univ Med Sci, Tehran, Iran; [Babu, Bontha V.; Menon, Geetha R.; Prashant, Mathur] Indian Council Med Res, New Delhi, India; [Bahijri, Suhad] King Abdulaziz Univ, Jeddah, Saudi Arabia; [Bandosz, Piotr; Rutkowski, Marcin; Zdrojewski, Tomasz] Med Univ Gdansk, Gdansk, Poland; [Banegas, Jose R.; Cruz, Juan J.; Gonzalez Gross, Marcela; Leon-Munoz, Luz M.; Rodriguez-Artalejo, Fernando] Univ Autonoma Madrid, E-28049 Madrid, Spain; [Barbagallo, Carlo M.; Noto, Davide] Univ Palermo, I-90133 Palermo, Italy; [Barcelo, Alberto; Ordunez, Pedro] Pan Amer Hlth Org, Washington, DC USA; [Barkat, Amina; Dekkaki, Imane Cherkaoui] Univ Mohammed V Rabat, Rabat, Morocco; [Bata, Iqbal; Gregor, Ronald D.] Dalhousie Univ, Halifax, NS B3H 3J5, Canada; [Batieha, Anwar M.; Khader, Yousef Saleh] Jordan Univ Sci &amp; Technol, Irbid, Jordan; [Ben Romdhane, Habiba; Saidi, Olfa] Univ Tunis El Manar, Tunis, Tunisia; [Benet, Mikhail] Univ Med Sci, Havana, Cuba; [Benson, Lowell S.; Dickerson, Ty T.] Univ Utah, Sch Med, Salt Lake City, UT 84112 USA; [Bernotiene, Gailute; Dulskiene, Virginija; Klumbiene, Jurate; Kuciene, Renata; Luksiene, Dalia; Medzioniene, Jurate; Petkeviciene, Janina; Radisauskas, Ricardas; Tamosiunas, Abdonas] Lithuanian Univ Hlth Sci, Kaunas, Lithuania; [Bettiol, Heloisa; Cardoso, Viviane C.; Lotufo, Paulo A.; Matijasevich, Alicia] Univ Sao Paulo, BR-05508 Sao Paulo, Brazil; [Bhagyalaxmi, Aroor] BJ Med Coll, Ahmadabad, Gujarat, India; [Bharadwaj, Sumit] Chirayu Med Coll, Bhopal, India; [Bhargava, Santosh K.] SL Jain Hosp, Delhi, India; [Bi, Yufang; Ning, Guang] Shanghai Jiao Tong Univ, Sch Med, Shanghai 200030, Peoples R China; [Bikbov, Mukharram; Kazakbaeva, Gyulli] Ufa Eye Res Inst, Ufa, Russia; [Bjerregaard, Peter; Bugge, Anna; Eriksen, Louise; Grontved, Anders; Kristensen, Peter Lund; Moller, Niels C.; Wederkopp, Niels] Univ Southern Denmark, Odense, Denmark; [Bjerregaard, Peter] Univ Greenland, Nuuk, Greenland; [Bjertness, Espen] Univ Oslo, N-0316 Oslo, Norway; [Bjokelund, Cecilia; Eggertsen, Robert; Lissner, Lauren; Rosengren, Annika] Gothenburg Univ, S-41124 Gothenburg, Sweden; [Blokstra, Anneke; Verschuren, W. M. Monique; Viet, Lucie; Wijga, Alet H.] Natl Inst Publ Hlth &amp; Environm, Bilthoven, Netherlands; [Bo, Simona; Bruno, Graziella; Gruden, Grabriella] Univ Turin, I-10124 Turin, Italy; [Bobak, Martin; Casas, Juan-Pablo; Chaturvedi, Nishi; Cooper, Rachel; Hardy, Rebecca; Kuh, Diana; Pikhart, Hynek; Wannamethee, S. Goya] UCL, London WC1E 6BT, England; [Boeing, Heiner] German Inst Human Nutr, Nuthetal, Germany; [Boggia, Jose G.; Noboa, Oscar A.] Univ Republica, Montevideo, Uruguay; [Boissonnet, Carlos P.] CEMIC, Buenos Aires, DF, Argentina; [Bongard, Vanina] Toulouse Univ, Sch Med, Toulouse, France; [Braeckman, Lutgart; Clays, Els; De Backer, Guy; De Henauw, Stefaan; De Smedt, Delphine; Lachat, Carl; Van Herck, Koen] Univ Ghent, B-9000 Ghent, Belgium; [Brajkovich, Imperia] Cent Univ Venezuela, Caracas, Venezuela; [Breckenkamp, Juergen] Univ Bielefeld, Bielefeld, Germany; [Brenner, Hermann; Kaaks, Rudolf; Saum, Kai-Uwe] German Canc Res Ctr, Heidelberg, Germany; [Bueno-de-Mesquita, H. B. (as)] Natl Inst Publ Hlth &amp; Environm, Bilthoven, Netherlands; [Burns, Con; Coppinger, Tara C.] Cork Inst Technol, Cork, Ireland; [Bursztyn, Michael] Hadassah Hebrew Univ, Med Ctr, Jerusalem, Israel; [de Leon, Antonio Cabrera] Univ La Laguna, E-38207 San Cristobal la Laguna, Spain; [Cameron, Christine] Canadian Fitness &amp; Lifestyle Res Inst, Ottawa, ON, Canada; [Can, Gunay; Onat, Altan] Istanbul Univ, Istanbul, Turkey; [Candido, Ana Paula C.] Univ Fed Juiz de Fora, Juiz De Fora, Brazil; [Capuano, Vincenzo; Iannone, Anna G.] Cardiol Mercato S Severino, Mercato San Severino, Italy; [Carlsson, Axel C.; Dehghan, Abbas; Rasmussen, Finn; Sjotrom, Michael; Tamosiunas, Abdonas; Theobald, Holger; Tynelius, Per] Karolinska Inst, S-10401 Stockholm, Sweden; [Casanueva, Felipe F.] Santiago de Compostela Univ, Santiago De Compostela, Spain; [Caserta, Carmelo A.] Assoc Calabrese Epatol, Reggio Di Calabria, Italy; [Chamukuttan, Snehalatha; Simon, Mary] India Diabet Res Fdn, Madras, Tamil Nadu, India; [Chan, Angelique W.; Cheng, Ching-Yu; Jafar, Tazeen; Malhotra, Rahul; Wong, Tien Yin] Duke NUS Med Sch, Singapore, Singapore; [Chaturvedi, Himanshu K.] Natl Inst Med Stat, Delhi, India; [Chen, Chien-Jen] Acad Sinica, Taipei, Taiwan; [Chen, Fangfang; Mi, Jie] Capital Inst Pediat, Beijing, Peoples R China; [Chen, Huashuai; Zeng, Yi] Duke Univ, Durham, NC 27706 USA; [Chen, Shuohua; Wu, Shou Ling] Kailuan Gen Hosp, Tangshan, Peoples R China; [Chen, Zhengming] Univ Oxford, Oxford OX1 2JD, England; [Chetrit, Angela; Dankner, Rachel; Kalter-Leibovici, Ofra] Gertner Inst Epidemiol &amp; Hlth Policy Res, Tel Hashomer, Israel; [Chiolero, Arnaud; Dauchet, Luc; Marques-Vidal, Pedro; Vollenweider, Peter] Univ Lausanne Hosp, Lausanne, Switzerland; [Chiou, Shu-Ti] Minist Hlth &amp; Welf, Taipei, Taiwan; [Chirita-Emandi, Adela; Puiu, Maria] Victor Babes Univ Med &amp; Pharm Timisoara, Timisoara, Romania; [Cho, Belong; Shin, Dong Wook] Seoul Natl Univ, Coll Med, Seoul 151, South Korea; [Cho, Yumi; Oh, Kyungwon] Korea Ctr Dis Control &amp; Prevent, Cheongju, South Korea; [Chudek, Jerzy; Wiecek, Andrzej] Med Univ Silesia, Silesia, Poland; [Cifkova, Renata] Charles Univ Prague, Prague, Czech Republic; [Claessens, Frank; Vanderschueren, Dirk] Katholieke Univ Leuven, Leuven, Belgium; [Concin, Hans] Agcy Prevent &amp; Social Med, Bregenz, Austria; [Cooper, Cyrus] Univ Southampton, Southampton SO9 5NH, Hants, England; [Costanzo, Simona; de Gaetano, Giovanni; Di Castelnuovo, Augusto F.; Iacoviello, Licia] IRCCS Ist Neurol Mediterraneo Neuromed, Pozzilli, Italy; [Cottel, Dominique; Dallongeville, Jean] Inst Pasteur, Lille, France; [Cowell, Chris] Westmead Univ Sydney, Sydney, NSW, Australia; [Craig, Cora L.] Canadian Fitness &amp; Lifestyle Res Inst, Ottawa, ON, Canada; [Crujeiras, Ana B.] CIBEROBN, Madrid, Spain; [D'Arrigo, Graziella] CNR, Rome, Italy; [d'Orsi, Eleonora; Schneider, Ione J.; Santos Silva, Diego Augusto] Univ Fed Santa Catarina, BR-88040900 Florianopolis, SC, Brazil; [Damasceno, Albertino] Eduardo Mondlane Univ, Maputo, Mozambique; [Dantoft, Thomas M.; Jorgensen, Torben; Linneberg, Allan; Skovbjerg, Sine; Tang, Line; Thuesen, Betina H.] Res Ctr Prevent &amp; Hlth, Glostrup, Denmark; [Dehghan, Abbas; Dhana, Klodian; Franco, Oscar H.; Hofman, Albert; Ikram, M. Arfan; Kavousi, Maryam; Portegies, Marileen L. P.] Erasmus MC, Rotterdam, Netherlands; [Delisle, Helene] Univ Montreal, Montreal, PQ H3C 3J7, Canada; [Deschamps, Valerie; Salanave, Benoit] French Publ Hlth Agcy, St Maurice, France; [Dias-da-Costa, Juvenal Soares; Olinto, Maria Teresa A.] Univ Vale Rio dos Sinos, Sao Leopoldo, RS, Brazil; [Diaz, Alejandro] Natl Council Sci &amp; Tech Res, Buenos Aires, DF, Argentina; [Do, Ha T. P.; Khanh Le Nguyen Bao; Le, Tuyen D.] Natl Inst Nutr, Hanoi, Vietnam; [Dobson, Annette J.] Univ Queensland, Brisbane, Qld 4072, Australia; [Donfrancesco, Chiara; Palmieri, Luigi] Ist Super Sanita, Rome, Italy; [Donoso, Silvana P.] Univ Cuenca, Cuenca, Ecuador; [Doering, Angela; Meisinger, Christa; Peters, Annette; Stieber, Jutta; Stoeckl, Doris] Helmholtz Zentrum Munchen, Oberschleissheim, Germany; [Doua, Kouamelan] Minist Sante &amp; Lutte Sida, Abidjan Plateau, Cote Ivoire; [Drygas, Wojciech; Kurjata, Pawel; Polakowska, Maria] Cardinal Wyszynski Inst Cardiol, Warsaw, Poland; [Dzerve, Vilnis; Pahomova, Elena] Univ Latvia, Riga, Latvia; [Dziankowska-Zaborszczyk, Elzbieta; Kula, Krzysztof; Slowikowska-Hilczer, Jolanta] Med Univ Lodz, Lodz, Poland; [Ekelund, Ulf] Norwegian Sch Sport Sci, Oslo, Norway; [El Ati, Jalila] Natl Inst Nutr &amp; Food Technol, Tunis, Tunisia; [Elosua, Roberto; Marrugat, Jaume; Porta, Miquel] Inst Hosp Invest Med, Barcelona, Spain; [Erasmus, Rajiv T.] Univ Stellenbosch, ZA-7600 Stellenbosch, South Africa; [Erem, Cihangir; Topbas, Murat] Karadeniz Tech Univ, Trabzon, Turkey; [Evans, Alun; O'Reilly, Dermot] Queens Univ Belfast, Belfast BT7 1NN, Antrim, North Ireland; [Faeh, David; Gutzwiller, Felix] Univ Zurich, CH-8006 Zurich, Switzerland; [Fall, Caroline H.; Robinson, Sian M.] Univ Southampton, Southampton SO9 5NH, Hants, England; [Felix-Redondo, Francisco J.] Ctr Salud Villanueva Norte, Villanueva De La Serena, Spain; [Ferguson, Trevor S.; Francis, Damian K.; McFarlane, Shelly R.; Tulloch-Reid, Marshall K.; Wilks, Rainford J.; Younger-Coleman, Novie O.] Univ West Indies, Kingston, Jamaica; [Fernandez-Berges, Daniel] Hosp Don Benito Villanueva Serena, Badajoz, Spain; [Ferrante, Daniel] Minist Hlth, Buenos Aires, DF, Argentina; [Ferrari, Marika] Council Agr Res &amp; Econ, Arezzo, Italy; [Ferreccio, Catterina; Margozzini, Paula; Francisco Miquel, Juan; Nervi, Flavio; Valdivia, Gonzalo] Pontificia Univ Catolica Chile, Santiago, Chile; [Ferrieres, Jean] Toulouse Univ, Sch Med, Toulouse, France; [Finn, Joseph D.; Wu, Frederick C.] Univ Manchester, Manchester M13 9PL, Lancs, England; [Fischer, Krista; Metspalu, Andres; Mikkel, Kairit; Tammesoo, Mari-Liis] Univ Tartu, Tartu, Estonia; [Foeger, Bernhard] Agcy Prevent &amp; Social Med, Bregenz, Austria; [Foo, Leng Huat] Univ Sains Malaysia, George Town, Malaysia; [Forslund, Ann-Sofie; Soderberg, Stefan] Umea Univ, S-90187 Umea, Sweden; [Forsner, Maria] Dalarna Univ, Falun, Sweden; [Fortmann, Stephen P.] Stanford Univ, Stanford, CA 94305 USA; [Franco, Maria do Carmo; Strufaldi, Maria Wany] Univ Fed Sao Paulo, Sao Paulo, Brazil; [Frontera, Guillermo] Hosp Univ Son Espases, Palma De Mallorca, Spain; [Fuchs, Flavio D.] Hosp Clin Porto Alegre, Porto Alegre, RS, Brazil; [Fuchs, Sandra C.; Moreira, Leila B.] Univ Fed Rio Grande do Sul, BR-90046900 Porto Alegre, RS, Brazil; [Fujita, Yuki; Kouda, Katsuyasu] Kindai Univ, Higashiosaka, Osaka, Japan; [Furusawa, Takuro] Kyoto Univ, Kyoto 6068501, Japan; [Gaciong, Zbigniew] Med Univ Warsaw, Warsaw, Poland; [Gareta, Dickman; Tanser, Frank] Univ KwaZulu Natal, Durban, South Africa; [Gaspoz, Jean-Michel; Guessous, Idris] Univ Hosp Geneva, Geneva, Switzerland; [Gasull, Magda; Maria Huerta, Jose; Maria Navarrete-Munoz, Eva; Salmeron, Diego] CIBER Epidemiol &amp; Salud Publ, Madrid, Spain; [Gates, Louise] Australian Bur Stat, Belconnen, ACT, Australia; [Gavrila, Diana; Jose Tormo, Maria] Murcia Reg Hlth Council, Murcia, Spain; [Geleijnse, Johanna M.; Ghasemian, Anoosheh] Wageningen Univ, NL-6700 AP Wageningen, Netherlands; [Ghasemian, Anoosheh; Larijani, Bagher] Endocrinol &amp; Metab Res Inst, Tehran, Iran; [Ghimire, Anup; Sharma, Sanjib K.] BP Koirala Inst Hlth Sci, Dharan, Nepal; [Giampaoli, Simona] Ist Super Sanita, Rome, Italy; [Gianfagna, Francesco; Veronesi, Giovanni] Univ Insubria, Varese, Italy; [Goldsmith, Rebecca A.] Minist Hlth, Jerusalem, Israel; [Gonzalez Rivas, Juan P.] Andes Clin Cardiometab Studies, Timotes, Venezuela; [Gottrand, Frederic] Univ Lille 2, F-59800 Lille, France; [Grafnetter, Dusan; Lanska, Vera] Inst Clin &amp; Expt Med, Prague, Czech Republic; [Grajda, Aneta; Gurzkowska, Beata; Kulaga, Zbigniew; Litwin, Mieczyslaw] Childrens Mem Hlth Inst, Warsaw, Poland; [Grodzicki, Tomasz; Jasienska, Grazyna; Nenko, Ilona; Pajak, Andrzej; Topor-Madry, Roman] Jagiellonian Univ, Coll Med, PL-31007 Krakow, Poland; [Grujic, Vera; Ostojic, Sergej M.; Radic, Ivana] Univ Novi Sad, Novi Sad 21000, Serbia; [Gu, Dongfeng] Natl Ctr Cardiovasc Dis, Beijing, Peoples R China; [Guan, Ong Peng; Sabanayagam, Charumathi; Shin, Youchan; Siantar, Rosalynn; Zheng, Yingffeng] Singapore Eye Res Inst, Singapore, Singapore; [Gudnason, Vilmundur] Univ Iceland, IS-101 Reykjavik, Iceland; [Guerrero, Ramiro] Univ Icesi, Cali, Colombia; [Guimaraes, Andre L.] Univ Estadual Montes Claros, Montes Claros, Brazil; [Gulliford, Martin C.] Kings Coll London, London WC2R 2LS, England; [Gunnlaugsdottir, Johanna] Iceland Heart Assoc, Kopavogur, Iceland; [Gupta, Prakash C.; Narake, Sameer; Pednekar, Mangesh S.] Healis Sekhsaria Inst Publ Hlth, Navi Mumbai, India; [Gureje, Oye] Univ Ibadan, Ibadan, Nigeria; [Gutierrez, Laura; Irazola, Vilma E.; Rubinstein, Adolfo] Inst Clin Effectiveness &amp; Hlth Policy, Buenos Aires, DF, Argentina; [Halkjaer, Jytte; Tjonneland, Anne] Danish Canc Soc, Res Ctr, Copenhagen, Denmark; [Hambleton, Ian R.; Howitt, Christina] Univ West Indies, Wanstead, Barbados; [Hata, Jun; Ninomiya, Toshiharu] Kyushu Univ, Fukuoka 812, Japan; [He, Jiang] Tulane Univ, New Orleans, LA 70118 USA; [Hendriks, Marleen Elisabeth; Schultsz, Constance; Snijder, Marieke B.; van Valkengoed, Irene G. M.] Acad Med Ctr Amsterdam, Amsterdam, Netherlands; [Hernandez Cadena, Leticia; Salazar Martinez, Eduardo] Natl Inst Publ Hlth, Cuernavaca, Morelos, Mexico; [Herqutanto; Widyahening, Indah S.] Univ Indonesia, Depok, Indonesia; [Herrala, Sauli; Keinanen-Kiukaanniemi, Sirkka] Oulu Univ Hosp, Oulu, Finland; [Heshmat, Ramin] Chron Dis Res Ctr, Tehran, Iran; [Ho, Suzanne C.; So, Hung-Kwan; Sung, Yn-Tz] Chinese Univ Hong Kong, ```, Hong Kong, Hong Kong, Peoples R China; [Hobbs, Michael] Univ Western Australia, Nedlands, WA 6009, Australia; [Dinc, Gonul Horasan] Celal Bayar Univ, Manisa, Turkey; [Hormiga, Claudia M.; Otero, Johanna A.] Fdn Oftalmol Santander, Floridablanca, Santander, Spain; [Houti, Leila] Univ Oran 1, Oran, Algeria; [Htay, Thein Thein] Univ Publ Hlth, Yangon, Myanmar; [Htet, Aung Soe] Minist Hlth, Naypyitaw, Myanmar; [Hu, Yonghua; Ma, Guansheng; Ma, Jun; Song, Yi; Tang, Xun; Tao, Yong; Zeng, Yi] Peking Univ, Beijing, Peoples R China; [Huybrechts, Inge; Johansson, Mattias] Int Agcy Res Canc, Lyon, France; [Hwalla, Nahla; Sibai, Abla M.] Amer Univ Beirut, Beirut, Lebanon; [Ibrahim, M. Mohsen] Cairo Univ, Giza, Egypt; [Islam, Muhammad] Aga Khan Univ, Karachi, Pakistan; [Ivkovic, Vanja; Vrdoljak, Ana] UHC Zagreb, Zagreb, Croatia; [Iwasaki, Masanori; Yoshihara, Akihiro] Niigata Univ, Niigata, Japan; [Jacobs, Jeremy M.; Stessman, Jochanan] Hadassah Univ, Med Ctr, Jerusalem, Israel; [Janszky, Imre; Krokstad, Steinar; Laugsand, Lars E.; Sen, Abhijit; Vatten, Lars] Norwegian Univ Sci &amp; Technol, Trondheim, Norway; [Jelakovic, Bojan; Pecin, Ivan] Univ Zagreb, Sch Med, Zagreb 41000, Croatia; [Jiang, Chao Qiang] Guangzhou 12th Hosp, Guangzhou, Guangdong, Peoples R China; [Jonas, Jost B.; Panda-Jonas, Songhomitra] Heidelberg Univ, Heidelberg, Germany; [Joshi, Pradeep] WHO, Country Off, New Delhi, India; [Jurak, Gregor; Starc, Gregor] Univ Ljubljana, Ljubljana 61000, Slovenia; [Kafatos, Anthony] Univ Crete, Iraklion, Greece; [Kamaruddin, Nor Azmi] Univ Kebangsaan Malaysia, Bangi 43600, Malaysia; [Katz, Joanne] Johns Hopkins Bloomberg Sch Publ Hlth, Baltimore, MD USA; [Kauhanen, Jussi; Mursu, Jaakko; Tuomainen, Tomi-Pekka; Virtanen, Jyrki K.] Univ Eastern Finland, Joensuu, Finland; [Kaur, Prabhdeep; Rao, Sudha Ramachandra] Natl Inst Epidemiol, Madras, Tamil Nadu, India; [Keil, Ulrich] Univ Munster, Munster, Germany; [Boker, Lital Keinan] Israel Ctr Dis Control, Jerusalem, Israel; [Kelishadi, Roya] Res Inst Primordial Prevent Noncommunicable Dis, Esfahan, Iran; [Kemper, Han C. G.] Vrije Univ Amsterdam, Med Ctr, Amsterdam, Netherlands; [Kersting, Mathilde] Res Inst Child Nutr, Dortmund, Germany; [Khang, Young-Ho] Seoul Natl Univ, Seoul 151, South Korea; [Khaw, Kay-Tee; Wareham, Nicholas] Univ Cambridge, Cambridge CB2 1TN, England; [Kiechl, Stefan; Ulmer, Hanno; Willeit, Peter] Med Univ Innsbruck, Innsbruck, Austria; [Killewo, Japhet] Muhimbili Univ Hlth &amp; Allied Sci, Dar Es Salaam, Tanzania; [Kim, Jeongseon; Lee, Jeonghee] Natl Canc Ctr, Goyang Si, South Korea; [Dehghan, Abbas; Kolsteren, Patrick; Verstraeten, Roosmarijn] Inst Trop Med, Antwerp, Belgium; [Korrovits, Paul; Punab, Margus] Tartu Univ Clin, Tartu, Estonia; [Koziel, Slawomir] Polish Acad Sci, Anthropol Unit, Warsaw, Poland; [Kromhout, Daan] Univ Groningen, Univ Med Ctr Groningen, NL-9700 AB Groningen, Netherlands; [Kruger, Herculina S.; Schutte, Aletta E.] North West Univ, Potchefstroom, South Africa; [Kubinova, Ruzena] Natl Inst Publ Hlth, Prague, Czech Republic; [Kujala, Urho M.] Univ Jyvaskyla, SF-40351 Jyvaskyla, Finland; [Dehghan, Abbas; Kumar, R. Krishna; Raj, Manu] Amrita Inst Med Sci, Ernakulam, Kerala, India; [Kusuma, Yadlapalli S.] All India Inst Med Sci, New Delhi, India; [Kyobutungi, Catherine] African Populat &amp; Hlth Res Ctr, Nairobi, Kenya; [Landrove, Orlando] Minist Salud Publ, Havana, Cuba; [Lappas, Georg] Sahlgrens Acad, Gothenburg, Sweden; [Leclercq, Catherine] Food &amp; Agr Org, Rome, Italy; [Lee, Jeannette; Lim, Wei-Yen; Nang, Ei Ei K.; Tai, E. Shyong] Natl Univ Singapore, Singapore, Singapore; [Lehtimaki, Terho] Tampere Univ Hosp, Tampere, Finland; [Lekhraj, Rampal] Univ Putra Malaysia, Serdang 43400, Malaysia; [Levitt, Naomi S.] Univ Cape Town, ZA-7700 Rondebosch, South Africa; [Lilly, Christa L.; Neal, William A.] W Virginia Univ, Morgantown, WV 26506 USA; [Fernanda Lima-Costa, M.; Peixoto, Sergio Viana] Fundacao Oswaldo Cruz, Rene Rachou Res Inst, Rio De Janeiro, Brazil; [Lin, Hsien-Ho] Natl Taiwan Univ, Taipei, Taiwan; [Lin, Xu; Ye, Xingwang] Univ Chinese Acad Sci, Beijing, Peoples R China; [Lorbeer, Roberto] Univ Med Greifswald, Greifswald, Germany; [Eugenio Lozano, Jose; Vega, Tomas] Consejeria Sanidad Junta de Castilla &amp; Leon, Valladolid, Spain; [Lytsy, Per] Uppsala Univ, S-75105 Uppsala, Sweden; [Machado-Coelho, George L. L.] Univ Fed Ouro Preto, Ouro Preto, MG, Brazil; [Machi, Suka] Jikei Univ, Sch Med, Tokyo, Japan; [Maggi, Stefania; Noale, Marianna] CNR, Rome, Italy; [Magliano, Dianna J.; Shaw, Jonathan E.] Baker IDI Heart &amp; Diabet Inst, Melbourne, Vic, Australia; [Makdisse, Marcia; Ritti-Dias, Raphael M.] Hosp Israelita Albert Einstein, Sao Paulo, Brazil; [Malyutina, Sofia] Inst Internal &amp; Prevent Med, Novosibirsk, Russia; [Manios, Yannis; Moschonis, George] Harokopio Univ, Kallithea, Greece; [Mann, Jim I.; McLean, Rachael M.; Miller, Jody C.; Parnell, Winsome R.] Univ Otago, Dunedin, New Zealand; [Manzato, Enzo; Zambon, Sabina] Univ Padua, I-35100 Padua, Italy; [Martorell, Reynaldo; Stein, Aryeh D.] Emory Univ, Atlanta, GA 30322 USA; [Mathiesen, Ellisiv B.; Wilsgaard, Tom] UiT Arctic Univ Norway, Tromso, Norway; [Matsha, Tandi E.] Cape Peninsula Univ Technol, Cape Town, South Africa; [Posso, Anselmo J. Mc Donald; Motta, Jorge; Rangel Reina, Daniel A.; Zuniga Cisneros, Julio] Gorgas Mem Inst Hlth Studies, Panama City, Panama; [McGarvey, Stephen T.] Brown Univ, Providence, RI 02912 USA; [McLachlan, Stela; Price, Jacqueline F.] Univ Edinburgh, Edinburgh EH8 9YL, Midlothian, Scotland; [McNulty, Breige A.] Univ Coll Dublin, Dublin, Ireland; [Khir, Amir Sharifuddin Md] Penang Med Coll, George Town, Malaysia; [Mediene-Benchekor, Sounnia] Univ Oran 1, Oran, Algeria; [Meirhaeghe, Aline; Ndiaye, Ndeye Coumba; Stathopoulou, Maria G.; Visvikis-Siest, Sophie] INSERM, F-75654 Paris 13, France; [Mohamed, Mostafa K.; Mostafa, Aya] Ain Shams Univ, Cairo, Egypt; [Mohammadifard, Noushin] Hypertens Res Ctr, Esfahan, Iran; [Molnar, Denes] Univ Pecs, Pecs, Hungary; [Monyeki, Kotsedi Daniel K.] Univ Limpopo, Polokwane, South Korea; [Moreno, Luis A.] Univ Zaragoza, E-50009 Zaragoza, Spain; [Morgan, Karen] RCSI Dublin, Dublin, Ireland; [Mossakowska, Malgorzata; Slusarczyk, Przemyslaw; Wojtyniak, Bogdan] Int Inst Mol &amp; Cell Biol, Warsaw, Poland; [Motlagh, Mohammad Esmaeel] Ahvaz Jundishapur Univ Med Sci, Ahwaz, Iran; [Muiesan, Maria L.; Salvetti, Massimo] Univ Brescia, I-25121 Brescia, Italy; [Nagel, Gabriele] Univ Ulm, D-89069 Ulm, Germany; [Naidu, Balkish M.] Inst Publ Hlth, Kuala Lumpur, Malaysia; [Nakamura, Harunobu] Kobe Univ, Kobe, Hyogo, Japan; [Namsna, Jana] Reg Author Publ Hlth, Banska Bystrica, Slovakia; [Nangia, Vinay B.] Suraj Eye Inst, Nagpur, Maharashtra, India; [Nguyen, Nguyen D.; Trinh, Oanh T. H.] Univ Pharm &amp; Med Ho Chi Minh City, Ho Chi Minh City, Vietnam; [Quang Ngoc Nguyen] Hanoi Med Univ, Hanoi, Vietnam; [Dehghan, Abbas; Nieto-Martinez, Ramfis E.; Ugel, Eunice] Univ Ctr Occidental Lisandro Alvarado, Lara, Venezuela; [Nishtar, Sania] Heartfile, Islamabad, Pakistan; [Al Nsour, Mohannad] Eastern Mediterranean Publ Hlth Network, Amman, Jordan; [Overvad, Kim] Aarhus Univ, DK-8000 Aarhus C, Denmark; [Owusu-Dabo, Ellis] Kwame Nkrumah Univ Sci &amp; Technol, Kumasi, Ghana; [Paccaud, Fred Michel] Inst Social &amp; Prevent Med, Bern, Switzerland; [Padez, Cristina] Univ Coimbra, P-3000 Coimbra, Portugal; [Palli, Domenico] Canc Prevent &amp; Res Inst, Genoa, Italy; [Panza, Francesco; Solfrizzi, Vincenzo] Univ Bari, I-70121 Bari, Italy; [Papandreou, Dimitrios] Zayed Univ, Dubai, U Arab Emirates; [Peeters, Petra H.; van der Schouw, Yvonne T.; van Rossem, Lenie] Univ Med Ctr Utrecht, Utrecht, Netherlands; [Pelletier, Catherine; Robitaille, Cynthia; Wang, Ming-Dong] Publ Hlth Agcy Canada, Ottawa, ON, Canada; [Pereira, Alexandre C.; Russo Horimoto, Andrea R. V.] Inst Heart, Sao Paulo, Brazil; [Marina Perez, Rosa] Natl Inst Hyg Epidemiol &amp; Microbiol, Havana, Cuba; [Son Thai Pham] Vietnam Natl Heart Inst, Hanoi, Vietnam; [Pilav, Aida] Fed Minist Hlth, Sarajevo, Bosnia &amp; Herceg; [Pilotto, Lorenza] Cardiovasc Prevent Ctr Udine, Udine, Italy; [Pitakaka, Freda; Simons, Leon A.] Univ New South Wales, Sydney, NSW 2052, Australia; [Plans-Rubio, Pedro] Publ Hlth Agcy Catalonia, Barcelona, Spain; [Polasek, Ozren] Univ Split, Split, Croatia; [Qorbani, Mostafa] Alborz Univ Med Sci, Karaj, Iran; [Rahman, Mahfuzar] BRAC, Dhaka, Bangladesh; [Raitakari, Olli] Turku Univ Hosp, Turku, Finland; [Rampal, Sanjay] Univ Malaya, Julius Ctr, Kuala Lumpur, Malaysia; [Redon, Josep] Univ Valencia, E-46003 Valencia, Spain; [Fernanda Lima-Costa, M.; Sy, Rody G.] Univ Philippines, Quezon City 1101, Philippines; [Ribeiro, Robespierre] Minas Gerais State Secretariat Hlth, Belo Horizonte, MG, Brazil; [Rigo, Fernando] Hlth Ctr San Agustin, Gran Canaria, Spain; [de Wit, Tobias F. Rinke] PharmAccess Fdn, Amsterdam, Netherlands; [Rodriguez-Villamizar, Laura A.] Univ Ind Santander, Bucaramanga, Santander, Spain; [Rojas-Martinez, Rosalba] Inst Nacl Salud Publ, Cuernavaca, Morelos, Mexico; [Rui, Ornelas] Univ Madeira, Funchal, Portugal; [Sachdev, Harshpal S.] Sitaram Bhartia Inst Sci &amp; Res, Delhi, India; [Sakarya, Sibel] Marmara Univ, Istanbul, Turkey; [Salonen, Jukka T.] Univ Helsinki, FIN-00014 Helsinki, Finland; [Sanchez-Abanto, Jose; Tarqui-Mamani, Carolina B.] Natl Inst Hlth, Lima, Peru; [Sans, Susana] Catalan Dept Hlth, Barcelona, Spain; [Santos, Diana; Sardinha, Luis B.] Univ Lisbon, Lisbon, Portugal; [dos Santos, Renata Nunes; Scazufca, Marcia] Univ Sao Paulo, Clin Hosp, BR-05508 Sao Paulo, Brazil; [Saramies, Jouko L.] S Karelia Social &amp; Hlth Care Dist, Lappeenranta, Finland; [Sarrafzadegan, Nizal] Isfahan Cardiovasc Res Ctr, Esfahan, Iran; [Savva, Savvas C.] Res &amp; Educ Inst Child Hlth, Nicosia, Cyprus; [Schargrodsky, Herman] Hosp Italiano Buenos Aires, Buenos Aires, DF, Argentina; [Senbanjo, Idowu O.] Lagos State Univ, Coll Med, Lagos, Nigeria; [Sepanlou, Sadaf G.] Digest Dis Res Inst, Tehran, Iran; [Shibuya, Kenji] Univ Tokyo, Tokyo 1138654, Japan; [Dehghan, Abbas; Simons, Judith] St Vincents Hosp, Darlinghurst, NSW, Australia; [Sonestedt, Emily; Stocks, Tanja; Wu, Aleksander Giwercman] Lund Univ, S-22100 Lund, Sweden; [Sorensen, Thorkild I. A.] Univ Copenhagen, DK-1168 Copenhagen, Denmark; [Jerome, Charles Sossa] Inst Reg Sante Publ, Ouidah, Benin; [Soumare, Aicha; Tzourio, Christophe] Univ Bordeaux, Bordeaux, France; [Staessen, Jan A.; Thijs, Lutgarde] Univ Leuven, Leuven, Belgium; [Stavreski, Bill] Heart Fdn, Melbourne, Vic, Australia; [Stehle, Peter] Univ Bonn, Bonn, Germany; [Stergiou, George S.] Sotiria Hosp, Athens, Greece; [Stokwiszewski, Jakub] Natl Inst Publ Health, Natl Inst Hyg, Warsaw, Poland; [Sun, Chien-An] Fu Jen Catholic Univ, New Taipei, Taiwan; [Tarawneh, Mohammed Rasoul] Minist Hlth, Amman, Jordan; [Torrent, Maties] IB SALUT Area Salut Menorca, Palma De Mallorca, Spain; [Traissac, Pierre] Inst Rech Dev, Marseille, France; [Trichopoulou, Antonia] Hellen Hlth Fdn, Athens, Greece; [Trivedi, Atul] Govt Med Coll, Bhavnagar, Gujarat, India; [Tshepo, Lechaba] Sefako Makgatho Hlth Sci Univ, Pretoria, South Africa; [Turley, Maria L.; Weerasekera, Deepa] Minist Hlth, Wellington, New Zealand; [Uusitalo, Hannu M. T.] Univ Tampere, Tays Eye Ctr, FIN-33101 Tampere, Finland; [Vanuzzo, Diego] Ctr Prevenz Cardiovasc Udine, Udine, Italy; [Velasquez-Melendez, Gustavo] Univ Fed Minas Gerais, Belo Horizonte, MG, Brazil; [Viikari-Juntura, Eira] Finnish Inst Occupat Hlth, Helsinki, Finland; [Vioque, Jesus] Univ Miguel Hernandez, Elche, Spain; [Vrijheid, Martine] Ctr Res Environm Epidemiol, Barcelona, Spain; [Wade, Alisha N.] Univ Witwatersrand, ZA-2050 Johannesburg, South Africa; [Wagner, Aline] Univ Strasbourg, Strasbourg, France; [Walton, Janette] Univ Coll Cork, Cork, Ireland; [Yusoff, Muhammad Fadhli Mohd; Mohamud, Wan Nazaimoon Wan] Inst Med Res, Kuala Lumpur, Malaysia; [Wang, Qian] Xinjiang Med Univ, Urumqi, Peoples R China; [Wang, Ya Xing] Beijing Tongren Hosp, Beijing, Peoples R China; [Whincup, Peter H.] St Georges Univ London, London, England; [Widhalm, Kurt] Med Univ Vienna, Vienna, Austria; [Xu, Haiquan] Minist Agr, Inst Food &amp; Nutr Dev, Beijing, Peoples R China; [Yan, Weili] Fudan Univ, Childrens Hosp, Shanghai, Peoples R China; [Yang, Xiaoguang; Zhao, Wenhua] Chinese Ctr Dis Control &amp; Prevent, Beijing, Peoples R China; [Yiallouros, Panayiotis K.] Univ Cyprus, CY-1678 Nicosia, Cyprus; [Yusoff, Muhammad Fadhli Mohd] Minist Hlth, Putrajaya, Malaysia; [Zhu, Dan] Inner Mongolia Med Univ, Hohhot, Peoples R China; [Zimmermann, Esther] Bispebjerg Hosp, Copenhagen, Denmark; [Zimmermann, Esther] Frederiksberg Univ Hosp, Frederiksberg, Denmark</t>
  </si>
  <si>
    <t>Ezzati, M (reprint author), Imperial Coll London, London W2 1PG, England.</t>
  </si>
  <si>
    <t>JAN 7</t>
  </si>
  <si>
    <t>Higueras-Fresnillo, S; Guallar-Castillon, P; Cabanas-Sanchez, V; Banegas, JR; Rodriguez-Artalejo, F; Martinez-Gomez, D</t>
  </si>
  <si>
    <t>Changes in physical activity and cardiovascular mortality in older adults</t>
  </si>
  <si>
    <t>JOURNAL OF GERIATRIC CARDIOLOGY</t>
  </si>
  <si>
    <t>[Higueras-Fresnillo, Sara; Cabanas-Sanchez, Veronica; Martinez-Gomez, David] Univ Autonoma Madrid, Fac Teacher Training &amp; Educ, Dept Phys Educ Sport &amp; Human Movement, Madrid, Spain; [Guallar-Castillon, Pilar; Banegas, Jose R.; Rodriguez-Artalejo, Fernando] Univ Autonoma Madrid, IdiPAZ, Sch Med, Dept Prevent Med &amp; Publ Hlth,CIBER Epidemiol &amp; Pu, Madrid, Spain; [Rodriguez-Artalejo, Fernando] CEI UAM CSIC, IMDEA Food Inst, Madrid, Spain</t>
  </si>
  <si>
    <t>Higueras-Fresnillo, S (reprint author), Univ Autonoma Madrid, Fac Teacher Training &amp; Educ, Dept Phys Educ Sport &amp; Human Movement, Madrid, Spain.</t>
  </si>
  <si>
    <t>1671-5411</t>
  </si>
  <si>
    <t>Rodriguez-Manas, L; Rodriguez-Artalejo, F; Sinclair, AJ</t>
  </si>
  <si>
    <t>The Third Transition: The Clinical Evolution Oriented to the Contemporary Older Patient</t>
  </si>
  <si>
    <t>[Rodriguez-Manas, Leocadio] Getafe Univ Hosp, Serv Geriatr, Madrid, Spain; [Rodriguez-Artalejo, Fernando] Univ Autonoma Madrid, Dept Prevent Med &amp; Publ Hlth, IdiPaz, Madrid, Spain; [Rodriguez-Artalejo, Fernando] CIBERESP, Madrid, Spain; [Sinclair, Alan J.] Diabet Frail Ltd, Medici Med Luton, Fdn Diabet Res Older People, Luton, Beds, England; [Sinclair, Alan J.] Aston Univ, Birmingham, W Midlands, England</t>
  </si>
  <si>
    <t>Rodriguez-Manas, L (reprint author), Getafe Univ Hosp, Serv Geriatr, Madrid, Spain.; Rodriguez-Manas, L (reprint author), Ctra Toledo,Km 12-500, Getafe 28905, Spain.</t>
  </si>
  <si>
    <t>Mass starvation in early life and adult hypertension in China</t>
  </si>
  <si>
    <t>[Banegas, Jose R.] Univ Autonoma Madrid IdiPAZ, Dept Prevent Med &amp; Publ Hlth, Madrid, Spain; [Banegas, Jose R.] CIBER Epidemiol &amp; Publ Hlth CIBERESP, Madrid, Spain</t>
  </si>
  <si>
    <t>Orozco Arbelaez, Edilbeto; Banegas, Jose Ramon; Rodriguez Artalejo, Fernando; Lopez Garcia, Esther</t>
  </si>
  <si>
    <t>Nutricion hospitalaria</t>
  </si>
  <si>
    <t>841-846</t>
  </si>
  <si>
    <t>2017 Jul 28</t>
  </si>
  <si>
    <t>Universidad Autonoma de Madrid. arbelaezo@gmail.com.</t>
  </si>
  <si>
    <t>1699-5198</t>
  </si>
  <si>
    <t>Adherence to nutritional recommendations in vending machines at secondary schools in Madrid (Spain), 2014-2015.</t>
  </si>
  <si>
    <t>Monroy-Parada, Doris Xiomara; Jacome-Gonzalez, Maria Luisa; Moya-Geromini, Maria Angeles; Rodriguez-Artalejo, Fernando; Royo-Bordonada, Miguel Angel</t>
  </si>
  <si>
    <t>Gaceta sanitaria</t>
  </si>
  <si>
    <t>2017 Jul 13 (Epub 2017 Jul 13)</t>
  </si>
  <si>
    <t>National School of Health, Carlos III Institute of Health, Madrid, Spain; Service of Preventive Medicine and Public Health, Albacete University Teaching Hospital Complex, Albacete, Spain. Electronic address: dorism@sescam.jccm.es.</t>
  </si>
  <si>
    <t>1578-1283</t>
  </si>
  <si>
    <t>Health Literacy and Health Outcomes in Very Old Patients With Heart Failure.</t>
  </si>
  <si>
    <t>Leon-Gonzalez, Rocio; Garcia-Esquinas, Esther; Paredes-Galan, Emilio; Ferrero-Martinez, Ana Isabel; Gonzalez-Guerrero, Jose Luis; Hornillos-Calvo, Mercedes; Menendez-Colino, Rocio; Torres-Torres, Ivett; Galan, Maria Concepcion; Torrente-Carballido, Marta; Olcoz-Chiva, Mayte; Rodriguez-Pascual, Carlos; Rodriguez-Artalejo, Fernando</t>
  </si>
  <si>
    <t>2017 Jul 08 (Epub 2017 Jul 08)</t>
  </si>
  <si>
    <t>Departamento de Medicina Preventiva y Salud Publica, Facultad de Medicina, Universidad Autonoma de Madrid/Idipaz, CIBERESP and IMDEA-Food Institute, CEI UAM+CSIC, Madrid, Spain.</t>
  </si>
  <si>
    <t>Physical Activity Attenuates Total and Cardiovascular Mortality Associated With Physical Disability: A National Cohort of Older Adults.</t>
  </si>
  <si>
    <t>Martinez-Gomez, David; Guallar-Castillon, Pilar; Higueras-Fresnillo, Sara; Garcia-Esquinas, Esther; Lopez-Garcia, Esther; Bandinelli, Stefania; Rodriguez-Artalejo, Fernando</t>
  </si>
  <si>
    <t>2017 Jun 16 (Epub 2017 Jun 16)</t>
  </si>
  <si>
    <t>Department of Physical Education, Sport and Human Movement, Faculty of Teacher Training and Education, Universidad Autonoma de Madrid, Spain.</t>
  </si>
  <si>
    <t>1758-535X</t>
  </si>
  <si>
    <t>Intake of B vitamins and impairment in physical function in older adults.</t>
  </si>
  <si>
    <t>Struijk, Ellen A; Lana, Alberto; Guallar-Castillon, Pilar; Rodriguez-Artalejo, Fernando; Lopez-Garcia, Esther</t>
  </si>
  <si>
    <t>2017 May 23 (Epub 2017 May 23)</t>
  </si>
  <si>
    <t>Department of Preventive Medicine and Public Health, School of Medicine, Universidad Autonoma de Madrid-IdiPaz, CIBERESP (CIBER of Epidemiology and Public Health), Madrid, Spain. Electronic address: ellen.struijk@uam.es.</t>
  </si>
  <si>
    <t>Environmental Pollutants, Limitations in Physical Functioning, and Frailty in Older Adults.</t>
  </si>
  <si>
    <t>Garcia-Esquinas, Esther; Rodriguez-Artalejo, Fernando</t>
  </si>
  <si>
    <t>Current environmental health reports</t>
  </si>
  <si>
    <t>Department of Preventive Medicine and Public Health, School of Medicine, Universidad Autonoma de Madrid/ IdiPaz and CIBER of Epidemiology and Public Health (CIBERESP), Calle del Arzobispo Morcillo 4, 28029, Madrid, Spain. esthergge@gmail.com.</t>
  </si>
  <si>
    <t>2196-5412</t>
  </si>
  <si>
    <t>Association between serum uric acid concentrations and grip strength: Is there effect modification by age?</t>
  </si>
  <si>
    <t>2017 Jan 17 (Epub 2017 Jan 17)</t>
  </si>
  <si>
    <t>Department of Preventive Medicine and Public Health, Universidad Autonoma de Madrid/IdiPaz, Madrid, Spain; CIBER of Epidemioloy and Public Health (CIBERESP), Madrid, Spain. Electronic address: esthergge@gmail.com.</t>
  </si>
  <si>
    <t>Borras, N; Batlle, J; Perez-Rodriguez, A; Lopez-Fernandez, MF; Rodriguez-Trillo, A; Loures, E; Cid, AR; Bonanad, S; Cabrera, N; Moret, A; Parra, R; Mingot-Castellano, ME; Balda, I; Altisent, C; Perez-Montes, R; Fisac, RM; Iruin, G; Herrero, S; Soto, I; de Rueda, B; Jimenez-Yuste, V; Alonso, N; Vilarino, D; Arija, O; Campos, R; Paloma, MJ; Bermejo, N; Berrueco, R; Mateo, J; Arribalzaga, K; Marco, P; Palomo, A; Sarmiento, L; Inigo, B; Nieto, MD; Vidal, R; Martinez, MP; Aguinaco, R; Cesar, JM; Ferreiro, M; Garcia-Frade, J; Rodriguez-Huerta, AM; Cuesta, J; Rodriguez-Gonzalez, R; Garcia-Candel, F; Cornudella, R; Aguilar, C; Vidal, F; Corrales, I</t>
  </si>
  <si>
    <t>Molecular and clinical profile of von Willebrand disease in Spain (PCM-EVW-ES): comprehensive genetic analysis by next-generation sequencing of 480 patients</t>
  </si>
  <si>
    <t>HAEMATOLOGICA</t>
  </si>
  <si>
    <t>[Borras, Nina; Parra, Rafael; Vidal, Francisco; Corrales, Irene] Banc Sang i Teixits, Barcelona, Spain; [Borras, Nina; Vidal, Francisco; Corrales, Irene] VHIR UAB, Barcelona, Spain; [Batlle, Javier; Perez-Rodriguez, Almudena; Fernanda Lopez-Fernandez, Maria; Rodriguez-Trillo, Angela; Loures, Esther] Complexo Hosp Univ A Coruna, INIBIC, La Coruna, Spain; [Rosa Cid, Ana; Bonanad, Santiago; Cabrera, Noelia; Moret, Andres] Hosp Univ &amp; Politecn La Fe, Valencia, Spain; [Parra, Rafael; Altisent, Carme] Hosp Univ Vall dHebron, Barcelona, Spain; [Eva Mingot-Castellano, Maria; Palomo, Angeles] Hosp Reg Univ Malaga, Malaga, Spain; [Balda, Ignacia] Hosp Univ Dr Negrin, Las Palmas Gran Canaria, Spain; [Perez-Montes, Rocio] Hosp Univ Marques Valdecilla, Santander, Spain; [Maria Fisac, Rosa] Salud Castilla &amp; Leon, Segovia, Spain; [Iruin, Gemma] Hosp Univ Cruces, Baracaldo, Spain; [Herrero, Sonia] Hosp Univ Guadalajara, Guadalajara, Spain; [Soto, Inmaculada] Hosp Univ Cent Asturias, Oviedo, Spain; [de Rueda, Beatriz] Hosp Univ Miguel Servet, Zaragoza, Spain; [Jimenez-Yuste, Victor] Hosp Univ La Paz, Madrid, Spain; [Alonso, Nieves] Hosp Infanta Cristina, Badajoz, Spain; [Vilarino, Dolores] Complejo Hosp Univ Santiago de Compostela, Santiago De Compostela, Spain; [Arija, Olga] Hosp Univ Lucus Augusti, Lugo, Spain; [Campos, Rosa] Hosp Jerez de la Frontera, Cadiz, Spain; [Jose Paloma, Maria] Hosp Virgen Camino, Pamplona, Spain; [Bermejo, Nuria] Hosp San Pedro de Alcantara, Caceres, Spain; [Berrueco, Ruben] Hosp San Juan Dios, Barcelona, Spain; [Mateo, Jose] Hosp Santa Creu &amp; Sant Pau, Barcelona, Spain; [Arribalzaga, Karmele] Hosp Univ Fdn Alcorcon, Madrid, Spain; [Marco, Pascual] Hosp Gen Alicante, Alicante, Spain; [Sarmiento, Lizheidy] Hosp Univ 12 Octubre, Madrid, Spain; [Inigo, Belen] Hosp Clin San Carlos, Madrid, Spain; [del Mar Nieto, Maria] Complejo Hosp Jaen, Jaen, Spain; [Vidal, Rosa] Fdn Jimenez Diaz, Madrid, Spain; [Paz Martinez, Maria] Hosp Nuestra Senora Sonsoles, Avila, Spain; [Aguinaco, Reyes] Hosp Univ Tarragona Joan XXIII, Tarragona, Spain; [Maria Cesar, Jesus] Hosp Ramon &amp; Cajal, Madrid, Spain; [Ferreiro, Maria] Hosp Montecelo, Pontevedra, Spain; [Garcia-Frade, Javier] Hosp Rio Hortega, Valladolid, Spain; [Maria Rodriguez-Huerta, Ana] Hosp Gregorio Maranon, Madrid, Spain; [Cuesta, Jorge] Hosp Virgen Salud, Toledo, Spain; [Rodriguez-Gonzalez, Ramon] Hosp Severo Ochoa, Madrid, Spain; [Garcia-Candel, Faustino] Hosp Clin Univ Virgen Arrixaca, Murcia, Spain; [Cornudella, Rosa] Hosp Clin Univ Lozano Blesa, Zaragoza, Spain; [Aguilar, Carlos] Hosp Santa Barbara, Soria, Spain; [Vidal, Francisco] CIBER Enfermedades Cardiovasc, Madrid, Spain</t>
  </si>
  <si>
    <t>Vidal, F; Corrales, I (reprint author), Banc Sang i Teixits, Barcelona, Spain.; Vidal, F; Corrales, I (reprint author), VHIR UAB, Barcelona, Spain.; Vidal, F (reprint author), CIBER Enfermedades Cardiovasc, Madrid, Spain.</t>
  </si>
  <si>
    <t>0390-6078</t>
  </si>
  <si>
    <t>Fernandez-Bello, I; Stenmo, C; Butta, N; Lind, V; Ezban, M; Jimenez-Yuste, V</t>
  </si>
  <si>
    <t>The pharmacokinetics and pharmacodynamics of single-dose and multiple-dose recombinant activated factor VII in patients with haemophilia A or B</t>
  </si>
  <si>
    <t>HAEMOPHILIA</t>
  </si>
  <si>
    <t>[Fernandez-Bello, I.; Butta, N.; Jimenez-Yuste, V.] Univ Hosp La Paz IdiPaz, Madrid, Spain; [Stenmo, C.] Novo Nordisk A S, Soborg, Denmark; [Lind, V.; Ezban, M.] Novo Nordisk A S, Malov, Denmark; [Jimenez-Yuste, V.] Univ Autonoma Madrid, Madrid, Spain</t>
  </si>
  <si>
    <t>Jimenez-Yuste, V (reprint author), Hosp Univ La Paz, Unidad Coagulopatias, Serv Hematol, Paseo Castellana 261, Madrid 28046, Spain.</t>
  </si>
  <si>
    <t>1351-8216</t>
  </si>
  <si>
    <t>Gonzalez-Lopez, TJ; Fernandez-Fuertes, F; Hernandez-Rivas, J; Sanchez-Gonzalez, B; Martinez-Robles, V; Alvarez-Roman, M; Perez-Rus, G; Pascual, C; Bernat, S; Arrieta-Cerdan, E; Aguilar, C; Barez, A; Penarrubia, MJ; Olivera, P; Fernandez-Rodriguez, A; de Cabo, E; Garcia-Frade, L; Gonzalez-Porras, J</t>
  </si>
  <si>
    <t>Efficacy and safety of eltrombopag in persistent and newly diagnosed ITP in clinical practice</t>
  </si>
  <si>
    <t>INTERNATIONAL JOURNAL OF HEMATOLOGY</t>
  </si>
  <si>
    <t>[Jose Gonzalez-Lopez, Tomas] Hosp Univ Burgos, Dept Hematol, Ave Islas Baleares S-N, Burgos 09006, Spain; [Fernandez-Fuertes, Fernando] Hosp Univ Insular Gran Canaria, Dept Hematol, Las Palmas Gran Canaria, Spain; [Angel Hernandez-Rivas, Jose] Hosp Infanta Leonor, Dept Hematol, Madrid, Spain; [Sanchez-Gonzalez, Blanca] Hosp del Mar, Dept Hematol, Barcelona, Spain; [Martinez-Robles, Violeta] Hosp Leon, Dept Hematol, Leon, Spain; [Teresa Alvarez-Roman, Maria] Hosp Univ La Paz, Dept Hematol, Madrid, Spain; [Perez-Rus, Gloria; Pascual, Cristina] Hosp Gen Univ Gregorio Maranon, Dept Hematol, Madrid, Spain; [Bernat, Silvia] Hosp La Plana, Dept Hematol, Castellon de La Plana, Spain; [Arrieta-Cerdan, Esther] Hosp Univ Burgos, Dept Stat, Burgos, Spain; [Aguilar, Carlos] Hosp Soria, Dept Hematol, Soria, Spain; [Barez, Abelardo] Hosp Avila, Dept Hematol, Avila, Spain; [Jesus Penarrubia, Maria] Hosp Clin Valladolid, Dept Hematol, Valladolid, Spain; [Olivera, Pavel] Hosp Univ Vall de Hebron, Dept Hematol, Barcelona, Spain; [Fernandez-Rodriguez, Angeles] Hosp Univ Cent Asturias, Dept Hematol, Oviedo, Asturias, Spain; [de Cabo, Erik] Hosp Bierzo, Dept Hematol, Leon, Spain; [Javier Garcia-Frade, Luis] Hosp Univ Rio Hortega, Dept Hematol, Valladolid, Spain; [Ramon Gonzalez-Porras, Jose] IBSAL Hosp Univ Salamanca, Dept Hematol, Salamanca, Spain</t>
  </si>
  <si>
    <t>Gonzalez-Lopez, TJ (reprint author), Hosp Univ Burgos, Dept Hematol, Ave Islas Baleares S-N, Burgos 09006, Spain.</t>
  </si>
  <si>
    <t>0925-5710</t>
  </si>
  <si>
    <t>Gonzalez-Lopez, TJ; Alvarez-Roman, MT; Pascual, C; Sanchez-Gonzalez, B; Fernandez-Fuentes, F; Perez-Rus, G; Hernandez-Rivas, JA; Bernat, S; Bastida, JM; Martinez-Badas, MP; Martinez-Robles, V; Soto, I; Olivera, P; Bolanos, E; Alonso, R; Entrena, L; Gomez-Nunez, M; Alonso, A; Cobo, MY; Caparros, I; Tenorio, M; Arrieta-Cerdan, E; Lopez-Ansoar, E; Garcia-Frade, J; Gonzalez-Porras, JR</t>
  </si>
  <si>
    <t>Use of eltrombopag for secondary immune thrombocytopenia in clinical practice</t>
  </si>
  <si>
    <t>BRITISH JOURNAL OF HAEMATOLOGY</t>
  </si>
  <si>
    <t>[Gonzalez-Lopez, Tomas J.] Hosp Univ Burgos, Dept Haematol, Burgos, Spain; [Alvarez-Roman, Maria T.] Hosp Univ La Paz, Dept Haematol, Madrid, Spain; [Pascual, Cristina; Perez-Rus, Gloria] Hosp Univ Gregorio Maranon, Dept Haematol, Madrid, Spain; [Sanchez-Gonzalez, Blanca] Hosp del Mar, Dept Haematol, Barcelona, Spain; [Fernandez-Fuentes, Fernando] Hosp Univ Insular Gran Canaria, Dept Haematol, Las Palmas Gran Canaria, Spain; [Hernandez-Rivas, Jose A.] Hosp Infanta Leonor, Dept Haematol, Madrid, Spain; [Bernat, Silvia] Hosp La Plana, Dept Haematol, Castellon de La Plana, Spain; [Bastida, Jose M.; Gonzalez-Porras, Jose R.] IBSAL Hosp Univ Salamanca, Dept Haematol, Salamanca, Spain; [Martinez-Badas, Maria P.] Hosp Avila, Dept Haematol, Avila, Spain; [Martinez-Robles, Violeta] Hosp Leon, Dept Haematol, Leon, Spain; [Soto, Inmaculada] Hosp Univ Cent Asturias, Dept Haematol, Oviedo, Spain; [Olivera, Pavel] Hosp Univ Valle Hebron, Dept Haematol, Barcelona, Spain; [Bolanos, Estefania] Hosp Univ Clin San Carlos, Dept Haematol, Madrid, Spain; [Alonso, Rafael] Hosp Univ Doce Octubre, Dept Haematol, Madrid, Spain; [Entrena, Laura] Hosp Univ Virgen Nieves, Dept Haematol, Granada, Spain; [Gomez-Nunez, Marta] Dept Haematol, Parc Sanit Tauli, Sabadell, Barcelona, Spain; [Alonso, Arancha] Hosp Univ Quiron Madrid, Dept Haematol, Madrid, Spain; [Cobo, Maria Yera] Hosp Puerta Mar, Dept Haematol, Cadiz, Spain; [Caparros, Isabel] Hosp Clin Malaga, Dept Haematol, Malaga, Spain; [Tenorio, Maria] Hosp Univ Ramon y Cajal, Dept Haematol, Madrid, Spain; [Arrieta-Cerdan, Esther] Hospi Univ Burgos, Dept Stat, Burgos, Spain; [Lopez-Ansoar, Elsa] Complejo Hosp Univ Orense, Dept Haematol, Orense, Spain; [Garcia-Frade, Javier] Hosp Univ Rio Hortega, Dept Haematol, Valladolid, Spain</t>
  </si>
  <si>
    <t>Gonzalez-Lopez, TJ (reprint author), Hosp Univ Burgos, Serv Hematol, Ave Islas Baleares S-N, Burgos 09006, Spain.</t>
  </si>
  <si>
    <t>0007-1048</t>
  </si>
  <si>
    <t>1365-2141</t>
  </si>
  <si>
    <t>Hermans, C; Auerswald, G; Benson, G; Dolan, G; Duffy, A; Jimenez-Yuste, V; Ljung, R; Morfini, M; Lambert, T; Osooli, M; Salek, SZ</t>
  </si>
  <si>
    <t>Outcome measures for adult and pediatric hemophilia patients with inhibitors</t>
  </si>
  <si>
    <t>EUROPEAN JOURNAL OF HAEMATOLOGY</t>
  </si>
  <si>
    <t>[Hermans, Cedric] Clin Univ St Luc, Div Haematol, Brussels, Belgium; [Auerswald, Guenter] Prof Hess Childrens Hosp, Klinikum Bremen Mitte, Bremen, Germany; [Benson, Gary] Northern Ireland Haemophilia Comprehens Care Ctr, Belfast, Antrim, North Ireland; [Dolan, Gerry] Queens Med Ctr, Dept Haematol, Nottingham, England; [Duffy, Anne] Irish Haemophilia Soc, Dublin, Ireland; [Jimenez-Yuste, Victor] Univ Autonoma Madrid, Hosp Univ La Paz, Serv Hematol, Unidad Coagulopatias, Madrid, Spain; [Ljung, Rolf] Lund Univ, Skane Univ Hosp, Dept Paediat, Malmo, Sweden; [Ljung, Rolf] Lund Univ, Skane Univ Hosp, Malmo Ctr Thrombosis &amp; Haemostasis, Malmo, Sweden; [Morfini, Massimo] Italian Assoc Haemophilia Ctr AICE, Florence, Italy; [Lambert, Thierry] Bicetre AP HP Hosp, Hemophilia Care Ctr, Paris, France; [Lambert, Thierry] Fac Med Paris XI, Paris, France; [Osooli, Mehdi] Skane Univ Hosp, Dept Translat Med, Malmo Ctr Thrombosis &amp; Haemostasis, Malmo, Sweden; [Salek, Silva Zupancic] Univ Hosp Ctr Zagreb, Dept Haematol, Natl Haemophilia &amp; Thrombophilia Ctr, Zagreb, Croatia; [Salek, Silva Zupancic] Univ Zagreb, Sch Med, Zagreb, Croatia; [Salek, Silva Zupancic] Univ Osijek, Sch Med, Osijek, Croatia</t>
  </si>
  <si>
    <t>Hermans, C (reprint author), Clin Univ St Luc, Div Haematol, Haemophilia Clin, Haemostasis &amp; Thrombosis Unit, Brussels, Belgium.</t>
  </si>
  <si>
    <t>0902-4441</t>
  </si>
  <si>
    <t>Orsini, S; Noris, P; Bury, L; Heller, PG; Santoro, C; Kadir, RA; Butta, NC; Falcinelli, E; Cid, AR; Fabris, F; Fouassier, M; Miyazaki, K; Lozano, ML; Zuniga, P; Flaujac, C; Podda, GM; Bermejo, N; Favier, R; Henskens, Y; De Maistre, E; De Candia, E; Mumford, AD; Ozdemir, GN; Eker, I; Nurden, P; Bayart, S; Lambert, MP; Bussel, J; Zieger, B; Tosetto, A; Melazzini, F; Glembotsky, AC; Pecci, A; Cattaneo, M; Schlegel, N; Gresele, P</t>
  </si>
  <si>
    <t>Bleeding risk of surgery and its prevention in patients with inherited platelet disorders</t>
  </si>
  <si>
    <t>[Orsini, Sara; Bury, Loredana; Falcinelli, Emanuela; Cid, Ana Rosa; Gresele, Paolo] Univ Perugia, Sect Internal &amp; Cardiovasc Med, Dept Med, Perugia, Italy; [Noris, Patrizia; Melazzini, Federica; Pecci, Alessandro] Univ Pavia, IRCCS Policlin S Matteo Fdn, Dept Internal Med, Pavia, Italy; [Heller, Paula G.; Glembotsky, Ana C.] Univ Buenos Aires, CONICET, Inst Invest Med Alfredo Lanari, Hematol Invest, Buenos Aires, DF, Argentina; [Santoro, Cristina] Univ Roma La Sapienza, Rome, Italy; [Kadir, Rezan A.] Royal Free Hosp, Haemophilia Ctr, London, England; [Kadir, Rezan A.] Royal Free Hosp, Haemostasis Unit, London, England; [Butta, Nora C.] Hosp Univ La Paz IDIPaz, Unidad Hematol, Madrid, Spain; Hosp Univ &amp; Politecn La Fe, Unidad Hemostasia &amp; Trombosis, Valencia, Spain; [Fabris, Fabrizio] Azienda Osped Univ Padova, Clin Med Med Interna CLOPD 1, Dipartimento Assistenziale Integrato Med, Padua, Italy; [Fabris, Fabrizio] Univ Padua, Dipartimento Med, Padua, Italy; [Fouassier, Marc] CHU Nantes, Consultat Hemostase CRTH, Nantes, France; [Miyazaki, Koji] Kitasato Univ, Sch Med, Dept Hematol, Sagamihara, Kanagawa, Japan; [Luisa Lozano, Maria] Univ Murcia, Serv Hematol &amp; Oncol Med, Hosp Univ Morales Meseguery, Ctr Reg Hemodonac,IMIB Arrixaca, Murcia 30003, Spain; [Luisa Lozano, Maria] ISCIII, CIBERER, Grp Invest CB15 00055, Madrid, Spain; [Zuniga, Pamela] Pontificia Univ Catolica Chile, Sch Med, Dept Hematol Oncol, Santiago, Chile; [Flaujac, Claire] Cochin Hosp, Serv Hematol Biol, Paris, France; [Podda, Gian Marco; Cattaneo, Marco] Univ Milan, Dipartimento Sci Salute, ASST Santi Paolo &amp; Carlo, Med 3, Milan, Italy; [Bermejo, Nuria] Hosp San Pedro de Alcantara, Dept Hematol, Caceres, Spain; [Favier, Remi] Armand Trousseau Childrens Hosp, AP HP, French Reference Ctr Inherited Platelet Disorders, Paris, France; [Henskens, Yvonne] Maastricht Univ, Med Ctr, Hematol Lab, Maastricht, Netherlands; [De Maistre, Emmanuel] Ctr Hosp Univ Dijon, Dept Biol &amp; Haematol, Dijon, France; [De Candia, Erica] Univ Cattolica Sacro Cuore, Policlin Agostino Gemelli, Hemostasis &amp; Thrombosis Unit, Inst Internal Med, Rome, Italy; [Mumford, Andrew D.] Univ Bristol, Sch Clin Sci, Bristol, Avon, England; [Ozdemir, Gul Nihal] Cerrahpasa Med Fac, Dept Pediat Hematol, Istanbul, Turkey; [Eker, Ibrahim] Gulhane Mil Med Fac, Dept Pediat Hematol, Ankara, Turkey; [Nurden, Paquita] Bordeaux Univ Hosp Ctr, Xavier Arnozan Hosp, Reference Ctr Platelet Disorders, Rythmol &amp; Cardiac Modeling Inst LIRYC, Pessac, France; [Bayart, Sophie] Ctr Hosp Univ Rennes, Ctr Reg Traitement Hemophiles, Rennes, France; [Lambert, Michele P.] Univ Penn, Sch Med, Childrens Hosp Philadelphia, Div Hematol 1,Dept Pediat, Philadelphia, PA 19104 USA; [Bussel, James] Weill Cornell Med, Div Hematol, Dept Pediat, New York, NY USA; [Zieger, Barbara] Univ Med Ctr Freiburg, Dept Pediat &amp; Adolescent Med, Freiburg, Germany; [Tosetto, Alberto] S Bortolo Hosp, Dept Hematol, Vicenza, Italy; [Schlegel, Nicole] CHU Robert Debre, AP HP, Serv Hematol Biol, CRPP, Paris, France</t>
  </si>
  <si>
    <t>Gresele, P (reprint author), Univ Perugia, Sect Internal &amp; Cardiovasc Med, Dept Med, Perugia, Italy.</t>
  </si>
  <si>
    <t>Martin, MIG; Albendea, MAC; Urdiola, MF; Ortigueira, MDMM; Yuste, VJ</t>
  </si>
  <si>
    <t>FLAG-IDA IN THE TREATMENT OF ACUTE LEUKEMIA: SINGLE-CENTER EXPERIENCE</t>
  </si>
  <si>
    <t>[Goyanes Martin, M. I.; Canales Albendea, M. A.; Fabra Urdiola, M.; Meijon Ortigueira, M. D. M.; Jimenez Yuste, V.] Hosp La Paz, Hematol, Madrid, Spain</t>
  </si>
  <si>
    <t>Mullins, ES; Stasyshyn, O; Alvarez-Roman, MT; Osman, D; Liesner, R; Engl, W; Sharkhawy, M; Abbuehl, BE</t>
  </si>
  <si>
    <t>Extended half-life pegylated, full-length recombinant factor VIII for prophylaxis in children with severe haemophilia A</t>
  </si>
  <si>
    <t>[Mullins, E. S.] Cincinnati Childrens Hosp Med Ctr, Cincinnati, OH 45229 USA; [Stasyshyn, O.] NAMSU, SI Inst Blood Pathol &amp; Transfus Med, Lvov, Ukraine; [Alvarez-Roman, M. T.] Hosp Univ La Paz, Madrid, Spain; [Osman, D.] Hosp Tengku Ampuan Rahimah, Klang, Selangor, Malaysia; [Liesner, R.] Great Ormond St Hosp Sick Children, London, England; [Engl, W.; Sharkhawy, M.; Abbuehl, B. E.] Shire, Donau City Str 7, A-1220 Vienna, Austria</t>
  </si>
  <si>
    <t>Abbuehl, BE (reprint author), Shire, Donau City Str 7, A-1220 Vienna, Austria.</t>
  </si>
  <si>
    <t>Santagostino, E; Salces, MM; Lejniece, S; Janic, D; Tripkovic, N; Matytsina, I</t>
  </si>
  <si>
    <t>Spontaneous Bleeding Rate On Turoctocog Alfa Prophylaxis in a Large Cohort of Patients With Haemophilia A Followed For up to 5 Years - Trends Over Time and Across Geography</t>
  </si>
  <si>
    <t>[Santagostino, E.] Maggiore Hosp Policlin, Angelo Bianchi Bonomi Hemophilia &amp; Thrombosis Ctr, IRCCS Ca Granda Fdn, Milan, Italy; [Santagostino, E.] Univ Milan, Milan, Italy; [Martin Salces, M.] Hosp La Paz, Hematol, Madrid, Spain; [Lejniece, S.] Riga East Clin Univ Hosp, Chemotherapy &amp; Hematol Clin, Riga, Latvia; [Janic, D.] Univ Childrens Hosp Belgrade, Belgrade, Serbia; [Tripkovic, N.] Novo Nordisk, Zurich, Switzerland; [Matytsina, I.] Novo Nordisk, Soborg, Denmark</t>
  </si>
  <si>
    <t>Lejniece, S; Martin-Salces, M; Matytsina, I; Korsholm, L; Santagostino, E</t>
  </si>
  <si>
    <t>Safety of Turoctocog Alfa for Prevention And Treatment Of Bleeds in Patients With Severe Haemophilia A: Final Results From the Guardian (TM) 2 Trial</t>
  </si>
  <si>
    <t>[Lejniece, S.] Riga East Clin Univ Hosp, Chemotherapy &amp; Hematol Clin, Riga, Latvia; [Martin-Salces, M.] Hosp La Paz, Med Adjunto Hematol, Madrid, Spain; [Matytsina, I.; Korsholm, L.] Novo Nordisk AS, Soborg, Denmark; [Santagostino, E.] Maggiore Hosp Policlin, IRCCS Ca Granda Fdn, Angelo Bianchi Bonomi Hemophilia &amp; Thrombosis Ctr, Milan, Italy</t>
  </si>
  <si>
    <t>Salek, SZ; Auerswald, G; Benson, G; Dolan, G; Duffy, A; Hermans, C; Jimenez-Yuste, V; Ljung, R; Morfini, M; Santagostino, E; Lambert, T</t>
  </si>
  <si>
    <t>Beyond stopping the bleed: short-term episodic prophylaxis with recombinant activated factor FVII in haemophilia patients with inhibitors</t>
  </si>
  <si>
    <t>BLOOD TRANSFUSION</t>
  </si>
  <si>
    <t>[Salek, Silva Zupancic] Univ Hosp Ctr Zagreb, Natl Haemophilia Ctr, Kispat Str 12, Zagreb 10000, Croatia; [Auerswald, Guenter] Prof Hess Childrens Hosp, Klinikum Bremen Mitte, Bremen, Germany; [Benson, Gary] Northern Ireland Haemophilia Comprehens Care Ctr, Belfast, Antrim, North Ireland; [Dolan, Gerry] Queens Med Ctr, Dept Haematol, Nottingham, England; [Duffy, Anne] Irish Haemophilia Soc, Dublin, Ireland; [Hermans, Cedric] Clin St Luc, Div Haematol, Brussels, Belgium; [Jimenez-Yuste, Victor] Univ Autonoma Madrid, Haematol Serv, Coagulopathy Unit, La Paz Univ Hosp, Madrid, Spain; [Ljung, Rolf] Lund Univ, Dept Clin Sci Lund, Malmo, Sweden; [Ljung, Rolf] Lund Univ, Dept Paediat, Malmo, Sweden; [Ljung, Rolf] Skane Univ Hosp, Malmo Ctr Thrombosis &amp; Haemostasis, Malmo, Sweden; [Morfini, Massimo] Italian Assoc Haemophilia Ctr Directors, AICE, Florence, Italy; [Santagostino, Elena] Maggiore Hosp, IRCCS Ca Granda Fdn, Angelo Bianchi Bonomi Haemophilia &amp; Thrombosis Ct, Milan, Italy; [Lambert, Thierry] Bicetre AP HP Hosp, Hemophilia Care Ctr, Paris, France; [Lambert, Thierry] Fac Med Paris XI, Paris, France</t>
  </si>
  <si>
    <t>Salek, SZ (reprint author), Univ Hosp Ctr Zagreb, Natl Haemophilia Ctr, Kispat Str 12, Zagreb 10000, Croatia.</t>
  </si>
  <si>
    <t>1723-2007</t>
  </si>
  <si>
    <t>Peyvandi, F; Ettingshausen, CE; Goudemand, J; Jimenez-Yuste, V; Santagostino, E; Makris, M</t>
  </si>
  <si>
    <t>New findings on inhibitor development: from registries to clinical studies</t>
  </si>
  <si>
    <t>[Peyvandi, F.; Santagostino, E.] Univ Milan, Fdn IRCCS Ca Granda Osped Maggiore Policlin, Angelo Bianchi Bonomi Hemophilia &amp; Thrombosis Ctr, Milan, Italy; [Peyvandi, F.; Santagostino, E.] Univ Milan, Dept Pathophysiol &amp; Transplantat, Milan, Italy; [Ettingshausen, C. E.] HZRM Haemophilia Ctr Rhein Main, Frankfurt, Germany; [Goudemand, J.] Univ Lille, Sch Med, Lille, France; [Jimenez-Yuste, V.] Univ Autonoma Madrid, Dept Haematol, Madrid, Spain; [Jimenez-Yuste, V.] La Paz Univ Hosp, Madrid, Spain; [Makris, M.] Royal Hallamshire Hosp, Sheffield Haemophilia &amp; Thrombosis Ctr, Sheffield, S Yorkshire, England</t>
  </si>
  <si>
    <t>Peyvandi, F (reprint author), Univ Milan, Fdn IRCCS Ca Granda Osped Maggiore Policlin, Angelo Bianchi Bonomi Hemophilia &amp; Thrombosis Ctr, Milan, Italy.; Peyvandi, F (reprint author), Univ Milan, Dept Pathophysiol &amp; Transplantat, Milan, Italy.</t>
  </si>
  <si>
    <t>Berntorp, E; Dolan, G; Hay, C; Linari, S; Santagostino, E; Tosetto, A; Castaman, G; Alvarez-Roman, M; Lopez, RP; Oldenburg, J; Albert, T; Scholz, U; Holmstrom, M; Schved, JF; Trossaert, M; Hermans, C; Boban, A; Ludlam, C; Lethagen, S</t>
  </si>
  <si>
    <t>European retrospective study of real-life haemophilia treatment</t>
  </si>
  <si>
    <t>[Berntorp, E.] Lund Univ, Clin Coagulat Res Unit, Malmo, Sweden; [Dolan, G.] St Thomas Hosp, Haemophilia Ctr, London, England; [Hay, C.] Manchester Royal Infirm, Dept Haematol, Manchester, Lancs, England; [Linari, S.; Castaman, G.] Careggi Univ Hosp, Ctr Bleeding Disorders, Florence, Italy; [Santagostino, E.] Maggiore Hosp Policlin, IRCCS Ca Granda Fdn, Angelo Bianchi Bonomi Hemophilia &amp; Thrombosis Ctr, Milan, Italy; [Tosetto, A.; Castaman, G.] San Bortolo Hosp, Dept Cell Therapy &amp; Hematol, Hemophilia &amp; Thrombosis Ctr, Vicenza, Italy; [Alvarez-Roman, Mt] Hosp Univ La Paz, Thrombosis &amp; Haemostasis Unit, Madrid, Spain; [Parra Lopez, R.] Hosp Valle De Hebron, Unidad Hemofilia, Barcelona, Spain; [Oldenburg, J.; Albert, T.] Univ Klin Bonn, Inst Expt Hamatol &amp; Transfus Med, Bonn, Germany; [Scholz, U.] Ctr Haemostasis, Leipzig, Germany; [Holmstrom, M.] Karolinska Univ Hosp, Coagulat Unit, Hematol Ctr Karolinska, Stockholm, Sweden; [Holmstrom, M.] Karolinska Inst, Dept Med, Solna, Sweden; [Schved, J-F] Hop St Eloi, Lab Hematol, Montpellier, France; [Trossaert, M.] CHU, Ctr Reg Traitement Hemophilie, Nantes, France; [Hermans, C.; Boban, A.] St Luc Univ Hosp, Haemophilia Clin, Haemostasis &amp; Thrombosis Unit, Brussels, Belgium; [Boban, A.] Univ Hosp Ctr Zagreb, Med Sch Zagreb, Dept Hematol, Zagreb, Croatia; [Ludlam, C.; Lethagen, S.] Sobi, Stockholm, Sweden; [Ludlam, C.] Univ Edinburgh, Edinburgh, Midlothian, Scotland; [Lethagen, S.] Univ Copenhagen, Copenhagen, Denmark</t>
  </si>
  <si>
    <t>Lethagen, S (reprint author), Sobi, Haemophilia, Med &amp; Clin Sci, SE-11276 Stockholm, Sweden.</t>
  </si>
  <si>
    <t>Alvarez-Roman, MT; Fernandez-Bello, I; de la Corte-Rodriguez, H; Hernandez-Moreno, AL; Martin-Salces, M; Butta-Coll, N; Rivas-Pollmar, MI; Rivas-Munoz, S; Jimenez-Yuste, V</t>
  </si>
  <si>
    <t>Experience of tailoring prophylaxis using factor VIII pharmacokinetic parameters estimated with myPKFiT (R) in patients with severe haemophilia A without inhibitors</t>
  </si>
  <si>
    <t>[Alvarez-Roman, M. T.; Fernandez-Bello, I.; de la Corte-Rodriguez, H.; Hernandez-Moreno, A. L.; Martin-Salces, M.; Butta-Coll, N.; Rivas-Pollmar, M. I.; Rivas-Munoz, S.; Jimenez-Yuste, V.] Univ Hosp, IdiPaz, Haematol Dept La Paz, Madrid, Spain</t>
  </si>
  <si>
    <t>Alvarez-Roman, MT (reprint author), Hosp La Paz, Paseo Castellana 261, Madrid 28046, Spain.</t>
  </si>
  <si>
    <t>E50</t>
  </si>
  <si>
    <t>E54</t>
  </si>
  <si>
    <t>Bastida, JM; Gonzalez-Porras, JR; Jimenez, C; Benito, R; Ordonez, GR; Alvarez-Romano, MT; Fontecha, ME; Janusz, K; Castillo, D; Fisac, RM; Garcia-Frade, LJ; Aguilar, C; Martinez, MP; Bermejo, N; Herrero, S; Balanzategui, A; Martin-Antoran, JM; Ramos, R; Cebeiro, MJ; Pardal, E; Aguilera, C; Perez-Gutierrez, B; Prieto, M; Riesco, S; Mendoza, MC; Benito, A; Benito-Sendin, AH; Jimenez-Yuste, V; Hernandez-Rivas, JM; Garcia-Sanz, R; Gonzalez-Dias, M; Sarasquete, ME</t>
  </si>
  <si>
    <t>Application of a molecular diagnostic algorithm for haemophilia A and B using next-generation sequencing of entire F8, F9 and VWF genes</t>
  </si>
  <si>
    <t>THROMBOSIS AND HAEMOSTASIS</t>
  </si>
  <si>
    <t>[Maria Bastida, Jose; Ramon Gonzalez-Porras, Jose; Garcia-Sanz, Ramon; Gonzalez-Dias, Marcos; Eugenia Sarasquete, Maria] Hosp Univ Salamanca USAL, Inst Invest Biomed Salamanca IBSAL, Dept Hematol, Salamanca, Spain; [Jimenez, Cristina; Benito, Rocio; Maria Hernandez-Rivas, Jesus] Hosp Univ Salamanca, CIC, Inst Invest Biomed Salamanca IBSAL, Salamanca, Spain; [Ordonez, Gonzalo R.] DREAMgen SL, Oviedo, Spain; [Teresa Alvarez-Romano, Maria] Hosp Univ La Paz, Unidad Hemofilia, IDI PAZ, Madrid, Spain; [Elena Fontecha, M.] Hosp Univ Rio Hortega Valladolid, Dept Hematol, Valladolid, Spain; [Maria Fisac, Rosa] Hosp Gen Segovia, Dept Hematol, Segovia, Spain; [Aguilar, Carlos] Complejo Asistencial Soria, Dept Hematol, Soria, Spain; [Jose Cebeiro, Maria] Complejo Asistencial Avila, Dept Hematol, Avila, Spain; [Bermejo, Nuria] Hosp San Pedro Alcantara, Dept Hematol, Caceres, Spain; [Herrero, Sonia] Hosp Gen Guadalajara, Dept Hematol, Guadalajara, Spain; [Manuel Martin-Antoran, Jose] Hosp Merida, Dept Hematol, Badajoz, Spain; [Ramos, Rafael] Hosp Rio Carr, Dept Hematol, Palencia, Spain; [Jose Cebeiro, Maria] Hosp Clinico Univ Valladolid, Dept Hematol, Valladolid, Spain; [Pardal, Emilia] Hosp Virgen Puerto Plasencia, Dept Hematol, Caceres, Spain; [Aguilera, Carmen] Hosp el Bierzo, Dept Hematol, Ponferrada, Spain; [Perez-Gutierrez, Belen] Complejo Asistencial Leon, Dept Hematol, Leon, Spain; [Prieto, Manuel] Complejo Asistencial Burgos, Dept Hematol, Burgos, Spain; [Hortal Benito-Sendin, Ana] Hosp Univ Salamanca, Dept Pediat, Salamanca, Spain</t>
  </si>
  <si>
    <t>Bastida, JM (reprint author), Hosp Univ Salamanca, IBSAL, Serv Hematol, Unidad Hemostasia &amp; Trombosis, Paseo San Vicente 58-182, Salamanca 37007, Spain.</t>
  </si>
  <si>
    <t>0340-6245</t>
  </si>
  <si>
    <t>Haemophilia B: Where are we now and what does the future hold?</t>
  </si>
  <si>
    <t>Dolan, Gerry; Benson, Gary; Duffy, Anne; Hermans, Cedric; Jimenez-Yuste, Victor; Lambert, Thierry; Ljung, Rolf; Morfini, Massimo; Zupancic Salek, Silva</t>
  </si>
  <si>
    <t>Blood reviews</t>
  </si>
  <si>
    <t>2017 Aug 16 (Epub 2017 Aug 16)</t>
  </si>
  <si>
    <t>Centre for Haemostasis and Thrombosis, St Thomas' Hospital, London, UK. Electronic address: gerard.dolan@gstt.nhs.uk.</t>
  </si>
  <si>
    <t>1532-1681</t>
  </si>
  <si>
    <t>Immune thrombocytopenia - in defence of the platelet count. Response to Hill.</t>
  </si>
  <si>
    <t>Alvarez Roman, Maria T; Fernandez Bello, Ihosvany; Jimenez-Yuste, Victor; Martin Salces, Monica; Arias-Salgado, Elena G; Rivas Pollmar, Maria I; Justo Sanz, Raul; Butta, Nora V</t>
  </si>
  <si>
    <t>British journal of haematology</t>
  </si>
  <si>
    <t>2017 May 08 (Epub 2017 May 08)</t>
  </si>
  <si>
    <t>Hematology and Hemotherapy Unit, University Hospital La Paz-IdiPaz, Madrid, Spain.</t>
  </si>
  <si>
    <t>Toral, M; Jimenez, R; Romero, M; Robles-Vera, I; Sanchez, M; Salaices, M; Sabio, JM; Duarte, J</t>
  </si>
  <si>
    <t>Role of endoplasmic reticulum stress in the protective effects of PPAR beta/delta activation on endothelial dysfunction induced by plasma from patients with lupus</t>
  </si>
  <si>
    <t>ARTHRITIS RESEARCH &amp; THERAPY</t>
  </si>
  <si>
    <t>[Toral, Marta; Jimenez, Rosario; Romero, Miguel; Robles-Vera, Inaki; Sanchez, Manuel; Duarte, Juan] Univ Granada, Sch Pharm, Dept Pharmacol, E-18071 Granada, Spain; [Jimenez, Rosario; Romero, Miguel; Sanchez, Manuel; Mario Sabio, Jose; Duarte, Juan] Ibs GRANADA, Inst Invest Biosanitaria Granada, Granada, Spain; [Jimenez, Rosario; Romero, Miguel; Sanchez, Manuel; Salaices, Mercedes; Duarte, Juan] CIBER Cardiovasc Dis CIBERCV, Madrid, Spain; [Salaices, Mercedes] Autonomous Univ Madrid, Res Inst, Univ Hosp La Paz IdiPAZ, Dept Pharmacol,Sch Med, E-28049 Madrid, Spain; [Mario Sabio, Jose] Virgen Nieves Univ Hosp, Dept Internal Med, Granada, Spain</t>
  </si>
  <si>
    <t>Duarte, J (reprint author), Univ Granada, Sch Pharm, Dept Pharmacol, E-18071 Granada, Spain.; Duarte, J (reprint author), Ibs GRANADA, Inst Invest Biosanitaria Granada, Granada, Spain.; Duarte, J (reprint author), CIBER Cardiovasc Dis CIBERCV, Madrid, Spain.</t>
  </si>
  <si>
    <t>1478-6354</t>
  </si>
  <si>
    <t>DEC 6</t>
  </si>
  <si>
    <t>Gutierrez-Tenorio, J; Marin-Royo, G; Martinez-Martinez, E; Martin, R; Miana, M; Lopez-Andres, N; Jurado-Lopez, R; Gallardo, I; Luaces, M; Roman, JAS; Gonzalez-Amor, M; Salaices, M; Nieto, ML; Cachofeiro, V</t>
  </si>
  <si>
    <t>The role of oxidative stress in the crosstalk between leptin and mineralocorticoid receptor in the cardiac fibrosis associated with obesity</t>
  </si>
  <si>
    <t>[Gutierrez-Tenorio, Josue; Marin-Royo, Gema; Martinez-Martinez, Ernesto; Miana, Maria; Jurado-Lopez, Raquel; Cachofeiro, Victoria] Univ Complutense Madrid, Fac Med, Dept Fisiol, Madrid, Spain; [Gutierrez-Tenorio, Josue; Marin-Royo, Gema; Martinez-Martinez, Ernesto; Miana, Maria; Jurado-Lopez, Raquel; Cachofeiro, Victoria] IiSGM, Madrid, Spain; [Martinez-Martinez, Ernesto; Lopez-Andres, Natalia] Miguel Servet Fdn, Inst Invest Sanitaria Navarra IdiSNA, Cardiovasc Translat Res, Navarrabiomed, Pamplona, Spain; [Martin, Ruben; Gallardo, Isabel; Luisa Nieto, Maria] Univ Valladolid, CSIC, Inst Biol Genet Mol, Valladolid, Spain; [Miana, Maria] Univ Pontificia Salamanca, Fac Enfermeria &amp; Fisioterapia, Salus Infirmorum, Madrid, Spain; [Luaces, Maria] Hosp Clin San Carlos, Inst Cardiovasc, Serv Cardiol, Madrid, Spain; [San Roman, Jose Alberto] Univ Valladolid, Inst Ciencias Corazon ICICOR, Hosp Clin, Valladolid, Spain; [Gonzalez-Amor, Maria; Salaices, Mercedes] Univ Autonoma Madrid, Fac Med, Dept Farmacol, Madrid, Spain; [Gonzalez-Amor, Maria; Salaices, Mercedes] Hosp Univ La Paz IdiPAZ, Inst Invest, Madrid, Spain; [San Roman, Jose Alberto; Salaices, Mercedes; Luisa Nieto, Maria; Cachofeiro, Victoria] Inst Salud Carlos III, Ciber Enfermedades Cardiovasc CIBERCV, Madrid, Spain</t>
  </si>
  <si>
    <t>Cachofeiro, V (reprint author), Univ Complutense Madrid, Fac Med, Dept Fisiol, Madrid, Spain.; Cachofeiro, V (reprint author), IiSGM, Madrid, Spain.; Cachofeiro, V (reprint author), Inst Salud Carlos III, Ciber Enfermedades Cardiovasc CIBERCV, Madrid, Spain.</t>
  </si>
  <si>
    <t>Martin-Ventura, JL; Rodrigues-Diez, R; Martinez-Lopez, D; Salaices, M; Blanco-Colio, LM; Briones, AM</t>
  </si>
  <si>
    <t>Oxidative Stress in Human Atherothrombosis: Sources, Markers and Therapeutic Targets</t>
  </si>
  <si>
    <t>INTERNATIONAL JOURNAL OF MOLECULAR SCIENCES</t>
  </si>
  <si>
    <t>[Luis Martin-Ventura, Jose; Martinez-Lopez, Diego; Miguel Blanco-Colio, Luis] Univ Autonoma Madrid, Fdn Jimenez Diaz, FIIS, Vasc Res Lab, Madrid 28040, Spain; [Luis Martin-Ventura, Jose; Salaices, Mercedes; Miguel Blanco-Colio, Luis; Briones, Ana M.] Ctr Invest Biomed Red Enfermedades Cardiovasc CIB, Madrid, Spain; [Rodrigues-Diez, Raquel; Salaices, Mercedes; Briones, Ana M.] Univ Autonoma Madrid, Fac Med, Dept Farmacol, E-28029 Madrid, Spain; [Rodrigues-Diez, Raquel; Salaices, Mercedes; Briones, Ana M.] Inst Invest Hosp Univ La Paz IdiPAZ, Madrid 28046, Spain</t>
  </si>
  <si>
    <t>Martin-Ventura, JL (reprint author), Univ Autonoma Madrid, Fdn Jimenez Diaz, FIIS, Vasc Res Lab, Madrid 28040, Spain.; Martin-Ventura, JL; Briones, AM (reprint author), Ctr Invest Biomed Red Enfermedades Cardiovasc CIB, Madrid, Spain.; Briones, AM (reprint author), Univ Autonoma Madrid, Fac Med, Dept Farmacol, E-28029 Madrid, Spain.; Briones, AM (reprint author), Inst Invest Hosp Univ La Paz IdiPAZ, Madrid 28046, Spain.</t>
  </si>
  <si>
    <t>1422-0067</t>
  </si>
  <si>
    <t>Martinez, CS; Piagette, JT; Escobar, AG; Martin, A; Palacios, R; Pecanha, FM; Vassallo, DV; Exley, C; Alonso, MJ; Miguel, M; Salaices, M; Wiggers, GA</t>
  </si>
  <si>
    <t>Aluminum exposure at human dietary levels promotes vascular dysfunction and increases blood pressure in rats: A concerted action of NAD(P)H oxidase and COX-2</t>
  </si>
  <si>
    <t>[Martinez, Caroline Silveira; Piagette, Janaina Trindade; Escobar, Alyne Gourlart; Vassallo, Dalton Valentim; Wiggers, Giulia Alessandra] Univ Fed Pampa, Postgrad Program Biochem, BR 472,Km 592,POB 118, BR-97500970 Uruguaiana, RS, Brazil; [Martin, Angela; Palacios, Roberto; Pecanha, Franck Maciel; Jesus Alonso, Maria] Univ Rey Juan Carlos, Dept Ciencias Basicas Salud, Avda Atenas S-N, Alcorcon, Spain; [Martin, Angela; Palacios, Roberto; Pecanha, Franck Maciel; Jesus Alonso, Maria; Salaices, Mercedes] Ciber Enfermedades Cardiovasc, Madrid, Spain; [Vassallo, Dalton Valentim] Univ Fed Espirito Santo, Dept Physiol Sci, Av Marechal Campos 1468, BR-29040090 Vitoria, ES, Brazil; [Vassallo, Dalton Valentim] Sch Med Santa Casa Misericordia EMESCAM, BR-29040090 Vitoria, ES, Brazil; [Exley, Christopher] Keele Univ, Birchall Ctr, Lennard Jones Labs, Keele ST5 5BG, Staffs, England; [Miguel, Marta] Inst Investigat Ciencias Alimentac, Bioact &amp; Food Anal Lab, Nicolas Cabrera 9,Campus Univ Cantoblanco, Madrid, Spain; [Salaices, Mercedes] Univ Autonoma Madrid, Inst Investigat Hosp La Paz IdiPaz, Dept Pharmacol, C Arzobispo Morcillo 4, Madrid 28029, Spain; [Wiggers, Giulia Alessandra] UNIPAMPA, PPGBioq, BR 472,Km 592,POB 118, BR-97500970 Uruguaiana, RS, Brazil</t>
  </si>
  <si>
    <t>Wiggers, GA (reprint author), Univ Fed Pampa, Postgrad Program Biochem, BR 472,Km 592,POB 118, BR-97500970 Uruguaiana, RS, Brazil.; Wiggers, GA (reprint author), UNIPAMPA, PPGBioq, BR 472,Km 592,POB 118, BR-97500970 Uruguaiana, RS, Brazil.</t>
  </si>
  <si>
    <t>Martinez-Revelles, S; Garcia-Redondo, AB; Avendano, MS; Varona, S; Palao, T; Orriols, M; Roque, FR; Fortuno, A; Touyz, RM; Martinez-Gonzalez, J; Salaices, M; Rodriguez, C; Briones, AM</t>
  </si>
  <si>
    <t>Lysyl Oxidase Induces Vascular Oxidative Stress and Contributes to Arterial Stiffness and Abnormal Elastin Structure in Hypertension: Role of p38MAPK</t>
  </si>
  <si>
    <t>[Martinez-Revelles, Sonia; Garcia-Redondo, Ana B.; Avendano, Maria S.; Palao, Teresa; Roque, Fernanda R.; Salaices, Mercedes; Briones, Ana M.] UAM, Dept Farmacol, Inst Invest, Hosp Univ La Paz,IdiPAZ, Madrid, Spain; [Martinez-Revelles, Sonia; Garcia-Redondo, Ana B.; Varona, Saray; Orriols, Mar; Martinez-Gonzalez, Jose; Salaices, Mercedes; Rodriguez, Cristina; Briones, Ana M.] CIBER Enfermedades Cardiovasc, Madrid, Spain; [Varona, Saray; Orriols, Mar; Martinez-Gonzalez, Jose; Rodriguez, Cristina] IIB St Pau, Ctr Invest Cardiovasc CSIC, ICCC, C Antoni Ma Claret 167, Barcelona 08025, Spain; [Fortuno, Ana] Univ Navarra, Ctr Appl Med Res, Program Cardiovasc Dis, Pamplona, Spain; [Touyz, Rhian M.] Univ Glasgow, Inst Cardiovasc &amp; Med Sci, Glasgow, Lanark, Scotland</t>
  </si>
  <si>
    <t>Rodriguez, C (reprint author), IIB St Pau, Ctr Invest Cardiovasc CSIC, ICCC, C Antoni Ma Claret 167, Barcelona 08025, Spain.; Briones, AM (reprint author), Univ Autonoma Madrid, Dept Farmacol, C Arzobispo Morcillo 4, Madrid 28029, Spain.</t>
  </si>
  <si>
    <t>Martinez, CS; Pecanha, FM; Brum, DS; Santos, FW; Franco, JL; Zemolin, APP; Anselmo-Franci, JA; Junior, FB; Alonso, MJ; Salaices, M; Vassallo, DV; Leivas, FG; Wiggers, GA</t>
  </si>
  <si>
    <t>Reproductive dysfunction after mercury exposure at low levels: evidence for a role of glutathione peroxidase (GPx) 1 and GPx4 in male rats</t>
  </si>
  <si>
    <t>REPRODUCTION FERTILITY AND DEVELOPMENT</t>
  </si>
  <si>
    <t>[Martinez, Caroline S.; Pecanha, Franck M.; Brum, Daniela S.; Santos, Francielli W.; Franco, Jeferson L.; Zemolin, Ana Paula P.; Leivas, Fabio G.; Wiggers, Giulia A.] Univ Fed Pampa, Postgrad Program Biochem, Postgrad Program Anim Sci, BR 472 Km 592 118, BR-97500970 Uruguaiana, RS, Brazil; [Martinez, Caroline S.; Pecanha, Franck M.; Brum, Daniela S.; Santos, Francielli W.; Franco, Jeferson L.; Zemolin, Ana Paula P.; Leivas, Fabio G.; Wiggers, Giulia A.] Univ Fed Pampa, Postgrad Program Biol Sci, BR 472 Km 592 118, BR-97500970 Uruguaiana, RS, Brazil; [Anselmo-Franci, Janete A.] Univ Sao Paulo, Sch Med, Dept Physiol, Ave Cafe S-N, BR-14040904 Sao Paulo, Brazil; [Junior, Fernando B.] Univ Sao Paulo, Sch Pharmaceut Sci Ribeirao Preto, Dept Clin Anal Toxicol &amp; Food Sci, Ave Cafe S-N, BR-14049903 Sao Paulo, Brazil; [Alonso, Maria J.] Univ Rey Juan Carlos, Dept Biochem Physiol &amp; Mol Genet, Avda Atenas S-N, Alcorcon 28922, Spain; [Salaices, Mercedes] Univ Autonoma Madrid, Dept Pharmacol, Sch Med, Arzobispo Morcillo 4, Madrid 28029, Spain; [Vassallo, Dalton V.] Univ Fed Espirito Santo, Dept Physiol Sci, Ave Marechal Campos 1468, BR-29040090 Vitoria, ES, Brazil</t>
  </si>
  <si>
    <t>Wiggers, GA (reprint author), Univ Fed Pampa, Postgrad Program Biochem, Postgrad Program Anim Sci, BR 472 Km 592 118, BR-97500970 Uruguaiana, RS, Brazil.; Wiggers, GA (reprint author), Univ Fed Pampa, Postgrad Program Biol Sci, BR 472 Km 592 118, BR-97500970 Uruguaiana, RS, Brazil.</t>
  </si>
  <si>
    <t>1031-3613</t>
  </si>
  <si>
    <t>Briones, AM; Garcia-Redondo, AB; Serrano, L; Alonso, MJ; Salaices, M</t>
  </si>
  <si>
    <t>NOVEL MEDIATORS OF INFLAMMATION IN VASCULAR DAMAGE IN HYPERTENSION</t>
  </si>
  <si>
    <t>BASIC &amp; CLINICAL PHARMACOLOGY &amp; TOXICOLOGY</t>
  </si>
  <si>
    <t>[Briones, A. M.; Garcia-Redondo, A. B.; Serrano, L.; Salaices, M.] Univ Autonoma Madrid, Fac Med, Dept Pharmacol, Madrid, Spain; [Alonso, M. J.] Univ Rey Juan Carlos, Dept Ciencias Basicas Salud, Alcorcon, Spain</t>
  </si>
  <si>
    <t>1742-7835</t>
  </si>
  <si>
    <t>Gonzalez-Amor, M; Beltran, LM; Rodrigues-Diez, R; Garcia-Redondo, AB; Mata, A; Lopez-Andres, N; Cachofeiro, V; Aras-Lopez, R; Salaices, M; Briones, AM</t>
  </si>
  <si>
    <t>PGE(2) DERIVED FROM MPGES-1 FACILITATES EXCESSIVE ALDOSTERONE PRODUCTION FROM ADIPOSE TISSUE IN OBESITY. ROLE IN VASCULAR FUNCTION</t>
  </si>
  <si>
    <t>[Gonzalez-Amor, M.; Rodrigues-Diez, R.; Garcia-Redondo, A. B.; Aras-Lopez, R.; Salaices, M.; Briones, A. M.] Univ Autonoma Barcelona, IdiPaz, Fac Med, Dept Pharmacol, Madrid, Spain; [Beltran, L. M.] UAM, IdiPaz, Hosp Univ La Paz, Med Interna Serv, Madrid, Spain; [Garcia-Redondo, A. B.; Cachofeiro, V.; Salaices, M.; Briones, A. M.] Ciber CV, Madrid, Spain; [Mata, A.] Hosp Univ La Paz, Secc Hepatobiliopancreat, Madrid, Spain; [Lopez-Andres, N.] Navarrabiomed Miguel Servet Fdn, IdiSNA, Pamplona, Spain; [Cachofeiro, V.] Univ Complutense Madrid, IiSGM, Fac Med, Dept Physiol, Madrid, Spain</t>
  </si>
  <si>
    <t>Palacios, R; Hernanz, R; Martin, A; Barrus, MT; Salaices, M; Alonso, MJ</t>
  </si>
  <si>
    <t>PIOGLITAZONE ALTERS THE VASCULAR CONTRACTILITY IN HYPERTENSION BY INTERFERENCE WITH ET-1 SYSTEM</t>
  </si>
  <si>
    <t>[Palacios, R.; Hernanz, R.; Martin, A.; Barrus, M. T.; Alonso, M. J.] URJC, Dept Ciencias Basicas Salud, Fac Ciencias Salud, Mostoles, Spain; [Salaices, M.] Univ Autonoma Madrid, Fac Med, Dept Farmacol, Madrid, Spain</t>
  </si>
  <si>
    <t>Toscano, CM; Simoes, MR; Alonso, MJ; Salaices, M; Vassallo, DV; Fioresi, M</t>
  </si>
  <si>
    <t>Sub-chronic lead exposure produces beta(1)-adrenoceptor downregulation decreasing arterial pressure reactivity in rats</t>
  </si>
  <si>
    <t>LIFE SCIENCES</t>
  </si>
  <si>
    <t>[Toscano, Cindy Medici; Simoes, Maylla Ronacher; Vassallo, Dalton Valentim; Fioresi, Mirian] Univ Fed Espirito Santo, Dept Physiol Sci, BR-29040091 Vitoria, ES, Brazil; [Fioresi, Mirian] Univ Fed Espirito Santo, Dept Nursing, BR-29040090 Vitoria, ES, Brazil; [Vassallo, Dalton Valentim] Hlth Sci Ctr Vitoria EMESCAM, BR-29045402 Vitoria, ES, Brazil; [Jesus Alonso, Maria] Univ Rey Juan Carlos, Dept Ciencias Basicas LaSalud, Alcorcon 28922, Spain; [Salaices, Mercedes] Univ Autonoma Madrid, Dept Farmacol, E-28049 Madrid, Spain</t>
  </si>
  <si>
    <t>Toscano, CM; Vassallo, DV (reprint author), Univ Fed Espirito Santo, Hlth Sci Ctr, Dept Physiol Sci, Ave Marechal Campos 1468, BR-29040095 Vitoria, ES, Brazil.</t>
  </si>
  <si>
    <t>0024-3205</t>
  </si>
  <si>
    <t>Rizzetti, DA; Torres, JGD; Escobar, AG; da Silva, TM; Moraes, PZ; Hernanz, R; Pecanha, FM; Castro, MM; Vassallo, DV; Salaices, M; Alonso, MJ; Wiggers, GA</t>
  </si>
  <si>
    <t>The cessation of the long-term exposure to low doses of mercury ameliorates the increase in systolic blood pressure and vascular damage in rats</t>
  </si>
  <si>
    <t>ENVIRONMENTAL RESEARCH</t>
  </si>
  <si>
    <t>[Rizzetti, Danize Aparecida; Dini Torres, Joao Guilherme; Escobar, Alyne Goulart; da Silva, Taiz Martins; Moraes, Paola Zambelli; Pecanha, Franck Maciel; Wiggers, Giulia Alessandra] Univ Fed Pampa, Postgrad Program Biochem, Uruguaiana, RS, Brazil; [da Silva, Taiz Martins; Hernanz, Raquel; Alonso, Maria Jesus] Univ Rey Juan Carlos, Dept Basic Hlth Sci, Alcorcon, Spain; [da Silva, Taiz Martins; Miguel Castro, Marta] Inst Invest Ciencias Alimentac, Bioact &amp; Food Anal Lab, Madrid, Spain; [da Silva, Taiz Martins; Vassallo, Dalton Valentim] Univ Fed Espirito Santo, Dept Physiol Sci, Vitoria, ES, Brazil; [da Silva, Taiz Martins; Salaices, Mercedes] Univ Autonoma Madrid, Dept Pharmacol, Madrid, Spain; [Wiggers, Giulia Alessandra] UNIPAMPA, PPGBioq, Programa Posgrad Bioquim, BR 472,Km 592,Postal Code 118, BR-97500970 Uruguaiana, RS, Brazil</t>
  </si>
  <si>
    <t>Wiggers, GA (reprint author), Univ Fed Pampa, Postgrad Program Biochem, Uruguaiana, RS, Brazil.; Wiggers, GA (reprint author), UNIPAMPA, PPGBioq, Programa Posgrad Bioquim, BR 472,Km 592,Postal Code 118, BR-97500970 Uruguaiana, RS, Brazil.</t>
  </si>
  <si>
    <t>0013-9351</t>
  </si>
  <si>
    <t>Oller, J; Mendez-Barbero, N; Ruiz, EJ; Villahoz, S; Renard, M; Canelas, LI; Briones, AM; Alberca, R; Lozano-Vidal, N; Hurle, MA; Milewicz, D; Evangelista, A; Salaices, M; Nistal, JF; Jimenez-Borreguero, LJ; De Backer, J; Campanero, MR; Redondo, JM</t>
  </si>
  <si>
    <t>Nitric oxide mediates aortic disease in mice deficient in the metalloprotease Adamts1 and in a mouse model of Marfan syndrome</t>
  </si>
  <si>
    <t>NATURE MEDICINE</t>
  </si>
  <si>
    <t>[Oller, Jorge; Mendez-Barbero, Nerea; Josue Ruiz, E.; Villahoz, Silvia; Canelas, Lizet I.; Alberca, Rut; Lozano-Vidal, Noelia; Miguel Redondo, Juan] CNIC, Gene Regulat Cardiovasc Remodeling &amp; Inflammat Gr, Madrid, Spain; [Renard, Marjolijn] Ghent Univ Hosp, Ctr Med Genet Ghent, Ghent, Belgium; [Briones, Ana M.; Salaices, Mercedes; De Backer, Julie] Univ Autonoma Madrid, Dept Pharmacol, Fac Med, Madrid, Spain; [Hurle, Maria A.; Nistal, J. Francisco] Univ Cantabria, Hosp Univ Marques de Valdecilla, IDIVAL, Cardiovasc Surg,Fac Med, Santander, Spain; [Hurle, Maria A.; Nistal, J. Francisco] Univ Cantabria, Hosp Univ Marques de Valdecilla, IDIVAL, Fac Med,Dept Physiol &amp; Pharmacol, Santander, Spain; [Milewicz, Dianna] Univ Texas Houston, Div Med Genet, Houston, TX USA; [Evangelista, Arturo] Hosp Valle De Hebron, Serv Cardiol, Barcelona, Spain; [Jesus Jimenez-Borreguero, Luis] Ctr Nacl Invest Cardiovasc, Madrid, Spain; [Jesus Jimenez-Borreguero, Luis] Hosp la Princesa, Madrid, Spain; [Campanero, Miguel R.] Univ Autonoma Madrid, CSIC, Inst Invest Biomed Alberto Sols, Dept Canc Biol, Madrid, Spain; [Miguel Redondo, Juan] Ctr Invest Biomed RED Enfermedades Cardiovasc CIB, Madrid, Spain</t>
  </si>
  <si>
    <t>Redondo, JM (reprint author), CNIC, Gene Regulat Cardiovasc Remodeling &amp; Inflammat Gr, Madrid, Spain.; Campanero, MR (reprint author), Univ Autonoma Madrid, CSIC, Inst Invest Biomed Alberto Sols, Dept Canc Biol, Madrid, Spain.; Redondo, JM (reprint author), Ctr Invest Biomed RED Enfermedades Cardiovasc CIB, Madrid, Spain.</t>
  </si>
  <si>
    <t>1078-8956</t>
  </si>
  <si>
    <t>Cardiovascular risk factors and oxidative stress in young people.</t>
  </si>
  <si>
    <t>Rodrigues-Diez, Raquel; Salaices, Mercedes</t>
  </si>
  <si>
    <t>Clinica e investigacion en arteriosclerosis : publicacion oficial de la Sociedad Espanola de Arteriosclerosis</t>
  </si>
  <si>
    <t>216-217</t>
  </si>
  <si>
    <t>Departamento de Farmacologia, Facultad de Medicina, Universidad Autonoma de Madrid, Instituto de Investigacion Hospital Universitario La Paz (IdiPAZ), CIBER de Enfermedades Cardiovasculares, Madrid, Espana.</t>
  </si>
  <si>
    <t>1578-1879</t>
  </si>
  <si>
    <t>Dominguez, H; Sanchez-Ferrer, CF</t>
  </si>
  <si>
    <t>The Role of Glycated Proteins on Cardiovascular Diabetic Complications New Findings</t>
  </si>
  <si>
    <t>[Dominguez, Helena] Univ Copenhagen, Dept Biomed Sci, Copenhagen, Denmark; [Dominguez, Helena] Univ Copenhagen, Bispebjerg Frederiksberg Hosp, Copenhagen, Denmark; [Dominguez, Helena] Univ Copenhagen, Cardiol Dept, Bispebjerg Frederiksberg Hosp, Copenhagen, Denmark; [Sanchez-Ferrer, Carlos F.] Univ Autonoma Madrid, Dept Pharmacol, Sch Med, Madrid, Spain; [Sanchez-Ferrer, Carlos F.] Hosp Univ La Paz, Inst Invest Sanitaria, Madrid, Spain</t>
  </si>
  <si>
    <t>Dominguez, H (reprint author), Univ Copenhagen, Dept Biomed Sci, Bispebjerg Frederiksberg Hosp, Panum Bldg,10-5 Blegdamsvej 3, DK-2200 Copenhagen N, Denmark.</t>
  </si>
  <si>
    <t>Peiro, C</t>
  </si>
  <si>
    <t>ADIPOCYTOKINES: NOVEL THERAPEUTIC TARGETS IN ENDOTHELIAL DYSFUNCTION AND VASCULAR INFLAMMATION?</t>
  </si>
  <si>
    <t>[Peiro, C.] Univ Autonoma Madrid, Dept Pharmacol, Madrid, Spain</t>
  </si>
  <si>
    <t>Romero, A; Villalobos, L; Hipolito, AS; Ramos, M; Cercas, E; Vallejo, S; Romacho, T; Carraro, R; Sanchez, C; Peiro, C</t>
  </si>
  <si>
    <t>THE ANGIOTENSIN-(1-7)/ MAS RECEPTOR AXIS COUNTERACT PRO-INFLAMMATORY SIGNALING IN HUMAN VASCULAR SMOOTH MUSCLE CELLS</t>
  </si>
  <si>
    <t>[Romero, A.; Villalobos, L.; San Hipolito, A.; Ramos, M.; Cercas, E.; Vallejo, S.; Romacho, T.; Carraro, R.; Sanchez, C.; Peiro, C.] Univ Autonoma Madrid, Dept Pharmacol, Madrid, Spain</t>
  </si>
  <si>
    <t>Ramos-Gonzalez, M; Vallejo, S; San Hipolito-Luengo, AS; Romero, A; Cercas, M; Valencia, I; Gomez-Cerezo, J; Peiro, C; Sanchez-Ferrer, CF</t>
  </si>
  <si>
    <t>VASCULAR DAMAGE INDUCED BY VISFATIN IN MICE INVOLVES NADPH OXIDASE ACTIVATION AND PROSTANOID RELEASE</t>
  </si>
  <si>
    <t>[Ramos-Gonzalez, M.; Vallejo, S.; San Hipolito-Luengo, A.; Romero, A.; Cercas, M.; Valencia, I; Peiro, C.; Sanchez-Ferrer, C. F.] Univ Autonoma Madrid, Dept Farmacol, Fac Med, Madrid, Spain; [Gomez-Cerezo, J.] Hosp Infanta Sofia, Dept Med Interna, Madrid, Spain</t>
  </si>
  <si>
    <t>San Hipolito-Luengo, A; Alcaide, A; Ramos-Gonzalez, M; Cercas, E; Vallejo, S; Romero, A; Talero, E; Sanchez-Ferrer, CF; Motilva, V; Peiro, C</t>
  </si>
  <si>
    <t>DUAL EFFECTS OF RESVERATROL ON CELL DEATH AND PROLIFERATION OF COLON CANCER CELLS</t>
  </si>
  <si>
    <t>[San Hipolito-Luengo, A.; Ramos-Gonzalez, M.; Cercas, E.; Vallejo, S.; Romero, A.; Sanchez-Ferrer, C. F.; Peiro, C.] Univ Autonoma Madrid, Dept Pharmacol, Madrid, Spain; [Alcaide, A.; Talero, E.; Motilva, V] Univ Seville, Dept Pharmacol, Seville, Spain</t>
  </si>
  <si>
    <t>Espinosa, C; Miguel, V; Vallejo, S; Sanchez, FJ; Sandoval, E; Blanco, E; Peiro, C; Sanchez-Ferrer, C; Lamas, S</t>
  </si>
  <si>
    <t>Role of Glutathione Biosynthesis in Endothelial Dysfunction and Fibrosis</t>
  </si>
  <si>
    <t>[Espinosa, Cristina; Miguel, Veronica; Sanchez, Francisco J.; Sandoval, Elena; Blanco, Eva; Lamas, Santiago] CBMSO, Madrid, Spain; [Vallejo, Susana; Peiro, Concha; Sanchez-Ferrer, Carlos] Univ Autonoma Madrid, Fac Med, Madrid, Spain</t>
  </si>
  <si>
    <t>S8</t>
  </si>
  <si>
    <t>Peiro, C; Lorenzo, O; Carraro, R; Sanchez-Ferrer, CF</t>
  </si>
  <si>
    <t>IL-1 beta Inhibition in Cardiovascular Complications Associated to Diabetes Mellitus</t>
  </si>
  <si>
    <t>FRONTIERS IN PHARMACOLOGY</t>
  </si>
  <si>
    <t>[Peiro, Concepcion; Sanchez-Ferrer, Carlos F.] Univ Autonoma Madrid, Sch Med, Dept Pharmacol, Madrid, Spain; [Peiro, Concepcion; Sanchez-Ferrer, Carlos F.] Inst Invest Sanitaria Hosp Univ La Paz IdiPAZ, Madrid, Spain; [Lorenzo, Oscar; Carraro, Raffaele] Univ Autonoma Madrid, Dept Med, Sch Med, Madrid, Spain; [Lorenzo, Oscar] Inst Invest Sanitaria Fdn Jimenez Diaz, Madrid, Spain; [Carraro, Raffaele] Hosp La Princesa, Serv Endocrinol, Madrid, Spain; [Carraro, Raffaele] Inst Invest Sanitaria Hosp La Princesa, Madrid, Spain</t>
  </si>
  <si>
    <t>Peiro, C; Sanchez-Ferrer, CF (reprint author), Univ Autonoma Madrid, Sch Med, Dept Pharmacol, Madrid, Spain.; Peiro, C; Sanchez-Ferrer, CF (reprint author), Inst Invest Sanitaria Hosp Univ La Paz IdiPAZ, Madrid, Spain.</t>
  </si>
  <si>
    <t>1663-9812</t>
  </si>
  <si>
    <t>Sobrino, A; Vallejo, S; Novella, S; Lazaro-Franco, M; Mompeon, A; Bueno-Beti, C; Walther, T; Sanchez-Ferrer, C; Peiro, C; Hermenegildo, C</t>
  </si>
  <si>
    <t>Mas receptor is involved in the estrogen-receptor induced nitric oxide-dependent vasorelaxation</t>
  </si>
  <si>
    <t>BIOCHEMICAL PHARMACOLOGY</t>
  </si>
  <si>
    <t>[Sobrino, Agua; Novella, Susana; Lazaro-Franco, Macarena; Mompeon, Ana; Bueno-Beti, Carlos; Hermenegildo, Carlos] Univ Valencia, Hosp Clin Valencia, INCLIVA Biomed Res Inst, E-46003 Valencia, Spain; [Sobrino, Agua; Novella, Susana; Lazaro-Franco, Macarena; Mompeon, Ana; Bueno-Beti, Carlos; Hermenegildo, Carlos] Univ Valencia, Dept Physiol, E-46003 Valencia, Spain; [Vallejo, Susana; Sanchez-Ferrer, Carlos; Peiro, Concepcion] Univ Autonoma Madrid, Dept Pharmacol, E-28049 Madrid, Spain; [Walther, Thomas] Univ Coll Cork, Sch Med, Dept Pharmacol &amp; Therapeut, Cork, Ireland; [Walther, Thomas] Univ Coll Cork, Sch Pharm, Cork, Ireland</t>
  </si>
  <si>
    <t>Hermenegildo, C (reprint author), Fac Med &amp; Odontol, Dept Physiol, Av Blasco Ibanez 15, E-46010 Valencia, Spain.</t>
  </si>
  <si>
    <t>0006-2952</t>
  </si>
  <si>
    <t>Zhenyukh, O; Civantos, E; Ruiz-Ortega, M; Sanchez, MS; Vazquez, C; Peiro, C; Egido, J; Mas, S</t>
  </si>
  <si>
    <t>High concentration of branched-chain amino acids promotes oxidative stress, inflammation and migration of human peripheral blood mononuclear cells via mTORC1 activation</t>
  </si>
  <si>
    <t>[Zhenyukh, Olha; Civantos, Esther; Ruiz-Ortega, Marta; Egido, Jesus; Mas, Sebastian] Univ Autonoma Madrid, Renal Vasc &amp; Diabet Res Lab, Inst Invest Sanitaria, Fdn Jimenez Diaz, E-28049 Madrid, Spain; [Soledad Sanchez, Maria] Spanish Biomed Res Ctr Diabet &amp; Associated Metab, Madrid, Spain; [Vazquez, Clotilde] Fdn Jimenez Diaz, Div Hematol, Madrid, Spain; [Peiro, Concepcion] Fdn Jimenez Diaz, Div Endocrinol, Madrid, Spain; Univ Autonoma Madrid, Dept Pharmacol, Fac Med, E-28049 Madrid, Spain</t>
  </si>
  <si>
    <t>Ruiz-Ortega, M (reprint author), Univ Autonoma Madrid, Renal Vasc &amp; Diabet Res Lab, Inst Invest Sanitaria, Fdn Jimenez Diaz, E-28049 Madrid, Spain.</t>
  </si>
  <si>
    <t>Peiro, C; Romacho, T; Azcutia, V; Villalobos, L; Fernandez, E; Bolanos, JP; Moncada, S; Sanchez-Ferrer, CF</t>
  </si>
  <si>
    <t>Inflammation, glucose, and vascular cell damage: the role of the pentose phosphate pathway (vol 15, 82, 2016)</t>
  </si>
  <si>
    <t>CARDIOVASCULAR DIABETOLOGY</t>
  </si>
  <si>
    <t>[Peiro, Concepcion; Romacho, Tania; Azcutia, Veronica; Villalobos, Laura; Sanchez-Ferrer, Carlos F.] Autonomous Univ Madrid, Fac Med, Dept Farmacol, Madrid 29029, Spain; [Moncada, Salvador] Univ Manchester, Manchester Canc Res Ctr, Inst Canc Sci, Wilmslow Rd, Manchester M20 4QL, Lancs, England; [Fernandez, Emilio; Bolanos, Juan P.] Univ Salamanca CSIC, Inst Biol Func &amp; Genom, Salamanca 37007, Spain; [Moncada, Salvador] UCL, Wolfson Inst Biomed Res, London WC1E 6BT, England; [Romacho, Tania] German Diabet Ctr, Paul Langerhans Grp, Integrat Physiol, Aufm Hennekamp 65, D-40225 Dusseldorf, Germany; [Azcutia, Veronica] Univ Michigan, Dept Pathol, Ann Arbor, MI 48109 USA</t>
  </si>
  <si>
    <t>Sanchez-Ferrer, CF (reprint author), Autonomous Univ Madrid, Fac Med, Dept Farmacol, Madrid 29029, Spain.; Moncada, S (reprint author), Univ Manchester, Manchester Canc Res Ctr, Inst Canc Sci, Wilmslow Rd, Manchester M20 4QL, Lancs, England.</t>
  </si>
  <si>
    <t>1475-2840</t>
  </si>
  <si>
    <t>Optimal cholesterol levels in patients in real-life. A systematic review.</t>
  </si>
  <si>
    <t>New recommendations of 2016 European Guidelines for the diagnosis and treatment of heart failure.</t>
  </si>
  <si>
    <t>New recommendations of 2016 European Guidelines on cardiovascular disease prevention.</t>
  </si>
  <si>
    <t>Importance of medication adherence.</t>
  </si>
  <si>
    <t>LDL-cholesterol targets arrive at the American guidelines.</t>
  </si>
  <si>
    <t>Cardiotoxicity. A reality that the primary care physician should be aware.</t>
  </si>
  <si>
    <t>Current management of stable ischemic heart disease.</t>
  </si>
  <si>
    <t>Revista espanola de cardiologia</t>
  </si>
  <si>
    <t>Influence of habitual chocolate consumption over the Mini-Mental State Examination in Spanish older adults</t>
  </si>
  <si>
    <t xml:space="preserve">Clinical nutrition </t>
  </si>
  <si>
    <t>Clinical nutrition</t>
  </si>
  <si>
    <t>journals of gerontology. Series A, Biological sciences and medical sciences</t>
  </si>
  <si>
    <t>Pulido, F; Ribera, E; Lagarde, M; Perez-Valero, I; Palacios, R; Iribarren, JA; Payeras, A; Domingo, P; Sanz, J; Cervero, M; Curran, A; Rodriguez-Gomez, FJ; Tellez, MJ; Ryan, P; Barrufet, P; Knobel, H; Rivero, A; Alejos, B; Yllescas, M; Arribas, JR</t>
  </si>
  <si>
    <t>Dual Therapy With Darunavir and Ritonavir Plus Lamivudine vs Triple Therapy With Darunavir and Ritonavir Plus Tenofovir Disoproxil Fumarate and Emtricitabine or Abacavir and Lamivudine for Maintenance of Human Immunodeficiency Virus Type 1 Viral Suppression: Randomized, Open-Label, Noninferiority DUAL-GESIDA 8014-RIS-EST45 Trial</t>
  </si>
  <si>
    <t>CLINICAL INFECTIOUS DISEASES</t>
  </si>
  <si>
    <t>[Pulido, Federico; Lagarde, Maria] UCM, Imas12, Hosp Univ Doce Octubre, Madrid, Spain; [Ribera, Esteban; Curran, Adrian] Hosp Univ Vall dHebron, Barcelona, Spain; [Perez-Valero, Ignacio; Arribas, Jose R.] Hosp La Paz, IdiPAZ, Madrid, Spain; [Palacios, Rosario] Hosp Clin Univ Virgen de la Victoria, IBIMA, Malaga, Spain; [Iribarren, Jose A.] Hosp Univ Donostia, Inst Invest BioDonostia, San Sebastian, Spain; [Payeras, Antoni] Hosp Son Llatzer, Palma De Mallorca, Spain; [Domingo, Pere] Hosp Santa Creu &amp; Sant Pau, Barcelona, Spain; [Sanz, Jose] Hosp Principe Asturias, Madrid, Spain; [Cervero, Miguel] Hosp Univ Severo Ochoa, Madrid, Spain; [Rodriguez-Gomez, Francisco J.] Hosp Infanta Elena, Huelva, Spain; [Tellez, Maria J.] Hosp Clin Madrid, Madrid, Spain; [Ryan, Pablo] Hosp Univ Infanta Leonor, Madrid, Spain; [Barrufet, Pilar] Hosp Mataro, Barcelona, Spain; [Knobel, Hernando] Hosp del Mar, Barcelona, Spain; [Rivero, Antonio] Hosp Univ Reina Sofia, IMIBIC, Cordoba, Spain; [Alejos, Belen] Ctr Nacl Epidemiol, Madrid, Spain; [Yllescas, Maria] Fdn SEIMC Gesida, Madrid, Spain</t>
  </si>
  <si>
    <t>Pulido, F (reprint author), Hosp Doce Octubre, Ctr Actividades Ambulatorias, Unidad VIH, 2a Planta Bloque D,Av Cordoba S-N, Madrid 28041, Spain.</t>
  </si>
  <si>
    <t>1058-4838</t>
  </si>
  <si>
    <t>DEC 15</t>
  </si>
  <si>
    <t>Stella-Ascariz, N; Arribas, JR; Paredes, R; Li, JZ</t>
  </si>
  <si>
    <t>The Role of HIV-1 Drug-Resistant Minority Variants in Treatment Failure</t>
  </si>
  <si>
    <t>JOURNAL OF INFECTIOUS DISEASES</t>
  </si>
  <si>
    <t>[Stella-Ascariz, Natalia] Hosp Univ La Paz IdiPAZ, Microbiol Serv, Madrid, Spain; [Ramon Arribas, Jose] Hosp Univ La Paz IdiPAZ, Internal Med Serv, HIV Unit, Madrid, Spain; [Paredes, Roger] Univ Autonoma Barcelona, Hosp Univ Germans Trias &amp; Pujol, HIV Unit, Badalona, Catalonia, Spain; [Paredes, Roger] Univ Autonoma Barcelona, Hosp Univ Germans Trias &amp; Pujol, irsiCaixa AIDS Res Inst, Badalona, Catalonia, Spain; [Paredes, Roger] Univ Vic UCC, Badalona, Catalonia, Spain; [Li, Jonathan Z.] Harvard Med Sch, Brigham &amp; Womens Hosp, Div Infect Dis, Boston, MA USA</t>
  </si>
  <si>
    <t>Li, JZ (reprint author), Harvard Med Sch, Brigham &amp; Womens Hosp, Sect Retroviral Therapeut, 65 Landsdowne St,Rm 421, Cambridge, MA 02139 USA.</t>
  </si>
  <si>
    <t>0022-1899</t>
  </si>
  <si>
    <t>1537-6613</t>
  </si>
  <si>
    <t>S847</t>
  </si>
  <si>
    <t>S850</t>
  </si>
  <si>
    <t>Sax, PE; Pozniak, A; Montes, ML; Koenig, E; DeJesus, E; Stellbrink, HJ; Antinori, A; Workowski, K; Slim, J; Reynes, J; Garner, W; Custodio, J; White, K; SenGupta, D; Cheng, A; Quirk, E</t>
  </si>
  <si>
    <t>Coformulated bictegravir, emtricitabine, and tenofovir alafenamide versus dolutegravir with emtricitabine and tenofovir alafenamide, for initial treatment of HIV-1 infection (GS-US-380-1490): a randomised, double-blind, multicentre, phase 3, non-inferiority trial</t>
  </si>
  <si>
    <t>[Sax, Paul E.] Brigham &amp; Womens Hosp, 75 Francis St, Boston, MA 02115 USA; [Pozniak, Anton] Chelsea &amp; Westminster Hosp NHS Fdn Trust, Imperial Coll, London, England; [Montes, M. Luisa] Hosp Univ La Paz, Madrid, Spain; [Koenig, Ellen] IDEV, Santo Domingo, Dominican Rep; [DeJesus, Edwin] Orlando Immunol Ctr, Orlando, FL USA; [Stellbrink, Hans-Juergen] ICH Study Ctr, Hamburg, Germany; [Antinori, Andrea] Natl Inst Infect Dis Lazzaro Spallanzani IRCCS, Clin Dept, Rome, Italy; [Workowski, Kimberly] Emory Univ, Dept Med, Atlanta, GA 30322 USA; [Slim, Jihad] St Michaels Hosp, Newark, NJ USA; [Reynes, Jacques] Montpellier Univ Hosp, Dept Infect Dis, Montpellier, France; [Custodio, Joseph; White, Kirsten; SenGupta, Devi; Cheng, Andrew; Quirk, Erin] Gilead Sci Inc, 353 Lakeside Dr, Foster City, CA 94404 USA</t>
  </si>
  <si>
    <t>SenGupta, D (reprint author), Gilead Sci Inc, 353 Lakeside Dr, Foster City, CA 94404 USA.</t>
  </si>
  <si>
    <t>Garcia-Bujalance, S; Gutierrez-Arroyo, A; De la Calle, F; Diaz-Menendez, M; Arribas, JR; Garcia-Rodriguez, J; Arsuaga, M</t>
  </si>
  <si>
    <t>Persistence and infectivity of Zika virus in semen after returning from endemic areas: Report of 5 cases</t>
  </si>
  <si>
    <t>JOURNAL OF CLINICAL VIROLOGY</t>
  </si>
  <si>
    <t>[Garcia-Bujalance, S.; Gutierrez-Arroyo, A.; Garcia-Rodriguez, J.] Hosp Univ La Paz H, Dept Microbiol &amp; Parasitol, IdiPAZ, Carlos 3, Madrid, Spain; [De la Calle, F.; Diaz-Menendez, M.; Arribas, Jose R.; Arsuaga, M.] Hosp Univ La Paz H, Dept Internal Med, IdiPAZ, Infect Dis Unit,Carlos 3, Madrid, Spain</t>
  </si>
  <si>
    <t>Garcia-Bujalance, S (reprint author), Hosp Univ La Paz H, Dept Microbiol &amp; Parasitol, IdiPAZ, Carlos 3, Madrid, Spain.</t>
  </si>
  <si>
    <t>1386-6532</t>
  </si>
  <si>
    <t>Lazarus, JV; Barton, SE; Bernardino, JI</t>
  </si>
  <si>
    <t>Taking the long-view in a personalised approach to HIV care</t>
  </si>
  <si>
    <t>LANCET HIV</t>
  </si>
  <si>
    <t>[Lazarus, Jeffrey V.] Univ Barcelona, Barcelona Inst Global Hlth ISGlobal, Hosp Clin, Barcelona, Spain; [Barton, Simon E.] Chelsea &amp; Westminster NHS Fdn Trust, London, England; [Barton, Simon E.] Imperial Coll London, London, England; [Bernardino, Jose I.] Hosp La Paz, Internal Med Dept, Infect Dis &amp; HIV Unit, Madrid, Spain</t>
  </si>
  <si>
    <t>Lazarus, JV (reprint author), Univ Barcelona, Barcelona Inst Global Hlth ISGlobal, Hosp Clin, Barcelona, Spain.</t>
  </si>
  <si>
    <t>2352-3018</t>
  </si>
  <si>
    <t>E483</t>
  </si>
  <si>
    <t>E485</t>
  </si>
  <si>
    <t>Abadia, M; Montes, M; Ponce, MD; Romero, M; Hernandez, T; Novo, J; Froilan, C; Gonzalo, N; Borocia, A; Garcia, A; Fernandez, R; Poza, J; Grau, PC; Erdozain, JC; Moreno, V; Valencia, E; Garcia-Samaniego, J; Martin-Carbonero, L; Gonzalez-Garcia, JJ; Olveira, A</t>
  </si>
  <si>
    <t>Management of hepatitis C-cirrhotic patients with basal large betablocked esophageal varices after sustained virological response</t>
  </si>
  <si>
    <t>HEPATOLOGY</t>
  </si>
  <si>
    <t>[Abadia, Marta; Romero, Miriam; Froilan, Consuelo; Gonzalo, Nerea; Garcia, Araceli; Fernandez, Ruben; Poza, Joaquin; Castillo Grau, Pilar; Erdozain, Jose C.; Garcia-Samaniego, Javier; Olveira, Antonio] Hosp La Paz, Gastroenterol, Madrid, Spain; [Montes, Marisa; Moreno, Victoria; Valencia, Eulalia; Martin-Carbonero, Luz; Gonzalez-Garcia, Juan J.] Hosp La Paz, Internal Med, Madrid, Spain; [Dolores Ponce, Maria; Hernandez, Teresa; Novo, Joan] Hosp La Paz, Radiol, Madrid, Spain; [Borobia, Alberto] Hosp La Paz, Clin Pharmacol, Madrid, Spain</t>
  </si>
  <si>
    <t>0270-9139</t>
  </si>
  <si>
    <t>247A</t>
  </si>
  <si>
    <t>Margolis, DA; Gonzalez-Garcia, J; Stellbrink, HJ; Eron, JJ; Yazdanpanah, Y; Podzamczer, D; Lutz, T; Angel, JB; Richmond, GJ; Clotet, B; Gutierrez, F; Sloan, L; St Clair, M; Murray, M; Ford, SL; Mrus, J; Patel, P; Crauwels, H; Griffith, SK; Sutton, KC; Dorey, D; Smith, KY; Williams, PE; Spreen, WR</t>
  </si>
  <si>
    <t>Long-acting intramuscular cabotegravir and rilpivirine in adults with HIV-1 infection (LATTE-2): 96-week results of a randomised, open-label, phase 2b, non-inferiority trial</t>
  </si>
  <si>
    <t>[Margolis, David A.; St Clair, Marty; Mrus, Joseph; Patel, Parul; Griffith, Sandy K.; Sutton, Kenneth C.; Smith, Kimberly Y.; Spreen, William R.] ViiV Healthcare, 5 Moore Dr, Res Triangle Pk, NC 27709 USA; [Gonzalez-Garcia, Juan] Hosp Univ La Paz IdiPAZ, Madrid, Spain; [Stellbrink, Hans-Juergen] ICH Hamburg, Hamburg, Germany; [Eron, Joseph J.] Univ N Carolina, Chapel Hill, NC USA; [Yazdanpanah, Yazdan] Hop Bichat Claude Bernard, Paris, France; [Podzamczer, Daniel] Hosp Univ Bellvitge, Barcelona, Spain; [Lutz, Thomas] Infektiologikum, Frankfurt, Germany; [Angel, Jonathan B.] Ottawa Hosp, Ottawa, ON, Canada; [Richmond, Gary J.] Broward Gen Med Ctr, Ft Lauderdale, FL USA; [Clotet, Bonaventura] UAB, Hosp Germans Trias &amp; Pujol, UVIC UCC, Badalona, Spain; [Gutierrez, Felix] Hosp Gen Elche, Alicante, Spain; [Gutierrez, Felix] Univ Miguel Hernandez, Alicante, Spain; [Sloan, Louis] North Texas Infect Dis Consultants, Dallas, TX USA; [Murray, Miranda] ViiV Healthcare, London, England; [Ford, Susan L.] GlaxoSmithKline, Res Triangle Pk, NC USA; [Crauwels, Herta; Williams, Peter E.] Janssen Res &amp; Dev, Beerse, Belgium; [Dorey, David] GlaxoSmithKline, Mississauga, ON, Canada</t>
  </si>
  <si>
    <t>Margolis, DA (reprint author), ViiV Healthcare, 5 Moore Dr, Res Triangle Pk, NC 27709 USA.</t>
  </si>
  <si>
    <t>Macias, J; Mancebo, M; Merino, D; Tellez, F; Montes-Ramirez, ML; Pulido, F; Rivero-Juarez, A; Raffo, M; Perez-Perez, M; Merchante, N; Cotarelo, M; Pineda, JA</t>
  </si>
  <si>
    <t>Changes in Liver Steatosis After Switching From Efavirenz to Raltegravir Among Human Immunodeficiency Virus-Infected Patients With Nonalcoholic Fatty Liver Disease</t>
  </si>
  <si>
    <t>[Macias, Juan; Mancebo, Maria; Merchante, Nicolas; Pineda, Juan A.] Hosp Univ Valme, Infect Dis &amp; Microbiol Unit, Avda Bellavista S-N, Seville 41014, Spain; [Merino, Dolores] Complejo Hosp Huelva, Infect Dis Unit, Huelva, Spain; [Tellez, Francisco] Hosp Univ Puerto Real, Inst Invest &amp; Innovac Ciencias Biomed Prov Cadiz, Infect Dis &amp; Microbiol Unit, Puerto Real, Spain; [Luisa Montes-Ramirez, M.] Hosp Univ La Paz, Infect Dis Unit, Madrid, Spain; [Pulido, Federico] Hosp Univ Doce Octubre, Infect Dis Unit, Madrid, Spain; [Rivero-Juarez, Antonio] Hosp Univ Reina Sofia, Inst Maimonides Invest Biomed Cordob, Cordoba, Spain; [Raffo, Miguel; Perez-Perez, Montserrat] Hosp La Linea, AGS Campo Gibraltar, Infect Dis &amp; Microbiol Unit, Cadiz, Spain; [Cotarelo, Manuel] Merck Sharp &amp; Dohme Ltd, Med Affairs Dept, Madrid, Spain</t>
  </si>
  <si>
    <t>Macias, J (reprint author), Hosp Univ Valme, Infect Dis &amp; Microbiol Unit, Avda Bellavista S-N, Seville 41014, Spain.</t>
  </si>
  <si>
    <t>Montejano, R; Stella-Ascariz, N; Monge, S; Bernardino, JI; Perez-Valero, I; Montes, ML; Valencia, E; Martin-Carbonero, L; Moreno, V; Gonzalez-Garcia, J; Arnalich, F; Mingorance, J; Berniches, LP; Perona, R; Arribas, JR</t>
  </si>
  <si>
    <t>Impact of Antiretroviral Treatment Containing Tenofovir Difumarate on the Telomere Length of Aviremic HIV-Infected Patients</t>
  </si>
  <si>
    <t>JAIDS-JOURNAL OF ACQUIRED IMMUNE DEFICIENCY SYNDROMES</t>
  </si>
  <si>
    <t>[Montejano, Rocio; Bernardino, Jose I.; Perez-Valero, Ignacio; Montes, Maria L.; Valencia, Eulalia; Martin-Carbonero, Luz; Moreno, Victoria; Gonzalez-Garcia, Juan; Arnalich, Francisco; Arribas, Jose R.] Hosp Univ La Paz IdiPAZ, Internal Med Serv, HIV Unit, Madrid, Spain; [Stella-Ascariz, Natalia; Mingorance, Jesus] Hosp Univ La Paz IdiPAZ, Microbiol Serv, Madrid, Spain; [Monge, Susana] Univ Alcala de Henares, CIBERESP, Madrid, Spain; [Pintado Berniches, Laura; Perona, Rosario] Inst Invest Biomed CSIC UAM IdiPAZ Biomarkers &amp; N, Madrid, Spain</t>
  </si>
  <si>
    <t>Arribas, JR (reprint author), Hosp La Paz, Consulta Med Interna 2, IdiPAZ, Paseo Castellana 261, Madrid 28046, Spain.</t>
  </si>
  <si>
    <t>1525-4135</t>
  </si>
  <si>
    <t>Rosado-Sanchez, I; Herrero-Fernandez, I; Alvarez-Rios, AI; Genebat, M; Abad-Carrillo, MA; Ruiz-Mateos, E; Pulido, F; Gonzalez-Garcia, J; Montero, M; Bernal-Morell, E; Vidal, F; Leal, M; Pacheco, YM</t>
  </si>
  <si>
    <t>A Lower Baseline CD4/CD8 T-Cell Ratio Is Independently Associated with Immunodiscordant Response to Antiretroviral Therapy in HIV-Infected Subjects</t>
  </si>
  <si>
    <t>ANTIMICROBIAL AGENTS AND CHEMOTHERAPY</t>
  </si>
  <si>
    <t>[Rosado-Sanchez, I.; Herrero-Fernandez, I.; Genebat, M.; Abad-Carrillo, M. A.; Ruiz-Mateos, E.; Leal, M.; Pacheco, Y. M.] Univ Seville, CSIC, Virgen del Rocio Univ Hospital, Lab Immunovirol,Inst Biomed Seville,IBiS, Seville, Spain; [Alvarez-Rios, A. I.] Univ Seville, CSIC, Virgen del Rocio Univ Hospital, Dept Clin Biochem, Seville, Spain; [Pulido, F.] Hosp Univ 12 Octubre, Infect Dis Unit, Madrid, Spain; [Gonzalez-Garcia, J.] Hosp Univ La Paz, IdiPAZ, Infect Dis Unit, Madrid, Spain; [Montero, M.] Polytech &amp; Univ Hosp La Fe, Infect Dis Unit, Valencia, Spain; [Bernal-Morell, E.] Hosp Gen Univ Reina Sofia, Infect Dis Unit, Murcia, Spain; [Vidal, F.] Univ Rovira &amp; Virgili, Hosp Univ Tarragona Joan 23, Dept Internal Med, Infect Dis &amp; HIV AIDS Unit, Tarragona, Spain</t>
  </si>
  <si>
    <t>Pacheco, YM (reprint author), Univ Seville, CSIC, Virgen del Rocio Univ Hospital, Lab Immunovirol,Inst Biomed Seville,IBiS, Seville, Spain.</t>
  </si>
  <si>
    <t>0066-4804</t>
  </si>
  <si>
    <t>e00605- 17</t>
  </si>
  <si>
    <t>Berenguer, J; Rodriguez-Castellano, E; Carrero, A; Von Wichmann, MA; Montero, M; Galindo, MJ; Mallolas, J; Crespo, M; Ellez, MJT; Quereda, C; Sanz, J; Barros, C; Tural, C; Santos, I; Pulido, F; Guardiola, JM; Rubio, R; Ortega, E; Montes, ML; Jusdado, JJ; Gaspar, G; Esteban, H; Bellon, JEM; Gonzalez-Garcia, J</t>
  </si>
  <si>
    <t>Eradication of Hepatitis C Virus and Non-Liver-Related Non-Acquired Immune Deficiency Syndrome-Related Events in Human Immunodeficiency Virus/Hepatitis C Virus Coinfection</t>
  </si>
  <si>
    <t>[Berenguer, Juan; Carrero, Ana; Bellon, Jose E. M.] Hosp Gen Univ Gregorio Maranon, Madrid, Spain; [Berenguer, Juan; Carrero, Ana; Bellon, Jose E. M.] IiSGM, Madrid, Spain; [Rodriguez-Castellano, Elena; Montes, Maria L.; Gonzalez-Garcia, Juan] Hosp Univ La Paz, Madrid, Spain; [Von Wichmann, Miguel A.] Hosp Donostia, San Sebastian, Spain; [Montero, Marta] Hosp Univ La Fe, Valencia, Spain; [Galindo, Maria J.] Hosp Clin Univ, Valencia, Spain; [Mallolas, Josep] Hosp Clin Barcelona, Barcelona, Spain; [Crespo, Manuel] Univ Vigo, Complexo Hosp, Vigo, Spain; [Ellez, Maria J. T.] Hosp Clin San Carlos, Madrid, Spain; [Quereda, Carmen] Hosp Univ Ramon &amp; Cajal, Madrid, Spain; [Sanz, Jose] Hosp Univ Principe Asturias, Alcal Henares, Spain; [Barros, Carlos] Hosp Univ Mostoles, Mostoles, Spain; [Tural, Cristina] Hosp Badalona Germans Trias &amp; Pujol, Badalona, Spain; [Santos, Ignacio] Hosp Univ La Princesa, Madrid, Spain; [Pulido, Federico; Rubio, Rafael] Hosp Univ 12 Octubre Imas12, Madrid, Spain; [Guardiola, Josep M.] Hosp Santa Creu &amp; Sant Pau, Barcelona, Spain; [Ortega, Enrique] Hosp Gen Univ, Valencia, Spain; [Jusdado, Juan J.] Hosp Univ Severo Ochoa, Leganes, Spain; [Gaspar, Gabriel] Hosp Univ Getafe, Getafe, Spain; [Esteban, Herminia] Fdn SEIMC GESIDA, Madrid, Spain</t>
  </si>
  <si>
    <t>Berenguer, J (reprint author), Hosp Gen Univ Gregorio Maranon, Infect Dis Unit, Doctor Esquerdo 46, Madrid 28007, Spain.</t>
  </si>
  <si>
    <t>Negredo, A; de la Calle-Prieto, F; Palencia-Herrejon, E; Mora-Rillo, M; Astray-Mochales, J; Sanchez-Seco, MP; Lopez, EB; Menarguez, J; Fernandez-Cruz, A; Sanchez-Artola, B; Keough-Delgado, E; de Arellano, ER; Lasala, F; Milla, J; Fraile, JL; Gavin, MO; de la Gandara, AM; Perez, LL; Diaz-Diaz, D; Lopez-Garcia, MA; Delgado-Jimenez, P; Martin-Quiros, A; Trigo, E; Figueira, JC; Manzanares, J; Rodriguez-Baena, E; Garcia-Comas, L; Rodriguez-Fraga, O; Garcia-Arenzana, N; Fernandez-Diaz, MV; Cornejo, VM; Emmerich, P; Schmidt-Chanasit, J; Arribas, JR</t>
  </si>
  <si>
    <t>Autochthonous Crimean-Congo Hemorrhagic Fever in Spain</t>
  </si>
  <si>
    <t>NEW ENGLAND JOURNAL OF MEDICINE</t>
  </si>
  <si>
    <t>[Negredo, A.; Sanchez-Seco, M. P.; Ramirez de Arellano, E.; Lasala, F.] Inst Salud Carlos III, Ctr Nacl Microbiol, Arbovirus &amp; Imported Viral Dis Unit, Madrid, Spain; [Negredo, A.; Sanchez-Seco, M. P.; Ramirez de Arellano, E.; Lasala, F.] Red Invest Colaborativa Enfermedades Trop, Madrid, Spain; [de la Calle-Prieto, F.; Mora-Rillo, M.; Martin-Quiros, A.; Trigo, E.; Figueira, J. C.; Manzanares, J.; Rodriguez-Fraga, O.; Cornejo, V. M.; Arribas, J. R.] La Paz Univ Hosp, High Level Isolat Unit, Madrid, Spain; [Garcia-Arenzana, N.] La Paz Univ Hosp, Dept Prevent Med, Madrid, Spain; [Fernandez-Diaz, M. V.] La Paz Univ Hosp, Dept Occupat Hlth, Madrid, Spain; [Palencia-Herrejon, E.; Martinez de la Gandara, A.; Lopez Perez, L.; Diaz-Diaz, D.; Lopez-Garcia, M. A.] Infanta Leonor Univ Hosp, Intens Care Unit, Madrid, Spain; [Palencia-Herrejon, E.; Sanchez-Artola, B.] Infanta Leonor Univ Hosp, Dept Internal Med, Madrid, Spain; [Fraile, J. L.] Infanta Leonor Univ Hosp, Dept Emergency, Madrid, Spain; [Delgado-Jimenez, P.] Infanta Leonor Univ Hosp, Dept Occupat Hlth, Madrid, Spain; [Astray-Mochales, J.; Ordobas Gavin, M.; Rodriguez-Baena, E.; Garcia-Comas, L.] Autonomous Community Madrid, Epidemiol Area, Madrid, Spain; [Bermejo Lopez, E.; Keough-Delgado, E.] Gregorio Maranon Univ Gen Hosp, Intens Care Unit, Madrid, Spain; [Menarguez, J.; Milla, J.] Gregorio Maranon Univ Gen Hosp, Dept Pathol, Madrid, Spain; [Fernandez-Cruz, A.] Gregorio Maranon Univ Gen Hosp, Dept Clin Microbiol &amp; Infect Dis, Madrid, Spain; [Menarguez, J.; Fernandez-Cruz, A.; Milla, J.] Univ Complutense Madrid, Inst Invest Sanitaria Gregorio Maranon, Madrid, Spain; [Emmerich, P.; Schmidt-Chanasit, J.] World Hlth Org, Collaborating Ctr Arbovirus &amp; Hemorrhag Fever Ref, Bernhard Nocht Inst Trop Med, Hamburg, Germany</t>
  </si>
  <si>
    <t>Arribas, JR (reprint author), Hosp Univ La Paz, Idipaz, High Level Isolat Unit, Castellana 261, Madrid 28046, Spain.</t>
  </si>
  <si>
    <t>0028-4793</t>
  </si>
  <si>
    <t>Eron, J; Margolis, D; Gonzalez-Garcia, J; Stellbrink, HJ; Yazdanpanah, Y; Podzamczer, D; Lutz, T; Angel, JB; Richmond, GJ; Clotet, B; Gutierrez, F; Sloan, L; Sutton, KC; Dorey, D; Smith, KY; Williams, PE; Spreen, WR</t>
  </si>
  <si>
    <t>Safety and efficacy of long-acting CAB and RPV as two drug IM maintenance therapy: LATTE-2 week 96 results</t>
  </si>
  <si>
    <t>JOURNAL OF THE INTERNATIONAL AIDS SOCIETY</t>
  </si>
  <si>
    <t>[Eron, J.] Univ North Carolina Chapel Hill, Div Infect Dis, Chapel Hill, NC USA; [Margolis, D.; Sutton, K. C.; Smith, K. Y.; Spreen, W. R.] ViiV Healthcare, Res Triangle Pk, NC USA; [Gonzalez-Garcia, J.] Hosp Univ La Paz, IdiPAZ, Madrid, Spain; [Stellbrink, H-J] ICH Hamburg, Hamburg, Germany; [Yazdanpanah, Y.] Hop Bichat Claude Bernard, Paris, France; [Podzamczer, D.] Ciudad Sanitaria Univ Bellvitge, Barcelona, Spain; [Lutz, T.] Infektiologikum, Frankfurt, Germany; [Angel, J. B.] Ottawa Hosp, Ottawa, ON, Canada; [Richmond, G. J.] Broward Gen Med Ctr, Ft Lauderdale, FL USA; [Clotet, B.] UAB, UVIC UCC, Hosp Germans Trias &amp; Pujol, Badalona, Spain; [Gutierrez, F.] Hosp Gen Elche, Alicante, Spain; [Gutierrez, F.] Univ Miguel Hernandez, Alicante, Spain; [Sloan, L.] North Texas Infect Dis Consultants, Dallas, TX USA; [Dorey, D.] GlaxoSmithKline, Mississauga, ON, Canada; [Williams, P. E.] Janssen Res &amp; Dev, Beerse, Belgium</t>
  </si>
  <si>
    <t>1758-2652</t>
  </si>
  <si>
    <t>McComsey, G; Gonzalez-Garcia, J; Lupo, S; De Wet, J; Parks, D; Kahl, L; Wynne, B; Gartland, M; Angelis, K; Cupo, M; Vandermeulen, K; Aboud, M</t>
  </si>
  <si>
    <t>Sub-study 202094 of SWORD 1 &amp; SWORD 2: switch from TDF containing regimen to DTG plus RPV improves bone mineral density and bone turnover markers over 48 weeks</t>
  </si>
  <si>
    <t>[McComsey, G.] Case Western Reserve Univ, UH Clin Res Ctr, Cleveland, OH 44106 USA; [Gonzalez-Garcia, J.] Hosp Univ La Paz, IdiPAZ, Madrid, Spain; [Lupo, S.] Inst Centralizado Asistencia Invest Clin Integral, CAICI, Santa Fe, NM, Argentina; [De Wet, J.] Spectrum Hlth, Vancouver, BC, Canada; [Parks, D.] Southampton Clin Res Grp, St Louis, MO USA; [Kahl, L.; Aboud, M.] ViiV Healthcare, Brentford, England; [Wynne, B.] ViiV Healthcare, Collegeville, PA USA; [Gartland, M.] ViiV Healthcare, Res Triangle Pk, NC USA; [Angelis, K.] GlaxoSmithKline, Uxbridge, Middx, England; [Cupo, M.] GlaxoSmithKline, Collegeville, PA USA; [Vandermeulen, K.] Janssen, Beerse, Belgium</t>
  </si>
  <si>
    <t>Halperin, SA; Arribas, JR; Rupp, R; Andrews, CP; Chu, L; Das, R; Simon, JK; Onorato, MT; Liu, K; Martin, J; Helmond, FA</t>
  </si>
  <si>
    <t>Six-Month Safety Data of Recombinant Vesicular Stomatitis Virus-Zaire Ebola Virus Envelope Glycoprotein Vaccine in a Phase 3 Double-Blind, Placebo-Controlled Randomized Study in Healthy Adults</t>
  </si>
  <si>
    <t>[Halperin, Scott A.] Dalhousie Univ, IWK Hlth Ctr, Canadian Ctr Vaccinol, Halifax, NS, Canada; [Halperin, Scott A.] Nova Scotia Hlth Author, Halifax, NS, Canada; [Arribas, Jose R.] Hosp Univ La Paz, IdiPAZ, Madrid, Spain; [Rupp, Richard] Univ Texas Med Branch, Galveston, TX 77555 USA; [Andrews, Charles P.] Diagnost Res Grp, San Antonio, TX USA; [Chu, Laurence] Benchmark Res, Austin, TX USA; [Das, Rituparna; Simon, Jakub K.; Onorato, Matthew T.; Liu, Kenneth; Martin, Jason; Helmond, Frans A.] Merck &amp; Co Inc, Kenilworth, NJ USA</t>
  </si>
  <si>
    <t>Helmond, FA (reprint author), Merck &amp; Co Inc, 2000 Galloping Hill Rd,RY34,A470, Kenilworth, NJ 07033 USA.</t>
  </si>
  <si>
    <t>Moreno, S; Antela, A; Garcia, F; del Amo, J; Boix, V; Coll, P; Fortuny, C; Sirvent, JLG; Gutierrez, F; Iribarren, JA; Llibre, JM; de Quiros, JCLB; Losa, JE; Lozano, A; Meulbroek, M; Olalla, J; Pujol, F; Pulido, F; Casal, MC; Garcia, JG; Aldeguer, JL; Molina, JAP; Palter, DP; Roman, AR</t>
  </si>
  <si>
    <t>Executive summary: Pre-exposure prophylaxis for prevention of HIV infection in adults in Spain: July 2016</t>
  </si>
  <si>
    <t>ENFERMEDADES INFECCIOSAS Y MICROBIOLOGIA CLINICA</t>
  </si>
  <si>
    <t>[Antela, Antonio] Hosp Clin Univ, Santiago De Compostela, Spain; [Garcia, Felipe] Hosp Univ Ramon y Cajal, IRYCIS, Hosp Clin, Barcelona, Spain; [Moreno, Santiago; Perez Molina, Jose A.] Hosp Univ Ramon y Cajal, Madrid, Spain; [del Amo, Julia] Inst Salud Carlos III, Madrid, Spain; [Boix, Vicente] Hosp Gen Univ, Alicante, Spain; [Coll, Pep] Hosp Badalona Germans Trias &amp; Pujol, IrsiCaixa, Barcelona, Spain; [Fortuny, Claudia] Hosp St Joan de Deu, Barcelona, Spain; [Gomez Sirvent, Juan L.] Hosp Univ, Tenerife, Spain; [Gutierrez, Felix] Hosp Gen Univ Elche, Alicante, Spain; [Iribarren, Jose A.] Hosp Univ Donostia, San Sebastian, Spain; [Llibre, Josep M.] Hosp Badalona Germans Trias &amp; Pujol, Barcelona, Spain; [Bernaldo de Quiros, Juan C. Lopez] Hosp Univ Gregorio Maranon, Madrid, Spain; [Emilio Losa, Juan] Hosp Univ Fdn Alcorcon, Madrid, Spain; [Lozano, Ana] Hosp Poniente, El Ejido, Almeria, Spain; [Meulbroek, Michael; Pujol, Ferran] BCN Checkpoint, Barcelona, Spain; [Olalla, Julian] Hosp Costa Sol, Malaga, Spain; [Pulido, Federico] Hosp Univ 12 Octubre, Madrid, Spain; [Crespo Casal, Manuel] Complexo Hosp Univ Vigo CHUVI, Pontevedra, Spain; [Gonzalez Garcia, Juan] Hosp Univ La Paz, Madrid, Spain; [Lopez Aldeguer, Jose] Hosp Univ La Fe, Valencia, Spain; [Podzamczer Palter, Daniel] Hosp Univ Bellvitge, Barcelona, Spain; [Rivero Roman, Antonio] Hosp Univ Reina Sofia, Cordoba, Spain</t>
  </si>
  <si>
    <t>Moreno, S (reprint author), Hosp Univ Ramon y Cajal, Madrid, Spain.</t>
  </si>
  <si>
    <t>0213-005X</t>
  </si>
  <si>
    <t>1578-1852</t>
  </si>
  <si>
    <t>JUN-JUL</t>
  </si>
  <si>
    <t>Montes, ML; Olveira, A; Ahumada, A; Aldamiz, T; Garcia-Samaniego, J; Clemente, A; Berenguer, J; Gonzalez-Garcia, J; Martin-Carbonero, L</t>
  </si>
  <si>
    <t>Similar effectiveness of direct-acting antiviral against hepatitis C virus in patients with and without HIV infection</t>
  </si>
  <si>
    <t>AIDS</t>
  </si>
  <si>
    <t>[Luisa Montes, Maria; Gonzalez-Garcia, Juan; Martin-Carbonero, Luz] Hosp Univ La Paz, IdiPaz, Serv Med Interna, Unidad VIH, Madrid, Spain; [Olveira, Antonio; Garcia-Samaniego, Javier] Hosp Univ La Paz, CIBERehd, Serv Digest, Unidad Hepatol, Madrid, Spain; [Ahumada, Adriana; Clemente, Ana] Hosp Gen Univ Gregorio Maranon, CIBERehd, Serv Digest, Unidad Hepatol, Madrid, Spain; [Aldamiz, Teresa; Berenguer, Juan] Hosp Gen Univ Gregorio Maranon, Inst Invest Sanitaria Gregorio Maranon ISGM, Serv Enfermedades Infecciosas, Unidad VIH, Madrid, Spain</t>
  </si>
  <si>
    <t>Montes, ML (reprint author), Hosp Univ La Paz, Consulta Med Interna 2, Paseo Castellana 261, E-28046 Madrid, Spain.</t>
  </si>
  <si>
    <t>0269-9370</t>
  </si>
  <si>
    <t>Arribas, JR; Thompson, M; Sax, PE; Haas, B; McDonald, C; Wohl, DA; DeJesus, E; Clarke, AE; Guo, S; Wang, H; Callebaut, C; Plummer, A; Cheng, A; Das, M; McCallister, S</t>
  </si>
  <si>
    <t>Randomized, Double-Blind Comparison of Tenofovir Alafenamide (TAF) vs Tenofovir Disoproxil Fumarate (TDF), Each Coformulated With Elvitegravir, Cobicistat, and Emtricitabine (E/C/F) for Initial HIV-1 Treatment: Week 144 Results</t>
  </si>
  <si>
    <t>[Arribas, Jose R.] Hosp Univ La Paz, Internal Med Serv, Infect Dis Unit, Madrid, Spain; [Thompson, Melanie] AIDS Res Consortium Atlanta, Atlanta, GA USA; [Sax, Paul E.] Brigham &amp; Womens Hosp, Div Infect Dis, 75 Francis St, Boston, MA 02115 USA; [Haas, Bernhard] Gen Hosp Graz West, Internal Med, Graz, Austria; [McDonald, Cheryl] Tarrant Cty Infect Dis Associates, Ft Worth, TX USA; [Wohl, David A.] UNC Sch Med, Div Infect Dis, Chapel Hill, NC USA; [DeJesus, Edwin] Orlando Immunol Ctr, Orlando, FL USA; [Clarke, Amanda E.] Brighton &amp; Sussex Univ Hosp NHS Trust, Royal Sussex Cty Hosp, Claude Nicol Ctr, Brighton, E Sussex, England; [Guo, Susan; Wang, Hui; Callebaut, Christian; Plummer, Andrew; Cheng, Andrew; Das, Moupali; McCallister, Scott] Gilead Sci Inc, Dept Biometr, 353 Lakeside Dr, Foster City, CA 94404 USA; [Guo, Susan; Wang, Hui; Callebaut, Christian; Plummer, Andrew; Cheng, Andrew; Das, Moupali; McCallister, Scott] Gilead Sci Inc, Dept Virol, 353 Lakeside Dr, Foster City, CA 94404 USA; [Guo, Susan; Wang, Hui; Callebaut, Christian; Plummer, Andrew; Cheng, Andrew; Das, Moupali; McCallister, Scott] Gilead Sci Inc, Dept Clin Operat, 353 Lakeside Dr, Foster City, CA 94404 USA; [Guo, Susan; Wang, Hui; Callebaut, Christian; Plummer, Andrew; Cheng, Andrew; Das, Moupali; McCallister, Scott] Gilead Sci Inc, Dept HIV Clin Res, 353 Lakeside Dr, Foster City, CA 94404 USA</t>
  </si>
  <si>
    <t>Arribas, JR (reprint author), Hosp La Paz, Infect Dis Unit, Internal Med Serv, IdiPAZ, Castellana 261, Madrid 28046, Spain.</t>
  </si>
  <si>
    <t>Baker, JV; Sharma, S; Achhra, AC; Bernardino, JI; Bogner, JR; Duprez, D; Emery, S; Gazzard, B; Gordin, J; Grandits, G; Phillips, AN; Schwarze, S; Soliman, EZ; Spector, SA; Tambussi, G; Lundgren, J</t>
  </si>
  <si>
    <t>Changes in Cardiovascular Disease Risk Factors With Immediate Versus Deferred Antiretroviral Therapy Initiation Among HIV-Positive Participants in the START (Strategic Timing of Antiretroviral Treatment) Trial</t>
  </si>
  <si>
    <t>JOURNAL OF THE AMERICAN HEART ASSOCIATION</t>
  </si>
  <si>
    <t>[Baker, Jason V.; Duprez, Daniel] Univ Minnesota, Dept Med, Box 736 UMHC, Minneapolis, MN 55455 USA; [Sharma, Shweta; Grandits, Greg] Univ Minnesota, Sch Publ Hlth, Div Biostat, Minneapolis, MN 55455 USA; [Baker, Jason V.] Hennepin Cty Med Ctr, Div Infect Dis, Minneapolis, MN 55415 USA; [Achhra, Amit C.; Emery, Sean] Univ New South Wales, Kirby Inst, Sydney, NSW, Australia; [Ignacio Bernardino, Jose] Hosp La Paz, IdiPAZ, Dept Med, Madrid, Spain; [Bogner, Johannes R.] Univ Hosp Munich, Div Infect, MedIV, Munich, Germany; [Gazzard, Brian] Chelsea &amp; Westminster Hosp, London, England; [Gordin, Jonathan] Univ Calif Los Angeles, David Geffen Sch Med, Div Cardiol, Los Angeles, CA 90095 USA; [Phillips, Andrew N.] UCL, HIV Epidemiol &amp; Biostat Grp, London, England; [Schwarze, Siegfried] European AIDS Treatment Grp, Berlin, Germany; [Soliman, Elsayed Z.] Wake Forest Sch Med, Epidemiol Cardiol Res Ctr, Winston Salem, NC USA; [Spector, Stephen A.] Univ Calif San Diego, Div Pediat Infect Dis, San Diego, CA 92103 USA; [Spector, Stephen A.] Rady Childrens Hosp, San Diego, CA USA; [Tambussi, Giuseppe] Ist Sci San Raffaele, Milan, Italy; [Lundgren, Jens] Univ Copenhagen, Rigshosp, Dept Infect Dis, CHIP, Copenhagen, Denmark</t>
  </si>
  <si>
    <t>Baker, JV (reprint author), 701 Pk Ave,MC G5, Minneapolis, MN 55417 USA.</t>
  </si>
  <si>
    <t>2047-9980</t>
  </si>
  <si>
    <t>e004987</t>
  </si>
  <si>
    <t>Lopez, MNM; Soto, CI; Gomez, RF; Ladreda, AA; De Antonio, IP; Salicio, ER; Moreno, M; Bernardino, JI; Blanco, JJR; Martinez, GG</t>
  </si>
  <si>
    <t>High prevalence of subclinical right ventricle cardiomyopathy among patients infected with human immunodeficiency virus on highly active antiretroviral therapy</t>
  </si>
  <si>
    <t>[Montoro Lopez, M. N.; Florez Gomez, R.; Alonso Ladreda, A.; Ponz De Antonio, I.; Refoyo Salicio, E.; Moreno, M.] Univ Hosp La Paz, Dept Cardiol, Madrid, Spain; [Soto, C. I.; Bernardino, J. I.; Rios Blanco, J. J.] Univ Hosp La Paz, Internal Med, Madrid, Spain; [Guzman Martinez, G.] Natl Ctr Cardiovasc Res CNIC, Madrid, Spain</t>
  </si>
  <si>
    <t>Lopez, MMDLNM; Soto, CI; Gomez, RF; Ladreda, AA; De Antonio, IP; Bernardino, JI; Salicio, ER; Blanco, JJR; Moreno, M; Martinez, GG</t>
  </si>
  <si>
    <t>Subclinical functional and structural cardiomyopathy among patients infected with human immunodeficiency virus in the era of highly active antiretroviral therapy</t>
  </si>
  <si>
    <t>[Maria De las Nieves Montoro Lopez, M.; Florez Gomez, R.; Alonso Ladreda, A.; Ponz De Antonio, I.; Refoyo Salicio, E.; Moreno, M.] Univ Hosp La Paz, Dept Cardiol, Madrid, Spain; [Soto, C. I.; Bernardino, J. I.; Rios Blanco, J. J.] Univ Hosp La Paz, Internal Med, Madrid, Spain; [Guzman Martinez, G.] Natl Ctr Cardiovasc Res CNIC, Madrid, Spain</t>
  </si>
  <si>
    <t>Sobrino-Jimenez, C; Jimenez-Nacher, I; Moreno-Ramos, F; Gonzalez-Fernandez, MA; Freire-Gonzalez, M; Gonzalez-Garcia, J; Herrero-Ambrosio, A</t>
  </si>
  <si>
    <t>Analysis of antiretroviral therapy modification in routine clinical practice in the management of HIV infection</t>
  </si>
  <si>
    <t>EUROPEAN JOURNAL OF HOSPITAL PHARMACY-SCIENCE AND PRACTICE</t>
  </si>
  <si>
    <t>[Sobrino-Jimenez, Carmen; Jimenez-Nacher, Inmaculada; Moreno-Ramos, Francisco; Angeles Gonzalez-Fernandez, Maria; Freire-Gonzalez, Mercedes; Herrero-Ambrosio, Alicia] La Paz Univ Hosp, Dept Pharm, Madrid, Spain; [Gonzalez-Garcia, Juan] La Paz Univ Hosp, Anal antiretroviral therapy modificat routine cli, Madrid, Spain</t>
  </si>
  <si>
    <t>Sobrino-Jimenez, C (reprint author), Hosp La Paz, La Paz Univ Hosp, Dept Pharm, Paseo Castellana 261, Madrid 28046, Spain.</t>
  </si>
  <si>
    <t>2047-9956</t>
  </si>
  <si>
    <t>Alsina, M; Martin-Ancel, A; Alarcon-Allen, A; Arca, G; Gaya, F; Garcia-Alix, A</t>
  </si>
  <si>
    <t>The Severity of Hypoxic-Ischemic Encephalopathy Correlates With Multiple Organ Dysfunction in the Hypothermia Era</t>
  </si>
  <si>
    <t>PEDIATRIC CRITICAL CARE MEDICINE</t>
  </si>
  <si>
    <t>[Alsina, Miguel; Martin-Ancel, Ana; Garcia-Alix, Alfredo] Univ Barcelona, Hosp St Joan de Deu, Inst Recerca Pediat, Div Neonatol,Dept Pediat, Passeig St Joan de Deu 2, Barcelona 08950, Spain; [Alarcon-Allen, Ana] Oxford Univ Hosp NHS Fdn Trust, Neonatal Unit, Dept Pediat, Oxford, England; [Alarcon-Allen, Ana] Univ Barcelona, Hosp St Joan de Deu, Inst Recerca Pediat, Dept Neonatol, Barcelona, Spain; [Arca, Gemma] Univ Barcelona, Clin Maternitat Hosp, Div Neonatol, Barcelona, Spain; [Gaya, Francisco] La Paz Univ Hosp, Bioestadist Unit, Madrid, Spain</t>
  </si>
  <si>
    <t>Alsina, M (reprint author), Univ Barcelona, Hosp St Joan de Deu, Inst Recerca Pediat, Div Neonatol,Dept Pediat, Passeig St Joan de Deu 2, Barcelona 08950, Spain.</t>
  </si>
  <si>
    <t>1529-7535</t>
  </si>
  <si>
    <t>Rivero, A; Perez-Molina, JA; Blasco, AJ; Arribas, JR; Crespo, M; Domingo, P; Estrada, V; Iribarren, JA; Knobel, H; Lazaro, P; Lopez-Aldeguer, J; Lozano, F; Moreno, S; Palacios, R; Pineda, JA; Pulido, F; Rubio, R; de la Torre, J; Tuset, M; Gatell, JM</t>
  </si>
  <si>
    <t>Costs and cost-efficacy analysis of the 2016 GESIDA/Spanish AIDS National Plan recommended guidelines for initial antiretroviral therapy in HIV-infected adults</t>
  </si>
  <si>
    <t>[Rivero, Antonio] Univ Cordoba, Inst Maimonides Invest Biomed Cordoba IMIBIC, Hosp Univ Reina Sofia, Unidad Gest Clin Enfermedades Infecciosas, Cordoba, Spain; [Antonio Perez-Molina, Jose] Hosp Univ Ramon &amp; Cajal, Serv Enfermedades Infecciosas, IRYCIS, Madrid, Spain; [Ramon Arribas, Jose] Hosp Univ La Paz, Serv Med Interne, Unidad VIH, IdiPAZ, Madrid, Spain; [Crespo, Manuel] Vail dHebron Inst Res VHIR, Hosp Univ Vall dHebron, Barcelona, Spain; [Domingo, Pere] Univ Lleida, Inst Recerca Biomed IRB Lleida, Hosp Univ Arnau Vilanova &amp; Santa Maria, Lieida, Spain; [Estrada, Vicente] Hosp Clin San Carlos, IdISSC, Madrid, Spain; [Estrada, Vicente] Univ Complutense, Madrid, Spain; [Antonio Iribarren, Jose] Hosp Univ Donostia, Serv Enfermedades Infecciosas, San Sebastian, Spain; [Knobel, Hernando] Hosp del Mar, Serv Enfermedades Infecciosas, Barcelona, Spain; [Lopez-Aldeguer, Jose] Hosp Univ La Fe, Serv Med Interna, Valencia, Spain; [Lopez-Aldeguer, Jose] Hosp Univ La Fe, Unidad Enfermedades Infecciosas, Valencia, Spain; [Lozano, Fernando; Antonio Pineda, Juan] Hosp Univ Valme, Unidad Clin Enfermedades Infecciosas &amp; Microbiol, Seville, Spain; [Moreno, Santiago] Univ Alcala de Henares, Hosp Raman &amp; Cajal, Serv Enfermedades Infecciosas, Inst Invest Sanitaria Ramon &amp; Cajal IRYCIS, Madrid, Spain; [Palacios, Rosario] Hosp Virgen de la Victoria, Unidad Enfermedades Infecciosas, Malaga, Spain; [Pulido, Federico; Rubio, Rafael] Hosp Univ 12 Octubre, Unidad VIH, I 12, Madrid, Spain; [de la Torre, Javier] Hosp Costa Sol, Unidad Med Interna, Grp Enfermedades Infecciosas, Malaga, Spain; [Tuset, Montserrat] Hosp Clin Barcelona, Serv Farm, Barcelona, Spain; [Gatell, Josep M.] Univ Barcelona, Hosp Clin IDIBAPS, Serv Enfermedades Infecciosas, Barcelona, Spain</t>
  </si>
  <si>
    <t>Valencia-Ortega, ME; Garcia-Bujalance, S; Gonzalez-Garcia, J</t>
  </si>
  <si>
    <t>Hepatitis with a multiple etiology in HIV-positive men who have sexual relations with other men</t>
  </si>
  <si>
    <t>REVISTA ESPANOLA DE ENFERMEDADES DIGESTIVAS</t>
  </si>
  <si>
    <t>[Eulalia Valencia-Ortega, Ma; Gonzalez-Garcia, Juan] Hosp Univ La Paz, IdiPaz, Dept Internal Med, Unit HIV, Madrid, Spain; [Garcia-Bujalance, Silvia] Hosp Univ La Paz, IdiPaz, Dept Microbiol &amp; Parasitol, Madrid, Spain</t>
  </si>
  <si>
    <t>Valencia-Ortega, ME (reprint author), Hosp Univ La Paz, IdiPaz, Dept Internal Med, Unit HIV, Madrid, Spain.</t>
  </si>
  <si>
    <t>1130-0108</t>
  </si>
  <si>
    <t>Arribas, JR; DeJesus, E; van Lunzen, J; Zurawski, C; Doroana, M; Towner, W; Lazzarin, A; Nelson, M; McColl, D; Andreatta, K; Swamy, R; Szwarcberg, J; Nguyen, T</t>
  </si>
  <si>
    <t>Simplification to single-tablet regimen of elvitegravir, cobicistat, emtricitabine, tenofovir DF from multi-tablet ritonavir-boosted protease inhibitor plus coformulated emtricitabine and tenofovir DF regimens: week 96 results of STRATEGY-PI</t>
  </si>
  <si>
    <t>HIV CLINICAL TRIALS</t>
  </si>
  <si>
    <t>[Arribas, Jose R.] Hosp Univ La Paz, IdiPAZ, Madrid, Spain; [DeJesus, Edwin] Orlando Immunol Ctr, Orlando, FL USA; [van Lunzen, Jan] Univ Klinikum Hamburg Eppendorf, Hamburg, Germany; [Zurawski, Christine] Atlanta ID Grp, Atlanta, GA USA; [Doroana, Manuela] Hosp Santa Maria, Lisbon, Portugal; [Towner, William] Southern Calif Kaiser Permanente Med Grp, Los Angeles, CA USA; [Lazzarin, Adriano] Fdn IRCCS San Raffaele Monte Tabor, Milan, Italy; [Nelson, Mark] Chelsea &amp; Westminster Hosp, London, England; [McColl, Damian; Andreatta, Kristen; Swamy, Raji; Szwarcberg, Javier; Thai Nguyen] Gilead Sci Inc, 309 Velocity Way, Foster City, CA 94404 USA</t>
  </si>
  <si>
    <t>McColl, D (reprint author), Gilead Sci Inc, 309 Velocity Way, Foster City, CA 94404 USA.</t>
  </si>
  <si>
    <t>1528-4336</t>
  </si>
  <si>
    <t>Perez-Molina, JA; Rubio, R; Rivero, A; Pasquau, J; Suarez-Lozano, I; Riera, M; Estebanez, M; Palacios, R; Sanz-Moreno, J; Troya, J; Marino, A; Antela, A; Navarro, J; Esteban, H; Moreno, S</t>
  </si>
  <si>
    <t>Simplification to dual therapy (atazanavir/ritonavir plus lamivudine) versus standard triple therapy [atazanavir/ritonavir plus two nucleos(t)ides] in virologically stable patients on antiretroviral therapy: 96 week results from an open-label, non-inferiority, randomized clinical trial (SALT study)</t>
  </si>
  <si>
    <t>JOURNAL OF ANTIMICROBIAL CHEMOTHERAPY</t>
  </si>
  <si>
    <t>[Perez-Molina, J. A.; Moreno, S.] Hosp Univ Ramon y Cajal, Infect Dis Dept, IRYCIS, Madrid, Spain; [Rubio, R.] Hosp Univ Doce de Octubre, HIV Unit, I 12, Madrid, Spain; [Rivero, A.] Hosp Univ Reina Sofia, IMIBIC, Infect Dis Unit, Cordoba, Spain; [Pasquau, J.] Hosp Univ Virgen Nieves, Infect Dis Unit, Granada, Spain; [Suarez-Lozano, I.] Hosp Infanta Elena, Infect Dis Dept, Huelva, Spain; [Riera, M.] Hosp Univ Son Espases, Dept Infect Dis, Mallorca, Spain; [Estebanez, M.] Hosp Univ La Paz, Dept Infect Dis, IDIPAZ, Madrid, Spain; [Palacios, R.] Hosp Univ Virgen Victoria, Infect Dis Unit, Malaga, Spain; [Sanz-Moreno, J.] Hosp Univ Principe Asturias, Dept Internal Med, Alcala De Henares, Spain; [Troya, J.] Hosp Univ Infanta Leonor, Dept Internal Med, Madrid, Spain; [Marino, A.] Hosp Arquitecto Marcide, HIV Unit, Ferrol, Spain; [Antela, A.] Hosp Clin Univ Santiago, Dept Infect Dis, Santiago De Compostela, Spain; [Navarro, J.] Hosp Univ Vall dHebro, Infect Dis Dept, Barcelona, Spain; [Esteban, H.] Fdn SEIMC GeSIDA, Madrid, Spain</t>
  </si>
  <si>
    <t>Perez-Molina, JA (reprint author), Hosp Ramon &amp; Cajal, Serv Enfermedades Infecciosas, Med Trop, Carretera Colmenar Km 9,1, Madrid 28034, Spain.</t>
  </si>
  <si>
    <t>0305-7453</t>
  </si>
  <si>
    <t>Stella-Ascariz, N; Montejano, R; Pintado-Berninches, L; Monge, S; Bernardino, JI; Perez-Valero, I; Montes, ML; Mingorance, J; Perona, R; Arribas, JR</t>
  </si>
  <si>
    <t>Differential Effects of Tenofovir, Abacavir, Emtricitabine, and Darunavir on Telomerase Activity In Vitro</t>
  </si>
  <si>
    <t>[Stella-Ascariz, Natalia; Mingorance, Jesus] Hosp Univ La Paz, IdiPAZ, Microbiol Serv, Madrid, Spain; [Montejano, Rocio; Bernardino, Jose I.; Perez-Valero, Ignacio; Montes, Maria L.; Arribas, Jose R.] Hosp Univ La Paz, IdiPAZ, Internal Med Serv, HIV Unit, Madrid, Spain; [Pintado-Berninches, Laura; Perona, Rosario] CSIC UAM, Inst Invest Biomed, IdiPAZ, Biomarkers &amp; New Therapies, Madrid, Spain; [Pintado-Berninches, Laura; Perona, Rosario] CIBER Enfermedades Raras CIBERER, Madrid, Spain; [Monge, Susana] Univ Alcala den Henares, Ctr Invest Biomed Red Epidemiol &amp; Salud Publ CIBE, Madrid, Spain</t>
  </si>
  <si>
    <t>Arribas, JR (reprint author), Hosp La Paz, IdiPAZ, Consulta Med Interna 2, Castellana 261, Madrid 28046, Spain.</t>
  </si>
  <si>
    <t>JAN 1</t>
  </si>
  <si>
    <t>Saumoy, M; Llibre, JM; Terron, A; Knobel, H; Arribas, JR; Domingo, P; Arroyo-Manzano, D; Rivero, A; Moreno, S; Podzamczer, D</t>
  </si>
  <si>
    <t>Short Communication: Maraviroc Once-Daily: Experience in Routine Clinical Practice</t>
  </si>
  <si>
    <t>AIDS RESEARCH AND HUMAN RETROVIRUSES</t>
  </si>
  <si>
    <t>[Saumoy, Maria; Podzamczer, Daniel] Bellvitge Univ Hosp, Infect Dis Serv, HIV &amp; STD Unit, Bellvitge Biomed Res Inst, Lhospitalet De Llobregat, Spain; [Llibre, Josep M.] Hosp Badalona Germans Trias &amp; Pujol, Badalona, Spain; [Llibre, Josep M.] Univ Autonoma Barcelona, Barcelona, Spain; [Terron, Alberto] Hosp SAS, Infect Dis Unit, Jerez de la Frontera, Spain; [Knobel, Hernando] Hosp Mar, Dept Infect Dis, Barcelona, Spain; [Ramon Arribas, Jose] Hosp Univ La Paz IdiPAZ, Internal Medice Serv, Madrid, Spain; [Domingo, Pere] Hosp Santa Creu &amp; Sant Pau, Infect Dis Unit, Barcelona, Spain; [Arroyo-Manzano, David] Inst Ramon &amp; Cajal Invest Sanitaria IRYCIS, Clin Biostat Unit, Madrid, Spain; [Rivero, Antonio] Hosp Reina Sofia IMIBIC, Cordoba, Spain; [Moreno, Santiago] Hosp Ramon &amp; Cajal IRYCIS, Madrid, Spain</t>
  </si>
  <si>
    <t>Saumoy, M (reprint author), Bellvitge Univ Hosp, Bellvitge Biomed Res Inst, Infect Dis Serv, HIV &amp; STD Unit, C Feixa Llarga S-N, Barcelona 08907, Spain.</t>
  </si>
  <si>
    <t>0889-2229</t>
  </si>
  <si>
    <t>Girard, PM; Antinori, A; Arribas, JR; Ripamonti, D; Bicer, C; Netzle-Sveine, B; Hadacek, B; Moecklinghoff, C</t>
  </si>
  <si>
    <t>Week 96 efficacy and safety of darunavir/ritonavir monotherapy vs. darunavir/ritonavir with two nucleoside reverse transcriptase inhibitors in the PROTEA trial</t>
  </si>
  <si>
    <t>HIV MEDICINE</t>
  </si>
  <si>
    <t>[Girard, P. M.] Hop St Antoine, AP HP, Dept Infect &amp; Trop Dis, INSERM,UMR S 1136, Paris, France; [Antinori, A.] L Spallanzani IRCCS, Natl Inst Infect Dis, Rome, Italy; [Arribas, J. R.] Hosp Univ La Paz, IdiPAZ, Madrid, Spain; [Ripamonti, D.] Univ Hosp, Bergamo, Italy; [Bicer, C.] Janssen R&amp;D, Biostat, Beerse, Belgium; [Netzle-Sveine, B.; Hadacek, B.] Janssen EMEA, Issy Les Moulineaux, France; [Moecklinghoff, C.] Janssen EMEA, Neuss, Germany</t>
  </si>
  <si>
    <t>Girard, PM (reprint author), Hop St Antoine, AP HP, Dept Infect &amp; Trop Dis, INSERM,UMR S 1136, Paris, France.; Girard, PM (reprint author), Hop St Antoine, Dept Infect &amp; Trop Dis, 184 Rue Fauborg St Antoine, F-75571 Paris 12, France.</t>
  </si>
  <si>
    <t>1464-2662</t>
  </si>
  <si>
    <t>Efficacy and safety of switching from boosted protease inhibitors plus emtricitabine and tenofovir disoproxil fumarate regimens to single-tablet darunavir, cobicistat, emtricitabine, and tenofovir alafenamide at 48 weeks in adults with virologically suppressed HIV-1 (EMERALD): a phase 3, randomised, non-inferiority trial.</t>
  </si>
  <si>
    <t>Orkin, Chloe; Molina, Jean-Michel; Negredo, Eugenia; Arribas, Jose R; Gathe, Joseph; Eron, Joseph J; Van Landuyt, Erika; Lathouwers, Erkki; Hufkens, Veerle; Petrovic, Romana; Vanveggel, Simon; Opsomer, Magda</t>
  </si>
  <si>
    <t>2017 Oct 05 (Epub 2017 Oct 05)</t>
  </si>
  <si>
    <t>10.1016/S2352-3018(17)30179-0</t>
  </si>
  <si>
    <t>lancet</t>
  </si>
  <si>
    <t>Gutierrez-Arroyo, A; Falces-Romero, I; Corcuera-Pindado, MT; Romero-Gomez, MP</t>
  </si>
  <si>
    <t>Bacteraemia in a two month-old infant</t>
  </si>
  <si>
    <t>[Gutierrez-Arroyo, Almudena; Falces-Romero, Iker; Teresa Corcuera-Pindado, Maria; Pilar Romero-Gomez, Maria] Hosp Univ La Paz, Serv Microbiol, Madrid, Spain</t>
  </si>
  <si>
    <t>Romero-Gomez, MP (reprint author), Hosp Univ La Paz, Serv Microbiol, Madrid, Spain.</t>
  </si>
  <si>
    <t>Robustillo-Rodela, A; Perez-Blanco, V; Ruiz, MAE; Carrascoso, GR; Iglesias, JCF; Martin, DA</t>
  </si>
  <si>
    <t>Successful control of 2 simultaneous outbreaks of OXA-48 carbapenemase-producing Enterobacteriaceae and multidrug-resistant Acinetobacter baumannii in an intensive care unit</t>
  </si>
  <si>
    <t>AMERICAN JOURNAL OF INFECTION CONTROL</t>
  </si>
  <si>
    <t>[Robustillo-Rodela, A.; Perez-Blanco, V.; Espinel Ruiz, M. A.; Abad Martin, D.] Hosp Univ Paz Cantoblanco Carlos III, Serv Med Prevent, Paseo Castellana 261, Madrid 28046, Spain; [Ruiz Carrascoso, G.] Hosp Univ Paz Cantoblanco Carlos III, Serv Microbiol, Madrid, Spain; [Figueira Iglesias, J. C.] Hosp Univ Paz Cantoblanco Carlos III, Unidad Vigilancia Intens, Madrid, Spain</t>
  </si>
  <si>
    <t>Robustillo-Rodela, A (reprint author), Hosp Univ Paz Cantoblanco Carlos III, Serv Med Prevent, Paseo Castellana 261, Madrid 28046, Spain.</t>
  </si>
  <si>
    <t>0196-6553</t>
  </si>
  <si>
    <t>Romero-Gomez, MP; Cendejas-Bueno, E; Rodriguez, JG; Mingorance, J</t>
  </si>
  <si>
    <t>Impact of rapid diagnosis of Staphylococcus aureus bacteremia from positive blood cultures on patient management</t>
  </si>
  <si>
    <t>EUROPEAN JOURNAL OF CLINICAL MICROBIOLOGY &amp; INFECTIOUS DISEASES</t>
  </si>
  <si>
    <t>[Romero-Gomez, M. P.; Cendejas-Bueno, E.; Rodriguez, J. Garcia; Mingorance, J.] Hosp Univ La Paz, Serv Microbiol Clin, IdiPAZ, Paseo de La Castellana 261, Madrid 28046, Spain</t>
  </si>
  <si>
    <t>Romero-Gomez, MP (reprint author), Hosp Univ La Paz, Serv Microbiol Clin, IdiPAZ, Paseo de La Castellana 261, Madrid 28046, Spain.</t>
  </si>
  <si>
    <t>0934-9723</t>
  </si>
  <si>
    <t>Falces-Romero, I; Alastruey-Izquierdo, A; Garcia-Rodriguez, J</t>
  </si>
  <si>
    <t>First isolation of Conidiobolus sp in a respiratory sample of a patient in Europe</t>
  </si>
  <si>
    <t>CLINICAL MICROBIOLOGY AND INFECTION</t>
  </si>
  <si>
    <t>[Falces-Romero, I.; Garcia-Rodriguez, J.] Hosp Univ La Paz, Clin Microbiol &amp; Parasitol Dept, Paseo Castellana 261, Madrid 28046, Spain; [Alastruey-Izquierdo, A.] Inst Salud Carlos III, Natl Ctr Microbiol, Mycol Reference Lab, Madrid, Spain</t>
  </si>
  <si>
    <t>Falces-Romero, I (reprint author), Hosp Univ La Paz, Clin Microbiol &amp; Parasitol Dept, Paseo Castellana 261, Madrid 28046, Spain.</t>
  </si>
  <si>
    <t>1198-743X</t>
  </si>
  <si>
    <t>Arroyo-Fajardo, A; San Juan-Delgado, MF; Garcia-Rodriguez, J</t>
  </si>
  <si>
    <t>Candida glabrata vaginitis: The great ignored?</t>
  </si>
  <si>
    <t>REVISTA IBEROAMERICANA DE MICOLOGIA</t>
  </si>
  <si>
    <t>[Arroyo-Fajardo, Ana; Florinda San Juan-Delgado, M.; Garcia-Rodriguez, Julio] Hosp Univ La Paz, Serv Microbiol &amp; Parasitol, Cantoblanco, Madrid, Spain</t>
  </si>
  <si>
    <t>Arroyo-Fajardo, A (reprint author), Hosp Univ La Paz, Serv Microbiol &amp; Parasitol, Cantoblanco, Madrid, Spain.</t>
  </si>
  <si>
    <t>1130-1406</t>
  </si>
  <si>
    <t>Trastoy, R; Alvarez, M; Nieto, L; Munoz-Bellido, JL; Melon, S; Suarez, A; Orduna, A; Viciana, I; Bernal, S; Garcia-Bujalance, S; Montiel, N; Molina, JM; Basaras, M; Fernandez-Cuenca, F; Garcia-Arata, I; Reina, G; Ocete, D; Navarro, D; Perez, AB; de Castro, AB; Buti, M; Rodriguez-Frias, F; Garcia, F; Aguilera, A; Mancebo, M</t>
  </si>
  <si>
    <t>Distribution of hepatitis B virus genotypes in Spain during the period 1999-2016 (Preliminary data of GEHEP 010 Study)</t>
  </si>
  <si>
    <t>[Alvarez, Marta; Perez, Ana B.; Garcia, Federico] HU San Cecilio, Granada, Spain; [Alvarez, Marta; Perez, Ana B.; Garcia, Federico] Inst Invest Ibs Granada, Granada, Spain; [Trastoy, Rocio; Navarro, Daniel; Aguilera, Antonio] Complejo Hosp Univ Santiago, Santiago De Compostela, Spain; [Melon, Santiago] Hosp Univ Cent Asturias, Oviedo, Spain; [Suarez, Avelina] Hosp Clin Univ San Carlos, Madrid, Spain; [Orduna, Antonio] Hosp Clin Univ Valladolid, Valladolid, Spain; [Viciana, Isabel] Hosp Virgen de la Victoria, Malaga, Spain; [Bernal, Samuel] Hosp Virgen de Valme, Seville, Spain; [Garcia-Bujalance, Silvia] Hosp La Paz, Madrid, Spain; [Montiel, Natalia] Hosp Costa del Sol, Marbella, Malaga, Spain; [Molina, Jose M.] Hosp La Fe, Valencia, Spain; [Basaras, Miren] Hosp Univ Basurto, Bilbao, Spain; [Fernandez-Cuenca, Felipe] Hosp Virgen Macarena, Seville, Spain; [Garcia-Arata, Isabel] Hosp Fuenlabrada, Fuenlabrada, Madrid, Spain; [Reina, Gabriel] Clin Univ Navarra, Pamplona, Spain; [Ocete, Dolores] Hosp Univ Gen Valencia, Valencia, Spain; [Buti, Maria] Hosp Valle De Hebron, Barcelona, Spain; [Buti, Maria] Inst Carlos III, Ciberehd, Barcelona, Spain; [Nieto, Leonardo; Rodriguez-Frias, Francisco] Hosp Vall d Hebron, Barcelona, Spain; [Munoz-Bellido, Juan L.; Blazquez de Castro, Ana] Hosp Clin Univ, Salamanca, Spain; [Mancebo, Maria] Hosp Univ Valme, Seville, Spain</t>
  </si>
  <si>
    <t>1013A</t>
  </si>
  <si>
    <t>San-Juan, R; Perez-Montarelo, D; Viedma, E; Lalueza, A; Fortun, J; Loza, E; Pujol, M; Ardanuy, C; Morales, I; de Cueto, M; Resino-Foz, E; Morales-Cartagena, MA; Fernandez-Ruiz, M; Rico, A; Romero, MP; de Mera, MF; Lopez-Medrano, F; Orellana, MA; Aguado, JM; Chaves, F</t>
  </si>
  <si>
    <t>Pathogen-related factors affecting outcome of catheter-related bacteremia due to methicillin-susceptible Staphylococcus aureus in a Spanish multicenter study</t>
  </si>
  <si>
    <t>[San-Juan, R.; Lalueza, A.; Resino-Foz, E.; Morales-Cartagena, M. A.; Fernandez-Ruiz, M.; Lopez-Medrano, F.; Aguado, J. M.] Univ Complutense, Inst Invest Hosp Octubre I 12 12, Univ Hosp Octubre 12, Infect Dis Unit, Ave Corsoba S-N, Madrid, Spain; [Perez-Montarelo, D.; Viedma, E.; Fernandez de Mera, M.; Orellana, M. A.; Chaves, F.] Univ Complutense, Inst Invest Hosp Octubre I 12 12, Univ Hosp Octubre 12, Dept Microbiol, Madrid, Spain; [Fortun, J.] Univ Hosp Ramon y Cajal, Dept Infect Dis, Madrid, Spain; [Loza, E.] Univ Hosp Ramon y Cajal, Dept Microbiol, Madrid, Spain; [Pujol, M.] Univ Barcelona, Univ Hosp Bellvitge, Dept Infect Dis, IDIBELL, Barcelona, Spain; [Ardanuy, C.] Univ Barcelona, Univ Hosp Bellvitge, Dept Microbiol, IDIBELL, Barcelona, Spain; [Morales, I.] Univ Hosp Virgen de la Macarena, Dept Infect Dis, Seville, Spain; [de Cueto, M.] Univ Hosp Virgen de la Macarena, Dept Microbiol, Seville, Spain; [Rico, A.] Univ Hosp La Paz, Infect Dis Unit, Madrid, Spain; [Romero, M. P.] Univ Hosp La Paz, Dept Microbiol, Madrid, Spain</t>
  </si>
  <si>
    <t>San-Juan, R (reprint author), Univ Complutense, Inst Invest Hosp Octubre I 12 12, Univ Hosp Octubre 12, Infect Dis Unit, Ave Corsoba S-N, Madrid, Spain.</t>
  </si>
  <si>
    <t>Aguilera, A; Navarro, D; Rodriguez-Frias, F; Viciana, I; Martinez-Sapina, AM; Rodriguez, MJ; Martro, E; Lozano, MC; Coletta, E; Cardenoso, L; Suarez, A; Trigo, M; Rodriguez-Granjer, J; Montiel, N; de la Iglesia, A; Alados, JC; Vegas, C; Bernal, S; Fernandez-Cuenca, F; Pena, MJ; Reina, G; Garcia-Bujalance, S; Echevarria, MJ; Benitez, L; Perez-Castro, S; Ocete, D; Garcia-Arata, I; Guerrero, C; Rodriguez-Iglesias, M; Casas, P; Garcia, F</t>
  </si>
  <si>
    <t>Prevalence and distribution of hepatitis C virus genotypes in Spain during the 2000-2015 period (the GEHEP 005 study)</t>
  </si>
  <si>
    <t>JOURNAL OF VIRAL HEPATITIS</t>
  </si>
  <si>
    <t>[Aguilera, A.; Navarro, D.] Complexo Hosp Univ Santiago de Compostela, La Coruna, Spain; [Rodriguez-Frias, F.] Hosp Univ Vall Hebron, Barcelona, Spain; [Viciana, I.] Univ Virgen de la Victoria, Hosp Clin, Malaga, Spain; [Martinez-Sapina, A. M.] Hosp Univ Miguel Servet, Zaragoza, Spain; [Rodriguez, M. J.] Hosp Univ Ramon &amp; Cajal, Madrid, Spain; [Martro, E.] Hosp Badalona Germans Trias &amp; Pujol, CIBER Epidemiol Salud Publ, Barcelona, Spain; [Lozano, M. C.] Hosp Univ Virgen del Rocio, Seville, Spain; [Coletta, E.] Univ Valladolid, Hosp Clin, Valladolid, Spain; [Cardenoso, L.] Hosp Univ Princesa, Madrid, Spain; [Suarez, A.] Hosp Clin San Carlos, Madrid, Spain; [Trigo, M.] Complexo Hosp Pontevedra, Pontevedra, Spain; [Rodriguez-Granjer, J.] Hosp Univ Virgen de las Nieves, Granada, Spain; [Montiel, N.] Hosp Costa del Sol, Marbella, Spain; [de la Iglesia, A.] Univ Huelva, Complejo Hosp, Huelva, Spain; [Alados, J. C.] Hosp SAS Jerez de la Frontera, Seville, Spain; [Vegas, C.] Fdn Jimenez Diaz, Madrid, Spain; [Bernal, S.] Hosp Univ Virgen de Valme, Seville, Spain; [Fernandez-Cuenca, F.] Hosp Univ Virgen Macarena, Seville, Spain; [Pena, M. J.] Hosp Doctor Negrin, Las Palmas Gran Canaria, Palmas, Spain; [Reina, G.] Clin Univ Navarra, Pamplona, Spain; [Garcia-Bujalance, S.] Hosp Univ La Paz, Madrid, Spain; [Echevarria, M. J.] Hosp Univ Donostia, San Sebastian, Spain; [Benitez, L.] Hosp Univ Puerta de Hierro, Majadahonda, Spain; [Perez-Castro, S.] Hosp Alvaro Cunqueiro, Vigo, Spain; [Ocete, D.] Consorcio Hosp Gen Univ Valencia, Valencia, Spain; [Garcia-Arata, I.] Hosp Univ Fuenlabrada, Fuenlabrada, Spain; [Guerrero, C.] Hosp Gen Univ Morales Meseguer, Murcia, Spain; [Rodriguez-Iglesias, M.] Hosp Univ Puerta del Mar, Cadiz, Spain; [Casas, P.; Garcia, F.] Hosp Univ San Cecilio, Inst Invest Ibs Granada, Granada, Spain</t>
  </si>
  <si>
    <t>Garcia, F (reprint author), Hosp Univ San Cecilio, Inst Invest Ibs Granada, Granada, Spain.</t>
  </si>
  <si>
    <t>1352-0504</t>
  </si>
  <si>
    <t>Yao, YC; Lazaro-Perona, F; Falgenhauer, L; Valverde, A; Imirzalioglu, C; Dominguez, L; Canton, R; Mingorance, J; Chakraborty, T</t>
  </si>
  <si>
    <t>Insights into a Novel bla(KPC-2)-Encoding IncP-6 Plasmid Reveal Carbapenem-Resistance Circulation in Several Enterobacteriaceae Species from Wastewater and a Hospital Source in Spain</t>
  </si>
  <si>
    <t>FRONTIERS IN MICROBIOLOGY</t>
  </si>
  <si>
    <t>[Yao, Yancheng; Falgenhauer, Linda; Imirzalioglu, Can; Chakraborty, Trinad] Justus Liebig Univ Giessen, Inst Med Microbiol, Giessen, Germany; [Yao, Yancheng; Falgenhauer, Linda; Imirzalioglu, Can; Chakraborty, Trinad] German Ctr Infect Res, Partner Site Giessen Marburg Langen, Giessen, Germany; [Lazaro-Perona, Fernando; Mingorance, Jesus] Hosp Univ La Paz, Serv Microbiol, Madrid, Spain; [Lazaro-Perona, Fernando; Mingorance, Jesus] Inst Invest Sanitaria Hosp La Paz, Madrid, Spain; [Valverde, Aranzazu; Dominguez, Lucas] Univ Complutense Madrid, Ctr Vigilancia Sanitaria Vet VISAVET, Madrid, Spain; [Valverde, Aranzazu; Canton, Rafael; Mingorance, Jesus] Red Espanola Invest Patol Infecciosa Spain, Madrid, Spain; [Canton, Rafael] Hosp Univ Ramon y Cajal, Serv Microbiol, Madrid, Spain; [Canton, Rafael] Inst Ramon y Cajal Invest Sanitaria, Madrid, Spain</t>
  </si>
  <si>
    <t>Chakraborty, T (reprint author), Justus Liebig Univ Giessen, Inst Med Microbiol, Giessen, Germany.; Chakraborty, T (reprint author), German Ctr Infect Res, Partner Site Giessen Marburg Langen, Giessen, Germany.</t>
  </si>
  <si>
    <t>1664-302X</t>
  </si>
  <si>
    <t>Lora-Tamayo, J; Senneville, E; Ribera, A; Bernard, L; Dupon, M; Zeller, V; Li, HK; Arvieux, C; Clauss, M; Uckay, I; Vigante, D; Ferry, T; Iribarren, JA; Peel, TN; Sendi, P; Miksic, NG; Rodriguez-Pardo, D; del Toro, MD; Fernandez-Sampedro, M; Dapunt, U; Huotari, K; Davis, JS; Palomino, J; Neut, D; Clark, BM; Gottlieb, T; Trebse, R; Soriano, A; Bahamonde, A; Guio, L; Rico, A; Salles, MJC; Pais, MJG; Benito, N; Riera, M; Gomez, L; Aboltins, CA; Esteban, J; Horcajada, JP; O'Connell, K; Ferrari, M; Skaliczki, G; Juan, RS; Cobo, J; Sanchez-Somolinos, M; Ramos, A; Giannitsioti, E; Jover-Saenz, A; Baraia-Etxaburu, JM; Barbero, JM; Choong, PFM; Asseray, N; Ansart, S; Le Moal, G; Zimmerli, W; Ariza, J</t>
  </si>
  <si>
    <t>The Not-So-Good Prognosis of Streptococcal Periprosthetic Joint Infection Managed by Implant Retention: The Results of a Large Multicenter Study</t>
  </si>
  <si>
    <t>[Lora-Tamayo, Jaime; San Juan, Rafael] Hosp Univ, Inst Invest Hosp, Dept Internal Med, Unit Infect Dis, Madrid, Spain; [Lora-Tamayo, Jaime; Ribera, Alba; Rodriguez-Pardo, Dolors; Dolores del Toro, Maria; Fernandez-Sampedro, Marta; Palomino, Julian; Soriano, Alex; Guio, Laura; Benito, Natividad; Riera, Melchor; San Juan, Rafael; Cobo, Javier; Sanchez-Somolinos, Mar; Ariza, Javier] REIPI, Kuala Lumpur, Malaysia; [Senneville, Eric] Gustave Dron Hosp Tourcoing, Dept Infect Dis, Tourcoing, France; [Ribera, Alba; Ariza, Javier] Hosp Univ Bellvitge, Dept Infect Dis, IDIBELL, Barcelona, Spain; [Ribera, Alba; Li, Ho Kwong] Nuffield Orthopaed Ctr, Bone Infect Unit, Oxford, England; [Bernard, Louis] Hop Univ Bretonneau, Dept Infect Dis, Tours, France; [Bernard, Louis; Arvieux, Cedric; Asseray, Nathalie; Ansart, Severine; Le Moal, Gwenael] Ctr Reference Infect Osteo Articulaires Complexes, Tours, France; [Dupon, Michel] CHU Bordeaux, Ctr Correspondant Prise Charge Infect Osteo Artic, Bordeaux, France; [Zeller, Valerie] Grp Hosp Diaconesses Croix St Simon, Ctr Reference Infect Osteo Articulaires Complexes, Paris, France; [Arvieux, Cedric] Rennes Univ Hosp, Dept Infect Dis, Rennes, France; [Clauss, Martin; Zimmerli, Werner] Kantonsspital Baselland, Interdisciplinary Sept Surg Unit, Liestal, Switzerland; [Uckay, Ilker] Hop Univ Geneve, Dept Infect Dis, Geneva, Switzerland; [Vigante, Dace] Hosp Traumatol &amp; Orthoped, Riga, Latvia; [Ferry, Tristan] Hosp Civils Lyon, Dept Infect &amp; Trop Dis, Hop Croix Rousse, Lyon, France; [Antonio Iribarren, Jose] Hosp Univ Donostia, Dept Infect Dis, San Sebastian, Spain; [Peel, Trisha N.] St Vincents Publ Hosp, Dept Infect Dis, Melbourne, Vic, Australia; [Sendi, Parham] Univ Hosp Bern, Dept Infect Dis, Bern, Switzerland; [Miksic, Nina Gorisek] Univ Clin Ctr, Infect Dis Dept, Maribor, Slovenia; [Rodriguez-Pardo, Dolors] Univ Autonoma Barcelona, Hosp Univ Vall Hebron, Infect Dis Dept, Barcelona, Spain; [Dolores del Toro, Maria; Palomino, Julian] Univ Seville, Univ Hosp Virgen Macarena &amp; Virgen Rocio, Inst Biomed Seville Ibis, Clin Unit Infect Dis Microbiol &amp; Prevent Med, Santander, Spain; [Fernandez-Sampedro, Marta] Hosp Univ Marques Valdecilla, Dept Infect Dis, Santander, Spain; [Dapunt, Ulrike] Heidelberg Univ Hosp, Ctr Orthoped Trauma Surg &amp; Spinal Cord Injury, Heidelberg, Germany; [Huotari, Kaisa] Helsinki Univ Hosp, Helsinki, Finland; [Davis, Joshua S.] John Hunter Hosp, Dept Infect Dis, Newcastle, NSW, Australia; [Neut, Danielle] Univ Groningen, Univ Med Ctr Groningen, Dept Orthoped Surg, Groningen, Netherlands; [Neut, Danielle] Univ Groningen, Univ Med Ctr Groningen, Dept Biomed Engn, Groningen, Netherlands; [Clark, Benjamin M.] Fiona Stanley Hosp, Dept Infect Dis, Murdoch, WA, Australia; [Gottlieb, Thomas] Concord Hosp, Dept Infect Dis, Concord, NSW, Australia; [Trebse, Rihard] Valdoltra Orthopaed Hosp, Serv Bone Infect, Ankaran, Slovenia; [Soriano, Alex] Hosp Clin Barcelona, Dept Infect Dis, Barcelona, Spain; [Soriano, Alex] ESGIAI, Lausanne, Switzerland; [Bahamonde, Alberto] Hosp El Bierzo, Dept Infect Dis, Ponferrada, Spain; [Guio, Laura] Hosp Cruces, Unit Infect Dis, Baracaldo, Spain; [Rico, Alicia] Hosp Univ La Paz, Dept Internal Med, Unit Infect Dis, Madrid, Spain; [Salles, Mauro J. C.] Santa Casa Misericordia Sao Paulo, Dept Internal Med, Unit Infect Dis, Sao Paulo, Brazil; [Pais, M. Jose G.] Hosp Univ Lucus Augusti, Dept Internal Med, Unit Infect Dis, Lugo, Spain; [Benito, Natividad] Univ Autonoma Barcelona, Inst Invest Biomed Sant Pau, Hosp Univ Santa Creu Sant Pau, Unit Infect Dis, Barcelona, Spain; [Riera, Melchor] Hosp Son Espases, Dept Internal Med, Palma de Mallorca, Spain; [Gomez, Lucia] Hosp Univ Mutua Terrassa, Unit Infect Dis, Barcelona, Spain; [Aboltins, Craig A.] Univ Melbourne, Northern Clin Sch, Dept Infect Dis, Melbourne, Vic, Australia; [Esteban, Jaime] IIS Fdn Jimenez Diaz, Dept Clin Microbiol, Madrid, Spain; [Pablo Horcajada, Juan] Hosp Mar, Dept Infect Dis, Barcelona, Spain; [O'Connell, Karina] Beaumont Hosp, Dept Clin Microbiol, Dublin, Ireland; [Ferrari, Matteo] Humanitas Res Hosp, Dept Orthopaed &amp; Rehabil, Milan, Italy; [Skaliczki, Gabor] Semmelweis Univ, OrhopedClin, Dept Orthoped, Budapest, Hungary; [Cobo, Javier] Hosp Univ Ramon &amp; Cajal, Dept Infect Dis, IRYCIS, Madrid, Spain; [Sanchez-Somolinos, Mar] Hosp Gen Univ Gregorio Maranon, Dept Clin Microbiol &amp; Infect Dis, Madrid, Spain; [Ramos, Antonio] Hosp Univ Puerta Hierro, Dept Internal Med, Unit Infect Dis, Madrid, Spain; [Giannitsioti, Efthymia] ATTIKON Univ Gen Hosp, NKUA, Dept Internal Med 4, Dept Infect Dis, Athens, Greece; [Jover-Saenz, Alfredo] Hosp Arnau Vilanova, Dept Infect Dis, Lleida, Spain; [Mirena Baraia-Etxaburu, Josu] Hosp Basurto, Dept Infect Dis, Bilbao, Spain; [Maria Barbero, Jose] Hosp Univ Principe Asturias, Dept Internal Med, Alcala De Henares, Spain; [Choong, Peter F. M.] Univ Melbourne, St Vincents Hosp, Dept Surg, Melbourne, Vic, Australia; [Choong, Peter F. M.] Univ Melbourne, St Vincents Hosp, Dept Orthopaed, Melbourne, Vic, Australia; [Asseray, Nathalie] Hop Univ Hotel Dieu, Dept Infect Dis, Nantes, France; [Ansart, Severine] Hop Univ Cavale Blanche, Dept Infect Dis, Brest, France; [Le Moal, Gwenael] Hop Univ Miletrie, Dept Infect Dis, Poitiers, France</t>
  </si>
  <si>
    <t>Lora-Tamayo, J (reprint author), Hosp Univ, Dept Internal Med, Avenida Cordoba S-N, Madrid 28041, Spain.</t>
  </si>
  <si>
    <t>Maseda, E; Salgado, P; Anillo, V; Ruiz-Carrascoso, G; Gomez-Gil, R; Martin-Funke, C; Gimenez, MJ; Granizo, JJ; Aguilar, L; Gilsanz, F</t>
  </si>
  <si>
    <t>Risk factors for colonization by carbapenemase-producing enterobacteria at admission to a Surgical ICU: A retrospective study</t>
  </si>
  <si>
    <t>[Maseda, Emilio; Salgado, Patricia; Anillo, Victor; Gilsanz, Fernando] Hosp Univ La Paz, Anesthesiol &amp; Surg Crit Care Dept, Madrid, Spain; [Ruiz-Carrascoso, Guillermo; Gomez-Gil, Rosa] Hosp Univ La Paz, Microbiol Dept, Madrid, Spain; [Martin-Funke, Carmen] Hosp Univ Gregorio Maranon, Gen Med Dept, Madrid, Spain; [Gimenez, Maria-Jose; Aguilar, Lorenzo] PRISM AG, Madrid, Spain; [Granizo, Juan-Jose] Hosp Infanta Cristina, Prevent Med Dept, Madrid, Spain</t>
  </si>
  <si>
    <t>Maseda, E (reprint author), Hosp Univ La Paz, Anesthesiol &amp; Surg Crit Care Dept, Madrid, Spain.</t>
  </si>
  <si>
    <t>Dahdouh, E; Gomez-Gil, R; Sanz, S; Gonzalez-Zorn, B; Daoud, Z; Mingorance, J; Suarez, M</t>
  </si>
  <si>
    <t>A novel mutation in pmrB mediates colistin resistance during therapy of Acinetobacter baumannii</t>
  </si>
  <si>
    <t>INTERNATIONAL JOURNAL OF ANTIMICROBIAL AGENTS</t>
  </si>
  <si>
    <t>[Dahdouh, Elias; Gonzalez-Zorn, Bruno; Suarez, Monica] Univ Complutense Madrid, Fac Vet, Dept Anim Hlth, Lab 206,Puerta Hierro S-N, E-28040 Madrid, Spain; [Gomez-Gil, Rosa; Sanz, Sonia; Mingorance, Jesus] IdiPAZ, Hosp Univ La Paz, Serv Microbiol, Madrid, Spain; [Daoud, Ziad] Univ Balamand, Fac Med, Dept Clin Microbiol, Balamand, Lebanon</t>
  </si>
  <si>
    <t>Dahdouh, E (reprint author), Univ Complutense Madrid, Fac Vet, Dept Anim Hlth, Lab 206,Puerta Hierro S-N, E-28040 Madrid, Spain.</t>
  </si>
  <si>
    <t>0924-8579</t>
  </si>
  <si>
    <t>Dandouh, E; Gomez-Gil, R; Pacho, S; Mingorance, J; Daoud, Z; Suarez, M</t>
  </si>
  <si>
    <t>Clonality, virulence determinants, and profiles of resistance of clinical Acinetobacter baumannii isolates obtained from a Spanish hospital</t>
  </si>
  <si>
    <t>[Dandouh, Elias; Pacho, Sonsoles; Suarez, Monica] Univ Complutense Madrid, Dept Anim Hlth, Fac Vet, Madrid, Spain; [Gomez-Gil, Rosa; Mingorance, Jesus] Hosp Univ La Paz, IdiPAZ, Serv Microbiol, Madrid, Spain; [Daoud, Ziad] Univ Balamand, Dept Clin Microbiol, Fac Med, Balamand, Lebanon</t>
  </si>
  <si>
    <t>Dandouh, E (reprint author), Univ Complutense Madrid, Dept Anim Hlth, Fac Vet, Madrid, Spain.</t>
  </si>
  <si>
    <t>APR 27</t>
  </si>
  <si>
    <t>e0176824</t>
  </si>
  <si>
    <t>Cabrerizo, M; Diaz-Cerio, M; Munoz-Almagro, C; Rabella, N; Tarrago, D; Romero, MP; Pena, MJ; Calvo, C; Rey-Cao, S; Moreno-Docon, A; Martinez-Rienda, I; Otero, A; Trallero, G</t>
  </si>
  <si>
    <t>Molecular Epidemiology of Enterovirus and Parechovirus Infections According to Patient Age Over a 4-Year Period in Spain</t>
  </si>
  <si>
    <t>JOURNAL OF MEDICAL VIROLOGY</t>
  </si>
  <si>
    <t>[Cabrerizo, Maria; Diaz-Cerio, Maria; Tarrago, David; Otero, Almudena; Trallero, Gloria] Inst Salud Carlos III, Natl Ctr Microbiol, Ctra Majadahonda Pozuelo Km 2, Madrid, Spain; [Munoz-Almagro, Carmen] Hosp San Joan Deu, Barcelona, Spain; [Rabella, Nuria] Hosp Santa Creu &amp; Sant Pau, Barcelona, Spain; [Pilar Romero, Maria] Hosp La Paz, Madrid, Spain; [Jose Pena, Maria] Hosp Gran Canaria Dr Negr, Las Palmas Gran Canaria, Spain; [Calvo, Cristina] Hosp Severo Ochoa, Madrid, Spain; [Rey-Cao, Sonia] Hosp Meixoeiro, Vigo, Spain; [Moreno-Docon, Antonio] Hosp Virgen Arrixaca, Murcia, Spain; [Martinez-Rienda, Ines] Hosp Cruces, Bilbao, Spain</t>
  </si>
  <si>
    <t>Cabrerizo, M (reprint author), Inst Salud Carlos III, Natl Ctr Microbiol, Ctra Majadahonda Pozuelo Km 2, Madrid, Spain.</t>
  </si>
  <si>
    <t>0146-6615</t>
  </si>
  <si>
    <t>Cendejas-Bueno, E; Forastiero, A; Ruiz, I; Mellado, E; Gavalda, J; Gomez-Lopez, A</t>
  </si>
  <si>
    <t>Blood and tissue distribution of posaconazole in a rat model of invasive pulmonary aspergillosis</t>
  </si>
  <si>
    <t>DIAGNOSTIC MICROBIOLOGY AND INFECTIOUS DISEASE</t>
  </si>
  <si>
    <t>[Cendejas-Bueno, E.; Forastiero, A.; Mellado, E.; Gomez-Lopez, A.] Inst Salud Carlos III, Madrid, Spain; [Ruiz, I.; Gavalda, J.] Hosp ValldHebron, Barcelona, Spain; [Cendejas-Bueno, E.] Univ Hosp La Paz, Dept Clin Microbiol, Madrid 28046, Spain</t>
  </si>
  <si>
    <t>Gomez-Lopez, A (reprint author), Inst Salud Carlos III, Madrid, Spain.</t>
  </si>
  <si>
    <t>0732-8893</t>
  </si>
  <si>
    <t>Toro, C; Trevisi, P; Lopez-Quintana, B; Amor, A; Iglesias, N; Subirats, M; de Guevara, CL; Lago, M; Arsuaga, M; de la Calle-Prieto, F; Herrero, D; Rubio, M; Puente, S; Baquero, M</t>
  </si>
  <si>
    <t>Imported Dengue Infection in a Spanish Hospital with a High Proportion of Travelers from Africa: A 9-Year Retrospective Study</t>
  </si>
  <si>
    <t>AMERICAN JOURNAL OF TROPICAL MEDICINE AND HYGIENE</t>
  </si>
  <si>
    <t>[Toro, Carlos; Subirats, Mercedes; Baquero, Margarita] Carlos III Hosp, Serv Microbiol &amp; Parasitol, Madrid, Spain; [Trevisi, Patricia; Lopez-Quintana, Beatriz; Iglesias, Nuria] La Paz Univ Hosp, Invest Hosp La Paz IdiPAZ, Madrid, Spain; [Amor, Aranzazu] Carlos III Inst Hlth, Natl Ctr Trop Med, Madrid, Spain; [de Guevara, Concepcion Ladron; Lago, Mar; Arsuaga, Marta; de la Calle-Prieto, Fernando; Puente, Sabino] Carlos III Hosp, Dept Internal Med, Trop Dis Unit, Madrid, Spain; [Herrero, Dolores] Quironsalud Univ Hosp, Serv Internal Med, Madrid, Spain; [Rubio, Margarita] European Univ, Sch Biomed Sci, Madrid, Spain</t>
  </si>
  <si>
    <t>Toro, C (reprint author), Hosp La Paz Carlos III, Serv Microbiol &amp; Parasitol, C Sinesio Delgado 10, Madrid 28029, Spain.</t>
  </si>
  <si>
    <t>Espinel-Ingroff, A; Arendrup, M; Canton, E; Cordoba, S; Dannaoui, E; Garcia-Rodriguez, J; Gonzalez, GM; Govender, NP; Martin-Mazuelos, E; Lackner, M; Lass-Florl, C; Sicilia, MJL; Rodriguez-Iglesias, MA; Pelaez, T; Shields, RK; Garcia-Effron, G; Guinea, J; Sanguinetti, M; Turnidger, J</t>
  </si>
  <si>
    <t>Multicenter Study of Method-Dependent Epidemiological Cutoff Values for Detection of Resistance in Candida spp. and Aspergillus spp. to Amphotericin B and Echinocandins for the Etest Agar Diffusion Method</t>
  </si>
  <si>
    <t>[Espinel-Ingroff, A.] VCU, Med Ctr, Richmond, VA 23284 USA; [Arendrup, M.] Statens Serum Inst, Unit Mycol, Copenhagen, Denmark; [Arendrup, M.] Univ Copenhagen, Rigshosp, Copenhagen, Denmark; [Canton, E.] Inst Invest Sanitaria La Fe, Grp Infecc Grave, Valencia, Spain; [Cordoba, S.] Inst Nacl Enfermedades Infecciosas Dr CG Malbran, Buenos Aires, DF, Argentina; [Dannaoui, E.] Univ Paris 05, Hop Europeen Georges Pompidou, AP HP, Fac Med,Unite Parasitol Mycol,Serv Microbiol, Paris, France; [Garcia-Rodriguez, J.] Hosp Univ La Paz, Madrid, Spain; [Gonzalez, G. M.] Univ Autonoma Nuevo Leon, Monterrey, Nuevo Leon, Mexico; [Govender, N. P.] Natl Inst Communicable Dis, Johannesburg, South Africa; [Martin-Mazuelos, E.] Hosp Univ Valme, Unidad Gest Clin Enfermedades Infecciosas &amp; Micro, Seville, Spain; [Lackner, M.; Lass-Florl, C.] Med Univ Innsbruck, Div Hyg &amp; Med Microbiol, Innsbruck, Austria; [Linares Sicilia, M. J.] Univ Cordoba, Hosp Univ Reina Sofia, Fac Med, Cordoba, Spain; [Rodriguez-Iglesias, M. A.] Hosp Univ Puerta del Mar, Cadiz, Spain; [Pelaez, T.] Hosp Univ Cent Asturias, Serv Microbiol, Asturias, Spain; [Shields, R. K.] Univ Pittsburgh, Med Ctr, Pittsburgh, PA USA; [Garcia-Effron, G.] Univ Nacl Litoral, Lab Micol &amp; Diagnost Mol, Fac Bioquim &amp; Ciencias Biol, CONICET,CCT, Santa Fe, Argentina; [Guinea, J.] Hosp Gen Univ Gregorio Maranon, Serv Microbiol Clin &amp; Enfermedades Infecciosas VI, Madrid, Spain; [Guinea, J.] Inst Invest Sanitaria Gregorio Maranon, Madrid, Spain; [Sanguinetti, M.] Univ Cattolica Sacro Cuore, Inst Microbiol, Rome, Italy; [Sanguinetti, M.] Univ Cattolica Sacro Cuore, Inst Hyg, Rome, Italy; [Turnidger, J.] Univ Adelaide, Adelaide, SA, Australia</t>
  </si>
  <si>
    <t>Espinel-Ingroff, A (reprint author), VCU, Med Ctr, Richmond, VA 23284 USA.</t>
  </si>
  <si>
    <t>e01792-16</t>
  </si>
  <si>
    <t>Lazaro-Perona, F; Sarria-Visa, A; Ruiz-Carrascoso, G; Mingorance, J; Garcia-Rodriguez, J; Gomez-Gil, R</t>
  </si>
  <si>
    <t>Klebsiella pneumoniae co-producing NDM-7 and OXA-48 carbapenemases isolated from a patient with prolonged hospitalisation</t>
  </si>
  <si>
    <t>[Lazaro-Perona, F.; Sarria-Visa, A.; Ruiz-Carrascoso, G.; Mingorance, J.; Garcia-Rodriguez, J.; Gomez-Gil, R.] Hosp Univ La Paz, Dept Clin Microbiol, Madrid, Spain</t>
  </si>
  <si>
    <t>Lazaro-Perona, F (reprint author), Hosp Univ La Paz, Dept Clin Microbiol, Madrid, Spain.</t>
  </si>
  <si>
    <t>Oviedo Briones, Myriam; Rico, Alicia; Grados, Martin</t>
  </si>
  <si>
    <t>Revista espanola de geriatria y gerontologia</t>
  </si>
  <si>
    <t>353-354</t>
  </si>
  <si>
    <t>2017  (Epub 2017 Jul 11)</t>
  </si>
  <si>
    <t>Servicio de Geriatria, Hospital Universitario La Paz, Madrid, Espana. Electronic address: myriamr.oviedo@salud.madrid.org.</t>
  </si>
  <si>
    <t>1578-1747</t>
  </si>
  <si>
    <t>Detection of toxigenic Clostridium difficile in paediatric patients.</t>
  </si>
  <si>
    <t>Falces-Romero, Iker; Troyano-Hernaez, Paloma; Garcia-Bujalance, Silvia; Baquero-Artigao, Fernando; Mellado-Pena, Maria Jose; Garcia-Rodriguez, Julio</t>
  </si>
  <si>
    <t>Enfermedades infecciosas y microbiologia clinica</t>
  </si>
  <si>
    <t>Servicio de Microbiologia y Parasitologia Clinicas, Hospital Universitario La Paz, Madrid, Espana.</t>
  </si>
  <si>
    <t>de la Calle-Prieto, Fernando; Romero Gomez, Maria Pilar; Cuevas Beltran, Laureano; Bru Gorraiz, Francisco Javier</t>
  </si>
  <si>
    <t>2017 Jan 02 (Epub 2017 Jan 02)</t>
  </si>
  <si>
    <t>Unidad de Medicina Tropical y del Viajero, Servicio de Medicina Interna, Hospital Universitario La Paz- Carlos III-Cantoblanco, IdiPAZ, Centro de Referencia Nacional para Patologia Tropical Importada Adultos y Pediatria, Madrid, Espana. Electronic address: fcalle.prieto@salud.madrid.org.</t>
  </si>
  <si>
    <t>Minocycline induced hyperpigmentation</t>
  </si>
  <si>
    <t>Painless nodule on the hand</t>
  </si>
  <si>
    <t>Castillo-Gallego, C; De Miguel, E; Garcia-Arias, M; Plasencia, C; Lojo-Oliveira, L; Martin-Mola, E</t>
  </si>
  <si>
    <t>Color Doppler and spectral Doppler ultrasound detection of active sacroiliitis in spondyloarthritis compared to physical examination as gold standard</t>
  </si>
  <si>
    <t>RHEUMATOLOGY INTERNATIONAL</t>
  </si>
  <si>
    <t>[Castillo-Gallego, Concepcion; De Miguel, Eugenio; Garcia-Arias, Miriam; Plasencia, Chamaida; Lojo-Oliveira, Leticia; Martin-Mola, Emilio] Hosp Univ La Paz, Dept Rheumatol, Paseo Castellana 261, Madrid 28046, Spain</t>
  </si>
  <si>
    <t>Castillo-Gallego, C (reprint author), Hosp Univ La Paz, Dept Rheumatol, Paseo Castellana 261, Madrid 28046, Spain.</t>
  </si>
  <si>
    <t>0172-8172</t>
  </si>
  <si>
    <t>Dougados, M; Sepriano, A; Molto, A; van Lunteren, M; Ramiro, S; de Hooge, M; van den Berg, R; Compan, VN; Demattei, C; Landewe, R; van der Heijde, D</t>
  </si>
  <si>
    <t>Sacroiliac radiographic progression in recent onset axial spondyloarthritis: the 5-year data of the DESIR cohort</t>
  </si>
  <si>
    <t>ANNALS OF THE RHEUMATIC DISEASES</t>
  </si>
  <si>
    <t>[Dougados, Maxime] Paris Descartes Univ, Hop Cochin, Hop Paris, Dept Rheumatol, Paris, France; [Dougados, Maxime; Molto, Anna] PRES Sorbonne Paris City, Clin Epidemiol &amp; Biostat, INSERM, U1153, Paris 14, France; [Sepriano, Alexandre; van Lunteren, Miranda; Ramiro, Sofia; de Hooge, Manouk; van den Berg, Rosaline; van der Heijde, Desiree] Leiden Univ, Med Ctr, Dept Rheumatol, Leiden, Netherlands; [Sepriano, Alexandre] Univ Nova Lisboa, NOVA Med Sch, Lisbon, Portugal; [Molto, Anna] Hop Cochin, Dept Rheumatol, Paris, France; [Compan, Victoria Navarro] Univ Hosp La Paz, Dept Rheumatol, IdiPaz, Madrid, Spain; [Demattei, Christophe] Nimes Univ Hosp, Dept Biostat Epidemiol Publ Hlth &amp; Med Informat B, Nimes, France; [Landewe, Robert] Amsterdam Rheumatol &amp; Clin Immunol Ctr ARC, Amsterdam, Netherlands; [Landewe, Robert] Zuyderland Med Ctr, Heerlen, Netherlands</t>
  </si>
  <si>
    <t>Dougados, M (reprint author), PRES Sorbonne Paris City, Clin Epidemiol &amp; Biostat, INSERM, U1153, Paris 14, France.</t>
  </si>
  <si>
    <t>0003-4967</t>
  </si>
  <si>
    <t>1468-2060</t>
  </si>
  <si>
    <t>Terslev, L; Iagnocco, A; Bruyn, GAW; Naredo, E; Vojinovic, J; Collado, P; Damjanov, N; Filer, A; Filippou, G; Finzel, S; Gandjbakhch, F; Ikeda, K; Keen, HI; Kortekaas, MC; Magni-Manzoni, S; Ohrndorf, S; Pineda, C; Ravagnani, V; Richards, B; Sahbudin, I; Schmidt, WA; Siddle, HJ; Stoenoiu, MS; Szkudlarek, M; Tzaribachev, N; D'Agostino, MA</t>
  </si>
  <si>
    <t>The OMERACT Ultrasound Group: A Report from the OMERACT 2016 Meeting and Perspectives</t>
  </si>
  <si>
    <t>JOURNAL OF RHEUMATOLOGY</t>
  </si>
  <si>
    <t>[Terslev, Lene] Rigshosp, Ctr Rheumatol &amp; Spine Dis, Copenhagen, Denmark; [Szkudlarek, Marcin] Zealands Univ Hosp, Dept Rheumatol, Koge, Denmark; [Iagnocco, Annamaria] Univ Turin, Dipartimento Sci Clin &amp; Biol Reumatol, Turin, Italy; [Filippou, Georgios] Univ Siena, Dept Med Surg &amp; Neurosci, Rheumatol Sect, Siena, Italy; [Magni-Manzoni, Silvia] IRCCS Osped Pediat Bambino Gesu, Pediat Rheumatol Unit, Rome, Italy; [Ravagnani, Viviana] C Poma Hosp, Azienda Socio Sanitaria Territoriale Mantova, Internal Med Dept, Mantua, Italy; [Bruyn, George A. W.] MC Groep, Dept Rheumatol, Lelystad, Netherlands; [Kortekaas, Marion C.] Leiden Univ, Med Ctr, Dept Rheumatol, Leiden, Netherlands; [Naredo, Esperanza; Kortekaas, Marion C.] Hosp Univ Fdn Jimenez Diaz, Joint &amp; Bone Res Unit, Dept Rheumatol, Madrid, Spain; [Naredo, Esperanza] Univ Autonoma Madrid, Madrid, Spain; [Collado, Paz] Hosp Univ Severo Ochoa, Madrid, Spain; [Vojinovic, Jelena] Univ Nis, Fac Med, Clin Ctr, Nish, Serbia; [Damjanov, Nemanja] Univ Belgrade, Fac Med, Inst Rheumatol, Belgrade, Serbia; [Filer, Andrew; Sahbudin, Ilfita] Univ Birmingham, Rheumatol Res Grp, Birmingham, W Midlands, England; [Siddle, Heidi J.] Univ Leeds, Leeds Inst Rheumat &amp; Musculoskeletal Med, Leeds, W Yorkshire, England; [Siddle, Heidi J.] Chapel Allerton Hosp, Leeds Musculoskeletal Biomed Res Unit, UK Natl Inst Hlth Res NIHR, Leeds, W Yorkshire, England; [Finzel, Stephanie] Univ Freiburg, Fac Med, Dept Rheumatol &amp; Clin Immunol, Freiburg, Germany; [Ohrndorf, Sarah] Humboldt Univ, Charite Univ Hosp, Berlin, Germany; [Schmidt, Wolfgang A.] Immanuel Krankenhaus Berlin, Med Ctr Rheumatol Berlin Buch, Wannsee, Germany; [Tzaribachev, Nikolay] Pediat Rheumatol Res Inst, Bad Bramstedt, Germany; [Gandjbakhch, Frederique] Paris 6 Univ, GRC UPMC 08, AP HP,Dept Rheumatol, CHU Pitie Salpetriere,Pierre Louis Inst Epidemiol, Paris, France; [D'Agostino, Maria-Antonietta] Hop Ambroise Pare, AP HP, Rheumatol Dept, F-92100 Boulogne, France; [D'Agostino, Maria-Antonietta] Versailles Saint Quentin Univ, UFR Simone Veil, Lab Excellence INFLAMEX, INSERM,UFR Simone Veil,U1173, F-78180 Paris, France; [Ikeda, Kei] Chiba Univ Hosp, Dept Allergy &amp; Clin Immunol, Chiba, Japan; [Keen, Helen I.] Royal Perth Hosp, Dept Rheumatol, Perth, WA, Australia; [Pineda, Carlos] Inst Nacl Rehabil, Mexico City, DF, Mexico; [Richards, Bethan] Royal Prince Alfred Hosp, Rheumatol Inst Rheumatol &amp; Orthoped, Camperdown, NSW, Australia; [Stoenoiu, Maria S.] Clin Univ St Luc, Catholic Univ Louvain, Inst Rech Exp &amp; Clin, Dept Rheumatol, Brussels, Belgium</t>
  </si>
  <si>
    <t>Terslev, L (reprint author), Rigshosp Glostrup, Ctr Rheumatol &amp; Spine Dis, Ndr Ringvej 57, Glostrup 2600, Denmark.</t>
  </si>
  <si>
    <t>0315-162X</t>
  </si>
  <si>
    <t>Bautista-Caro, MB; De Miguel, E; Peiteado, D; Villalba, A; Monjo, I; Puig-Kroger, A; Sanchez-Mateos, P; Martin-Mola, E; Miranda-Carus, ME</t>
  </si>
  <si>
    <t>Effect of Anti Tnf alpha Drugs on the Frequency of Circulating CD19+CD24hiCD38hi Breg Cells in Ankylosing Spondylitis</t>
  </si>
  <si>
    <t>ARTHRITIS &amp; RHEUMATOLOGY</t>
  </si>
  <si>
    <t>[Belen Bautista-Caro, M.; De Miguel, Eugenio; Peiteado, Diana; Villalba, Alejandro; Monjo, Irene; Martin-Mola, Emilio; Eugenia Miranda-Carus, Maria] Hosp La Paz, IdiPAZ, Rheumatol, Madrid, Spain; [Puig-Kroger, Amaya] Hosp Gregorio Maranon, Immunooncol, Madrid, Spain; [Sanchez-Mateos, Paloma] Hosp Gregorio Maranon, Immunol, Madrid, Spain</t>
  </si>
  <si>
    <t>2326-5191</t>
  </si>
  <si>
    <t>Bogas, P; Plasencia-Rodriguez, C; Balsa, A; Navarro-Compan, V; Bonilla, G; Coro, EM; Tornero, C; Nuno, L; Peiteado, D</t>
  </si>
  <si>
    <t>Comparison the Long-Term Clinical Outcomes between Non Anti-TNF Versus Anti-TNF in RA Patients Who Failed to a First Anti-TNF</t>
  </si>
  <si>
    <t>[Bogas, Patricia; Plasencia-Rodriguez, Chamaida; Balsa, Alejandro; Bonilla, Gema; Moral Coro, Enrique; Tornero, Carolina; Nuno, Laura] Hosp Univ La Paz, Madrid, Spain; [Navarro-Compan, Victoria] Hosp Univ La Paz, Rheumatol, Madrid, Spain; [Peiteado, Diana] La Paz Univ Hosp, Rheumatol, Madrid, Spain</t>
  </si>
  <si>
    <t>Bogas, P; Plasencia-Rodriguez, C; Balsa, A; Pascual-Salcedo, D; Bonilla, G; Coro, EM; Tornero, C; Nuno, L; Peiteado, D; Martinez, A; Hernandez, B</t>
  </si>
  <si>
    <t>Influence of Immunogenicity to the First Anti-TNF Therapy on Response to the Second Biologic Agent in RA Patients</t>
  </si>
  <si>
    <t>[Bogas, Patricia; Plasencia-Rodriguez, Chamaida; Balsa, Alejandro; Bonilla, Gema; Moral Coro, Enrique; Tornero, Carolina; Nuno, Laura; Hernandez, Borja] Hosp Univ La Paz, Madrid, Spain; [Pascual-Salcedo, Dora; Martinez, Ana] La Paz Univ Hosp, Immunorheumatol Res Grp, Madrid, Spain; [Peiteado, Diana] La Paz Univ Hosp, Rheumatol, Madrid, Spain</t>
  </si>
  <si>
    <t>Castano, I; Monjo, I; Balsa, A; Peiteado, D; Garcia-Carazo, S; De Miguel, E</t>
  </si>
  <si>
    <t>Metotrexate in the Treatment of Giant Cell Arteritis: To be or Not to be</t>
  </si>
  <si>
    <t>[Castano, Ignacio; De Miguel, Eugenio] Univ Autonoma Madrid, Med, Madrid, Spain; [Monjo, Irene; Peiteado, Diana] Hosp Univ La Paz, Rheumatol, Madrid, Spain; [Balsa, Alejandro] Hosp Univ La Paz IdiPAZ, Rheumatol, Madrid, Spain; [Garcia-Carazo, Sara] La Paz Univ Hosp, Rheumatol, Madrid, Spain</t>
  </si>
  <si>
    <t>Cazenave, T; Martire, MV; Waimann, CA; Bertoli, A; Reginato, A; Abril, A; Ledesma, ENA; Bravo, M; Cefferino, C; Airoldi, C; Saucedo, C; Pineda, C; Gil, GR; Urquiola, C; Graf, C; Sandobal, C; Gallego, MCC; Troitino, C; Hernandez-Diaz, C; Navarta, D; Peiteado, D; Diaz, M; Saaibi, D; Castillo, HJC; Gutierrez, M; Araujo, ALAD; Sedano, O; Alarcon, E; Catay, E; Mora, C; De Miguel, E; Castillo, FF; Marengo, F; Aguilar, G; Monjo, I; Rosa, J; Coto, JFD; Munoz, JS; Marin, J; Santiago, L; Alva, M; Ochtrop, MLG; Guinsburg, M; Benegas, M; Cruz, MJS; Kohan, P; Estrella, N; Pera, M; Tate, P; Marcaida, P; Py, G; Pavao, R; Munoz-Louis, R; Micas, RA; Arape, R; Ruta, S; Elkin, MSG; Urioste, L; Rivera, LS; Vega-Hinojosa, O; Ventura, L; Spindler, WJ; Rengel, Y; Quintero, M; Rosemffet, MG</t>
  </si>
  <si>
    <t>Reliability of Ultrasound Elementary Lesions in Gout: Results from an Inter- and Intra-Reading International Multicenter Exercise By 62 Sonographers</t>
  </si>
  <si>
    <t>[Cazenave, Tomas] Inst Rehabil Psicofis, Buenos Aires, DF, Argentina; [Victoria Martire, Maria] Inst Med Platense, La Plata, Buenos Aires, Argentina; [Waimann, Christian A.] Hosp Dr Hector Cura, Olavarria, Argentina; [Bertoli, Ana] Inst Reumatol Strusberg, Cordoba, Argentina; [Reginato, Anthony] Brown Univ, Rhode Isl Hosp, Warren Alpert Sch Med, Providence, RI 02903 USA; [Abril, Andy] Mayo Clin Florida, Rheumatol, Jacksonville, FL USA; [Ayala Ledesma, Eliana Natali] Hosp Nacl Arzobispo Loayza, Lima, Peru; [Bravo, Maximiliano; Catay, Erika] Consultorios Moreno, Formosa, Argentina; [Cefferino, Cesar] HOSP NACL MAYO, Lima, Peru; [Airoldi, Carla] Hosp Prov, Rosario, Santa Fe, Argentina; [Saucedo, Carla] Hosp Anita Elicagaray, Adolfo Gonzales Chaves, Argentina; [Pineda, Carlos] Inst Nacl Rehabil, Mexico City, DF, Mexico; [Rodriguez Gil, Gustavo; Urquiola, Cecilia] Hosp Municipal Agudos Dr Leonidas Lucero, Bahia Blanca, Buenos Aires, Argentina; [Graf, Cesar] Ctr Med Mitre, Parana, Argentina; [Sandobal, Clarisa] Hosp Jose Maria Cullen, Santa Fe, NM, Argentina; [Castillo Gallego, M. Concepcion] Complejo Hosp Torrecardenas, Almeria, Spain; [Troitino, Cristian] Hosp Bernardino Rivadavia, Reumatol, Buenos Aires, DF, Argentina; [Hernandez-Diaz, Cristina; Ventura, Lucio] Inst Nacl Rehabil, Mexico City, DF, Mexico; [Navarta, David] Hosp Marcial Quiroga, San Juan, Argentina; [Peiteado, Diana] La Paz Univ Hosp, Rheumatol, Madrid, Spain; [Diaz, Mario] Fdn Santa Fe Bogota, Unidad Reumatol, Bogota, Colombia; [Saaibi, Diego] MEDICITY SAS, Bucaramanga, Colombia; [Colon Castillo, Henry Julio] RADES, Santo Domingo, Dominican Rep; [Gutierrez, Marwin; Saldarriaga Rivera, Lina] Inst Nacl Rehabil, Rheumatol, Mexico City, DF, Mexico; [del Castillo Araujo, Ana Laura Alvarez] IMSS HES 25, Monterrey, Mexico; [Sedano, Oscar] ECOSERMEDIC, ULTRASOUND, Lima, Peru; [Alarcon, Edith] Hosp San Juan Lurigancho, Lima, Peru; [Mora, Claudia] Hosp Nacl Edgardo Rebagliati Martins, Lima, Peru; [De Miguel, Eugenio] Univ Hosp La Paz, Rheumatol, IdiPaz, Madrid, Spain; [Fernandez Castillo, Felix] Clin Razetti, Barquisimeto, Venezuela; [Aguilar, Gabriel] Ctr Diagnost Rossi, Buenos Aires, DF, Argentina; [Monjo, Irene] La Paz Univ Hosp, Rheumatol, Madrid, Spain; [Rosa, Javier; Ruta, Santiago] Hosp Italiano Buenos Aires, Internal Med Serv, Rheumatol Unit, CABA, Buenos Aires, DF, Argentina; [Diaz Coto, Jose Francisco] Hosp Clin Biblica, Rheumatol, San Jose, Costa Rica; [Saavedra Munoz, Jorge] Hosp San Juan Dios, Santiago, Chile; [Marin, Josefina] Inst Univ Hosp Italiano Buenos Aires, Hosp Italiano Buenos Aires, Internal Med Serv, Rheumatol Unit, Buenos Aires, DF, Argentina; [Marin, Josefina] Fdn PM Catoggio, Buenos Aires, DF, Argentina; [Santiago, Lida] Org Med Invest, Buenos Aires, DF, Argentina; [Alva, Magali] Hosp Rebagliati, Jesus Maria, Peru; [Gomes Ochtrop, Manuella Lima] Univ Hosp Pedro Ernesto, Rio De Janeiro, Brazil; [Guinsburg, Mara] Hosp Municipal Dr Leonidas Lucero, Rheumatol, Bahia Blanca, Buenos Aires, Argentina; [Benegas, Mariana] Sanatorio Providencia, Rheumatol Dept, Buenos Aires, DF, Argentina; [Santa Cruz, Maria Julia] Hosp Gen Agudos Dr Enrique Tornu, Sect Rheumatol, Buenos Aires, DF, Argentina; [Kohan, Paula] Hosp Dr E Tornu, Buenos Aires, DF, Argentina; [Pera, Mariana] Hosp San Martin, La Plata, Buenos Aires, Argentina; [Tate, Patricio] Org Med Invest, Buenos Aires, DF, Argentina; [Marcaida, Priscila] Hosp Rivadavia, Buenos Aires, DF, Argentina; [Py, Guillermo] Hosp Nacl Clin, Serv Reumatol, Cordoba, Argentina; [Pavao, Ricardo] GREMEDA, Artigas, Uruguay; [Munoz-Louis, R.] HDPB, Rheumatol, Santo Domingo, Dominican Rep; [Areny Micas, Roser] Hosp Dr Felix Bulnes Cerda, Santiago, Chile; [Arape, Rodolfo] Ctr Clin Isabel, Valencia, Venezuela; [Galvez Elkin, Maria Soledad] Inst Cardiol, Rosario, Argentina; [Urioste, Lorena] Reumatol Diagnost Especializada, Santa Cruz, CA USA; [Vega-Hinojosa, Oscar] Clin Reumacenter, Juliaca, Peru; [Spindler, Walter J.] Ctr Med Privado Reumatol, San Miguel De Tucuman, Argentina; [Rengel, Yvonne] Reumatol Red, Caracas, Venezuela; [Quintero, Maritza] Univ Los Andes, Inst Autonomo Hosp Univ Las Andes, Merida, Venezuela; [Rosemffet, Marcos G.] Inst Rehabil Psicofis, Rheumatol, Buenos Aires, DF, Argentina</t>
  </si>
  <si>
    <t>De Miguel, E; Beltran, LM; Monjo, I; Deodati, F; Schmidt, WA; Garcia-Puig, J</t>
  </si>
  <si>
    <t>Ultrasound CUT-Off in GIANT CELL Arteritis a Solution to Arteriosclerosis Pitfall in the Halo Sign</t>
  </si>
  <si>
    <t>[De Miguel, Eugenio] Univ Hosp La Paz, IdiPaz, Rheumatol, Madrid, Spain; [Beltran, Luis M.; Monjo, Irene; Deodati, Francesco; Garcia-Puig, Juan] Hosp Univ La Paz, Internal Med, Madrid, Spain; [Schmidt, Wolfgang A.] Immanuel Krankenhaus Berlin, Med Ctr Rheumatol Berlin Buch, Berlin, Germany</t>
  </si>
  <si>
    <t>Fortea-Gordo, P; Valdeolivas-De Opazo, L; Nuno, L; Villalba, A; Sanchez-Mateos, P; Puig-Kroger, A; Balsa, A; Miranda-Carus, ME</t>
  </si>
  <si>
    <t>Altered Frequencies of Circulating Follicullar T Helper Cell Counterparts and Their Subsets but Not of Peripheral Helper T Cells, Are Associated with Increased Circulating Plasmablasts in Seropositive Early RA Patients</t>
  </si>
  <si>
    <t>[Fortea-Gordo, Paula; Valdeolivas-De Opazo, Lorena; Villalba, Alejandro; Balsa, Alejandro; Eugenia Miranda-Carus, Maria] Hosp La Paz, IdiPAZ, Rheumatol, Madrid, Spain; [Nuno, Laura] La Paz Univ Hosp, Rheumatol, Madrid, Spain; [Sanchez-Mateos, Paloma] Hosp Gregorio Maranon, Immunol, Madrid, Spain; [Puig-Kroger, Amaya] Hosp Gregorio Maranon, Immunooncol, Madrid, Spain</t>
  </si>
  <si>
    <t>Garrido-Cumbrera, M; Navarro-Compan, V; Chacon-Garcia, J; Gratacos-Masmitja, J; Galvez-Ruiz, D; Estevez, EC; Zarco, P; Brace, O</t>
  </si>
  <si>
    <t>Association between Smoking with Spinal Level of Stiffness and Functional Limitation in Patients with Axial Spondyloarthritis: Results from the Spanish Atlas</t>
  </si>
  <si>
    <t>[Garrido-Cumbrera, Marco; Chacon-Garcia, Jorge; Galvez-Ruiz, David; Brace, Olta] Univ Seville, Seville, Spain; [Navarro-Compan, Victoria] Hosp Univ La Paz, Rheumatol, Madrid, Spain; [Gratacos-Masmitja, Jordi] Hosp Parc Tauli, Rheumatol, Sabadell Barcelona, Spain; [Collantes Estevez, Eduardo] Univ Cordoba, Cordoba, Spain; [Zarco, Pedro] H Fdn Alcorcon, Alcorcon, Spain</t>
  </si>
  <si>
    <t>Garrido-Cumbrera, M; Navarro-Compan, V; Galvez-Ruiz, D; Dominguez, CJD; Font-Ugalde, P; Brace, O; Zarco, P; Chacon-Garcia, J; Plazuelo-Ramos, P</t>
  </si>
  <si>
    <t>Mental Health in Patients with Axial Spondyloarthritis: Increasing Our Understanding of the Disease. Results from the Spanish Atlas</t>
  </si>
  <si>
    <t>[Garrido-Cumbrera, Marco; Galvez-Ruiz, David; Delgado Dominguez, Carlos Jesus; Brace, Olta; Chacon-Garcia, Jorge] Univ Seville, Seville, Spain; [Navarro-Compan, Victoria] Hosp Univ La Paz, Rheumatol, Madrid, Spain; [Font-Ugalde, Pilar] Univ Cordoba, IMIBIC, Reina Sofia Hosp, Rheumatol Serv, Cordoba, Spain; [Zarco, Pedro] H Fdn Alcorcon, Alcorcon, Spain; [Plazuelo-Ramos, Pedro] CEADE, Madrid, Spain</t>
  </si>
  <si>
    <t>Juan, A; Juanola, X; De Miguel, E; Collantes-Estevez, E; Quevedo, JC; Alonso, E; Navarro-Compan, V</t>
  </si>
  <si>
    <t>Similarities and Differences between Patients Fulfilling Non-Radiographic Axial Spondyloarthritis and Undifferentiated Spondyloarthritis Criteria: Results from the Esperanza Cohort</t>
  </si>
  <si>
    <t>[Juan, Antonio] Hosp Univ Son Llatzer, Rheumatol, Palma De Mallorca, Spain; [Juanola, Xavier] Hosp Univ Bellvitge, Rheumatol, Barcelona, Spain; [De Miguel, Eugenio] Univ Hosp La Paz, Rheumatol, IdiPaz, Madrid, Spain; [Collantes-Estevez, Eduardo] IMIBIC Hosp Univ Reina Sofia, Rheumatol, Cordoba, Spain; [Carlos Quevedo, Juan] H Univ Gran Canaria Dr Negrin, Las Palmas Gran Canaria, Spain; [Alonso, Elena] Hosp Univ Virgen del Rocio, A Curuna, Spain; [Navarro-Compan, Victoria] Hosp Univ La Paz, Rheumatol, Madrid, Spain</t>
  </si>
  <si>
    <t>Moreno, M; Pontes, C; Torres, F; Sellas-Fernandez, A; Almirall, M; Torre-Alonso, JC; Clavaguera, T; Rodriguez-Lozano, C; Linares, LF; Urruticoechea-Arana, A; Collantes-Estevez, E; Morla, R; Reina, D; Cuende, E; Zarco, P; Fernandez-Espartero, C; Garcia-Vicuna, R; Sanz, J; Juanola, X; Vallano, A; Blanco, FJ; Sanmarti, R; Calvo, G; Avendano, C; De Miguel, E; Vives, R; Gonzalez, RV; Montilla-Morales, CA; Gratacos-Masmitja, J</t>
  </si>
  <si>
    <t>Study of Potential Clinical and Biologic Predictors of Maintaining Good Response at 1 Year Follow-up, in Patients with Ankylosing Spondylitis Under Dose Reduction of TNFi Treatment</t>
  </si>
  <si>
    <t>[Moreno, Mireia] Parc Tauli Hosp Univ, Rheumatol, Sabadell, Spain; [Pontes, Caridad] UAB, I3PT, Parc Tauli Hosp Univ, Clin Pharmacol, Sabadell, Spain; [Torres, Ferran] Hosp Clin Barcelona, Barcelona, Spain; [Sellas-Fernandez, Agusti] Hosp Univ Valle Hebron, Rheumatol, Barcelona, Spain; [Almirall, Miriam] Hosp Mar, Rheumatol, Barcelona, Spain; [Carlos Torre-Alonso, Juan] H Monte Naranco, Oviedo, Spain; [Clavaguera, Teresa] Palamos Hosp, Rheumatol, Catalonia, Spain; [Rodriguez-Lozano, Carlos] Hosp Univ Dr Negrin, Rheumatol, Gran Canaria, Spain; [Francisco Linares, Luis] Hosp Virgen Arrixaca, Rheumatol, Murcia, Spain; [Urruticoechea-Arana, Ana] Hosp Can Misses, IBIZA, Rheumatol Dept, Eivissa, Illes Balears, Spain; [Collantes-Estevez, Eduardo] IMIBIC Hosp Univ Reina Sofia, Rheumatol, Cordoba, Spain; [Morla, Rosa] Hosp La Tecla, Rambla Vella,14, Tarragona, Spain; [Reina, Delia] Hosp St Joan Despi Moises Broggi, Rheumatol, Barcelona, Spain; [Cuende, Eduardo] Univ Hosp Principe Asturias, Immune Syst Dis, Rheumatol Dept, Madrid, Spain; [Zarco, Pedro] H Fdn Alcorcon, Alcorcon, Spain; [Fernandez-Espartero, Cruz] Hosp Mostoles, Rheumatol, Madrid, Spain; [Garcia-Vicuna, Rosario] Hosp Univ La Princesa, IIS La Princesa, Rheumatol, Madrid, Spain; [Sanz, Jesus] Hosp Univ Puerta Hierro Majadahonda, Rheumatol, Madrid, Spain; [Juanola, Xavier] Hosp Univ Bellvitge, Rheumatol, Barcelona, Spain; [Vallano, Antoni] Hosp Univ Bellvitge, Clin Pharmacol, Barcelona, Spain; [Blanco, Francisco J.] UDC, CHUAC, Area Genom, Serv Reumatol,Inst Invest Biomed A Coruna INIBIC, La Coruna, Spain; [Sanmarti, Raimon] Hosp Clin Barcelona, Rheumatol Dept, Arthrit Unit, Barcelona, Spain; [Calvo, Gonzalo] Hosp Clin Barcelona, Clin PHarmacol, Barcelona, Spain; [Avendano, Cristina] Hosp Puerta Hierro, Clin Pharmacol, Madrid, Spain; [De Miguel, Eugenio] Univ Autonoma Madrid, Med, Madrid, Spain; [Vives, Roser] UAB, I3PT, Parc Tauli Hosp Univ, Clin Pharmacol, Sabadell, Spain; [Veroz Gonzalez, Raul] Hosp Merida, Merida, Spain; [Alberto Montilla-Morales, Carlos] Hosp Clin Univ Salamanca, Salamanca, Spain; [Gratacos-Masmitja, Jordi] Parc Tauli Hosp Univ, Rheumatol, Barcelona, Spain</t>
  </si>
  <si>
    <t>Navarro-Compan, V; Plasencia-Rodriguez, C; De Miguel, E; del Campo, PD; Balsa, A; Gratacos-Masmitja, J</t>
  </si>
  <si>
    <t>Efficacy of Switching Biological Dmards in Patients with Axial Spondyloarthritis: Results from a Systematic Literature Review</t>
  </si>
  <si>
    <t>[Navarro-Compan, Victoria] Hosp Univ La Paz, Rheumatol, Madrid, Spain; [Plasencia-Rodriguez, Chamaida] Univ Hosp La Paz, IdiPaz, Madrid, Spain; [De Miguel, Eugenio; Balsa, Alejandro] Univ Hosp La Paz, Rheumatol, IdiPaz, Madrid, Spain; [Diaz del Campo, Petra] Spanish Soc Rheumatol, Res Unit, Madrid, Spain; [Gratacos-Masmitja, Jordi] Parc Tauli Hosp Univ, Rheumatol, Barcelona, Spain</t>
  </si>
  <si>
    <t>Pieren, A; Pascual-Salcedo, D; Aguado, P; Bonilla, G; De Miguel, E; Monjo, I; Nuno, L; Peiteado, D; Villalba, A; Coro, EM; Tornero, C; Bogas, P; Balsa, A; Plasencia-Rodriguez, C</t>
  </si>
  <si>
    <t>Flare Incidence and Predictive Factors in a Population of Patients with Rheumatoid Arthritis Under Optimised Treatment with Adalimumab and Infliximab</t>
  </si>
  <si>
    <t>[Pieren, Amara] Hosp La Paz, Rheumatol, Madrid, Spain; [Pascual-Salcedo, Dora] La Paz Univ Hosp, Immunorheumatol Res Grp, Madrid, Spain; [Aguado, Pilar; Nuno, Laura; Peiteado, Diana; Villalba, Alejandro; Balsa, Alejandro] La Paz Univ Hosp, Rheumatol, Madrid, Spain; [Bonilla, Gema; Moral Coro, Enrique; Bogas, Patricia; Plasencia-Rodriguez, Chamaida] Hosp La Univ Paz, Madrid, Spain; [De Miguel, Eugenio] Univ Hosp La Paz, Rheumatol, IdiPaz, Madrid, Spain; [Monjo, Irene] Hosp Univ La Paz, Internal Med, Madrid, Spain; [Tornero, C.] Rheumatol La Paz Univ Hosp, Rheumatol, Madrid, Spain</t>
  </si>
  <si>
    <t>Sanmarti, R; Martin-Mola, E; Fonseca, JE; Veale, DJ; Escudero-Contreras, A; Gonzalez, CM</t>
  </si>
  <si>
    <t>Clinical Remission in Subjects with Rheumatoid Arthritis Treated with Subcutaneous Tocilizumab As Monotherapy or in Combination with Methotrexate or Other Synthetic Dmards: A Real-World Clinical Trial</t>
  </si>
  <si>
    <t>[Sanmarti, Raimon] Hosp Clin Barcelona, Rheumatol Serv, Barcelona, Spain; [Martin-Mola, Emilio] Hosp La Paz, Madrid, Spain; [Fonseca, Joao E.] Univ Lisbon, Fac Med, Inst Med Mol, Rheumatol Res Unit, Lisbon, Portugal; [Veale, Douglas J.] St Vincents Univ Hosp, Rheumatol, Dublin 4, Ireland; [Escudero-Contreras, Alejandro] Univ Cordoba, Reina Sofia Hosp, IMIBIC, Rheumatol Serv, Cordoba, Spain; [Gonzalez, Carlos M.] Hosp Gen Univ Gregorio Maranon, Rheumatol, Madrid, Spain</t>
  </si>
  <si>
    <t>Schafer, VS; Chrysidis, S; Dejaco, C; Duftner, C; Iagnocco, A; Bruyn, GAW; Carrara, G; D'Agostino, MA; De Miguel, E; Diamantopoulos, AP; Fredberg, U; Hartung, W; Hocevar, A; Kermani, TA; Koster, MJ; Lorenzen, T; Macchioni, P; Milchert, M; Dohn, UM; Mukhtyar, C; Ponte, C; Ramiro, S; Scire, CA; Terslev, L; Warrington, KJ; Dasgupta, B; Schmidt, WA</t>
  </si>
  <si>
    <t>A Patient Based Reliability Exercise of Omeract Ultrasound Definitions in Giant Cell Arteritis</t>
  </si>
  <si>
    <t>[Schaefer, Valentin S.] Immanuel Krankenhaus Berlin, Med Ctr Rheumatol Berlin Buch, Berlin, Germany; [Chrysidis, Stavros] Hosp Southwest Denmark, Dept Rheumatol, Esbjerg, Denmark; [Dejaco, Christian] Med Univ Graz, Rheumatol &amp; Immunol, Graz, Austria; [Duftner, Christina] Med Univ Innsbruck, Dept Internal Med, Clin Div Internal Med 2, Innsbruck, Austria; [Iagnocco, Annamaria] Univ Torino, Acad Rheumatol Unit, Turin, Italy; [Bruyn, George A. W.] MC Groep, Rheumatol, Loenga, Netherlands; [Carrara, Greta] Italian Soc Rheumatol, Epidemiol Unit, Milan, Italy; [D'Agostino, M. A.] Versailles St Quentin en Yvelines Univ, Rheumatol, Boulogne, France; [De Miguel, Eugenio] Univ Autonoma Madrid, Med, Madrid, Spain; [Diamantopoulos, Andreas P.] Martina Hansens Hosp, Oslo, Norway; [Fredberg, Ulrich] Silkeborg Reg Hosp, Diagnost Ctr, DK-8600 Silkeborg, Denmark; [Hartung, Wolfgang] Asklepios Med Ctr, Dept Rheumatol Clin Immunol, D-93077 Bad Abbach, Germany; [Hocevar, Alojzija] Univ Med Ctr Ljubljana, Dept Rheumatol, Ljubljana, Slovenia; [Kermani, Tanaz A.] Univ Calif Los Angeles, Rheumatol, Los Angeles, CA USA; [Koster, Matthew J.; Warrington, Kenneth J.] Mayo Clin, Rheumatol, Rochester, MN USA; [Lorenzen, Tove] Reg Hosp Silkeborg, Diagnost Ctr, Silkeborg, Denmark; [Macchioni, Pierluigi] Arcispedale Santa Maria Nuova, Reggio Emilia, Italy; [Milchert, Marcin] Pomeranian Med Univ, Szczecin, Poland; [Dohn, Uffe Moller] Copenhagen Ctr Arthrit Res COPECARE, Ctr Rheumatol &amp; Spine Dis, Rigshosp, Glostrup, Denmark; [Mukhtyar, Chetan] Norfolk &amp; Norwich Univ Hosp, Norwich, Norfolk, England; [Ponte, Cristina] Hosp Santa Maria, Rheumatol Dept, Ctr Hosp Lisboa Norte, Lisbon, Portugal; [Ramiro, Sofia] LUMC, Dept Rheumatol, Rheumatol, Leiden, Netherlands; [Scire, Carlo Alberto] Italian Soc Rheumatol, Milan, Italy; [Terslev, Lene] Rigshosp, Copenhagen Ctr Arthrit Res, Ctr Rheumatol &amp; Spine Dis, Copenhagen, Denmark; [Dasgupta, Bhaskar] Southend Univ Hosp NHS Fdn Trust, Rheumatol, Southend On Sea, England; [Dasgupta, Bhaskar] Southend Univ Hosp NHS Fdn Trust, Rheumatol, Westcliff On Sea, England; [Schmidt, Wolfgang A.] Immanuel Krankenhaus Berlin, Med Ctr Rheumatol &amp; Clin Immunol Berlin Buch, Berlin, Germany</t>
  </si>
  <si>
    <t>Tornero, C; Aguado, P; Garcia-Carazo, S; Tenorio, JA; Lapunzina, P; Heath, K; Buno, A; Iturzaeta, JM; Monjo, I; Plasencia, C; Balsa, A</t>
  </si>
  <si>
    <t>Low Alkaline Phosphatase Levels: Could It be Hypophosphatasia?</t>
  </si>
  <si>
    <t>[Tornero, C.; Aguado, P.; Garcia-Carazo, S.; Monjo, Irene; Plasencia, C.; Balsa, Alejandro] La Paz Univ Hosp, Rheumatol, Madrid, Spain; [Tenorio, J. A.; Lapunzina, P.; Heath, K.] La Paz Univ Hosp, Inst Med &amp; Mol Genet INGEMM, Madrid, Spain; [Buno, A.; Iturzaeta, J. M.] La Paz Univ Hosp, Lab Med, Madrid, Spain</t>
  </si>
  <si>
    <t>Urrego, C; Navarro-Compan, V; De Miguel, E; Mendoza, JM; Jimeno, TR; Fernandez, CC; Prada, PZ</t>
  </si>
  <si>
    <t>Gender Differences in Axial and Peripheral Spondyloarthritis: Results from the Esperanza Cohort</t>
  </si>
  <si>
    <t>[Urrego, Claudia; Zurita Prada, Pablo] Hosp Gen Segovia, Rheumatol, Segovia, Spain; [Navarro-Compan, Victoria] Hosp Univ La Paz, Rheumatol, Madrid, Spain; [De Miguel, Eugenio] Hosp La Paz IdiPaz, Rheumatol, Madrid, Spain; [Mulero Mendoza, Juan] Hosp Puerta de Hierro Madrid, Rheumatol, Madrid, Spain; [Ruiz Jimeno, Teresa] Hosp Sierrallana, Rheumatol, Santander, Spain; [Campos Fernandez, Cristina] Hosp Univ Valencia, Rheumatol, Valencia, Spain</t>
  </si>
  <si>
    <t>Valdeolivas-De Opazo, L; Fortea-Gordo, P; Benito-Miguel, M; Villalba, A; Bonilla, G; Peiteado, D; Balsa, A; Aguado, P; Sanchez-Mateos, P; Puig-Kroger, A; Martin-Mola, E; Miranda-Carus, ME</t>
  </si>
  <si>
    <t>Rheumatoid Arthritis (RA) Synovial Fluid Treg Cells Secrete IL-17 and at the Same Time Are Potent Suppressors of Tresp Cell Proliferation, TNF-alpha and Interferon gamma Production</t>
  </si>
  <si>
    <t>[Valdeolivas-De Opazo, Lorena; Fortea-Gordo, Paula; Benito-Miguel, Marta; Villalba, Alejandro; Bonilla, Gema; Peiteado, Diana; Balsa, Alejandro; Aguado, Pilar; Martin-Mola, Emilio; Eugenia Miranda-Carus, Maria] Hosp La Paz, Rheumatol, IdiPAZ, Madrid, Spain; [Benito-Miguel, Marta] Univ Antonio de Nebrija, Ctr Ciencias Salud San Rafael, Biochem, Madrid, Spain; [Sanchez-Mateos, Paloma] Hosp Gregorio Maranon, Immunol, Madrid, Spain; [Puig-Kroger, Amaya] Hosp Gregorio Maranon, Immunooncol, Madrid, Spain</t>
  </si>
  <si>
    <t>Regueiro, C; Nuno, L; Ortiz, AM; Peiteado, D; Villalba, A; Pascual-Salcedo, D; Martinez-Feito, A; Gonzalez-Alvaro, I; Balsa, A; Gonzalez, A</t>
  </si>
  <si>
    <t>Value of Measuring Anti-Carbamylated Protein Antibodies for Classification on Early Arthritis Patients</t>
  </si>
  <si>
    <t>[Regueiro, Cristina; Gonzalez, Antonio] Hosp Clin Univ Santiago, Inst Invest Sanitaria, Expt &amp; Observat Rheumatol, Santiago De Compostela, Spain; [Nuno, Laura; Peiteado, Diana; Villalba, Alejandro; Pascual-Salcedo, Dora; Balsa, Alejandro] Inst Invest Hosp Univ La Paz IDIPAZ, Rheumatol Dept, Madrid, Spain; [Ortiz, Ana M.; Gonzalez-Alvaro, Isidoro] Inst Invest Hosp La Princesa IIS IP, Rheumatol Dept, Madrid, Spain; [Martinez-Feito, Ana] Inst Invest Hosp Univ La Paz IDIPAZ, Immunorheumatol Dept, Madrid, Spain</t>
  </si>
  <si>
    <t>Gonzalez, A (reprint author), Hosp Clin Univ Santiago, Inst Invest Sanitaria, Expt &amp; Observat Rheumatol, Santiago De Compostela, Spain.</t>
  </si>
  <si>
    <t>Peiteado, D; Villalba, A; Martin-Mola, E; Balsa, A; de Miguel, E</t>
  </si>
  <si>
    <t>Ultrasound sensitivity to changes in gout: a longitudinal study after two years of treatment</t>
  </si>
  <si>
    <t>CLINICAL AND EXPERIMENTAL RHEUMATOLOGY</t>
  </si>
  <si>
    <t>[Peiteado, D.; Villalba, A.; Martin-Mola, E.; Balsa, A.; de Miguel, E.] Hosp Univ La Paz, Rheumatol Unit, Madrid, Spain</t>
  </si>
  <si>
    <t>Peiteado, D (reprint author), Hosp Univ La Paz, C Paseo Castellana 261, Madrid 28046, Spain.</t>
  </si>
  <si>
    <t>0392-856X</t>
  </si>
  <si>
    <t>Strand, V; Balsa, A; Al-Saleh, J; Barile-Fabris, L; Horiuchi, T; Takeuchi, T; Lula, S; Hawes, C; Kola, B; Marshall, L</t>
  </si>
  <si>
    <t>Immunogenicity of Biologics in Chronic Inflammatory Diseases: A Systematic Review</t>
  </si>
  <si>
    <t>BIODRUGS</t>
  </si>
  <si>
    <t>[Strand, Vibeke] Stanford Univ, Div Immunol Rheumatol, Sch Med, 306 Ramona Rd, Portola Valley, CA 94028 USA; [Balsa, Alejandro] Hosp Univ La Paz IdiPAZ, Rheumatol Unit, Inst Invest Sanitaria, Madrid, Spain; [Al-Saleh, Jamal] Dubai Hosp, Rheumatol Sect, Dubai, U Arab Emirates; [Barile-Fabris, Leonor] Hosp Especialidades Ctr Med La Raza, Ctr Med Nacl Siglo 21, Inst Mexicano Seguro Social, Mexico City, DF, Mexico; [Horiuchi, Takahiko] Kyushu Univ, Dept Internal Med, Beppu Hosp, Beppu, Oita, Japan; [Takeuchi, Tsutomu] Keio Univ, Div Rheumatol, Dept Internal Med, Sch Med,Shinjuku Ku, 35 Shinanomachi, Tokyo 1608582, Japan; [Lula, Sadiq] Envis Pharma Grp, Market Access Solut, London, England; [Hawes, Charles; Kola, Blerina] Pfizer Ltd, Surrey, England; [Marshall, Lisa] Pfizer, Med Affairs, Collegeville, PA USA</t>
  </si>
  <si>
    <t>Strand, V (reprint author), Stanford Univ, Div Immunol Rheumatol, Sch Med, 306 Ramona Rd, Portola Valley, CA 94028 USA.</t>
  </si>
  <si>
    <t>1173-8804</t>
  </si>
  <si>
    <t>de Miguel, E; Pecondon-Espanol, A; Castano-Sanchez, M; Corrales, A; Gutierrez-Polo, R; Rodriguez-Gomez, M; Pinto-Tasende, JA; Rivas, J; Ivorra-Cortes, J</t>
  </si>
  <si>
    <t>A reduced 12-joint ultrasound examination predicts lack of X-ray progression better than clinical remission criteria in patients with rheumatoid arthritis</t>
  </si>
  <si>
    <t>[de Miguel, Eugenio] Hosp Univ La Paz, Dept Rheumatol, P Castellana 261, Madrid 28046, Spain; [Pecondon-Espanol, Angela] Hosp Univ Miguel Servet, Dept Rheumatol, Zaragoza, Spain; [Castano-Sanchez, Manuel] Hosp Clin Univ Virgen de la Arrixaca, Dept Rheumatol, Murcia, Spain; [Corrales, Alfonso] Hosp Marques de Valdecilla, Dept Rheumatol, Santander, Spain; [Gutierrez-Polo, Ricardo] Hosp Navarra, Dept Rheumatol, Pamplona, Spain; [Rodriguez-Gomez, Manuel] Complexo Hosp Univ Ourense, Dept Rheumatol, Orense, Spain; [Pinto-Tasende, Jose A.] Complejo Hosp Univ A Coruna, Dept Rheumatol, La Coruna, Spain; [Rivas, Jose L.] AbbVie, Dept Med, Madrid, Spain; [Ivorra-Cortes, Jose] Hosp La Fe, Dept Rheumatol, Valencia, Spain</t>
  </si>
  <si>
    <t>de Miguel, E (reprint author), Hosp Univ La Paz, Dept Rheumatol, P Castellana 261, Madrid 28046, Spain.</t>
  </si>
  <si>
    <t>Paintaud, G; Passot, C; Ternant, D; Bertolotto, A; Bejan-Angoulvant, T; Pascual-Salcedo, D; Mulleman, D</t>
  </si>
  <si>
    <t>Rationale for Therapeutic Drug Monitoring of Biopharmaceuticals in Inflammatory Diseases</t>
  </si>
  <si>
    <t>THERAPEUTIC DRUG MONITORING</t>
  </si>
  <si>
    <t>[Paintaud, Gilles; Passot, Christophe; Ternant, David; Bejan-Angoulvant, Theodora; Mulleman, Denis] Univ Francois Rabelais Tours, CNRS UMR 7292, Tours, France; [Paintaud, Gilles; Passot, Christophe; Ternant, David] Univ Hosp, Unit Pharmacol Toxicol, Tours, France; [Bertolotto, Antonio] Ctr Riferimento Reg Sclerosi Multipla CReSM, Neurol 2, Turin, Italy; [Bertolotto, Antonio] San Luigi Hosp, NICO, Turin, Italy; [Bejan-Angoulvant, Theodora] Tours Univ Hosp, Dept Clin Pharmacol, Tours, France; [Pascual-Salcedo, Dora] La Paz Univ Hosp, Unit Immunol, Madrid, Spain; [Mulleman, Denis] Tours Univ Hosp, Dept Rheumatol, Tours, France</t>
  </si>
  <si>
    <t>Paintaud, G (reprint author), UFR Med, GICC UMR 7292, Batiment Vialle,10 Blvd Tonnelle,BP 3223, F-37032 Tours 01, France.</t>
  </si>
  <si>
    <t>0163-4356</t>
  </si>
  <si>
    <t>Medina, F; Plasencia, C; Goupille, P; Paintaud, G; Balsa, A; Mulleman, D</t>
  </si>
  <si>
    <t>Current Practice for Therapeutic Drug Monitoring of Biopharmaceuticals in Spondyloarthritis</t>
  </si>
  <si>
    <t>[Medina, Frederic; Goupille, Philippe; Paintaud, Gilles; Mulleman, Denis] Univ Francois Rabelais Tours, CNRS, UMR 7292, Dept Rheumatol, Tours, France; [Medina, Frederic; Goupille, Philippe; Paintaud, Gilles; Mulleman, Denis] Univ Francois Rabelais Tours, CNRS, UMR 7292, Pharmacol Toxicol Lab, Tours, France; [Plasencia, Chamaida; Balsa, Alejandro] Hosp Univ La Paz, Dept Rheumatol, Madrid, Spain; [Plasencia, Chamaida; Balsa, Alejandro] Hosp Univ La Paz, Hlth Res Inst Idipaz, Madrid, Spain</t>
  </si>
  <si>
    <t>Mulleman, D (reprint author), UFR Med, GICC UMR 7292, Batiment Vialle,10 Blvd Tonnelle,BP 3223, F-37032 Tours 01, France.</t>
  </si>
  <si>
    <t>Medina, F; Plasencia, C; Goupille, P; Ternant, D; Balsa, A; Mulleman, D</t>
  </si>
  <si>
    <t>Current Practice for Therapeutic Drug Monitoring of Biopharmaceuticals in Rheumatoid Arthritis</t>
  </si>
  <si>
    <t>[Medina, Frederic; Goupille, Philippe; Ternant, David; Mulleman, Denis] Univ Francois Rabelais Tours, Dept Rheumatol, Tours, France; [Medina, Frederic; Goupille, Philippe; Ternant, David; Mulleman, Denis] Univ Francois Rabelais Tours, Lab Pharmacol Toxicol, Tours, France; [Plasencia, Chamaida; Balsa, Alejandro] Hosp Univ La Paz, Dept Rheumatol, Madrid, Spain; [Plasencia, Chamaida; Balsa, Alejandro] Hosp Univ La Paz, Hlth Res Inst Idipaz, Madrid, Spain</t>
  </si>
  <si>
    <t>Murias, S; Magallares, L; Albizuri, F; Pascual-Salcedo, D; Dreesen, E; Mulleman, D</t>
  </si>
  <si>
    <t>Current Practices for Therapeutic Drug Monitoring of Biopharmaceuticals in Pediatrics</t>
  </si>
  <si>
    <t>[Murias, Sara] Univ Hosp La Paz, Dept Pediat Rheumatol, Paseo Castellana 261, Madrid 28046, Spain; [Magallares, Lorena] Univ Hosp La Paz, Dept Pediat Gastroenterol, Madrid, Spain; [Albizuri, Fatima] Univ Hosp La Paz, Dept Pediat Dermatol, Madrid, Spain; [Pascual-Salcedo, Dora] Univ Hosp La Paz, Dept Immunol, Madrid, Spain; [Dreesen, Erwin] Katholieke Univ Leuven, Dept Pharmaceut &amp; Pharmacol Sci, Lab Therapeut &amp; Diagnost Antibodies, Leuven, Belgium; [Mulleman, Denis] Univ Francois Rabelais Tours, Dept Rheumatol, Tours, France</t>
  </si>
  <si>
    <t>Murias, S (reprint author), Univ Hosp La Paz, Dept Pediat Rheumatol, Paseo Castellana 261, Madrid 28046, Spain.</t>
  </si>
  <si>
    <t>Bautista-Caro, MB; de Miguel, E; Peiteado, D; Plasencia-Rodriguez, C; Villalba, A; Monjo-Henry, I; Puig-Kroger, A; Sanchez-Mateos, P; Martin-Mola, E; Miranda-Carus, ME</t>
  </si>
  <si>
    <t>Increased frequency of circulating CD19+CD24(hi) CD38(hi) B cells with regulatory capacity in patients with Ankylosing spondylitis (AS) naive for biological agents</t>
  </si>
  <si>
    <t>[Bautista-Caro, Maria-Belen; de Miguel, Eugenio; Peiteado, Diana; Plasencia-Rodriguez, Chamaida; Villalba, Alejandro; Monjo-Henry, Irene; Martin-Mola, Emilio; Miranda-Carus, Maria-Eugenia] Hosp Univ La Paz IdiPAZ, Dept Rheumatol, Madrid, Spain; [Puig-Kroger, Amaya; Sanchez-Mateos, Paloma] Hosp Gen Univ Gregorio Maranon, Lab Inmunooncol, Madrid, Spain</t>
  </si>
  <si>
    <t>Miranda-Carus, ME (reprint author), Hosp Univ La Paz IdiPAZ, Dept Rheumatol, Madrid, Spain.</t>
  </si>
  <si>
    <t>e0180726</t>
  </si>
  <si>
    <t>Vargas, RR; Madrid, EM; Rodriguez, CG; Sarabia, FN; Quesada, CD; Ariza, RA; Compan, VN</t>
  </si>
  <si>
    <t>Association between serum dickkopf-1 levels and disease duration in axial spondyloarthritis</t>
  </si>
  <si>
    <t>REUMATOLOGIA CLINICA</t>
  </si>
  <si>
    <t>[Rubio Vargas, Roxana; Navarro Sarabia, Federico; Dominguez Quesada, Carmen; Ariza Ariza, Rafael] Univ Hosp Virgen Macarena, Dept Rheumatol, Seville, Spain; [Melguizo Madrid, Enrique; Gonzalez Rodriguez, Concepcion] Univ Hosp Virgen Macarena, Biochem Dept, Seville, Spain; [Navarro Compan, Victoria] Univ Hosp La Paz, Dept Rheumatol, IdiPaz, Madrid, Spain</t>
  </si>
  <si>
    <t>Vargas, RR (reprint author), Univ Hosp Virgen Macarena, Dept Rheumatol, Seville, Spain.</t>
  </si>
  <si>
    <t>1699-258X</t>
  </si>
  <si>
    <t>1885-1398</t>
  </si>
  <si>
    <t>Torices, S; Alvarez-Rodriguez, L; Varela, I; Munoz, P; Balsa, A; Lopez-Hoyos, M; Martinez-Taboada, V; Fernandez-Luna, JL</t>
  </si>
  <si>
    <t>Evaluation of Toll-like-receptor gene family variants as prognostic biomarkers in rheumatoid arthritis</t>
  </si>
  <si>
    <t>IMMUNOLOGY LETTERS</t>
  </si>
  <si>
    <t>[Torices, Silvia; Alvarez-Rodriguez, Lorena; Martinez-Taboada, Victor] Hosp Univ Marques Valdecilla, Serv Reumatol, Inst Invest Valdecilla IDIVAL, Santander, Spain; [Torices, Silvia; Fernandez-Luna, Jose L.] Hosp Univ Marques Valdecilla, Unidad Genet, Inst Invest Valdecilla IDIVAL, Av Valdecilla S-N, Santander 39008, Spain; [Varela, Ignacio] Inst Biomed &amp; Biotecnol Cantabria IBBTEC, Santander, Spain; [Munoz, Pedro] Serv Cantabro Salud, Gerencia Atenc Primula, Santander, Spain; [Balsa, Alejandro] Hosp Univ La Paz, Serv Reumatol, Madrid, Spain; [Lopez-Hoyos, M.] Hosp Univ Marques Valdecilla, Secc Inmunol, Inst Invest Valdecilla IDIVAL, Santander, Spain; [Martinez-Taboada, Victor] Univ Cantabria, Fac Med, Santander, Spain</t>
  </si>
  <si>
    <t>Fernandez-Luna, JL (reprint author), Hosp Univ Marques Valdecilla, Unidad Genet, Inst Invest Valdecilla IDIVAL, Av Valdecilla S-N, Santander 39008, Spain.</t>
  </si>
  <si>
    <t>0165-2478</t>
  </si>
  <si>
    <t>van Schie, KA; Heer, POD; Kruithof, S; Plasencia, C; Jurado, T; Salcedo, DP; Brandse, JF; d'Haens, GRAM; Wolbink, GJ; Rispens, T</t>
  </si>
  <si>
    <t>Infusion reactions during infliximab treatment are not associated with IgE anti-infliximab antibodies</t>
  </si>
  <si>
    <t>[van Schie, Karin A.; Heer, Pleuni Ooijevaar-De; Kruithof, Simone; Wolbink, Gerrit Jan; Rispens, Theo] Univ Amsterdam, Acad Med Ctr, Dept Immunopathol, Sanquin Res Landsteiner Lab, NL-1012 WX Amsterdam, Netherlands; [Plasencia, Chamaida] Hosp La Paz, Dept Rheumatol, Madrid, Spain; [Jurado, Teresa; Salcedo, Dora Pascual] Hosp La Paz, Immunol Unit, IdiPAZ, RIER, Madrid, Spain; [Brandse, Johannan F.; d'Haens, Geert R. A. M.] Acad Med Ctr, Dept Gastroenterol &amp; Hepatol, Amsterdam, Netherlands; [Wolbink, Gerrit Jan] Jan Breemen Res Inst Reade, Amsterdam, Netherlands</t>
  </si>
  <si>
    <t>Rispens, T (reprint author), Univ Amsterdam, Acad Med Ctr, Dept Immunopathol, Sanquin Res Landsteiner Lab, NL-1012 WX Amsterdam, Netherlands.</t>
  </si>
  <si>
    <t>Martinez-Feito, A; Gallego, LYB; Hernandez-Breijo, B; Plasencia, C; Jochems, A; Gonzalez, MA; Monjo, I; Peiteado, D; Bonilla, G; Nozal, P; Balsa, A; Pascual-Salcedo, D</t>
  </si>
  <si>
    <t>CLINICAL RELEVANCE OF DETECTING ANTI-ADALIMUMAB ANTIBODIES WITH A DRUG-TOLERANT ASSAY</t>
  </si>
  <si>
    <t>[Martinez-Feito, A.; Hernandez-Breijo, B.; Plasencia, C.; Jochems, A.; Monjo, I.; Peiteado, D.; Bonilla, G.; Balsa, A.; Pascual-Salcedo, D.] Univ Hosp La Paz, Immunorheumatol Res Grp, Madrid, Spain; [Bravo Gallego, L. Y.; Gonzalez, M. A.; Nozal, P.] Univ Hosp La Paz, Immunol, Madrid, Spain</t>
  </si>
  <si>
    <t>Benito-Miguel, M; Villalba, A; Bonilla-Hernan, MG; Peiteado, D; Balsa, A; Aguado, P; Sanchez-Mateos, P; Puig-Kroger, A; Martin-Mola, E; Carus, MEM</t>
  </si>
  <si>
    <t>SYNOVIAL FLUID TREG CELLS SECRETE IL-17 AND AT THE SAME TIME ARE POTENT SUPPRESSORS OF TRESP CELL PROLIFERATION, TNF ALPHA AND IFN GAMMA PRODUCTION</t>
  </si>
  <si>
    <t>[Benito-Miguel, M.; Villalba, A.; Bonilla-Hernan, M-G.; Peiteado, D.; Balsa, A.; Aguado, P.; Martin-Mola, E.; Miranda Carus, M. E.] Hosp La Paz IdiPAZ, Rheumatol, Madrid, Spain; [Benito-Miguel, M.] Univ Antonio de Nebrija, Ctr Ciencias Salud San Rafael, Biochem, Madrid, Spain; [Sanchez-Mateos, P.; Puig-Kroger, A.] Hosp Gregorio Maranon, Immunol, Madrid, Spain</t>
  </si>
  <si>
    <t>Bogas, P; Plasencia, C; Pascual-Salcedo, D; Bonilla, G; Moral, E; Tornero, C; Nuno, L; Villalba, A; Peiteado, D; Martinez, A; Hernandez, B; Balsa, A</t>
  </si>
  <si>
    <t>INFLUENCE OF IMMUNOGENICITY TO THE FIRST TNF-I THERAPY ON RESPONSE TO THE SECOND BIOLOGIC AGENT IN RA PATIENTS</t>
  </si>
  <si>
    <t>[Bogas, P.; Plasencia, C.; Bonilla, G.; Moral, E.; Tornero, C.; Nuno, L.; Villalba, A.; Peiteado, D.; Balsa, A.] Hosp Univ La Paz, Rheumatol, Madrid, Spain; [Pascual-Salcedo, D.; Martinez, A.; Hernandez, B.] Hosp Univ La Paz, Immunol, Madrid, Spain</t>
  </si>
  <si>
    <t>Ametzazurra, A; Rivera, N; Balsa, A; Arreba, MP; Ruiz, E; Plasencia, C; Ortiz, J; Pascual-Salcedo, D; Munoz, MC; De Aysa, C; Allande, MJ; Torres, N; Hernandez, AM; Recalde, X; Martinez, A; Nagore, D</t>
  </si>
  <si>
    <t>POINT-OF-CARE MONITORING OF ANTI-INFLIXIMAB ANTIBODIES IN PATIENTS TREATED WITH THE REFERENCE INFLIXIMAB OR CT-P13 IN ROUTINE CLINICAL PRACTICE</t>
  </si>
  <si>
    <t>[Ametzazurra, A.; Torres, N.; Hernandez, A. M.; Recalde, X.; Martinez, A.; Nagore, D.] Progenika Grifols, R&amp;D, Derio, Spain; [Rivera, N.; Ruiz, E.; Allande, M. J.] Basurto Univ Hosp, Rheumatol, Bilbao, Spain; [Balsa, A.; Plasencia, C.; De Aysa, C.] La Paz Univ Hosp, Rheumatol, Madrid, Spain; [Arreba, M. P.; Ortiz, J.; Munoz, M. C.] Basurto Univ Hosp, Gastroenterol, Bilbao, Spain; [Pascual-Salcedo, D.] La Paz Univ Hosp, Immunol, Madrid, Spain</t>
  </si>
  <si>
    <t>Hernandez-Breijo, B; Gallego, LYB; Martinez-Feito, A; Jochems, A; Olariaga, E; Cheng, J; Delauriere, L; Fan, F; Schagat, T; Plasencia, C; Mezcua, A; Nozal, P; Balsa, A; Pascual-Salcedo, D</t>
  </si>
  <si>
    <t>USE OF GLORESPONSETM NF-kappa B-RE-LUC2P HEK293 CELLS TO MONITOR DRUG AND ANTI-DRUG ANTIBODY LEVELS IN SERUM</t>
  </si>
  <si>
    <t>[Hernandez-Breijo, B.; Martinez-Feito, A.; Jochems, A.; Olariaga, E.; Plasencia, C.; Balsa, A.; Pascual-Salcedo, D.] Univ Hosp La Paz, Immunorheumatol Res Grp, Madrid, Spain; [Bravo Gallego, L. Y.; Mezcua, A.; Nozal, P.] Univ Hosp La Paz, Immunol, Madrid, Spain; [Cheng, J.; Fan, F.; Schagat, T.] Promega Corp, Madison, WI USA; [Delauriere, L.] Promega Corp, Promega Europe Training &amp; Applicat Lab PETAL, Charbonnieres Les Bains, France</t>
  </si>
  <si>
    <t>COMPARISON THE LONG-TERM CLINICAL OUTCOMES BETWEEN NONTNF-INHIBITORS VERSUS TNF-I IN RA PATIENTS WHO FAILED TO A FIRST TNF-I</t>
  </si>
  <si>
    <t>Yllan, AV; Compan, VN; Rodriguez, CP; Lopez, DP; Hernan, GB; Nuno, LN; Feito, AM; Pascual-Salcedo, D; Diego, C; Criado, AB</t>
  </si>
  <si>
    <t>INFLUENCE OF BODY MASS INDEX (BMI) ON THE DISEASE INFLAMMATORY ACTIVITY AND TREATMENT REPONSE IN PATIENTS WITH RHEUMATOID ARTHRITIS</t>
  </si>
  <si>
    <t>[Villalba Yllan, A.; Navarro Compan, V.; Plasencia Rodriguez, C.; Peiteado Lopez, D.; Bonilla Hernan, G.; Nuno Nuno, L.; Balsa Criado, A.] Hosp Univ la Paz, Rheumatol, Madrid, Spain; [Martinez Feito, A.; Pascual-Salcedo, D.; Diego, C.] Hosp Univ la Paz, Immunol, Madrid, Spain</t>
  </si>
  <si>
    <t>DISCONTINUATION OF FIRST BIOLOGIC THERAPY IN RHEUMATOID ARTHRITIS: MAIN CAUSES AND CORRELATION BETWEEN SECONDARY INEFFICACY AND DEVELOPMENT OF IMMUNOGENICITY</t>
  </si>
  <si>
    <t>[Bogas, P.; Plasencia, C.; Bonilla, G.; Moral, E.; Tornero, C.; Nuno, L.; Villalba, A.; Peiteado, D.; Balsa, A.] Hosp Univ la Paz, Rheumatol, Madrid, Spain; [Pascual-Salcedo, D.; Martinez, A.; Hernandez, B.] Hosp Univ la Paz, Immunol, Madrid, Spain</t>
  </si>
  <si>
    <t>Sanmarti, R; Mola, EM; Fonseca, JE; Veale, DJ; Escudero, A; Gonzalez, C</t>
  </si>
  <si>
    <t>CLINICAL REMISSION IN SUBJECTS WITH RHEUMATOID ARTHRITIS TREATED WITH SUBCUTANEOUS TOCILIZUMAB AS MONOTHERAPY OR IN COMBINATION WITH METHOTREXATE OR OTHER SYNTHETIC DMARDS: A REALWORLD CLINICAL TRIAL (TOSPACE)</t>
  </si>
  <si>
    <t>[Sanmarti, R.] Hosp Clin Barcelona, Barcelona, Spain; [Martin Mola, E.] Hosp la Paz, Madrid, Spain; [Fonseca, J. E.] Hosp Santa Maria, Lisbon, Portugal; [Veale, D. J.] St Vincents Univ Hosp, Dublin, Ireland; [Escudero, A.] Hosp Reina Sofia, Cordoba, Spain; [Gonzalez, C.] Hosp Gregorio Maranon, Madrid, Spain</t>
  </si>
  <si>
    <t>Tornero, C; Plasencia, C; Pascual-Salcedo, D; Hernandez, B; Gonzalez, M; Bonilla, MG; Nuno, L; Villalba, A; Peiteado, D; Bogas, P; Moral, E; Balsa, A</t>
  </si>
  <si>
    <t>DIFFERENTIAL CHARACTERISTICS OF PATIENTS DISCONTINUATING SEVERAL BIOLOGICAL THERAPIES IN A COHORT OF RHEUMATOID ARTHRITIS PATIENTS</t>
  </si>
  <si>
    <t>[Tornero, C.; Plasencia, C.; Hernandez, B.; Gonzalez, M.; Bonilla, M. G.; Nuno, L.; Villalba, A.; Peiteado, D.; Bogas, P.; Moral, E.; Balsa, A.] La Paz Univ Madrid, Rheumatol, Madrid, Spain; [Pascual-Salcedo, D.] La Paz Univ Madrid, Immunol, Madrid, Spain</t>
  </si>
  <si>
    <t>Martinez-Feito, A; Plasencia, C; Hernandez-Breijo, B; Jochems, A; Diego, C; Villalba, A; Peiteado, D; Nuno, L; Nozal, P; Balsa, A; Pascual-Salcedo, D</t>
  </si>
  <si>
    <t>THE EFFECT OF CONCOMITANT USE OF METHOTREXATE ON THE CLINICAL ACTIVITY IN PATIENTS WITH RHEUMATOID ARTHRITIS UNDER ANTI-TNFTHERAPY</t>
  </si>
  <si>
    <t>[Martinez-Feito, A.; Hernandez-Breijo, B.; Jochems, A.; Pascual-Salcedo, D.] Univ Hosp la Paz, Immunorheumatol Res Grp, Madrid, Spain; [Plasencia, C.; Villalba, A.; Peiteado, D.; Nuno, L.; Balsa, A.] Univ Hosp la Paz, Rheumatol, Madrid, Spain; [Diego, C.; Nozal, P.] Univ Hosp la Paz, Immunol, Madrid, Spain</t>
  </si>
  <si>
    <t>Pierer', A; Plasencia, C; Pascual-Salcedo, D; Paredes, MB; Balsa, A</t>
  </si>
  <si>
    <t>FLARE INCIDENCE AND PREDICTIVE FACTORS IN A POPULATION OF PATIENTS WITH RHEUMATOID ARTHRITIS UNDER OPTIMISED TREATMENT WITH ADALIMUMAB AND INFLIXIMAB</t>
  </si>
  <si>
    <t>[Pierer', A.; Plasencia, C.; Paredes, M. B.; Balsa, A.] Hosp la Paz, Rheumatol, Madrid, Spain; [Pascual-Salcedo, D.] Hosp la Paz, Immunol, Madrid, Spain</t>
  </si>
  <si>
    <t>Redondo, C; Martinez, A; Plasencia, C; Jochems, A; Pascual-Salcedo, D; Navarro-Compan, V; Bonilla, MG; Monjo, I; Balsa, A</t>
  </si>
  <si>
    <t>ASSOCIATION BETWEEN DRUG SERUM LEVELS AND DISEASE ACTIVITY IN ESPONDILOARTHRITIS PATIENTS TREATED WITH GOLIMUMAB</t>
  </si>
  <si>
    <t>[Redondo, C.; Plasencia, C.; Navarro-Compan, V.; Bonilla, M. G.; Monjo, I.; Balsa, A.] la Paz Univ Hosp, Rheumatol, Madrid, Spain; [Martinez, A.; Jochems, A.; Pascual-Salcedo, D.] la Paz Univ Hosp, Immunol Unit, Madrid, Spain</t>
  </si>
  <si>
    <t>Redondo, C; Martinez, A; Plasencial, C; Navarro-Compan, V; Nuno, L; Peiteado, D; Villalba, A; Jochems, A; Pascual-Salcedo, D; Balsa, A</t>
  </si>
  <si>
    <t>ASSOCIATION BETWEEN GOLIMUMAB TAPERING STRATEGY AND DRUG SERUM LEVELS IN SPA-PAZ SPONDILOARTHRITIS COHORT</t>
  </si>
  <si>
    <t>[Redondo, C.; Plasencial, C.; Navarro-Compan, V.; Nuno, L.; Peiteado, D.; Villalba, A.; Balsa, A.] la Paz Univ Hosp, Rheumatol, Madrid, Spain; [Martinez, A.; Jochems, A.; Pascual-Salcedo, D.] la Paz Univ Hosp, Immunol Unit, Madrid, Spain</t>
  </si>
  <si>
    <t>Moral, E; Plasencia, C; Salcedo, DP; Tornero, C; Bogas, P; Navarro, V; Villalba, A; Peiteado, D; Monjo, I; Balsa, A</t>
  </si>
  <si>
    <t>DIFFERENTIATING CHARACTERISTICS IN PATIENTS WITH SPONDYLOARTHRITIS WHO HAVE RECEIVED DIFFERENTS ANTI-TNF THERAPIES</t>
  </si>
  <si>
    <t>[Moral, E.; Plasencia, C.; Tornero, C.; Bogas, P.; Navarro, V.; Villalba, A.; Peiteado, D.; Monjo, I.; Balsa, A.] la Paz Univ Hosp, Rheumatol, Madrid, Spain; [Pascual Salcedo, D.] la Paz Univ Hosp, Inmunol, Madrid, Spain</t>
  </si>
  <si>
    <t>Reinisch, W; Jahnsen, J; Schreiber, S; Danese, S; Panes, J; Balsa, A; Park, W; Kim, J; Lee, JU; Yoo, DH</t>
  </si>
  <si>
    <t>Evaluation of the Cross-reactivity of Antidrug Antibodies to CT-P13 and Infliximab Reference Product (Remicade): An Analysis Using Immunoassays Tagged with Both Agents</t>
  </si>
  <si>
    <t>[Reinisch, Walter] McMaster Univ, Div Gastroenterol, Dept Med, Hamilton, ON, Canada; [Reinisch, Walter] Med Univ Vienna, Div Gastroenterol &amp; Hepatol, Vienna, Austria; [Jahnsen, Jorgen] Akershus Univ Hosp, Dept Gastroenterol, Lorenskog, Norway; [Jahnsen, Jorgen] Univ Oslo, Inst Clin Med, Oslo, Norway; [Schreiber, Stefan] Univ Klinikum Schleswig Holstein, Klin Innere Med 1, Campus Kiel, Kiel, Germany; [Danese, Silvio] Humanitas Res Hosp, IBD Ctr, Dept Gastroenterol, Milan, Italy; [Panes, Julian] CIBERehd, IDIBAPS, Hosp Clin Barcelona, Barcelona, Spain; [Balsa, Alejandro] Hosp Univ La Paz, Hosp Paz Inst Hlth Res IdiPAZ, Dept Rheumatol, Madrid, Spain; [Park, Won] Inha Univ Hosp, Sch Med, Dept Internal Med, Div Rheumatol, Incheon, South Korea; [Kim, JiSoo] CELLTRION Inc, Incheon, South Korea; [Lee, Jee Un] CELLTRION Healthcare Co Ltd, Incheon, South Korea; [Yoo, Dae Hyun] Hanyang Univ, Hosp Rheumat Dis, Div Rheumatol, 222-1 Wangsimni Ro, Seoul 04763, South Korea</t>
  </si>
  <si>
    <t>Yoo, DH (reprint author), Hanyang Univ, Hosp Rheumat Dis, Div Rheumatol, 222-1 Wangsimni Ro, Seoul 04763, South Korea.</t>
  </si>
  <si>
    <t>Joven, BE; Navarro-Compan, V; Rosas, J; Dapica, PF; Zarco, P; de Miguel, E</t>
  </si>
  <si>
    <t>Diagnostic Value and Validity of Early Spondyloarthritis Features: Results From a National Spanish Cohort</t>
  </si>
  <si>
    <t>ARTHRITIS CARE &amp; RESEARCH</t>
  </si>
  <si>
    <t>[Joven, Beatriz E.; Fernandez Dapica, Pilar] Hosp Univ 12 Octubre, Madrid, Spain; [Navarro-Compan, Victoria; de Miguel, Eugenio] Univ Hosp La Paz, Madrid, Spain; [Rosas, Jose] Hosp Marina Baixa, Alicante, Spain; [Zarco, Pedro] Univ Hosp Fdn Alcorcon, Madrid, Spain</t>
  </si>
  <si>
    <t>Joven, BE (reprint author), Hosp Univ 12 Octubre, Rheumatol Dept, Av Cordoba S-N, Madrid 28041, Spain.</t>
  </si>
  <si>
    <t>2151-464X</t>
  </si>
  <si>
    <t>van der Heijde, D; Ramiro, S; Landewe, R; Baraliakos, X; Van den Bosch, F; Sepriano, A; Regel, A; Ciurea, A; Dagfinrud, H; Dougados, M; van Gaalen, F; Geher, P; van der Horst-Bruinsma, I; Inman, RD; Jongkees, M; Kiltz, U; Kvien, TK; Machado, PM; Marzo-Ortega, H; Molto, A; Navarro-Compan, V; Ozgocmen, S; Pimentel-Santos, FM; Reveille, J; Rudwaleit, M; Sieper, J; Sampaio-Barros, P; Wiek, D; Braun, J</t>
  </si>
  <si>
    <t>2016 update of the ASAS-EULAR management recommendations for axial spondyloarthritis</t>
  </si>
  <si>
    <t>[van der Heijde, Desiree; Ramiro, Sofia; Sepriano, Alexandre; van Gaalen, Floris] Leiden Univ Med Ctr, Dept Rheumatol, Leiden, Netherlands; [Landewe, Robert] Amsterdam Rheumatol &amp; Immunol Ctr, Amsterdam, Netherlands; [Landewe, Robert] Zuyderland Med Ctr, Dept Rheumatol, Heerlen, Netherlands; [Baraliakos, Xenofon; Regel, Andrea; Kiltz, Uta; Braun, Juergen] Ruhr Univ Bochum, Rheumazentrum Ruhrgebiet Herne, Herne, Germany; [Van den Bosch, Filip] Ghent Univ &amp; Ghent Univ Hosp, Dept Rheumatol, Ghent, Belgium; [Sepriano, Alexandre] Univ Nova Lisboa, NOVA Med Sch, Lisbon, Portugal; [Ciurea, Adrian] Univ Zurich Hosp, Dept Rheumatol, Zurich, Switzerland; [Dagfinrud, Hanne] Diakonhjemmet Hosp, Oslo, Norway; [Dougados, Maxime; Molto, Anna] Paris Descartes Univ, Hop Cochin, AP HP, Paris, France; [Dougados, Maxime; Molto, Anna] PRES Sorbonne Paris Cite, INSERM U1153, Paris, France; [Geher, Pal] Semmelweis Univ, Budapest, Hungary; [van der Horst-Bruinsma, Irene] Vrije Univ Amsterdam Med Ctr, Dept Rheumatol, Amsterdam, Netherlands; [Inman, Robert D.] Univ Toronto, Toronto, ON, Canada; [Jongkees, Merryn] Patient Res Partner, Amsterdam, Netherlands; [Kvien, Tore K.] Diakonhjemmet Hosp, Dept Rheumatol, Oslo, Norway; [Machado, Pedro M.] UCL, Ctr Rheumatol, London, England; [Machado, Pedro M.] UCL, MRC Ctr Neuromuscular Dis, London, England; [Marzo-Ortega, Helena] Leeds Teaching Hosp Trust, NIHR Leeds Musculoskeletal Biomed Res Unit, Leeds, W Yorkshire, England; [Marzo-Ortega, Helena] Univ Leeds, Leeds Inst Rheumat &amp; Musculoskeletal Dis, Leeds, W Yorkshire, England; [Navarro-Compan, Victoria] Univ Hosp La Paz, Dept Rheumatol, IdiPaz, Madrid, Spain; [Ozgocmen, Salih] Erciyes Univ, Fac Med, Dept Phys Med &amp; Rehabil, Div Rheumatol, Kayseri, Turkey; [Pimentel-Santos, Fernando M.] NOVA Univ Lisbon, NOVA Med Sch, Lisbon, Portugal; [Reveille, John] Univ Texas Dallas, Hlth McGovern Med Sch, Dallas, TX USA; [Rudwaleit, Martin] Klinikum Bielefeld, Bielefeld, Germany; [Rudwaleit, Martin] Univ Ghent, Ghent, Belgium; [Rudwaleit, Martin] Charite, Berlin, Germany; [Sieper, Jochen] Campus Benjamin Franklin, Dept Rheumatol, Berlin, Germany; [Sampaio-Barros, Percival] Univ Sao Paulo, Fac Med, Sao Paulo, Brazil; [Wiek, Dieter] EULAR PARE, EULAR PARE Patient Res Partner &amp; Chair, Berlin, Germany</t>
  </si>
  <si>
    <t>van der Heijde, D (reprint author), Leiden Univ Med Ctr, Dept Rheumatol, Leiden, Netherlands.</t>
  </si>
  <si>
    <t>Wilburn, J; McKenna, SP; Kutlay, A; Bender, T; Braun, J; Castillo-Gallego, C; Favero, M; Geher, P; Kiltz, U; Martin-Mola, E; Ramonda, R; Rouse, M; Tennant, A; Kucukdeveci, AA</t>
  </si>
  <si>
    <t>Adaptation of the osteoarthritis-specific quality of life scale (the OAQoL) for use in Germany, Hungary, Italy, Spain and Turkey</t>
  </si>
  <si>
    <t>[Wilburn, Jeanette; McKenna, Stephen P.; Rouse, Matthew] Galen Res Ltd, B1 Chorlton Mill,3 Cambridge St, Manchester M1 5BY, Lancs, England; [Kutlay, Aehim] Ankara Univ, Dept Phys Med &amp; Rehabil, Fac Med, Ankara, Turkey; [Bender, Tamas; Geher, Pal] Hosp Hospitaller Bros St John God, Budapest, Hungary; [Braun, Juergen; Kiltz, Uta] Rheumazentrum Ruhrgebiet, Herne, Germany; [Castillo-Gallego, Concepcion; Martin-Mola, Emilio] Univ Autonoma Madrid, Hosp Univ La Paz, Serv Reumatol, Madrid, Spain; [Favero, Marta; Ramonda, Roberta] Univ Hosp Padova, Rheumatol Unit, Padua, Italy; [Tennant, Alan] Swiss Parapleg Res, Nottwil, Switzerland</t>
  </si>
  <si>
    <t>Wilburn, J (reprint author), Galen Res Ltd, B1 Chorlton Mill,3 Cambridge St, Manchester M1 5BY, Lancs, England.</t>
  </si>
  <si>
    <t>Carmona, FD; Coit, P; Saruhan-Direskeneli, G; Hernandez-Rodriguez, J; Cid, MC; Solans, R; Castaneda, S; Vaglio, A; Direskeneli, H; Merkel, PA; Boiardi, L; Salvarani, C; Gonzalez-Gay, MA; Martin, J; Sawalha, AH</t>
  </si>
  <si>
    <t>Analysis of the common genetic component of large-vessel vasculitides through a meta-Immunochip strategy(vol 7, 43953, 2017)</t>
  </si>
  <si>
    <t>[Martin, Javier] PTS Granada, IPBLN CSIC, Inst Parasitol &amp; Biomed Lopez Neyra, Granada, Spain</t>
  </si>
  <si>
    <t>APR 5</t>
  </si>
  <si>
    <t>Ramos-Remus, C; Barajas-Ochoa, A; Ramirez-Gomez, A; Castillo-Ortiz, JD; Brambila-Barba, V; Adebajo, AO; Espinoza, LR; Aceves-Avila, FJ; Sanchez-Gonzalez, JM; Boudersa, N; Slimani, S; Ladjouze-Rezig, A; Diaz, MP; Kirmayr, KI; Asnal, CA; Catoggio, LJ; Citera, G; Casado, GC; Alvarez, AP; Pisoni, CN; Benavente, E; Lopez-Cabanillas, A; Baez, RM; Pons-Estel, BA; Sacnun, MP; Cavallasca, JA; Paniego, RH; Proudman, SM; Thomas, R; Major, G; Mathers, DM; Schrieber, L; Islam, N; Haq, SA; Dessein, PH; von Muhlen, CA; Bianchi, WA; Castelar-Pinheiro, GD; Feldman-Pollak, D; Cossermelli, W; Bonfiglioli, KR; Giorgi, RD; Zabsonre-Tiendrebeogo, WJ; Olaru, L; Karsh, J; Castro-Esparza, IH; Fuentealba, C; Aguilera, S; Burgos, PI; Neira, O; Li, ZG; Tam, LS; Mok, MY; Medina, YF; Zuniga-Vera, AE; Moreno-Alvarez, MJ; Vera, C; Quezada, I; Moreno, IM; Calapaqui, W; El-Mardenly, G; Salama, MS; Ragab, G; Gado, K; Hadidi, T; Leirisalo-Repo, M; Tuompo, R; Koivuniemi, R; Berenbaum, F; Allanore, Y; Constantin, A; Buttgereit, F; Schulze-Koops, H; Liz, M; Dey, D; Santiago-Pastelin, CB; Alonzo-Borjas, HD; Cuellar-Cruz, V; Dharmanand, BG; Yathish, GC; Akerkar, SM; Malaviya, AN; Ahmadzadeh, A; Hasunuma, T; Owino, BO; Pacheco-Tena, C; Frausto-Arenas, A; De la Madrid-Cernas, AA; Cardona-Cabrera, R; Centeno-Valadez, JD; Rodriguez-Torres, IM; Vaidya, B; Gupta, AK; Harrison, AA; Grainger, R; Nwankwo, HM; Diamantopoulos, AP; Maeland, E; Besada, E; Gorriz, L; Duarte, M; Cabrera-Villalba, S; Albrecht, MTRD; Garcia-Poma, A; Segami, MI; Ramos, MP; Perez-Medina, W; Dianongco, ML; Lichauco, JJ; Racaza, GZ; Navarra, SV; Torralba, TP; Manapat-Reyes, BH; Penserga, EG; Hammoudeh, M; Al-Emadi, S; Botchkova, AG; AlSaeedi, SH; Almoallim, H; Al-Arfaj, HF; Koh, WH; Leung, YY; Whitelaw, DA; Hodkinson, B; Garcia-Miguel, J; Duro, JC; Martin-Mola, E; Ahijon-Lana, M; Andreu, JL; Finckh, A; Alpizar-Rodriguez, D; Osiri, M; Kasitanon, N; Louthrenoo, W; van Vollenhoven, RF; de Vries, N; van Denderen, C; Gerritsen, M; Jansen, TL; van Riel, P; Nunez-Sotelo, CM; Villegas-Morales, S</t>
  </si>
  <si>
    <t>Latitude gradient influences the age of onset of rheumatoid arthritis: a worldwide survey</t>
  </si>
  <si>
    <t>CLINICAL RHEUMATOLOGY</t>
  </si>
  <si>
    <t>[Ramos-Remus, Cesar] Univ Autonoma Guadalajara, Guadalajara, Jalisco, Mexico; [Barajas-Ochoa, Aldo; Ramirez-Gomez, Andrea; Castillo-Ortiz, Jose D.; Brambila-Barba, Victor] Unidad Invest Enfermedades Cronico Degenerat, Guadalajara, Jalisco, Mexico; [Adebajo, Adewale O.] Univ Sheffield, Fac Med Dent &amp; Hlth, Sheffield, S Yorkshire, England; [Espinoza, Luis R.] LSU Hlth Sci Ctr, New Orleans, LA USA; [Aceves-Avila, Francisco J.] Hosp Gen Reg 46, Inst Mexicano Seguro Social, Guadalajara, Jalisco, Mexico; [Sanchez-Gonzalez, Jorge M.] Secretaria Salud Jalisco, Guadalajara, Jalisco, Mexico; [Boudersa, Nadia] Dr Benbadis Univ Hosp, Constantine, Algeria; [Slimani, Samy] Univ Batna 2, Batna, Algeria; [Ladjouze-Rezig, Aicha] Univ Algiers, Ben Aknoun Hosp, Algiers, Algeria; [Diaz, Monica P.] Ctr Traumatol Bariloche, San Carlos De Bariloche, Rio Negro, Argentina; [Kirmayr, Karin I.] Sanatorio San Carlos, San Carlos De Bariloche, Rio Negro, Argentina; [Asnal, Cecilia A.] Hosp Aleman, Buenos Aires, DF, Argentina; [Catoggio, Luis J.] Inst Univ, Hosp Italiano Buenos Aires, Escuela Med, Hosp Italiano Buenos Aires, Buenos Aires, DF, Argentina; [Catoggio, Luis J.] Fdn Dr Pedro M Catoggio Progreso Reumatol, Buenos Aires, DF, Argentina; [Citera, Gustavo] Inst Rehabil Psicofis, Buenos Aires, DF, Argentina; [Casado, Gustavo C.] Hosp Mil Cent, Buenos Aires, DF, Argentina; [Alvarez, Analia P.] Hosp Penna, Buenos Aires, DF, Argentina; [Pisoni, Cecilia N.] CEMIC, Dept Med Interna, Buenos Aires, DF, Argentina; [Benavente, Emilio] Hosp Distrito Sanitario Eva Peron 8, Formosa, Argentina; [Lopez-Cabanillas, Adriana] Ctr Fleboestet Sur, Gen Roca, Argentina; [Baez, Roberto M.] Hosp Zonal Gen Roca, Gen Roca, Argentina; [Pons-Estel, Bernardo A.] Inst Cardiovasc Rosario, Rosario, Argentina; [Sacnun, Monica P.] Hosp Prov Rosario, Rosario, Argentina; [Cavallasca, Javier A.] Hosp JB Iturraspe, Secc Reumatol &amp; Enfermedades Autoimmunes, Santa Fe, Argentina; [Paniego, Raul H.] Ctr Privado Rehabil, Santa Rosa, Argentina; [Proudman, Susanna M.] Univ Adelaide, Royal Adelaide Hosp, Adelaide, SA, Australia; [Proudman, Susanna M.] Univ Adelaide, Discipline Med, Adelaide, SA, Australia; [Thomas, Ranjeny] Univ Queensland, Princess Alexandra Hosp, Diamantina Inst, Brisbane, Qld, Australia; [Major, Gabor] Bone &amp; Joint Inst Royal New Castle Ctr, Newcastle, NSW, Australia; [Major, Gabor] Univ Newcastle, Newcastle, NSW, Australia; [Mathers, David M.] Georgetown Arthrit, Newcastle, NSW, Australia; [Schrieber, Leslie] Royal North Shore Hosp, Dept Rheumatol, Inst Bone &amp; Joint Res, Kolling Inst, Sydney, NSW, Australia; [Islam, Nazrul; Haq, Syed A.] Bangabandhu Sheikh MujibMed Univ, Dept Rheumatol, Dhaka, Bangladesh; [Dessein, Patrick H.] Univ Hosp Brussels, Div Rheumatol, Brussels, Belgium; [Dessein, Patrick H.] Free Univ Brussels, Brussels, Belgium; [von Muhlen, Carlos A.] Rheuma Clin, Porto Alegre, RS, Brazil; [von Muhlen, Carlos A.] Brazilian Soc Autoimmun, Porto Alegre, RS, Brazil; [Bianchi, Washington A.] Pontificia Univ Catolica Rio de Janeiro, Postgrad Sch, Rio De Janeiro, Brazil; [Bianchi, Washington A.] Santa Casa da Misericordia Rio de Janeiro Gen Hos, Dept Rheumatol, Rio De Janeiro, Brazil; [Castelar-Pinheiro, Geraldo da R.] Univ Estado Rio de Janeiro, Rio De Janeiro, Brazil; [Feldman-Pollak, Daniel] Univ Fed Sao Paulo, Escola Paulista Med, Sao Paulo, Brazil; [Cossermelli, Waldenise] Sch Med Jundiai, Div Rheumatol, Sao Paulo, Brazil; [Bonfiglioli, Karina R.] Univ Sao Paulo, Fac Med, Hosp Clin, Sao Paulo, Brazil; [Giorgi, Rina D.] HSPE FMO, Serv Reumatol, Sao Paulo, Brazil; [Zabsonre-Tiendrebeogo, Wendlassida J.] Univ Ouagadougou, Ctr Hosp Univ Yalgado Ouedraogo, Ouagadougou, Burkina Faso; [Olaru, Lilia] Univ Alberta, Edmonton, AB, Canada; [Karsh, Jacob] Ottawa Hosp, Ottawa, ON, Canada; [Castro-Esparza, Irene H.] Univ Concepcion, Concepcion, Chile; [Fuentealba, Carlos] Hosp Clin San Borja Arriaran, Santiago, Chile; [Aguilera, Sergio] Univ Chile, Clin Indisa, Santiago, Chile; [Burgos, Paula I.] Pontificia Univ Catolica Chile, Santiago, Chile; [Neira, Oscar] Univ Chile, Hosp Salvador, Fac Med, Santiago, Chile; [Neira, Oscar] UDD, Fac Med Clin Alemana, Clin Alemana, Santiago, Chile; [Li, Zhan-guo] Beijing Univ, Sch Med, Peoples Hosp, Dept Rheumatol &amp; Immunol, Beijing, Peoples R China; [Tam, Lai-Shan] Chinese Univ Hong Kong, Dept Med &amp; Therapeut, Hong Kong, Hong Kong, Peoples R China; [Mok, Mo Y.] City Univ Hong Kong, Dept Biomed Sci, Hong Kong, Hong Kong, Peoples R China; [Medina, Yimy F.] Univ Nacl Colombia, Bogota, Colombia; [Zuniga-Vera, Andres E.; Moreno-Alvarez, Mario J.] Hosp Luis Vernaza, Guayaquil, Ecuador; [Vera, Claudia] Univ Catolica Guayaquil, Guayaquil, Ecuador; [Quezada, Ivonne] Hosp Especialidades Eugenio Espejo, Quito, Ecuador; [Moreno, Ivan M.] Clin Santa Lucia, Quito, Ecuador; [Calapaqui, Wendy] Ctr Atenc Ambulatoria El Batan IESS, Quito, Ecuador; [El-Mardenly, Ghada] Cairo Univ Hosp, Rheumatol Unit, Cairo, Egypt; [Salama, M. Salah] Ain Shams Univ, Dept Med, Cairo, Egypt; [Ragab, Gaafar; Gado, Kamel] Cairo Univ, Fac Med, Dept Internal Med, Rheumatol &amp; Immunol Unit, Cairo, Egypt; [Hadidi, Tahsin] Ctr Rheumatol, Cairo, Egypt; [Leirisalo-Repo, Marjatta; Tuompo, Riitta] Helsinki Univ Hosp, Dept Rheumatol, Helsinki, Finland; [Leirisalo-Repo, Marjatta; Tuompo, Riitta] Univ Helsinki, Helsinki, Finland; [Koivuniemi, Riitta] Kanta Hame Hosp, Riihimaki, Finland; [Berenbaum, Francis] Fac Med Pierre &amp; Marie Curie Paris VI, INSERM, UMR S938, Paris, France; [Berenbaum, Francis] Hop St Antoine, AP HP, Dept Rheumatol, Paris, France; [Allanore, Yannick] Paris Descartes Univ, Cochin Hosp, Rheumatol Dept A, Paris, France; [Constantin, Arnaud] Hop Purpan, Ctr Rhumatol, Toulouse, France; [Constantin, Arnaud] Univ Paul Sabatier Toulouse III, Toulouse, France; [Buttgereit, Frank] Charite Univ Med Berlin CCM, Dept Rheumatol &amp; Clin Immunol, Berlin, Germany; [Schulze-Koops, Hendrik; Liz, Myriam] Ludwig Maximilians Univ Munchen, Med Klin &amp; Poliklin 4, Div Rheumatol &amp; Clin Immunol, Munich, Germany; [Dey, Dzifa] Univ Ghana, Sch Med &amp; Dent, Accra, Ghana; [Santiago-Pastelin, Carlos B.; Alonzo-Borjas, Hugo D.; Cuellar-Cruz, Victor] Inst Hondureno Seguridad Social, Tegucigalpa, Honduras; [Dharmanand, Balebail G.] Sakra World Hosp, Inst Rheumatol &amp; Autoimmune Disorders, Bangalore, Karnataka, India; [Yathish, G. C.] PD Hinduja Hosp &amp; Med Res Ctr, Mumbai, Maharashtra, India; [Akerkar, Shashank M.] Mumbai Arthrit Clin, Mumbai, Maharashtra, India; [Malaviya, Anand N.] ISIC Superspecial Hosp, Dept Rheumatol, New Delhi, India; [Malaviya, Anand N.] A&amp;R Clin Arthrit &amp; Rheumatism, New Delhi, India; [Ahmadzadeh, Arman] Shahid Beheshti Univ Med Sci, Tehran, Iran; [Hasunuma, Tomoko] Cent Clin, Tokyo, Japan; [Owino, Benard O.] Kenyatta Natl Hosp, Nairobi, Kenya; [Pacheco-Tena, Cesar] Univ Autonoma Chihuahua, Fac Med, Chihuahua, Mexico; [Frausto-Arenas, Aaron] Clin Hosp ISSSTE, Dept Med, Gomez Palacio, Mexico; [De la Madrid-Cernas, Adrian A.] Univ Colima, Colima, Mexico; [Cardona-Cabrera, Roman] Ctr Reumatol Queretaro, Queretaro, Mexico; [Centeno-Valadez, Juan D.] Inst Mexicano Seguro Social, Hermosillo, Sonora, Mexico; [Rodriguez-Torres, Isaura M.] Unidad Enfermedades Reumat &amp; Cron Degenerat, Torreon, Mexico; [Vaidya, Binit; Gupta, Arun K.] Natl Ctr Rheumat Dis, Kathmandu, Nepal; [Harrison, Andrew A.; Grainger, Rebecca] Univ Otago, Dept Med, Wellington, New Zealand; [Grainger, Rebecca] Univ Otago, Dept Pathol &amp; Mol Med, Wellington, New Zealand; [Nwankwo, Henry M.] Nnamdi Azikiwe Univ, Teaching Hosp, Nnewi, Nigeria; [Diamantopoulos, Andreas P.; Maeland, Elisabeth] Hosp Rheumat Dis, Dept Rheumatol, Haugesund, Norway; [Besada, Emilio] UiT Arctic Univ Norway, Kirkenes, Norway; [Besada, Emilio] Finnmarkssykehuset &amp; Kirkenes, Kirkenes, Norway; [Gorriz, Luis] Hosp Santo Tomas, Panama City, Panama; [Duarte, Margarita; Cabrera-Villalba, Sonia] Univ Nacl Asuncion, Hosp Clin, Asuncion, Paraguay; [Albrecht, Maria T. Romero-de] Sanatorio Santa Clara, Asuncion, Paraguay; [Garcia-Poma, Augusto] Hosp Carlos Alcantara B, Lima, Peru; [Segami, Maria I.; Ramos, Maria P.; Perez-Medina, Wilkerson] Hosp Nacl Edgardo Rebagliati Martins, EsSalud, Lima, Peru; [Segami, Maria I.] Univ Nacl Mayor de San Marcos, Lima, Peru; [Dianongco, Maria L.] Dr Pablo O Torre Mem Hosp, Manila, Philippines; [Lichauco, Juan J.] St Lukes Med Ctr, Manila, Philippines; [Racaza, Geraldine Z.] St Lukes Med Ctr BGC, Manila, Philippines; [Racaza, Geraldine Z.] Manila Doctors Hosp, Manila, Philippines; [Racaza, Geraldine Z.; Manapat-Reyes, Bernadette H.; Penserga, Ester G.] Univ Philippines, Philippine Gen Hosp, Manila, Philippines; [Navarra, Sandra V.; Torralba, Tito P.] Univ Santo Tomas Hosp, Manila, Philippines; [Hammoudeh, Mohammed; Al-Emadi, Samar] Hamad Med Corp, Doha, Qatar; [Botchkova, Anna G.] Privat Out Patients Clin Agat, Egorievsk, Russia; [AlSaeedi, Sabri H.] King Fahad Cent Hosp, Rheumatol Unit, Dept Med, Jeddah, Saudi Arabia; [Almoallim, Hani] Umm Alqura Univ, Alzaidi Chair Res Rheumat Dis, Mecca, Saudi Arabia; [Almoallim, Hani] Dr Soliman Fakeeh Hosp, Dept Med, Jeddah, Saudi Arabia; [Al-Arfaj, Hussein F.] King Saud Univ, Riyadh, Saudi Arabia; [Koh, Wei H.] Koh Wei Howe Arthrit &amp; Rheumatism Med Clin, Singapore, Singapore; [Leung, Ying Y.] Singapore Gen Hosp, Dept Rheumatol &amp; Immunol, Singapore, Singapore; [Leung, Ying Y.] Duke NUS Grad Med Sch, Singapore, Singapore; [Whitelaw, David A.] Tygerberg Hosp, Bellville, South Africa; [Whitelaw, David A.] Univ Stellenbosch, Bellville, South Africa; [Hodkinson, Bridget] Univ Cape Town, Dept Med, Div Rheumatol, Cape Town, South Africa; [Garcia-Miguel, Javier] Hosp Univ Sagrat Cor, Barcelona, Spain; [Duro, Juan C.] Clin Pilar, IDC Salud, Rheumatol Unit, Barcelona, Spain; [Martin-Mola, Emilio] Hosp Univ La Paz, Dept Rheumatol, Madrid, Spain; [Ahijon-Lana, Maria] Hosp Cent Def Gomez Ulla, Madrid, Spain; [Andreu, Jose L.] Hosp Univ Puerta Hierro, Majadahonda, Spain; [Finckh, Axel; Alpizar-Rodriguez, Deshire] Univ Hosp Geneva, Geneva, Switzerland; [Osiri, Manathip] Chulalongkorn Univ, Fac Med, Dept Med, Div Rheumatol, Bangkok, Thailand; [Kasitanon, Nuntana; Louthrenoo, Worawit] Chiang Mai Univ, Fac Med, Dept Internal Med, Div Rheumatol, Chiang Mai, Thailand; [van Vollenhoven, Ronald F.] Amsterdam Rheumatol &amp; Immunol Ctr ARC, Amsterdam, Netherlands; [de Vries, Niek] Acad Med Ctr, Dept Clin Immunol &amp; Rheumatol, Amsterdam Rheumatol &amp; Immunol Ctr ARC, Amsterdam, Netherlands; [van Denderen, Christiaan; Gerritsen, Martjin] Amsterdam Rheumatol &amp; Immunol Ctr ARC, Reade Inst, Amsterdam, Netherlands; [Jansen, Tim L.] VieCuri Med Ctr, Venlo, Netherlands; [Jansen, Tim L.] Radboud Univ Nijmegen, Med Ctr, Sci Inst Qual Healthcare, Nijmegen, Netherlands; [van Riel, Piet] Bernhoven, Dept Rheumatol, Uden, Netherlands; [Nunez-Sotelo, Concepcion M.] Univ Ctr Occidental Lisandro Alvarado, Clin Razetti Barquisimeto, Barquisimeto, Venezuela; [Villegas-Morales, Sol] Hosp Vargas Caracas, Serv Reumatol, Caracas, Venezuela</t>
  </si>
  <si>
    <t>Ramos-Remus, C (reprint author), Unidad Invest Enfermedades Cronico Degenerat, Guadalajara, Jalisco, Mexico.</t>
  </si>
  <si>
    <t>0770-3198</t>
  </si>
  <si>
    <t>Lopez-Mejias, R; Corrales, A; Vicente, E; Robustillo-Villarino, M; Gonzalez-Juanatey, C; Llorca, J; Genre, F; Remuzgo-Martinez, S; Dierssen-Sotos, T; Miranda-Filloy, JA; Huaranga, MAR; Pina, T; Blanco, R; Alegre-Sancho, JJ; Raya, E; Mijares, V; Ubilla, B; Ferraz-Amaro, I; Gomez-Vaquero, C; Balsa, A; Lopez-Longo, FJ; Carreira, P; Gonzalez-Alvaro, I; Ocejo-Vinyals, JG; Rodriguez-Rodriguez, L; Fernandez-Gutierrez, B; Castaneda, S; Martin, J; Gonzilez-Gay, MA</t>
  </si>
  <si>
    <t>Influence of coronary artery disease and subclinical atherosclerosis related polymorphisms on the risk of atherosclerosis in rheumatoid arthritis</t>
  </si>
  <si>
    <t>[Lopez-Mejias, Raquel; Corrales, Alfonso; Genre, Fernanda; Remuzgo-Martinez, Sara; Pina, Trinitario; Blanco, Ricardo; Mijares, Veroica; Ubilla, Begona; Gonzalez-Gay, Miguel A.] IDIVAL, Epidemiol Genet &amp; Atherosclerosis Res Grp Syst In, Dept Rheumatol, Santander, Spain; [Vicente, Esther; Gonzalez-Alvaro, Isidoro; Castaneda, Santos] Hosp Univ la Princesa, Dept Rheumatol, IIS IP, Madrid, Spain; [Robustillo-Villarino, Montserrat; Alegre-Sancho, Juan J.] Hosp Univ Doctor Peset, Dept Rheumatol, Valencia, Spain; [Gonzalez-Juanatey, Carlos] Hosp Lucus Augusti, Dept Cardiol, Lugo, Spain; [Llorca, Javier; Dierssen-Sotos, Trinidad] Univ Cantabria, Sch Med, Dept Epidemiol &amp; Computat Biol, Santander, Spain; [Llorca, Javier; Dierssen-Sotos, Trinidad] CIBERESP, IDIVAL, Santander, Spain; [Miranda-Filloy, Jose A.] Hosp Univ Lucus Augusti, Div Rheumatol, Lugo, Spain; [Ramirez Huaranga, Marco A.] Hosp Gen Univ Ciudad Real, Dept Rheumatol, Ciudad Real, Spain; [Raya, Enrique] Hosp Clin San Cecilio, Dept Rheumatol, Granada, Spain; [Ferraz-Amaro, Iavn] Hosp Univ Canarias, Div Rheumatol, Santa Cruz De Tenerife, Spain; [Gomez-Vaquero, Carmen] Hosp Univ Bellvitge, Dept Rheumatol, Barcelona, Spain; [Balsa, Alejandro] Hosp Univ La Paz, Dept Rheumatol, Madrid, Spain; [Lopez-Longo, Francisco J.] Hosp Gen Univ Gregorio Maranon, Dept Rheumatol, Madrid, Spain; [Carreira, Patricia] Hosp Univ 12 Octubre, Dept Rheumatol, Madrid, Spain; [Gonzalo Ocejo-Vinyals, J.] Hosp Univ Marques de Valdecilla, Dept Immunol, Santander, Spain; [Rodriguez-Rodriguez, Luis; Fernandez-Gutierrez, Benjamin] Hosp Clin San Carlos, Dept Rheumatol, Madrid, Spain; [Martin, Javier] PTS Granada, CSIC, Inst Parasitol &amp; Biomed Lopez Neyra, Granada, Spain; [Gonzalez-Gay, Miguel A.] Univ Cantabria, Sch Med, Santander, Spain; [Gonzalez-Gay, Miguel A.] Univ Witwatersrand, Fac Hlth Sci, Sch Physiol, Cardiovasc Pathophysiol &amp; Genom Res Unit, Johannesburg, South Africa</t>
  </si>
  <si>
    <t>Lopez-Mejias, R (reprint author), IDIVAL, Epidemiol Genet &amp; Atherosclerosis Res Grp Syst In, Dept Rheumatol, Santander, Spain.</t>
  </si>
  <si>
    <t>JAN 6</t>
  </si>
  <si>
    <t>Ara-Martin, M; Pinto, PH; Pascual-Salcedo, D</t>
  </si>
  <si>
    <t>Impact of immunogenicity on response to anti-TNF therapy in moderate-to-severe plaque psoriasis: results of the PREDIR study</t>
  </si>
  <si>
    <t>JOURNAL OF DERMATOLOGICAL TREATMENT</t>
  </si>
  <si>
    <t>[Ara-Martin, Mariano] Hosp Clin Lozano Blesa, Serv Dermatol, Ave San Juan Bosco 15, Zaragoza 50009, Spain; [Herranz Pinto, Pedro] Hosp Univ La Paz, Dept Dermatol, Madrid, Spain; [Pascual-Salcedo, Dora] Hosp Univ La Paz IdiPAZ, Inst Invest Sanitaria, Immunol Unit, Madrid, Spain</t>
  </si>
  <si>
    <t>Ara-Martin, M (reprint author), Hosp Clin Lozano Blesa, Serv Dermatol, Ave San Juan Bosco 15, Zaragoza 50009, Spain.</t>
  </si>
  <si>
    <t>0954-6634</t>
  </si>
  <si>
    <t>Dreesen, E; Bossuyt, P; Mulleman, D; Gils, A; Pascual-Salcedo, D</t>
  </si>
  <si>
    <t>Practical recommendations for the use of therapeutic drug monitoring of biopharmaceuticals in inflammatory diseases</t>
  </si>
  <si>
    <t>CLINICAL PHARMACOLOGY-ADVANCES AND APPLICATIONS</t>
  </si>
  <si>
    <t>[Dreesen, Erwin; Gils, Ann] Katholieke Univ Leuven, Dept Pharmaceut &amp; Pharmacol Sci, Lab Therapeut &amp; Diagnost Antibodies, O&amp;N 2,Herestr 49,POB 820, B-3000 Leuven, Belgium; [Bossuyt, Peter] Imelda Ziekenhuis, Imelda GI Clin Res Ctr, Bonheiden, Belgium; [Bossuyt, Peter] Katholieke Univ Leuven, Dept Clin &amp; Expt Med, Translat Res GastroIntestinal Disorders TARGID, Leuven, Belgium; [Mulleman, Denis] Univ Francois Rabelais Tours, Dept Rheumatol, CNRS, UMR 7292, Tours, France; [Pascual-Salcedo, Dora] Univ Hosp La Paz, Inst Res IdiPAZ, Madrid, Spain</t>
  </si>
  <si>
    <t>Dreesen, E (reprint author), Katholieke Univ Leuven, Dept Pharmaceut &amp; Pharmacol Sci, Lab Therapeut &amp; Diagnost Antibodies, O&amp;N 2,Herestr 49,POB 820, B-3000 Leuven, Belgium.</t>
  </si>
  <si>
    <t>1179-1438</t>
  </si>
  <si>
    <t>Fautrel, B; Balsa, A; Van Riel, P; Casillas, M; Capron, JP; Cueille, C; de la Torre, I</t>
  </si>
  <si>
    <t>Influence of route of administration/drug formulation and other factors on adherence to treatment in rheumatoid arthritis (pain related) and dyslipidemia (non-pain related)</t>
  </si>
  <si>
    <t>CURRENT MEDICAL RESEARCH AND OPINION</t>
  </si>
  <si>
    <t>[Fautrel, Bruno] Sorbonne Univ, Pierre &amp; Marie Curie Univ, Paris, France; [Fautrel, Bruno] Hop La Pitie Salpetriere, Rheumatol Dept, Paris, France; [Balsa, Alejandro] Hosp Univ La Paz, Rheumatol Dept, Madrid, Spain; [Balsa, Alejandro] Hosp Univ La Paz, Hlth Res Inst Idipaz, Madrid, Spain; [Van Riel, Piet] Radboud Univ Nijmegen, Med Ctr, Sci Inst Qual Healthcare, Nijmegen, Netherlands; [Van Riel, Piet] Bernhoven, Dept Rheumatol, Uden, Netherlands; [Casillas, Marta; de la Torre, Inmaculada] Lilly SA, Madrid, Spain; [Capron, Jean-Philippe; Cueille, Carine] Lilly France, Neuilly Sur Seine, France</t>
  </si>
  <si>
    <t>de la Torre, I (reprint author), Lilly SA, Madrid, Spain.</t>
  </si>
  <si>
    <t>0300-7995</t>
  </si>
  <si>
    <t>Kneepkens, E; van den Oever, IAM; Plasencia, CH; Pascual-Salcedo, D; de Vries, A; Hart, M; Nurmohamed, MT; Balsa, A; Rispens, T; Wolbink, G</t>
  </si>
  <si>
    <t>Serum tocilizumab trough concentration can be used to monitor systemic IL-6 receptor blockade in patients with rheumatoid arthritis: a prospective observational cohort study</t>
  </si>
  <si>
    <t>SCANDINAVIAN JOURNAL OF RHEUMATOLOGY</t>
  </si>
  <si>
    <t>[Kneepkens, E. L.; van den Oever, I. A. M.; Nurmohamed, M. T.; Wolbink, G.] Amsterdam Rheumatol &amp; immunol Ctr, Dept Rheumatol, Iocat Reade, Dr Jan Breemenstraat 2, box 58271, Amsterdam, Netherlands; [Plasencia, C. H.; Balsa, A.] La Paz Hosp Madrid, Dept Rheumatol, Madrid, Spain; [Pascual-Salcedo, D.] La Paz Hosp Madrid, Immunol Unit, Madrid, Spain; [de Vries, A.] Sanquin Diagnost Serv, Amsterdam, Netherlands; [Hart, M.; Rispens, T.; Wolbink, G.] Acad Med Ctr Amsterdam, Dept Immunopathol, Sanquin Res &amp; Landsteiner Lab, Amsterdam, Netherlands; [Nurmohamed, M. T.] Amsterdam Rheumatol &amp; immunol Ctr, Dept Rheumatol, VU Med Ctr, Amsterdam, Netherlands</t>
  </si>
  <si>
    <t>Kneepkens, E (reprint author), Amsterdam Rheumatol &amp; immunol Ctr, Dept Rheumatol, Iocat Reade, Dr Jan Breemenstraat 2, box 58271, Amsterdam, Netherlands.</t>
  </si>
  <si>
    <t>0300-9742</t>
  </si>
  <si>
    <t>Roman-Blas, JA; Castaneda, S; Sanchez-Pernaute, O; Largo, R; Herrero-Beaumont, G</t>
  </si>
  <si>
    <t>Combined Treatment With Chondroitin Sulfate and Glucosamine Sulfate Shows No Superiority Over Placebo for Reduction of Joint Pain and Functional Impairment in Patients With Knee Osteoarthritis: A Six-Month Multicenter, Randomized, Double-Blind, Placebo-Controlled Clinical Trial</t>
  </si>
  <si>
    <t>[Roman-Blas, Jorge A.; Sanchez-Pernaute, Olga; Largo, Raquel; Herrero-Beaumont, Gabriel] Fdn Jimenez Diaz, Madrid, Spain; [Castaneda, Santos] Hosp De La Princesa, Madrid, Spain</t>
  </si>
  <si>
    <t>Marquez, A; Vidal-Bralo, L; Rodriguez-Rodriguez, L; Gonzalez-Gay, MA; Balsa, A; Gonzalez-Alvaro, I; Carreira, P; Ortego-Centeno, N; Ayala-Gutierrez, MM; Garcia-Hernandez, FJ; Gonzalez-Escribano, MF; Sabio, JM; Tolosa, C; Suarez, A; Gonzalez, A; Padyukov, L; Worthington, J; Vyse, T; Alarcon-Riquelme, ME; Martin, J</t>
  </si>
  <si>
    <t>A combined large-scale meta-analysis identifies COG6 as a novel shared risk locus for rheumatoid arthritis and systemic lupus erythernatosus</t>
  </si>
  <si>
    <t>[Marquez, Ana; Martin, Javier] CSIC, Inst Parasitol &amp; Biomed Lopez Neyra, PTS Granada, Granada, Spain; [Marquez, Ana; Ortego-Centeno, Norberto] Hosp Clin San Cecilio, Syst Autoimmune Diseases Unit, Granada, Spain; [Vidal-Bralo, Laura; Gonzalez, Antonio] Hosp Clin Univ Santiago, Inst Invest Sanitaria, Lab Invest 10, Santiago De Compostela, Spain; [Vidal-Bralo, Laura; Gonzalez, Antonio] Hosp Clin Univ Santiago, Inst Invest Sanitaria, Rheumatol Unit, Santiago De Compostela, Spain; [Rodriguez-Rodriguez, Luis] Hosp Clin San Carlos, Dept Rheumatol, Madrid, Spain; [Rodriguez-Rodriguez, Luis] Hosp Clin San Carlos, Heath Res Inst IdISSC, Madrid, Spain; [Gonzalez-Gay, Miguel A.] Hosp Univ Marques de Valdecilla, IDIVAL, Dept Rheumatol, Santander, Spain; [Balsa, Alejandro] Univ Hosp La Paz, Dept Rheumatol, Madrid, Spain; [Balsa, Alejandro] Univ Hosp La Paz, Inst Hlth Res IdiPAZ, Madrid, Spain; [Gonzalez-Alvaro, Isidoro] Hosp Univ La Princesa, Rheumatol Serv, Madrid, Spain; [Gonzalez-Alvaro, Isidoro] Hosp Univ La Princesa, Hlth Res Inst IP, Madrid, Spain; [Carreira, Patricia] Hosp 12 Octubre, Dept Rheumatol, Madrid, Spain; [Ayala-Gutierrez, Maria M.] Hosp Carlos Haya, Dept Internal Med, Malaga, Spain; [Jose Garcia-Hernandez, Francisco] Hosp Univ Virgen del Rocio, Dept Internal Med, Seville, Spain; [Francisca Gonzalez-Escribano, M.] Hosp Univ Virgen del Rocio, Dept Immunol, CSIC, IBiS, Seville, Spain; [Mario Sabio, Jose] Hosp Virgen de las Nieves, Dept Internal Med, Granada, Spain; [Tolosa, Caries] Hosp Parc Tauli, Dept Internal Med, Sabadell, Spain; [Suarez, Ana] Univ Oviedo, Fac Med, Dept Funct Biol, Immunol Area, Oviedo, Spain; [Padyukov, Leonid] Karolinska Inst, Dept Med, Rheumatol Unit, Stockholm, Sweden; [Worthington, Jane] Univ Manchester, Manchester Acad Hlth Sci Ctr, Arthrit Res UK Ctr Genet &amp; Genom, Ctr Musculoskeletal Res,Inst Inflammat &amp; Repair, Manchester, Lancs, England; [Vyse, Timothy] Kings Coll London, Div Genet &amp; Mol Med, London, England; [Vyse, Timothy] Kings Coll London, Div Immunol Infect &amp; Inflammatory Dis, London, England; [Alarcon-Riquelme, Marta E.] Univ Granada, Pfizer, Junta Andalucia, Ctr Genom &amp; Invest Oncol GENYO, Granada, Spain; [Alarcon-Riquelme, Marta E.] Karolinska Inst, Inst Environm Med, Stockholm, Sweden</t>
  </si>
  <si>
    <t>Marquez, A (reprint author), CSIC, Inst Parasitol &amp; Biomed Lopez Neyra, Parque Tecnol Ciencias Salud,Ave Conocimiento S-N, Granada 18016, Spain.</t>
  </si>
  <si>
    <t>Fernandez-Carballido, C; Navarro-Compan, V; Castillo-Gallego, C; Castro-Villegas, MC; Collantes-Estevez, E; de Miguel, E</t>
  </si>
  <si>
    <t>Disease Activity As a Major Determinant of Quality of Life and Physical Function in Patients With Early Axial Spondyloarthritis</t>
  </si>
  <si>
    <t>[Fernandez-Carballido, Cristina] Hosp Gen Univ Elda, Alicante, Spain; [Navarro-Compan, Victoria; de Miguel, Eugenio] Hosp Univ La Paz IdiPaz, Madrid, Spain; [Castillo-Gallego, Concepcion] Hosp Torrecardenas, Almeria, Spain; [Castro-Villegas, Maria C.; Collantes-Estevez, Eduardo] Univ Cordoba, Hosp Univ Reina Sofia, IMIBIC, Cordoba, Spain</t>
  </si>
  <si>
    <t>Fernandez-Carballido, C (reprint author), Hosp Gen Univ Elda, Secc Reumatol, Carretera Elda Sax S-N, Elda 03600, Alicante, Spain.</t>
  </si>
  <si>
    <t>Improvement in Diagnosis and Treat-to-Target Management of Hyperuricemia in Gout: Results from the GEMA-2 Transversal Study on Practice.</t>
  </si>
  <si>
    <t>Perez Ruiz, Fernando; Sanchez-Piedra, Carlos A; Sanchez-Costa, Jesus T; Andres, Mariano; Diaz-Torne, Cesar; Jimenez-Palop, Mercedes; De Miguel, Eugenio; Moragues, Carmen; Sivera, Francisca</t>
  </si>
  <si>
    <t>Rheumatology and therapy</t>
  </si>
  <si>
    <t>2017 Dec 04 (Epub 2017 Dec 04)</t>
  </si>
  <si>
    <t>Hospital Universitario Cruces e Instituto de Investigacion Biomedica Biocruces, Vizcaya, Spain. fperezruiz@telefonica.net.</t>
  </si>
  <si>
    <t>2198-6576</t>
  </si>
  <si>
    <t>Minimal Disease Activity as a Treatment Target in Psoriatic Arthritis: A Review of the Literature.</t>
  </si>
  <si>
    <t>Gossec, Laure; McGonagle, Dennis; Korotaeva, Tatiana; Lubrano, Ennio; de Miguel, Eugenio; Ostergaard, Mikkel; Behrens, Frank</t>
  </si>
  <si>
    <t>2017 Nov 15 (Epub 2017 Nov 15)</t>
  </si>
  <si>
    <t>From Sorbonne Universites, UPMC Univ Paris 06; Department of Rheumatology, AP-HP, Pitie Salpetriere Hospital, Paris, France; Leeds Institute of Rheumatic and Musculoskeletal Medicine, University of Leeds and UK National Institute for Health Research (NIHR) Leeds Musculoskeletal Biomedical Research Unit, Leeds, UK; V.A. Nasonova Research Institute of Rheumatology, Moscow, Russia; Dipartimento di Medicina e Scienze della Salute, Universita degli Studi del Molise, Campobasso, Italy; Hospital Universitario La Paz, Rheumatology Department, Madrid, Spain; Copenhagen Center for Arthritis Research, Center for Rheumatology and Spine Diseases, Rigshospitalet, Glostrup; Department of Clinical Medicine, University of Copenhagen, Copenhagen, Denmark; Rheumatology University Hospital Frankfurt and Project Group Translational Medicine and Pharmacology TMP, Fraunhofer Institute for Molecular Biology and Applied Ecology IME, Goethe University Frankfurt am Main, Frankfurt, Germany. This article was drafted following a roundtable discussion funded by Novartis and attended by the authors, for which they received honoraria from Novartis. L. Gossec, Professor, MD, PhD, AP-HP, Pitie Salpetriere Hospital; D. McGonagle, Professor, PhD, FRCPI, NIHR-Leeds Musculoskeletal Biomedical Research Unit, Leeds Institute of Rheumatic and Musculoskeletal Medicine; T. Korotaeva, Professor, MD, PhD, Department of Psoriatic Arthritis, V.A. Nasonova Research Institute of Rheumatology; E. Lubrano, Aggregate Professor, MD, Academic Rheumatology Unit, Department of Medicine and Health Sciences, University of Molise; E. de Miguel, Associate Professor, MD, PhD, Academic Rheumatology Unit, Hospital Universitario La Paz; M. Ostergaard, Professor, MD, PhD, Copenhagen University Hospital, and Copenhagen Center for Arthritis Research, Center for Rheumatology and Spine Diseases; F. Behrens, MD, Head Clinical Research Rheumatology and Fraunhofer Institute IME. Address correspondence to Prof. L. Gossec, Hopital Pitie-Salpetriere, Service de Rhumatologie, 47-83, Boulevard de l'Hopital, 75013 Paris, France. E-mail: laure.gossec@aphp.fr. Full Release Article. For details see Reprints.</t>
  </si>
  <si>
    <t>Use of Immunomodulatory Drugs at a Uveitis Clinic.</t>
  </si>
  <si>
    <t>Millan-Longo, Claudia; Peiteado, Diana; Schlincker, Armelle; Hidalgo, Ventura; Pieren, Amara; Balsa, Alejandro; de Miguel, Eugenio</t>
  </si>
  <si>
    <t>Reumatologia clinica</t>
  </si>
  <si>
    <t>2017 Nov 10 (Epub 2017 Nov 10)</t>
  </si>
  <si>
    <t>Servicio de Reumatologia, Hospital Universitario La Paz, Madrid, Espana. Electronic address: cmillanlongo@gmail.com.</t>
  </si>
  <si>
    <t>Atherosclerosis as a potential pitfall in the diagnosis of giant cell arteritis.</t>
  </si>
  <si>
    <t>De Miguel, Eugenio; Beltran, Luis M; Monjo, Irene; Deodati, Francesco; Schmidt, Wolfgang A; Garcia-Puig, Juan</t>
  </si>
  <si>
    <t>2017 Nov 02 (Epub 2017 Nov 02)</t>
  </si>
  <si>
    <t>Rheumatology Department.</t>
  </si>
  <si>
    <t>1462-0332</t>
  </si>
  <si>
    <t>Recommendations of the Spanish Society of Rheumatology on treatment and use of systemic biological and non-biological therapies in psoriatic arthritis.</t>
  </si>
  <si>
    <t>Torre Alonso, Juan Carlos; Diaz Del Campo Fontecha, Petra; Almodovar, Raquel; Canete, Juan D; Montilla Morales, Carlos; Moreno, Mireia; Plasencia-Rodriguez, Chamaida; Ramirez Garcia, Julio; Queiro, Ruben</t>
  </si>
  <si>
    <t>2017 Oct 27 (Epub 2017 Oct 27)</t>
  </si>
  <si>
    <t>Unidad de Reumatologia, Hospital Monte Naranco y Universidad de Oviedo, Oviedo, Espana.</t>
  </si>
  <si>
    <t>Recommendations by the Spanish Society of Rheumatology on the Use of Biological Therapies in Axial Spondyloarthritis.</t>
  </si>
  <si>
    <t>Gratacos, Jordi; Diaz Del Campo Fontecha, Petra; Fernandez-Carballido, Cristina; Juanola Roura, Xavier; Linares Ferrando, Luis Francisco; de Miguel Mendieta, Eugenio; Munoz Fernandez, Santiago; Rosales-Alexander, Jose Luis; Zarco Montejo, Pedro; Guerra Rodriguez, Mercedes; Navarro Compan, Victoria</t>
  </si>
  <si>
    <t>2017 Oct 16 (Epub 2017 Oct 16)</t>
  </si>
  <si>
    <t>Servicio de Reumatologia, Hospital Universitario Parc Tauli, I3PT, UAB, Sabadell, Barcelona, Espana. Electronic address: jgratacosmas@gmail.com.</t>
  </si>
  <si>
    <t>Optimal concentration range of golimumab in patients with axial spondyloarthritis.</t>
  </si>
  <si>
    <t>Martinez-Feito, Ana; Plasencia-Rodriguez, Chamaida; Navarro-Compan, Victoria; Jurado, Teresa; Kneepkens, Eva Linda; Wolbink, Gertjan J; Martin, Sergio; Ruiz Del Agua, Ainhoa; Navarro, Rosaura; Mezcua, Araceli; Jochems, Andrea; Peiteado, Diana; Bonilla, Maria Gema; Balsa, Alejandro; Pascual-Salcedo, Dora</t>
  </si>
  <si>
    <t>Clinical and experimental rheumatology</t>
  </si>
  <si>
    <t>2017 Sep 15 (Epub 2017 Sep 15)</t>
  </si>
  <si>
    <t>Immunology Unit and Hospital La Paz Institute for Health Research (IdiPAZ), Madrid, Spain. amartinezf@salud.madrid.org.</t>
  </si>
  <si>
    <t>Prevalence of Comorbidities in Rheumatoid Arthritis and Evaluation of Their Monitoring in Clinical Practice: The Spanish Cohort of the COMORA Study.</t>
  </si>
  <si>
    <t>Balsa, Alejandro; Lojo-Oliveira, Leticia; Alperi-Lopez, Mercedes; Garcia-Manrique, Maria; Ordonez-Canizares, Carmen; Perez, Lorena; Ruiz-Esquide, Virginia; Corrales, Alfonso; Narvaez, Javier; Rey-Rey, Jose; Rodriguez-Lozano, Carlos; Ojeda, Soledad; Munoz-Fernandez, Santiago; Nolla, Joan M; Garcia-Torron, Jose; Gamero, Fernando; Garcia-Vicuna, Rosario; Hernandez-Cruz, Blanca; Campos, Jose; Rosas, Jose; Garcia-Llorente, Jose Francisco; Gomez-Centeno, Antonio; Caliz, Rafael; Sanmarti, Raimon; Bermudez, Alberto; Abasolo-Alcazar, Lydia; Fernandez-Nebro, Antonio; Rodriguez-Rodriguez, Luis; Marras, Carlos; Gonzalez-Gay, Miguel Angel; Hmamouchi, Ihsane; Martin-Mola, Emilio</t>
  </si>
  <si>
    <t>Hospital Universitario La Paz IdiPAZ, Madrid, Spain. Electronic address: alejandro.balsa@salud.madrid.org.</t>
  </si>
  <si>
    <t>Development of a checklist for patients with axial spondyloarthritis and psoriatic arthritis in daily practice: ONLY TOOLS project.</t>
  </si>
  <si>
    <t>Almodovar, Raquel; Torre Alonso, Juan C; Batlle, Enrique; Castillo, Concepcion; Collantes-Estevez, Eduardo; de Miguel, Eugenio; Gonzalez, Senen; Gratacos, Jordi; Hernandez, Azucena; Juanola, Xavier; Linares, Luis F; Moreno, Manuel J; Moreno, Mireia; Navarro-Compan, Victoria; Rodriguez Lozano, Carlos; Sanz, Jesus; Sellas, Agusti; Loza, Estibaliz; Zarco, Pedro</t>
  </si>
  <si>
    <t>2017 Mar 09 (Epub 2017 Mar 09)</t>
  </si>
  <si>
    <t>Hospital Universitario Fundacion Alcorcon, Alcorcon, Madrid, Espana.</t>
  </si>
  <si>
    <t>In patients with axial spondyloarthritis, inflammation on MRI of the spine is longitudinally related to disease activity only in men: 2 years of the axial spondyloarthritis DESIR cohort.</t>
  </si>
  <si>
    <t>Navarro-Compan, Victoria; Ramiro, Sofia; Landewe, Robert; Dougados, Maxime; Miceli-Richard, Corinne; Richette, Pascal; van der Heijde, Desiree</t>
  </si>
  <si>
    <t>Annals of the rheumatic diseases</t>
  </si>
  <si>
    <t>2017 Mar 03 (Epub 2017 Mar 03)</t>
  </si>
  <si>
    <t>Department of Rheumatology, Leiden University Medical Center, Leiden, The Netherlands.</t>
  </si>
  <si>
    <t>Switching biological disease-modifying antirheumatic drugs in patients with axial spondyloarthritis: results from a systematic literature review.</t>
  </si>
  <si>
    <t>Navarro-Compan, Victoria; Plasencia-Rodriguez, Chamaida; de Miguel, Eugenio; Diaz Del Campo, Petra; Balsa, Alejandro; Gratacos, Jordi</t>
  </si>
  <si>
    <t>RMD open</t>
  </si>
  <si>
    <t>e000524</t>
  </si>
  <si>
    <t>Department of Rheumatology, University Hospital La Paz, IdiPAZ, Madrid, Spain.</t>
  </si>
  <si>
    <t>2056-5933</t>
  </si>
  <si>
    <t>Journal of rheumatology</t>
  </si>
  <si>
    <t>Rheumatology</t>
  </si>
  <si>
    <t>Paniagua-Herranz, L; Gil-Redondo, JC; Queipo, MJ; Gonzalez-Ramos, S; Bosca, L; Perez-Sen, R; Miras-Portugal, MT; Delicado, EG</t>
  </si>
  <si>
    <t>Prostaglandin E-2 Impairs P2Y(2)/P2Y(4) Receptor Signaling in Cerebellar Astrocytes via EP3 Receptors</t>
  </si>
  <si>
    <t>[Paniagua-Herranz, Lucia; Gil-Redondo, Juan C.; Jose Queipo, Ma; Gonzalez-Ramos, Silvia; Bosca, Lisardo; Perez-Sen, Raquel; Teresa Miras-Portugal, Ma; Delicado, Esmerilda G.] Univ Complutense Madrid, Hosp Clin San Carlos, Inst Invest Sanitaria,Dept Bioquim &amp; Biol Mol 4, Inst Univ Invest Neuroquim,Fac Vet, Madrid, Spain</t>
  </si>
  <si>
    <t>Delicado, EG (reprint author), Univ Complutense Madrid, Hosp Clin San Carlos, Inst Invest Sanitaria,Dept Bioquim &amp; Biol Mol 4, Inst Univ Invest Neuroquim,Fac Vet, Madrid, Spain.</t>
  </si>
  <si>
    <t>DEC 22</t>
  </si>
  <si>
    <t>Esteso, G; Guerra, S; Vales-Gomez, M; Reyburn, HT</t>
  </si>
  <si>
    <t>Innate immune recognition of double-stranded RNA triggers increased expression of NKG2D ligands after virus infection</t>
  </si>
  <si>
    <t>JOURNAL OF BIOLOGICAL CHEMISTRY</t>
  </si>
  <si>
    <t>[Esteso, Gloria; Vales-Gomez, Mar; Reyburn, Hugh T.] CSIC, Dept Immunol &amp; Oncol, CNB, Madrid 28049, Spain; [Guerra, Susana] Univ Autonoma Madrid, Dept Prevent Med &amp; Publ Hlth, Madrid 28029, Spain</t>
  </si>
  <si>
    <t>Reyburn, HT (reprint author), CSIC, Dept Immunol &amp; Oncol, CNB, Madrid 28049, Spain.</t>
  </si>
  <si>
    <t>0021-9258</t>
  </si>
  <si>
    <t>Rada, P; Pardo, V; Mobasher, MA; Martinez, IG; Ruiz, L; Gonzalez-Rodriguez, A; Sanchez-Ramos, C; Muntane, J; Alemany, S; James, LP; Simpson, KJ; Monsalve, M; Valdecantos, MP; Valverde, AM</t>
  </si>
  <si>
    <t>SIRT1 Controls Acetaminophen Hepatotoxicity by Modulating Inflammation and Oxidative Stress</t>
  </si>
  <si>
    <t>[Rada, Patricia; Pardo, Virginia; Mobasher, Maysa A.; Garcia Martinez, Irma; Ruiz, Laura; Sanchez-Ramos, Cristina; Alemany, Susana; Monsalve, Maria; Pilar Valdecantos, Maria; Valverde, Angela M.] UAM, CSIC, Ctr Mixto, Inst Invest Biomed Alberto Sols, Madrid, Spain; [Rada, Patricia; Pardo, Virginia; Mobasher, Maysa A.; Ruiz, Laura; Pilar Valdecantos, Maria; Valverde, Angela M.] Inst Salud Carlos III, Ctr Invest Biomed Red Diabet &amp; Enfermedades Metab, Madrid, Spain; [Mobasher, Maysa A.] Al Jouf Univ, Div Biochem, Dept Pathol, Coll Med, Sakaka, Saudi Arabia; [Gonzalez-Rodriguez, Agueda] Hosp Univ Santa Cristina, Inst Invest Sanitaria Princesa, Madrid, Spain; [Muntane, Jordi] Inst Salud Carlos III, Ctr Invest Biomed Red Enfermedades Hepat &amp; Digest, Madrid, Spain; [Muntane, Jordi] Univ Seville, Univ Hosp Virgen del Rocio, Oncol Surg Cell Therapy &amp; Transplant Organs, CSIC,Inst Biomed Seville IBiS, Seville, Spain; [James, Laura P.] Arkansas Childrens Hosp, Sect Clin Pharmacol &amp; Toxicol, 800 Marshall St, Little Rock, AR 72202 USA; [Simpson, Kenneth J.] Univ Edinburgh, Div Clin &amp; Surg Sci, Edinburgh, Midlothian, Scotland</t>
  </si>
  <si>
    <t>Valdecantos, MP; Valverde, AM (reprint author), UAM, Inst Invest Biomed Alberto Sols, Dept Metab &amp; Cell Signaling, Ctr Mixto,CSIC, C Arturo Duperier 4, Madrid 28029, Spain.</t>
  </si>
  <si>
    <t>DEC 11</t>
  </si>
  <si>
    <t>Martinez, VG; Rubio, C; Martinez-Fernandez, M; Segovia, C; Lopez-Calderon, F; Garin, MI; Teijeira, A; Munera-Maravilla, E; Varas, A; Sacedon, R; Guerrero, F; Villacampa, F; de la Rosa, F; Castellano, D; Lopez-Collazo, E; Paramio, JM; Vicente, A; Duenas, M</t>
  </si>
  <si>
    <t>BMP4 Induces M2 Macrophage Polarization and Favors Tumor Progression in Bladder Cancer</t>
  </si>
  <si>
    <t>CLINICAL CANCER RESEARCH</t>
  </si>
  <si>
    <t>[Martinez, Victor G.; Varas, Alberto; Sacedon, Rosa; Vicente, Angeles] Univ Complutense Madrid, Fac Med, Dept Cell Biol, Madrid, Spain; [Rubio, Carolina; Martinez-Fernandez, Monica; Segovia, Cristina; Lopez-Calderon, Fernando; Teijeira, Alicia; Munera-Maravilla, Ester; Castellano, Daniel; Paramio, Jesus M.; Duenas, Marta] CIEMAT, Mol Oncol Unit, Madrid, Spain; [Rubio, Carolina; Martinez-Fernandez, Monica; Segovia, Cristina; Lopez-Calderon, Fernando; Teijeira, Alicia; Munera-Maravilla, Ester; Castellano, Daniel; Paramio, Jesus M.; Duenas, Marta] 12 Octubre Univ Hosp, Madrid, Spain; [Rubio, Carolina; Martinez-Fernandez, Monica; Segovia, Cristina; Villacampa, Felipe; de la Rosa, Federico; Paramio, Jesus M.; Duenas, Marta] Ctr Invest Biomed Red Canc CIBERONC, Madrid, Spain; [Garin, Marina I.] CIEMAT CIBERER IIS Fdn Jimenez Diaz, Adv Therapy Unit, Madrid, Spain; [Munera-Maravilla, Ester; Guerrero, Felix; Villacampa, Felipe; de la Rosa, Federico; Paramio, Jesus M.; Duenas, Marta] 12 Octubre Univ Hosp, Urooncol Unit, Madrid, Spain; [Castellano, Daniel] Hosp Univ 12 Octubre, Grp Oncol Celular &amp; Mol, Madrid, Spain; [Lopez-Collazo, Eduardo] IdiPAZ, Tumor Immunol Lab, Madrid, Spain; [Lopez-Collazo, Eduardo] La Paz Hosp, IdiPAZ, Innate Immun Grp, Madrid, Spain</t>
  </si>
  <si>
    <t>Vicente, A (reprint author), Univ Complutense Madrid, Fac Med, Dept Cell Biol, Madrid, Spain.; Duenas, M (reprint author), CIEMAT, Dept Basic Res, Ave Complutense 40, E-28040 Madrid, Spain.</t>
  </si>
  <si>
    <t>1078-0432</t>
  </si>
  <si>
    <t>Zhang, L; Rajbhandari, P; Priest, C; Sandhu, J; Wu, XH; Temel, R; Castrillo, A; Vallim, TQD; Sallam, T; Tontonoz, P</t>
  </si>
  <si>
    <t>Inhibition of cholesterol biosynthesis through RNF145-dependent ubiquitination of SCAP</t>
  </si>
  <si>
    <t>ELIFE</t>
  </si>
  <si>
    <t>[Zhang, Li; Rajbhandari, Prashant; Priest, Christina; Sandhu, Jaspreet; Tontonoz, Peter] Univ Calif Los Angeles, Howard Hughes Med Inst, Dept Pathol &amp; Lab Med, Los Angeles, CA 90024 USA; [Wu, Xiaohui; de Aguiar Vallim, Thomas Q.; Sallam, Tamer] Univ Calif Los Angeles, Dept Med, Div Cardiol, Los Angeles, CA 90024 USA; [Temel, Ryan] Univ Kentucky, aha Cardiovasc Res Ctr, Lexington, KY 40506 USA; [Temel, Ryan] Univ Kentucky, Dept Pharmacol &amp; Nutr Sci, Lexington, KY 40506 USA; [Castrillo, Antonio] Univ Las Palmas Gran Canaria, CSIC, Unidad Biomed, CSIC Univ Autonoma Madrid,Inst Invest Biomed Albe, Las Palmas Gran Canaria, Spain; [Castrillo, Antonio] Univ Las Palmas Gran Canaria, Inst Univ Invest Biomed &amp; Sanitarias, Las Palmas Gran Canaria, Spain</t>
  </si>
  <si>
    <t>Tontonoz, P (reprint author), Univ Calif Los Angeles, Howard Hughes Med Inst, Dept Pathol &amp; Lab Med, Los Angeles, CA 90024 USA.</t>
  </si>
  <si>
    <t>2050-084X</t>
  </si>
  <si>
    <t>e28766</t>
  </si>
  <si>
    <t>Stern, E; Guerra, S; Chinque, H; Serna, DG; Ponticos, M; Martin, J; Mayes, MD; Assassi, S; Fonseca, C; Denton, C</t>
  </si>
  <si>
    <t>Defining Genetic Risk for Scleroderma Renal Crisis in RNA-Polymerase III Antibody Positive Patients</t>
  </si>
  <si>
    <t>[Stern, Edward; Guerra, Sandra; Chinque, Harry; Ponticos, Markella; Fonseca, Carmen] UCL Ctr Rheumatol &amp; Connect Tissue Dis, London, England; [Gonzalez Serna, David; Martin, Javier] Inst Parasitol &amp; Biomed Lopez Neyra, Granada, Spain; [Mayes, Maureen D.] Univ Texas Hlth Sci Ctr Houston, Internal Med Rheumatol, Houston, TX 77030 USA; [Assassi, Shervin] Univ Texas McGovern Med Sch, Houston, TX USA; [Denton, Christopher] UCL, Royal Free Hosp, Dept Rheumatol, London, England</t>
  </si>
  <si>
    <t>Cubillos-Zapata, C; Avendano-Ortiz, J; Hernandez-Jimenez, E; Toledano, V; Casas-Martin, J; Varela-Serrano, A; Torres, M; Almendros, I; Casitas, R; Fernandez-Navarro, I; Garcia-Sanchez, A; Aguirre, LA; Farre, R; Lopez-Collazo, E; Garcia-Rio, F</t>
  </si>
  <si>
    <t>Hypoxia-induced PD-L1/PD-1 crosstalk impairs T-cell function in sleep apnoea</t>
  </si>
  <si>
    <t>EUROPEAN RESPIRATORY JOURNAL</t>
  </si>
  <si>
    <t>[Cubillos-Zapata, Carolina; Hernandez-Jimenez, Enrique; Toledano, Victor; Torres, Marta; Almendros, Isaac; Casitas, Raquel; Farre, Ramon; Lopez-Collazo, Eduardo; Garcia-Rio, Francisco] Biomed Res Networking Ctr Resp Dis CIBERES, Madrid, Spain; [Cubillos-Zapata, Carolina; Casitas, Raquel; Fernandez-Navarro, Isabel; Garcia-Sanchez, Aldara; Garcia-Rio, Francisco] La Paz Univ Hosp, Resp Dis Grp, Resp Serv, IdiPAZ, Madrid, Spain; [Avendano-Ortiz, Jose; Hernandez-Jimenez, Enrique; Toledano, Victor; Casas-Martin, Jose; Varela-Serrano, Anibal; Aguirre, Luis A.; Lopez-Collazo, Eduardo] La Paz Univ Hosp, Innate Immune Response Grp, IdiPAZ, Madrid, Spain; [Torres, Marta] Univ Barcelona, Hosp Clin, Pneumol Serv, Sleep Lab, Barcelona, Spain; [Almendros, Isaac; Farre, Ramon] Univ Barcelona, IDIBAPS, Fac Med, Biophys &amp; Bioengn Unit, Barcelona, Spain; [Garcia-Rio, Francisco] Autonomous Univ Madrid, Dept Med, Madrid, Spain</t>
  </si>
  <si>
    <t>Garcia-Rio, F (reprint author), Hosp Univ La Paz, IdiPAZ, Paseo Castellana 261, Madrid 28046, Spain.</t>
  </si>
  <si>
    <t>0903-1936</t>
  </si>
  <si>
    <t>Navarro-Lerida, I; Portoles, MT; Barrientos, AA; Gavilanes, F; Bosca, L; Rodriguez-Crespo, I</t>
  </si>
  <si>
    <t>Expression of Concern: Induction of nitric oxide synthase-2 proceeds with the concomitant downregulation of the endogenous caveolin levels (vol 117, pg 1687, 2004)</t>
  </si>
  <si>
    <t>JOURNAL OF CELL SCIENCE</t>
  </si>
  <si>
    <t>0021-9533</t>
  </si>
  <si>
    <t>Baldanta, S; Fernandez-Escobar, M; Acin-Perez, R; Albert, M; Camafeita, E; Jorge, I; Vazquez, J; Enriquez, JA; Guerra, S</t>
  </si>
  <si>
    <t>ISG15 governs mitochondrial function in macrophages following vaccinia virus infection</t>
  </si>
  <si>
    <t>PLOS PATHOGENS</t>
  </si>
  <si>
    <t>[Baldanta, Sara; Fernandez-Escobar, Mercedes; Albert, Manuel; Guerra, Susana] Univ Autonoma Madrid, Dept Prevent Med Publ Hlth &amp; Microbiol, Madrid, Spain; [Acin-Perez, Rebeca; Antonio Enriquez, Jose] Ctr Nacl Invest Cardiovasc Carlos III, Funct Genet Oxidat Phosphorylat Syst, Madrid, Spain; [Camafeita, Emilio; Jorge, Inmaculada; Vazquez, Jesus] Ctr Nacl Invest Cardiovasc Carlos III CNIC, Lab Cardiovasc Prote, Madrid, Spain; [Camafeita, Emilio; Jorge, Inmaculada; Vazquez, Jesus] CIBER Enfermedades Cardiovasc CIBER CV, Madrid, Spain; [Baldanta, Sara; Fernandez-Escobar, Mercedes; Albert, Manuel; Guerra, Susana] Univ Autonoma Madrid, Dept Prevent Med &amp; Publ Hlth, Madrid, Spain</t>
  </si>
  <si>
    <t>Guerra, S (reprint author), Univ Autonoma Madrid, Dept Prevent Med Publ Hlth &amp; Microbiol, Madrid, Spain.; Guerra, S (reprint author), Univ Autonoma Madrid, Dept Prevent Med &amp; Publ Hlth, Madrid, Spain.</t>
  </si>
  <si>
    <t>1553-7366</t>
  </si>
  <si>
    <t>1553-7374</t>
  </si>
  <si>
    <t>e1006651</t>
  </si>
  <si>
    <t>Hortelano, S; Bosca, L</t>
  </si>
  <si>
    <t>6-Mercaptopurine Decreases the Bcl-2/Bax Ratio and Induces Apoptosis in Activated Splenic B Lymphocytes (vol 51, pg 414, 1997)</t>
  </si>
  <si>
    <t>MOLECULAR PHARMACOLOGY</t>
  </si>
  <si>
    <t>0026-895X</t>
  </si>
  <si>
    <t>Villarroya-Beltri, C; Guerra, S; Sanchez-Madrid, F</t>
  </si>
  <si>
    <t>ISGylation - a key to lock the cell gates for preventing the spread of threats</t>
  </si>
  <si>
    <t>[Villarroya-Beltri, Carolina; Sanchez-Madrid, Francisco] CNIC, Vasc Pathophysiol Area, Madrid 28029, Spain; [Villarroya-Beltri, Carolina; Sanchez-Madrid, Francisco] Univ Autonoma Madrid, Hosp Princesa, Immunol Serv, Madrid 28006, Spain; [Villarroya-Beltri, Carolina; Sanchez-Madrid, Francisco] Inst Salud Carlos III, CIBER Enfermedades Cardiovasc, Madrid 28029, Spain; [Guerra, Susana] Univ Autonoma Madrid, Fac Med, Prevent Med Dept, E-28029 Madrid, Spain</t>
  </si>
  <si>
    <t>Sanchez-Madrid, F (reprint author), CNIC, Vasc Pathophysiol Area, Madrid 28029, Spain.; Sanchez-Madrid, F (reprint author), Univ Autonoma Madrid, Hosp Princesa, Immunol Serv, Madrid 28006, Spain.; Sanchez-Madrid, F (reprint author), Inst Salud Carlos III, CIBER Enfermedades Cardiovasc, Madrid 28029, Spain.</t>
  </si>
  <si>
    <t>Alvarez, E; Toledano, V; Morilla, F; Hernandez-Jimenez, E; Cubillos-Zapata, C; Varela-Serrano, A; Casas-Martin, J; Avendano-Ortiz, J; Aguirre, LA; Arnalich, F; Maroun-Eid, C; Martin-Quiros, A; Diaz, MQ; Lopez-Collazo, E</t>
  </si>
  <si>
    <t>A System Dynamics Model to Predict the Human Monocyte Response to Endotoxins</t>
  </si>
  <si>
    <t>FRONTIERS IN IMMUNOLOGY</t>
  </si>
  <si>
    <t>[Alvarez, Enrique; Toledano, Victor; Hernandez-Jimenez, Enrique; Cubillos-Zapata, Carolina; Varela-Serrano, An-Bal; Casas-Martin, Jose; Avendano-Ortiz, Jose; Aguirre, Luis A.; Lopez-Collazo, Eduardo] La Paz Univ Hosp, IdiPAZ, Innate Immun Grp, Madrid, Spain; [Alvarez, Enrique] EMPIREO SL, Madrid, Spain; [Toledano, Victor; Hernandez-Jimenez, Enrique; Cubillos-Zapata, Carolina; Varela-Serrano, An-Bal; Casas-Martin, Jose; Avendano-Ortiz, Jose; Aguirre, Luis A.; Lopez-Collazo, Eduardo] La Paz Univ Hosp, IdiPAZ, Tumor Immunol Lab, Madrid, Spain; [Toledano, Victor; Hernandez-Jimenez, Enrique; Cubillos-Zapata, Carolina; Lopez-Collazo, Eduardo] CIBERES, Ctr Biomed Res Network, Madrid, Spain; [Morilla, Fernando] Natl Univ Distance Learning UNED, ETSI Informat Technol, Dept Informat Technol &amp; Automat, Madrid, Spain; [Arnalich, Francisco] La Paz Univ Hosp, Internal Med Serv, Madrid, Spain; [Maroun-Eid, Charbel; Martin-Quiros, Alejandro; Quintana Diaz, Manuel] La Paz Univ Hosp, Dept Emergency, Madrid, Spain</t>
  </si>
  <si>
    <t>Alvarez, E; Lopez-Collazo, E (reprint author), La Paz Univ Hosp, IdiPAZ, Innate Immun Grp, Madrid, Spain.; Alvarez, E (reprint author), EMPIREO SL, Madrid, Spain.; Lopez-Collazo, E (reprint author), La Paz Univ Hosp, IdiPAZ, Tumor Immunol Lab, Madrid, Spain.; Lopez-Collazo, E (reprint author), CIBERES, Ctr Biomed Res Network, Madrid, Spain.</t>
  </si>
  <si>
    <t>1664-3224</t>
  </si>
  <si>
    <t>AUG 3</t>
  </si>
  <si>
    <t>Gonzalez-Ramos, S; Paz-Garcia, M; Rosales-Mendoza, CE; Martin-Sanz, P; Bosca, L</t>
  </si>
  <si>
    <t>GENETIC INACTIVATION OF THE INNATE IMMUNE RECEPTOR NOD1 PREVENTS VASCULAR INFLAMMATION LINKED TO ATHEROSCLEROSIS</t>
  </si>
  <si>
    <t>[Gonzalez-Ramos, Silvia; Paz-Garcia, Marta; Rosales-Mendoza, Cesar-Eduardo; Martin-Sanz, Paloma; Bosca, Lisardo] Inst Invest Biomed Alberto Sols, Dept Metab &amp; Cell Signaling, Madrid, Spain</t>
  </si>
  <si>
    <t>E16</t>
  </si>
  <si>
    <t>Cubillos-Zapata, C; Cordoba, R; Avendano-Ortiz, J; Lopez-Collazo, E</t>
  </si>
  <si>
    <t>Thalidomide analog CC-122 induces a refractory state in monocytes from patients with diffuse large B cell lymphoma</t>
  </si>
  <si>
    <t>LEUKEMIA &amp; LYMPHOMA</t>
  </si>
  <si>
    <t>[Cubillos-Zapata, Carolina; Avendano-Ortiz, Jose; Lopez-Collazo, Eduardo] IdiPAZ, Tumor Immunol Lab, Madrid, Spain; [Cubillos-Zapata, Carolina; Avendano-Ortiz, Jose; Lopez-Collazo, Eduardo] La Paz Univ Hosp, IdiPAZ, Innate Immune Response Grp, Madrid, Spain; [Cubillos-Zapata, Carolina; Avendano-Ortiz, Jose; Lopez-Collazo, Eduardo] CIBEres, Ctr Biomed Res Network, Madrid, Spain; [Cordoba, Raul] Autonomous Univ Madrid, IIS FJS, Oncohlth Inst, Lymphoma Unit, Madrid, Spain; [Cordoba, Raul] Autonomous Univ Madrid, IIS FJS, Hlth Res Inst, Madrid, Spain; [Cordoba, Raul] Fdn Jimenez Diaz Univ Hosp, Phase Clin Trials Unit 1, START Madrid FJD, Madrid, Spain</t>
  </si>
  <si>
    <t>Lopez-Collazo, E (reprint author), IdiPAZ, Madrid 28046, Spain.</t>
  </si>
  <si>
    <t>1042-8194</t>
  </si>
  <si>
    <t>Sanchez, A; Relano, C; Carrasco, A; Contreras-Jurado, C; Martin-Duce, A; Aranda, A; Alemany, S</t>
  </si>
  <si>
    <t>Map3k8 controls granulocyte colony-stimulating factor production and neutrophil precursor proliferation in lipopolysaccharide-induced emergency granulopoiesis</t>
  </si>
  <si>
    <t>[Sanchez, Angela; Relano, Carlos; Carrasco, Araceli; Contreras-Jurado, Constanza; Martin-Duce, Antonio; Aranda, Ana; Alemany, Susana] CSIC UAM, CSIC, Inst Invest Biomed Alberto Sols Madrid, Madrid, Spain; [Contreras-Jurado, Constanza; Aranda, Ana] Ctr Invest Biomed Red Canc CIBERONC, Madrid, Spain; [Aranda, Ana; Alemany, Susana] Univ Palmas de Gran Canaria, CSIC, UA, Unidad Asociada Biomed, Las Palmas Gran Canaria, Spain</t>
  </si>
  <si>
    <t>Alemany, S (reprint author), CSIC UAM, CSIC, Inst Invest Biomed Alberto Sols Madrid, Madrid, Spain.; Alemany, S (reprint author), Univ Palmas de Gran Canaria, CSIC, UA, Unidad Asociada Biomed, Las Palmas Gran Canaria, Spain.</t>
  </si>
  <si>
    <t>Gomez-Hurtado, N; Dominguez-Rodriguez, A; Mateo, P; Fernandez-Velasco, M; Val-Blasco, A; Aizpun, R; Sabourin, J; Gomez, AM; Benitah, JP; Delgado, C</t>
  </si>
  <si>
    <t>Beneficial effects of leptin treatment in a setting of cardiac dysfunction induced by transverse aortic constriction in mouse</t>
  </si>
  <si>
    <t>JOURNAL OF PHYSIOLOGY-LONDON</t>
  </si>
  <si>
    <t>[Gomez-Hurtado, Nieves; Aizpun, Rafael; Delgado, Carmen] Univ Complutense Madrid, Sch Med, Dept Pharmacol, Madrid, Spain; [Gomez-Hurtado, Nieves; Dominguez-Rodriguez, Alejandro; Mateo, Philippe; Sabourin, Jessica; Maria Gomez, Ana; Benitah, Jean-Pierre] Univ Paris Saclay, Univ Paris Sud, INSERM, UMR S 1180, Chatenay Malabry, France; [Dominguez-Rodriguez, Alejandro] Inst Biomed Seville CIBER CV, Seville, Spain; [Fernandez-Velasco, Maria; Val-Blasco, Almudena] IdiPAZ Inst Hlth Res CIBER CV, Madrid, Spain; [Delgado, Carmen] Biomed Res Inst Alberto Sols CIBER CV, Madrid, Spain; [Gomez-Hurtado, Nieves] Vanderbilt Univ, Sch Med, Oates Inst Expt Therapeut, Div Clin Pharmacol, Nashville, TN 37212 USA</t>
  </si>
  <si>
    <t>Delgado, C (reprint author), IIB Alberto Sols, Arturo Duperier 4, Madrid 28029, Spain.; Benitah, JP (reprint author), Univ Paris Sud, Fac Pharm, UMR S 1180, INSERM, Tour D4,5Eme Etage,5 Rue Jean Baptiste Clement, F-92296 Chatenay Malabry, France.</t>
  </si>
  <si>
    <t>0022-3751</t>
  </si>
  <si>
    <t>Hernandez-Jimenez, E; Cubillos-Zapata, C; Toledano, V; de Diego, RP; Fernandez-Navarro, I; Casitas, R; Carpio, C; Casas-Martin, J; Valentin, J; Varela-Serrano, A; Avendano-Ortiz, J; Alvarez, E; Aguirre, LA; Perez-Martinez, A; De Miguel, MP; Belda-Iniesta, C; Garcia-Rio, F; Lopez-Collazo, E</t>
  </si>
  <si>
    <t>Monocytes inhibit NK activity via TGF-beta in patients with obstructive sleep apnoea</t>
  </si>
  <si>
    <t>[Hernandez-Jimenez, Enrique; Cubillos-Zapata, Carolina; Toledano, Victor; Perez de Diego, Rebeca; Casas-Martin, Jose; Valentin, Jaime; Varela-Serrano, Anibal; Avendano-Ortiz, Jose; Aguirre, Luis A.; Perez-Martinez, Antonio; Lopez-Collazo, Eduardo] La Paz Univ Hosp, IdiPAZ, Innate Immune Response Grp, Madrid, Spain; [Hernandez-Jimenez, Enrique; Cubillos-Zapata, Carolina; Toledano, Victor; Perez de Diego, Rebeca; Fernandez-Navarro, Isabel; Casitas, Raquel; Carpio, Carlos; Garcia-Rio, Francisco; Lopez-Collazo, Eduardo] CIBER Resp Dis CIBERES, Madrid, Spain; [Fernandez-Navarro, Isabel; Casitas, Raquel; Carpio, Carlos; Garcia-Rio, Francisco] La Paz Univ Hosp, IdiPAZ, Resp Dis Grp, Madrid, Spain; [Fernandez-Navarro, Isabel; Casitas, Raquel; Carpio, Carlos; Garcia-Rio, Francisco] La Paz Univ Hosp, Resp Serv, Madrid, Spain; [Alvarez, Enrique] EMPIREO, Madrid, Spain; [De Miguel, Maria P.] La Paz Univ Hosp, Hlth Res Inst, IdiPAZ, Cell Engn Lab, Madrid, Spain; [Belda-Iniesta, Cristobal] Res Fdn HM Hosp, Madrid, Spain</t>
  </si>
  <si>
    <t>Lopez-Collazo, E (reprint author), Paseo Castellana 261, Madrid 28046, Spain.</t>
  </si>
  <si>
    <t>Martin-Sanz, P; Casado, M; Bosca, L</t>
  </si>
  <si>
    <t>Cyclooxygenase 2 in liver dysfunction and carcinogenesis: Facts and perspectives</t>
  </si>
  <si>
    <t>WORLD JOURNAL OF GASTROENTEROLOGY</t>
  </si>
  <si>
    <t>[Martin-Sanz, Paloma; Bosca, Lisardo] Inst Biomed Res Alberto Sols, Dept Metab &amp; Cell Signaling, Arturo Duperier 4, Madrid 28029, Spain; [Martin-Sanz, Paloma; Casado, Marta; Bosca, Lisardo] Biomed Network Ctr Study Hepat &amp; Digest Dis &amp; Car, Madrid 28029, Spain; [Casado, Marta] Biomed Inst Valencia, Metab Expt Pathol Unit, Jaume Roig 11, Valencia 46010, Spain</t>
  </si>
  <si>
    <t>Bosca, L (reprint author), Inst Biomed Res Alberto Sols, Dept Metab &amp; Cell Signaling, Arturo Duperier 4, Madrid 28029, Spain.</t>
  </si>
  <si>
    <t>1007-9327</t>
  </si>
  <si>
    <t>A-Gonzalez, N; Quintana, JA; Garcia-Silva, S; Mazariegos, M; de la Aleja, AG; Nicolas-Avila, JA; Walter, W; Adrover, JM; Crainiciuc, G; Kuchroo, VK; Rothlin, CV; Peinado, H; Castrillo, A; Ricote, M; Hidalgo, A</t>
  </si>
  <si>
    <t>Phagocytosis imprints heterogeneity in tissue-resident macrophages</t>
  </si>
  <si>
    <t>JOURNAL OF EXPERIMENTAL MEDICINE</t>
  </si>
  <si>
    <t>[A-Gonzalez, Noelia; Quintana, Juan A.; Gonzalez de la Aleja, Arturo; Nicolas-Avila, Jose A.; Adrover, Jose M.; Crainiciuc, Georgiana; Hidalgo, Andres] Ctr Nacl Invest Cardiovasc Carlos III, Area Cell &amp; Dev Biol, Madrid 28029, Spain; [Walter, Wencke; Ricote, Mercedes] Ctr Nacl Invest Cardiovasc Carlos III, Area Myocardial Pathophysiol, Madrid 28029, Spain; [Garcia-Silva, Susana; Mazariegos, Marina; Peinado, Hector] Spanish Natl Canc Res Ctr, Mol Oncol Program, Microenvironm &amp; Metastasis Grp, Madrid 28029, Spain; [Kuchroo, Vijay K.] Brigham &amp; Womens Hosp, Evergrande Ctr Immunol Dis, Boston, MA 02115 USA; [Rothlin, Carla V.] Yale Sch Med, Immunobiol Dept, New Haven, CT 06510 USA; [Castrillo, Antonio] Univ Las Palmas Gran Canaria, Inst Univ Invest Biomed &amp; Sanitarias, CSIC Madrid, Inst Invest Biomed Alberto Sols,Unidad Asociada, Las Palmas Gran Canaria 35001, Spain; [Hidalgo, Andres] Ludwig Maximilians Univ Munchen, Inst Cardiovasc Prevent, D-80539 Munich, Germany</t>
  </si>
  <si>
    <t>A-Gonzalez, N; Hidalgo, A (reprint author), Ctr Nacl Invest Cardiovasc Carlos III, Area Cell &amp; Dev Biol, Madrid 28029, Spain.; Hidalgo, A (reprint author), Ludwig Maximilians Univ Munchen, Inst Cardiovasc Prevent, D-80539 Munich, Germany.</t>
  </si>
  <si>
    <t>0022-1007</t>
  </si>
  <si>
    <t>Tamayo, M; Manzanares, E; Bas, M; Martin-Nunes, L; Val-Blasco, A; Larriba, MJ; Fernandez-Velasco, M; Delgado, C</t>
  </si>
  <si>
    <t>Calcitriol (1,25-dihydroxyvitamin D3) increases L-type calcium current via protein kinase A signaling and modulates calcium cycling and contractility in isolated mouse ventricular myocytes</t>
  </si>
  <si>
    <t>HEART RHYTHM</t>
  </si>
  <si>
    <t>[Tamayo, Maria; Martin-Nunes, Laura; Larriba, Maria Jesus; Delgado, Carmen] CSIC, Inst Invest Biomed, Arturo Duperier 4, E-28029 Madrid, Spain; [Manzanares, Esmeralda; Bas, Manuel; Delgado, Carmen] Univ Complutense, Sch Med, Dept Pharm, Madrid, Spain; [Val-Blasco, Almudena; Fernadez-Velasco, Maria] Hosp La Paz, Inst Invest, Paseo Castellana 261, E-28046 Madrid, Spain</t>
  </si>
  <si>
    <t>Delgado, C (reprint author), CSIC, Inst Invest Biomed, Arturo Duperier 4, E-28029 Madrid, Spain.; Fernandez-Velasco, M (reprint author), Hosp La Paz, Inst Invest, Paseo Castellana 261, E-28046 Madrid, Spain.</t>
  </si>
  <si>
    <t>1547-5271</t>
  </si>
  <si>
    <t>Cuevas, VD; Anta, L; Samaniego, R; Orta-Zavalza, E; de la Rosa, JV; Baujat, G; Dominguez-Soto, A; Sanchez-Mateos, P; Escribese, MM; Castrillo, A; Cormier-Daire, V; Vega, MA; Corbi, AL</t>
  </si>
  <si>
    <t>MAFB Determines Human Macrophage Anti- Inflammatory Polarization: Relevance for the Pathogenic Mechanisms Operating in Multicentric Carpotarsal Osteolysis</t>
  </si>
  <si>
    <t>[Cuevas, Victor D.; Orta-Zavalza, Emmanuel; Dominguez-Soto, Angeles; Vega, Miguel A.; Corbi, Angel L.] CSIC, Ctr Invest Biol, Lab Celulas Mieloides, Madrid 28040, Spain; [Anta, Laura] Complejo Hosp Santiago de Compostela, Serv Cirugia Ortoped &amp; Traumatol, Santiago De Compostela 15706, Spain; [Samaniego, Rafael; Sanchez-Mateos, Paloma] Inst Invest Sanitaria Gregorio Maranon, Lab Inmunooncol, Unidad Microscopia Confocal, Madrid 28007, Spain; [Vladimir de la Rosa, Juan; Castrillo, Antonio] CSIC, Inst Invest Biomed Alberto Sols, Madrid 28029, Spain; [Baujat, Genevieve; Cormier-Daire, Valerie] ULPGC, Inst Univ Invest Biomed &amp; Sanitarias, Inst Invest Biomed, Unidad Biomed, Las Palmas Gran Canaria 35001, Spain; [Baujat, Genevieve; Cormier-Daire, Valerie] Univ Paris 05, Sorbonne Paris Cite, INSERM U781, Dept Genet,Inst Imagine,Hop Necker Enfants Malad, F-75015 Paris, France; [Escribese, Maria M.] Univ CEU San Pablo, Inst Appl Mol Med, Sch Med, Madrid, Spain</t>
  </si>
  <si>
    <t>Vega, MA; Corbi, AL (reprint author), CSIC, Ctr Invest Biol, Calle Ramiro de Maeztu 9, Madrid 28040, Spain.</t>
  </si>
  <si>
    <t>Peraza, DA; Mojena, M; de la Cruz, A; Gonzalez, T; Bosca, L; Galmarini, CM; Valenzuela, C</t>
  </si>
  <si>
    <t>Trabectedin Re-Educates Resting Peritoneal Macrophages into M1 Subtype</t>
  </si>
  <si>
    <t>BIOPHYSICAL JOURNAL</t>
  </si>
  <si>
    <t>[Peraza, Diego A.; de la Cruz, Alicia; Gonzalez, Teresa; Valenzuela, Carmen] Inst Biomed Res CSIC UAM, Modelos Expt Enfermedades Humanas, Madrid, Spain; [Mojena, Marina; Bosca, Lisardo] Inst Biomed Res CSIC UAM, Metab &amp; Senalizac Celular, Madrid, Spain; [Galmarini, Carlos M.] PharmaMar SA, Dept Invest &amp; Desarrollo, Madrid, Spain</t>
  </si>
  <si>
    <t>0006-3495</t>
  </si>
  <si>
    <t>405A</t>
  </si>
  <si>
    <t>Rodriguez, M; Marquez, S; de la Rosa, JV; Alonso, S; Castrillo, A; Crespo, MS; Fernandez, N</t>
  </si>
  <si>
    <t>Fungal pattern receptors down-regulate the inflammatory response by a cross-inhibitory mechanism independent of interleukin-10 production</t>
  </si>
  <si>
    <t>IMMUNOLOGY</t>
  </si>
  <si>
    <t>[Rodriguez, Mario; Marquez, Saioa; Fernandez, Nieves] Univ Valladolid, Fac Med, Dept Bioquim &amp; Biol Mol &amp; Fisiol, Valladolid, Spain; [Vladimir de la Rosa, Juan; Castrillo, Antonio] Univ Autonoma Madrid, CSIC, Inst Invest Biomed Alberto Sols, Madrid, Spain; [Vladimir de la Rosa, Juan; Castrillo, Antonio] Univ Las Palmas Gran Canaria, CSIC, Unidad Asociada Biomed, Las Palmas Gran Canaria, Spain; [Vladimir de la Rosa, Juan; Castrillo, Antonio] ULPGC, IUIBS, Las Palmas Gran Canaria, Spain; [Alonso, Sara; Sanchez Crespo, Mariano; Fernandez, Nieves] Univ Valladolid, CSIC, Inst Biol &amp; Genet Mol, Valladolid, Spain</t>
  </si>
  <si>
    <t>Crespo, MS (reprint author), Inst Biol &amp; Genet Mol, C Sanz y Fores 3, Valladolid 47003, Spain.</t>
  </si>
  <si>
    <t>0019-2805</t>
  </si>
  <si>
    <t>Sanz-Garcia, C; Sanchez, A; Contreras-Jurado, C; Cales, C; Barranquero, C; Munoz, M; Merino, R; Escudero, P; Sanz, MJ; Osada, J; Aranda, A; Alemany, S</t>
  </si>
  <si>
    <t>Map3k8 Modulates Monocyte State and Atherogenesis in ApoE(-/-) Mice</t>
  </si>
  <si>
    <t>ARTERIOSCLEROSIS THROMBOSIS AND VASCULAR BIOLOGY</t>
  </si>
  <si>
    <t>[Sanz-Garcia, Carlos; Sanchez, Angela; Contreras-Jurado, Constanza; Cales, Carmela; Aranda, Ana; Alemany, Susana] UAM, CSIC, Inst Invest Biomed Alberto Sols Madrid, Madrid, Spain; [Sanz-Garcia, Carlos; Sanchez, Angela; Contreras-Jurado, Constanza; Cales, Carmela; Aranda, Ana; Alemany, Susana] Univ Las Palmas Gran Canaria, CSIC, UA, Unidad Biomed, Las Palmas Gran Canaria, Spain; [Barranquero, Cristina; Osada, Jesu] Univ Zaragoza, IISA, Fac Vet, Dept Bioquim &amp; Biol Mol &amp; Celular, Zaragoza, Spain; [Munoz, Marta; Merino, Ramon] UC, CSIC, Inst Biomed Biotecnol Cantabria, Santander, Spain; [Escudero, Paula; Sanz, Maria-Jesus] Univ Valencia, INCLIVA, Fac Med, Dept Farmacol, Valencia, Spain</t>
  </si>
  <si>
    <t>Alemany, S (reprint author), UAM, CSIC, IIBM, Arturo Duperier 4, Madrid 28029, Spain.</t>
  </si>
  <si>
    <t>1079-5642</t>
  </si>
  <si>
    <t>Val-Blasco, A; Prieto, P; Gonzalez-Ramos, S; Benito, G; Vallejo-Cremades, MT; Pacheco, I; Gonzalez-Peramato, P; Agra, N; Terron, V; Delgado, C; Martin-Sanz, P; Bosca, L; Fernandez-Velasco, M</t>
  </si>
  <si>
    <t>NOD1 activation in cardiac fibroblasts induces myocardial fibrosis in a murine model of type 2 diabetes</t>
  </si>
  <si>
    <t>BIOCHEMICAL JOURNAL</t>
  </si>
  <si>
    <t>[Val-Blasco, Almudena; Benito, Gemma; Teresa Vallejo-Cremades, Maria; Gonzalez-Peramato, Pilar; Fernandez-Velasco, Maria] Inst Invest Hosp Univ PAZ, IdIPAZ, Madrid 28046, Spain; [Prieto, Patricia; Gonzalez-Ramos, Silvia; Agra, Noelia; Terron, Veronica; Delgado, Carmen; Martin-Sanz, Paloma; Bosca, Lisardo] CSIC UAM, Inst Invest Biomed Alberto Sols, Arturo Duperier 4, Madrid 28029, Spain; [Pacheco, Ivette] Hosp Militar Managua, Managua, Nicaragua; [Martin-Sanz, Paloma; Bosca, Lisardo] Inst Salud Carlos III, Ctr Invest Biomed Red Enfermedades Hepat &amp; Digest, Madrid 28029, Spain</t>
  </si>
  <si>
    <t>Fernandez-Velasco, M (reprint author), Inst Invest Hosp Univ PAZ, IdIPAZ, Madrid 28046, Spain.; Bosca, L (reprint author), CSIC UAM, Inst Invest Biomed Alberto Sols, Arturo Duperier 4, Madrid 28029, Spain.; Bosca, L (reprint author), Inst Salud Carlos III, Ctr Invest Biomed Red Enfermedades Hepat &amp; Digest, Madrid 28029, Spain.</t>
  </si>
  <si>
    <t>0264-6021</t>
  </si>
  <si>
    <t>Ruiz-Hurtado, G; Garcia-Prieto, CF; Pulido-Olmo, H; Velasco-Martin, JP; Villa-Valverde, P; Fernandez-Valle, ME; Bosca, L; Fernandez-Velasco, M; Regadera, J; Somoza, B; Fernandez-Alfonso, MS</t>
  </si>
  <si>
    <t>Mild and Short-Term Caloric Restriction Prevents Obesity-Induced Cardiomyopathy in Young Zucker Rats without Changing in Metabolites and Fatty Acids Cardiac Profile</t>
  </si>
  <si>
    <t>FRONTIERS IN PHYSIOLOGY</t>
  </si>
  <si>
    <t>[Ruiz-Hurtado, Gema; Pulido-Olmo, Helena] Hosp Univ 12 Octubre, Inst Invest Imas12, Unidad Hipertens, Madrid, Spain; [Ruiz-Hurtado, Gema; Pulido-Olmo, Helena; Fernandez-Alfonso, Maria S.] Univ Complutense Madrid, Inst Pluridisciplinar, Fac Farm, Madrid, Spain; [Garcia-Prieto, Concha F.; Somoza, Beatriz] Univ CEU San Pablo, Fac Farm, Dept Ciencias Farmaceut &amp; Salud, Madrid, Spain; [Velasco-Martin, Juan P.; Regadera, Javier] Univ Autonoma Madrid, Fac Med, Dept Anat Histol &amp; Neurociencia, Madrid, Spain; [Villa-Valverde, Palmira; Fernandez-Valle, Maria E.] Univ Complutense, Fac Quim, CAI RMN &amp; RSE, Madrid, Spain; [Bosca, Lisardo; Fernandez-Velasco, Maria] Inst Invest Biomed Alberto Sols CSIC UAM, Dept Metab &amp; Senalizac Celular, Madrid, Spain; [Fernandez-Velasco, Maria] Inst Invest Hosp Univ La Paz IdiPAZ, Dept Metab &amp; Senalizac Celular, Madrid, Spain; [Garcia-Prieto, Concha F.] Karolinska Inst, Rolf Luft Res Ctr Diabet &amp; Endocrinol, Stockholm, Sweden</t>
  </si>
  <si>
    <t>Ruiz-Hurtado, G (reprint author), Hosp Univ 12 Octubre, Inst Invest Imas12, Unidad Hipertens, Madrid, Spain.; Ruiz-Hurtado, G; Fernandez-Alfonso, MS (reprint author), Univ Complutense Madrid, Inst Pluridisciplinar, Fac Farm, Madrid, Spain.</t>
  </si>
  <si>
    <t>1664-042X</t>
  </si>
  <si>
    <t>Matalonga, J; Glaria, E; Bresque, M; Escande, C; Carbo, JM; Kiefer, K; Vicente, R; Leon, TE; Beceiro, S; Pascual-Garcia, M; Serret, J; Sanjurjo, L; Moron-Ros, S; Riera, A; Paytubi, S; Juarez, A; Sotillo, F; Lindbom, L; Caelles, C; Sarrias, MR; Sancho, J; Castrillo, A; Chini, EN; Valledor, AF</t>
  </si>
  <si>
    <t>The Nuclear Receptor LXR Limits Bacterial Infection of Host Macrophages through a Mechanism that Impacts Cellular NAD Metabolism</t>
  </si>
  <si>
    <t>CELL REPORTS</t>
  </si>
  <si>
    <t>[Matalonga, Jonathan; Glaria, Estibaliz; Maria Carbo, Jose; Leon, Theresa E.; Pascual-Garcia, Monica; Moron-Ros, Samantha; Valledor, Annabel F.] Univ Barcelona, Sch Biol, Dept Cell Biol, Nucl Receptor Grp, Barcelona 08028, Spain; [Bresque, Mariana; Escande, Carlos] Inst Pasteur Montevideo, Metab Dis &amp; Aging Lab, Montevideo 11400, Uruguay; [Kiefer, Kerstin; Vicente, Ruben] Univ Pompeu Fabra, Dept Expt &amp; Hlth Sci, Lab Mol Physiol &amp; Channelopathies, Barcelona 08003, Spain; [Beceiro, Susana; Castrillo, Antonio] ULPGC, CSIC, Inst Invest Biomed Alberto Sols Madrid, Madrid 28029, Spain; [Beceiro, Susana; Castrillo, Antonio] ULPGC, CSIC, Unidad Asociada Biomed, Madrid 28029, Spain; [Serret, Joan] Parc Cientif Barcelona, Expt Toxicol &amp; Ecotoxicol Unit, Barcelona 08028, Spain; [Sanjurjo, Lucia; Sarrias, Maria-Rosa] Hlth Sci Res Inst Germans Trias Pujol, Innate Immun Grp, Badalona 08916, Spain; [Riera, Antoni; Sotillo, Fernando] Inst Res Biomed IRB Barcelona, Barcelona 08028, Spain; [Riera, Antoni] Univ Barcelona, Sch Chem, Dept Organ Chem, Barcelona 08028, Spain; [Paytubi, Sonia; Juarez, Antonio] Univ Barcelona, Sch Biol, Dept Microbiol, Barcelona 08028, Spain; [Paytubi, Sonia] Inst Bioengn Catalonia IBEC, Barcelona 08028, Spain; [Lindbom, Lennart] Karolinska Inst, Dept Physiol &amp; Pharmacol, S-17177 Stockholm, Sweden; [Caelles, Carme] Univ Barcelona, Sch Pharm, Dept Biochem &amp; Mol Biol, Barcelona 08028, Spain; [Sancho, Jaime] CSIC, Inst Parasitol &amp; Biomed Lopez Neyra IPBLN, Granada 18016, Spain; [Chini, Eduardo N.] Coll Med, Dept Anesthesiol, Lab Signal Transduct, Mayo Clin, Rochester, MN 55905 USA; [Valledor, Annabel F.] Coll Med, Robert &amp; Arlene Kogod Ctr Aging, Mayo Clin, Rochester, MN 55905 USA</t>
  </si>
  <si>
    <t>Valledor, AF (reprint author), Univ Barcelona, Sch Biol, Dept Cell Biol, Nucl Receptor Grp, Barcelona 08028, Spain.; Valledor, AF (reprint author), Coll Med, Robert &amp; Arlene Kogod Ctr Aging, Mayo Clin, Rochester, MN 55905 USA.</t>
  </si>
  <si>
    <t>2211-1247</t>
  </si>
  <si>
    <t>JAN 31</t>
  </si>
  <si>
    <t>Val-Blasco, A; Piedras, MJGM; Ruiz-Hurtado, G; Suarez, N; Prieto, P; Gonzalez-Ramos, S; Gomez-Hurtado, N; Delgado, C; Pereira, L; Benito, G; Zaragoza, C; Domenech, N; Crespo-Leiro, MG; Vasquez-Echeverri, D; Nunez, G; Lopez-Collazo, E; Bosca, L; Fernandez-Velasco, M</t>
  </si>
  <si>
    <t>Role of NOD1 in Heart Failure Progression via Regulation of Ca2+ Handling</t>
  </si>
  <si>
    <t>[Val-Blasco, Almudena; Benito, Gemma; Lopez-Collazo, Eduardo; Fernandez-Velasco, Maria] La Paz Univ Hosp, Innate Immune Response Grp, Inst Invest La Paz, Madrid, Spain; [Piedras, Maria Jose G. M.; Zaragoza, Carlos] Univ Francisco de Vitoria, Univ Hosp Ramon y Cajal, Dept Cardiol, Madrid, Spain; [Ruiz-Hurtado, Gema] Hosp Univ 12 Octubre, Inst Invest I 12, Unidad Hipertens, Madrid, Spain; [Suarez, Natalia; Generosa Crespo-Leiro, Maria; Vasquez-Echeverri, Daniel] Univ A Coruna, Dept Cardiol, Inst Invest Biomed A Coruna, Complexo Hosp Univ A Coruna,Serv Gallego Salud, Coruna, Spain; [Prieto, Patricia; Gonzalez-Ramos, Silvia; Delgado, Carmen; Bosca, Lisardo] CSIC, Inst Invest Biomed Alberto Sols, Madrid, Spain; [Gomez-Hurtado, Nieves; Delgado, Carmen] Univ Complutense, Sch Med, Dept Pharmacol, Madrid, Spain; [Pereira, Laetitia] Univ Calif Davis, Dept Pharmacol, Davis, CA 95616 USA; [Domenech, Nieves] Complexo Hosp Univ A Coruna, Biobanco A Coruna, Coruna, Spain; [Domenech, Nieves] Inst Invest Biomed, Coruna, Spain; [Nunez, Gabriel] Univ Michigan, Sch Med, Dept Pathol, Ann Arbor, MI USA; [Nunez, Gabriel] Univ Michigan, Sch Med, Ctr Comprehens Canc, Ann Arbor, MI USA; [Lopez-Collazo, Eduardo] Ctr Invest Biomed Red Enfermedades Resp, Ctr Biomed Res Network, Madrid, Spain</t>
  </si>
  <si>
    <t>Fernandez-Velasco, M (reprint author), IdiPAZ, Inst Invest Hosp la Paz, Paseo Castellana 261, Madrid 28046, Spain.; Bosca, L (reprint author), IIB Alberto Sols, Inst Invest Biomed Alberto Sols, CSIC, Arturo Duperier 4, Madrid 28029, Spain.</t>
  </si>
  <si>
    <t>Lambertucci, F; Motino, O; Villar, S; Rigalli, JP; Alvarez, MD; Catania, VA; Martin-Sanz, P; Carnovale, CE; Quiroga, AD; Frances, DE; Ronco, MT</t>
  </si>
  <si>
    <t>Benznidazole, the trypanocidal drug used for Chagas disease, induces hepatic NRF2 activation and attenuates the inflammatory response in a murine model of sepsis</t>
  </si>
  <si>
    <t>TOXICOLOGY AND APPLIED PHARMACOLOGY</t>
  </si>
  <si>
    <t>[Lambertucci, Flavia; Pablo Rigalli, Juan; de Lujan Alvarez, Maria; Catania, Viviana A.; Ester Carnovale, Cristina; Dario Quiroga, Ariel; Eleazar Frances, Daniel; Teresa Ronco, Maria] Inst Fisiol Expt IFISE CONICET, Suipacha 570, RA-2000 Rosario, Argentina; [Motino, Omar; Martin-Sanz, Paloma] CSIC UAM, Inst Invest Biomed Alberto Sols, Arturo Duperier 4, Madrid 28029, Spain; [Villar, Silvina] UNR, Fac Ciencias Med, Inst Inmunol, Suipacha 531, RA-2000 Rosario, Argentina; [Martin-Sanz, Paloma] Ctr Invest Biomed Red Enfermedades Hepat &amp; Digest, Monforte de Lemos 3-5, Madrid 28029, Spain</t>
  </si>
  <si>
    <t>Ronco, MT (reprint author), Inst Fisiol Expt IFISE CONICET, Suipacha 570, RA-2000 Rosario, Argentina.</t>
  </si>
  <si>
    <t>0041-008X</t>
  </si>
  <si>
    <t>JAN 15</t>
  </si>
  <si>
    <t>PGE2 induces apoptosis of hepatic stellate cells and attenuates liver fibrosis in mice by downregulating miR-23a-5p and miR-28a-5p.</t>
  </si>
  <si>
    <t>Brea, R; Motino, O; Frances, D; Garcia-Monzon, C; Vargas, J; Fernandez-Velasco, M; Bosca, L; Casado, M; Martin-Sanz, P; Agra, N</t>
  </si>
  <si>
    <t>Biochimica et biophysica acta</t>
  </si>
  <si>
    <t>325-337</t>
  </si>
  <si>
    <t>2017 Nov 03 (Epub 2017 Nov 03)</t>
  </si>
  <si>
    <t>Instituto de Investigaciones Biomedicas (IIB) "Alberto Sols", CSIC-UAM, Arturo Duperier 4, 28029 Madrid, Spain.</t>
  </si>
  <si>
    <t>0006-3002</t>
  </si>
  <si>
    <t>Netherlands</t>
  </si>
  <si>
    <t>10.1016/j.bbadis.2017.11.001</t>
  </si>
  <si>
    <t>PD-L1 Overexpression During Endotoxin Tolerance Impairs the Adaptive Immune Response in Septic Patients via HIF1alpha.</t>
  </si>
  <si>
    <t>Avendano-Ortiz, Jose; Maroun-Eid, Charbel; Martin-Quiros, Alejandro; Toledano, Victor; Cubillos-Zapata, Carolina; Gomez-Campelo, Paloma; Varela-Serrano, Anibal; Casas-Martin, Jose; Llanos-Gonzalez, Emilio; Alvarez, Enrique; Garcia-Rio, Francisco; Aguirre, Luis A; Hernandez-Jimenez, Enrique; Lopez-Collazo, Eduardo</t>
  </si>
  <si>
    <t>2017 Jul 29 (Epub 2017 Jul 29)</t>
  </si>
  <si>
    <t>Innate Immunity Group.</t>
  </si>
  <si>
    <t>10.1093/infdis/jix279</t>
  </si>
  <si>
    <t>Journal of infectious diseases</t>
  </si>
  <si>
    <t>Rodriguez-Sanz, A; Sanchez-Villanueva, R; Dominguez-Ortega, J; Fiandor, AM; Ruiz, MP; Trocoli, F; Diaz-Tejeiro, R; Cadenillas, C; Gonzalez, E; Martinez, V; Lopez-Trascasa, M; Quirce, S; Selgas, R; Bellon, T</t>
  </si>
  <si>
    <t>Mechanisms Involved in Hypersensitivity Reactions to Polysulfone Hemodialysis Membranes</t>
  </si>
  <si>
    <t>ARTIFICIAL ORGANS</t>
  </si>
  <si>
    <t>[Rodriguez-Sanz, Aranzazu; Sanchez-Villanueva, Rafael; Dominguez-Ortega, Javier; Fiandor, Ana-Maria; Ruiz, Maria-Paz; Trocoli, Filomena; Diaz-Tejeiro, Rafael; Cadenillas, Carlos; Gonzalez, Elena; Martinez, Virginia; Lopez-Trascasa, Margarita; Quirce, Santiago; Selgas, Rafael; Bellon, Teresa] Hosp La Paz, Hlth Res Inst IdiPAZ Res, Paseo Castellana 261 Edificio IdiPAZ,3 Planta, Madrid 28046, Spain</t>
  </si>
  <si>
    <t>Bellon, T (reprint author), Hosp La Paz, Hlth Res Inst IdiPAZ Res, Paseo Castellana 261 Edificio IdiPAZ,3 Planta, Madrid 28046, Spain.</t>
  </si>
  <si>
    <t>0160-564X</t>
  </si>
  <si>
    <t>E285</t>
  </si>
  <si>
    <t>E295</t>
  </si>
  <si>
    <t>Tortajada, A; Gutierrez, E; de Jorge, EG; Anter, J; Segarra, A; Espinosa, M; Blasco, M; Roman, E; Marco, H; Quintana, LF; Gutierrez, J; Pinto, S; Lopez-Trascasa, M; Praga, M; de Cordoba, SR</t>
  </si>
  <si>
    <t>Elevated factor H-related protein 1 and factor H pathogenic variants decrease complement regulation in IgA nephropathy</t>
  </si>
  <si>
    <t>KIDNEY INTERNATIONAL</t>
  </si>
  <si>
    <t>[Tortajada, Agustin; Anter, Jaouad; Pinto, Sheila; Rodriguez de Cordoba, Santiago] Dept Cellular &amp; Mol Med, Madrid, Spain; [Tortajada, Agustin; Anter, Jaouad; Pinto, Sheila; Lopez-Trascasa, Margarita; Rodriguez de Cordoba, Santiago] Ctr Biol Res, Madrid, Spain; [Tortajada, Agustin; Anter, Jaouad; Pinto, Sheila; Lopez-Trascasa, Margarita; Rodriguez de Cordoba, Santiago] Ctr Biomed Network Res Rare Dis, Madrid, Spain; [Gutierrez, Eduardo; Praga, Manuel] Hosp 12 Octubre Imas12, Dept Nephrol, Res Inst, Madrid, Spain; [Goicoechea de Jorge, Elena; Gutierrez, Josue] Univ Complutense Madrid, Dept Immunol, Fac Med, Madrid, Spain; [Goicoechea de Jorge, Elena; Gutierrez, Josue] Hosp 12 Octubre Imas12, Res Inst, Madrid, Spain; [Segarra, Alfons] Hosp Valle De Hebron, Div Nephrol, Barcelona, Spain; [Espinosa, Mario] Hosp Reina Sofia, Dept Nephrol, Cordoba, Spain; [Blasco, Miquel; Quintana, Luis F.] Univ Barcelona, Dept Med, Hosp Clin, Barcelona, Spain; [Roman, Elena] Hosp La Fe, Pediat Nephrol Unit, Valencia, Spain; [Marco, Helena] Hosp Badalona Germans Trias &amp; Pujol, Serv Nefrol, Barcelona, Spain; [Lopez-Trascasa, Margarita] Hosp Univ La Paz, Unidad Inmunol, Madrid, Spain; [Praga, Manuel] Univ Complutense, Dept Med, Madrid, Spain</t>
  </si>
  <si>
    <t>de Cordoba, SR (reprint author), Ctr Invest Biol, Dept Med Celular &amp; Mol, Ramiro de Maeztu 9, Madrid 28040, Spain.</t>
  </si>
  <si>
    <t>0085-2538</t>
  </si>
  <si>
    <t>Corvillo, F; Aparicio, V; Garrido, S; de Miguel, MP; Lopez-Trascasa, M</t>
  </si>
  <si>
    <t>Complement profile and autoantibodies against adipocytes on acquired lipodystrophies</t>
  </si>
  <si>
    <t>MOLECULAR IMMUNOLOGY</t>
  </si>
  <si>
    <t>[Corvillo, Fernando; Garrido, Sofia; Lopez-Trascasa, Margarita] La Paz Univ Hosp, Immunol Unit, IdiPAZ, Ctr Invest Biomed Red Enfermedades Raras CIBERER, Madrid, Spain; [Aparicio, Veronica; Paz de Miguel, Maria] La Paz Univ Hosp, Hosp Res Inst, IdiPAZ, Cell Engn Lab, Madrid, Spain</t>
  </si>
  <si>
    <t>0161-5890</t>
  </si>
  <si>
    <t>Dragon-Durey, MA; Kanga, U; Loiseau, P; Togarsimalemath, SK; Valoti, E; Lopez-Trascasa, M; Marchbank, K; Szilagyi, A; Puruswani, M; Mourya, M; Tyagi, S; Senant, M; Sanchez-Corral, P; Goodship, T; Prohaszka, Z; de Cordoba, SR; Bagga, A</t>
  </si>
  <si>
    <t>HLA study in anti-complement factor H antibody-associated atypical hemolytic uremic syndrome</t>
  </si>
  <si>
    <t>[Dragon-Durey, M. -A.; Senant, Marie] Paris Descartes Univ, INSERM, UMRS 1138, Paris, France; [Kanga, Uma; Puruswani, Mamta; Mourya, Manish; Tyagi, Shweta; Bagga, Arvind] All India Inst Med Sci, New Delhi, India; [Loiseau, Pascale] St Louis Hosp, Paris, France; [Togarsimalemath, Shambhuprasad K.] INSERM, UMRS 1138, Paris, France; [Valoti, Elisabetta] Mario Negri Inst Pharmacol Res, Milan, Italy; [Lopez-Trascasa, Margarita; Sanchez-Corral, Pilar] Hosp La Paz, Madrid, Spain; [Marchbank, Kevin; Goodship, Tim] Newcastle Univ, Newcastle Upon Tyne, Tyne &amp; Wear, England; [Szilagyi, Agnes; Prohaszka, Zoltan] Semmelweis Univ, Budapest, Hungary; [de Cordoba, Santiago Rodriguez] Ctr Biol Invest, Madrid, Spain</t>
  </si>
  <si>
    <t>Gomez, I; Velez, C; Sanchez-Corral, P</t>
  </si>
  <si>
    <t>Quantitative Western-blot profiles of factor H and factor H-related proteins in atypical haemolytic uraemic syndrome and C3 glomerulopathy</t>
  </si>
  <si>
    <t>[Gomez, Irene; Velez, Cesar; Sanchez-Corral, Pilar] Hosp Univ La Paz IdiPAZ, Inst Invest Sanitaria, Paseo Castellana 261, Madrid 28046, Spain; [Sanchez-Corral, Pilar] CIBERER, Madrid, Spain</t>
  </si>
  <si>
    <t>Tortajada, A; Gutierrez-Tenorio, J; Gonzalez, AS; Letosa, RM; Bouthelier, A; Sanchez-Corral, P; Goicoechea, E; de Cordoba, SR</t>
  </si>
  <si>
    <t>Novel duplication of the FHRs dimerization domain associated with C3G</t>
  </si>
  <si>
    <t>[Tortajada, Agustin; Gutierrez-Tenorio, Josue; Goicoechea, Elena] Univ Complutense Madrid, Sch Med, Dept Microbiol 1, Madrid, Spain; [Tortajada, Agustin; Gutierrez-Tenorio, Josue; Goicoechea, Elena] Hosp 12 Octubre imas12, Res Inst, Madrid, Spain; [Saiz Gonzalez, Ana] Hosp Univ Ramon y Cajal, Serv Anat Patol, Madrid, Spain; [Marcen Letosa, Roberto] Hosp Univ Ramon y Cajal, Dept Nephrol, Madrid, Spain; [Bouthelier, Antonio] Hosp Univ La Paz IdiPAZ, Inst Invest Sanitaria, Madrid, Spain; [Sanchez-Corral, Pilar; Rodriguez de Cordoba, Santiago] CIBERER, Madrid, Spain; [Tortajada, Agustin; Gutierrez-Tenorio, Josue; Saiz Gonzalez, Ana; Marcen Letosa, Roberto; Bouthelier, Antonio; Sanchez-Corral, Pilar; Goicoechea, Elena; Rodriguez de Cordoba, Santiago] CSIC, Ctr Invest Biol, Madrid, Spain</t>
  </si>
  <si>
    <t>Espino, M; Pena, A; Izquierdo, E; Vazquez-martul, M; Herrero, M; Zarauza, A; Vara, J</t>
  </si>
  <si>
    <t>IDIOPATHIC MEMBRANOUS NEPHROPATHY IN CHILDHOOD</t>
  </si>
  <si>
    <t>PEDIATRIC NEPHROLOGY</t>
  </si>
  <si>
    <t>[Espino, Mar; Zarauza, Alejandro; Vara, Julia] Hosp 12 Octubre, Pediat Nephrol, Madrid, Spain; [Pena, Antonia] Hosp La Paz, Pediat Nephrol, Madrid, Spain; [Izquierdo, Elvira] Hosp Gregorio Maranon, Pediat Nephrol, Madrid, Spain; [Vazquez-martul, Mercedes] Hosp Nino Jesus, Pediat Nephrol, Madrid, Spain; [Herrero, Maria] Hosp De Cruces, Pediat Nephrol, Bilbao, Spain</t>
  </si>
  <si>
    <t>0931-041X</t>
  </si>
  <si>
    <t>Fernandez-Paredes, L; Casrouge, A; Decalf, J; de Andres, C; Villar, LM; de Diego, RP; Alonso, B; Cermeno, JCA; Arroyo, R; Tejera-Alhambra, M; Navarro, J; Oreja-Guevara, C; Trascasa, ML; Seyfferth, A; Martinez, MAG; Lafuente, RA; Albert, ML; Sanchez-Ramon, S</t>
  </si>
  <si>
    <t>Multimarker risk stratification approach at multiple sclerosis onset</t>
  </si>
  <si>
    <t>CLINICAL IMMUNOLOGY</t>
  </si>
  <si>
    <t>[Fernandez-ParedesLidia; AlonsoBarbara; Sanchez-RamonSilvia] Hosp Clin San Carlos, Dept Clin Immunol, CalleProf Martin Lagos SN, Madrid 2040, Spain; [Fernandez-ParedesLidia; AlonsoBarbara; Sanchez-RamonSilvia] Hosp Clin San Carlos, IdISSC, Madrid, Spain; [Fernandez-ParedesLidia; Perez de DiegoRebeca; Sanchez-RamonSilvia] Univ Complutense Madrid, Sch Med, Dept Microbiol 1, Madrid, Spain; [CasrougeArmanda; DecalfJeremie; AlbertMatthew L] Inst Pasteur, Lab Dendrit Cell Biol, Paris, France; [de AndresClara] Hosp Gen Univ Gregorio Maranon, Dept Neurol, Madrid, Spain; [VillarLuisa Maria] Hosp Ramon &amp; Cajal, Dept Immunol, Madrid, Spain; [Alvarez CermenoJose Carlos] Hosp Ramon &amp; Cajal, Dept Neurol, Madrid, Spain; [ArroyoRafael; Oreja-GuevaraCelia; Garcia MartinezMaria Angel; Alvarez LafuenteRoberto] Hosp Clin San Carlos, Dept Neurol, Madrid, Spain; [Tejera-AlhambraMarta; NavarroJoaquin] Hosp Gen Univ Gregorio Maranon, Dept Immunol, Madrid, Spain; [Lopez TrascasaMargarita] Hosp Univ La Paz, IdiPAZ Inst Hlth Res, Immunol Unit, Madrid, Spain; [SeyfferthAnsgar] STAT UP Stat Consulting &amp; Data Sci Serv, Madrid, Spain</t>
  </si>
  <si>
    <t>Sanchez-Ramon, S (reprint author), Hosp Clin San Carlos, Dept Clin Immunol, CalleProf Martin Lagos SN, Madrid 2040, Spain.</t>
  </si>
  <si>
    <t>1521-6616</t>
  </si>
  <si>
    <t>Espinosa, L; Camblor, CF; Melgar, AA; Melgosa, M; Zarauza, A; Pena, A; Urrutia, MJM</t>
  </si>
  <si>
    <t>IS LIVE DONOR TRANSPLANTATION THE BEST OPTION FOR RECIPIENTS UNDER 15 KG?</t>
  </si>
  <si>
    <t>PEDIATRIC TRANSPLANTATION</t>
  </si>
  <si>
    <t>[Espinosa, L.; Camblor, C. F.; Melgar, A. A.; Melgosa, M.; Zarauza, A.; Pena, A.; Urrutia, M. J. M.] Hosp Univ la Paz, Nefrol &amp; Urol Infantil, Madrid, Spain</t>
  </si>
  <si>
    <t>1397-3142</t>
  </si>
  <si>
    <t>Alonso, A; Rodriguez, S; Espinosa, L; Garcia, C; Melgosa, M; Camarena, A; Fernandez, C</t>
  </si>
  <si>
    <t>CALCIDIOL INSUFFICIENCY IN KIDNEY TRANSPLANTED CHILDREN IMPROVE MORE WITH SPORT PRACTICE THAN ISOLATED ORALLY CHOLECALCIFEROL.</t>
  </si>
  <si>
    <t>[Alonso, A.; Rodriguez, S.; Espinosa, L.; Garcia, C.; Melgosa, M.; Camarena, A.; Fernandez, C.] Hosp La Paz, Paediat Nephrol, Madrid, Spain</t>
  </si>
  <si>
    <t>Melgar, AA; Rodriguez, S; Espinosa, L; Camarena, A; Meseguer, CG; Melgosa, M; Fernandez, C; Zarauza, A</t>
  </si>
  <si>
    <t>Calcidiol insufficiency in transplanted children improve more with sport practice than isolated orally cholecalciferol</t>
  </si>
  <si>
    <t>[Alonso Melgar, A.; Rodriguez, S.; Espinosa, L.; Camarena, A.; Garcia Meseguer, C.; Melgosa, M.; Fernandez, C.; Zarauza, A.] Hosp La Paz, Serv Nefrol Pediat, Madrid, Spain</t>
  </si>
  <si>
    <t>Lopez, SR; Moya, EB; Carrion, AP; Torres, EI; Camblor, CF; Roman, LE</t>
  </si>
  <si>
    <t>The maintained hypocomplementemia and the positivity of the nephritic factor seem to be poor prognostic factors in patients diagnosed with C3 glomerulopathy.</t>
  </si>
  <si>
    <t>[Rodriguez Lopez, S.; Ballesteros Moya, E.; Pena Carrion, A.; Ingles Torres, E.; Fernandez Camblor, C.; Espinosa Roman, L.] Hosp Univ La Paz, Unidad Nefrol Pediat, Madrid, Spain</t>
  </si>
  <si>
    <t>Rodriguez-Jimenez, C; Santos-Simarro, F; Campos-Barros, A; Camarena, C; Lledin, D; Vallespin, E; del Pozo, A; Mena, R; Lapunzina, P; Rodriguez-Novoa, S</t>
  </si>
  <si>
    <t>A new variant in PHKA2 is associated with glycogen storage disease type IXa</t>
  </si>
  <si>
    <t>MOLECULAR GENETICS AND METABOLISM REPORTS</t>
  </si>
  <si>
    <t>[Rodriguez-Jimenez, Carmen; Santos-Simarro, Fernando; Campos-Barros, Angel; Vallespin, Elena; del Pozo, Angela; Mena, Rocio; Lapunzina, Pablo; Rodriguez-Novoa, Sonia] Univ Autonoma Madrid, IdiPAZ, Hosp Univ La Paz, Inst Med &amp; Mol Genet INGEMM, Madrid, Spain; [Camarena, Carmen; Lledin, Dolores] Hosp Univ La Paz, Hepatol Unit, Madrid, Spain; [Santos-Simarro, Fernando; Campos-Barros, Angel; Vallespin, Elena; del Pozo, Angela; Lapunzina, Pablo] Inst Carlos III, U753, CIBERER, Madrid, Spain</t>
  </si>
  <si>
    <t>Rodriguez-Novoa, S (reprint author), Hosp Univ La Paz, Genet Metab Dis Lab INGEMM, Paseo Castellana 261, Madrid 28046, Spain.</t>
  </si>
  <si>
    <t>2214-4269</t>
  </si>
  <si>
    <t>Hidalgo, MS; Merinero, HM; Lopez, A; Anter, J; Garcia, SP; Gonzalez-Fernandez, FA; Fores, R; Lopez-Trascasa, M; Villegas, A; Ojeda, E; de Cordoba, SR</t>
  </si>
  <si>
    <t>Extravascular hemolysis and complement consumption in Paroxysmal Nocturnal Hemoglobinuria patients undergoing eculizumab treatment</t>
  </si>
  <si>
    <t>IMMUNOBIOLOGY</t>
  </si>
  <si>
    <t>[Subias Hidalgo, Marta; Martin Merinero, Hector; Lopez, Alicia; Anter, Jaouad; Pinto Garcia, Sheila; Rodriguez de Cordoba, Santiago] Ctr Invest Biol &amp; Ciber Enfermedades Rares, Madrid, Spain; [Ataulfo Gonzalez-Fernandez, Fernando; Villegas, Ana] Hosp Clin San Carlos Madrid, Serv Hematol, Madrid, Spain; [Fores, Rafael; Ojeda, Emilio] Hosp Univ Puerta Hierro, Serv Hematol, Madrid, Spain; [Lopez-Trascasa, Margarita] Hosp Univ La Paz &amp; Ciber Enfermedades Raras, Unidad Inmunol, Madrid, Spain</t>
  </si>
  <si>
    <t>de Cordoba, SR (reprint author), Ctr Invest Biol, Dept Med Celular &amp; Mol, Ramiro Maeztu 9, Madrid 28040, Spain.</t>
  </si>
  <si>
    <t>0171-2985</t>
  </si>
  <si>
    <t>Francisco-Recuero, I; Gil, AI; Madejon, A; Sanchez-Pacheco, A; Romero, M; Garcia, A; Olveira, A; Castillo, P; Erdonzain, JC; Perales, C; Domingo, E; Mena, R; Garcia-Samaniego, J</t>
  </si>
  <si>
    <t>Allelic variantes of Aurora B kinase gene can be related with fibrosis progression in chronic hepatitis C</t>
  </si>
  <si>
    <t>JOURNAL OF HEPATOLOGY</t>
  </si>
  <si>
    <t>[Francisco-Recuero, I.; Gil, A. I.; Madejon, A.; Romero, M.; Garcia, A.; Olveira, A.; Castillo, P.; Erdonzain, J. C.; Garcia-Samaniego, J.] Hosp Univ La Paz, Hepatol Unit, Madrid, Spain; [Francisco-Recuero, I.; Garcia-Samaniego, J.] Hosp Univ La Paz, Fdn Invest Biomed, Madrid, Spain; [Francisco-Recuero, I.; Gil, A. I.; Madejon, A.; Romero, M.; Garcia, A.; Olveira, A.; Castillo, P.; Erdonzain, J. C.; Perales, C.; Domingo, E.; Garcia-Samaniego, J.] Ctr Invest Biomed Red Enfermedades Hepat &amp; Digest, Madrid, Spain; [Sanchez-Pacheco, A.] Univ Autonoma Madrid, Biochem Dept, Madrid, Spain; [Perales, C.] HUVH, VHIR, Lab Malalties Hepat, Liver Unit,Internal Med, Barcelona, Spain; [Domingo, E.] Consejo Super Invest Cient CSIC UAM, CBMSO, Madrid, Spain; [Mena, R.] Inst Genet Med &amp; Mol INGEMM, Madrid, Spain</t>
  </si>
  <si>
    <t>0168-8278</t>
  </si>
  <si>
    <t>S319</t>
  </si>
  <si>
    <t>S320</t>
  </si>
  <si>
    <t>Gil, AI; Francisco-Recuero, I; Madejon, A; Romero, M; Garcia, A; Carrillo, MS; Castillo, P; Erdozain, JC; Olveira, A; Mena, R; Garcia-Samaniego, J</t>
  </si>
  <si>
    <t>PreS1/PreS2/S and precore/core mutations related with major risk of hepatocellular carcinoma in patients with "grey-zone" chronic hepatitis B</t>
  </si>
  <si>
    <t>[Gil, A. I.; Francisco-Recuero, I.; Madejon, A.; Romero, M.; Garcia, A.; Castillo, P.; Erdozain, J. C.; Olveira, A.; Garcia-Samaniego, J.] Hosp Univ La Paz, Hepatol Unit, Madrid, Spain; [Gil, A. I.; Francisco-Recuero, I.; Romero, M.; Garcia, A.; Erdozain, J. C.; Olveira, A.; Garcia-Samaniego, J.] CIBEREHD, Madrid, Spain; [Francisco-Recuero, I.; Garcia-Samaniego, J.] Hosp Univ La Paz, Fdn Invest Biomed, Madrid, Spain; [Carrillo, M. S.] Inst Salud Carlos III, Madrid, Spain; [Mena, R.] Inst Genet Med &amp; Mol, Madrid, Spain</t>
  </si>
  <si>
    <t>S482</t>
  </si>
  <si>
    <t>Human plasma C3 is essential for the development of memory B, but not T, lymphocytes.</t>
  </si>
  <si>
    <t>Jimenez-Reinoso, Anais; Marin, Ana V; Subias, Marta; Lopez-Lera, Alberto; Roman-Ortiz, Elena; Payne, Kathryn; Ma, Cindy S; Arbore, Giuseppina; Kolev, Martin; Freeley, Simon J; Kemper, Claudia; Tangye, Stuart G; Fernandez-Malave, Edgar; Rodriguez de Cordoba, Santiago; Lopez-Trascasa, Margarita; Regueiro, Jose R</t>
  </si>
  <si>
    <t>2017 Nov 04 (Epub 2017 Nov 04)</t>
  </si>
  <si>
    <t>Department of Immunology, Complutense University School of Medicine and 12 de Octubre Health Research Institute (imas12), Madrid, Spain.</t>
  </si>
  <si>
    <t>1097-6825</t>
  </si>
  <si>
    <t>Journal of allergy and clinical immunology</t>
  </si>
  <si>
    <t>Gutierrez-camino, A; Martin-guerrero, I; De Andoin, NG; Navajas, A; Sastre, A; Carbone-baneres, A; Garcia-ariza, M; Astigarraga, I; Garcia-orad, A</t>
  </si>
  <si>
    <t>MIR-3117 and MIR-3689D2 in MAPK Signaling Pathway: Implication in Childhood Acute Lymphoblastic Leukemia Susceptibility</t>
  </si>
  <si>
    <t>PEDIATRIC BLOOD &amp; CANCER</t>
  </si>
  <si>
    <t>[Gutierrez-camino, A.; Martin-guerrero, I.; Garcia-orad, A.] Univ Basque Country UPV EHU, Genet Phys Anthropol &amp; Anim Physiol, Leioa, Spain; [Garcia De Andoin, N.] Univ Hosp Donostia, Pediat, Donostia San Sebastian, Spain; [Navajas, A.] BioCruces Hlth Res Inst, Pediat, Baracaldo, Spain; [Sastre, A.] Univ Hosp La Paz, Oncohaematol, Madrid, Spain; [Carbone-baneres, A.] Univ Hosp Miguel Servet, Pediat, Zaragoza, Spain; [Garcia-ariza, M.; Astigarraga, I.] Univ Hosp Cruces, Pediat, Baracaldo, Spain</t>
  </si>
  <si>
    <t>1545-5009</t>
  </si>
  <si>
    <t>S175</t>
  </si>
  <si>
    <t>S176</t>
  </si>
  <si>
    <t>Umerez, M; Gutierrez-Camino, A; Garcia-Ariza, M; Sastre, A; de Andoin, NG; Echebarria-Barona, A; Astigarraga, I; Navajas, A; Garcia-Orad, A</t>
  </si>
  <si>
    <t>SNPS in Micrornas Associated with Vincristine Induced Neurotoxicity in Spanish Children with Acute Lymphoblastic Leukemia</t>
  </si>
  <si>
    <t>[Umerez, M.; Gutierrez-Camino, A.; Garcia-Orad, A.] Univ Basque Country, Genet Phys Anthropol &amp; Anim Physiol, Leioa, Spain; [Garcia-Ariza, M.; Echebarria-Barona, A.; Astigarraga, I.] Univ Hosp Cruces, Dept Pediat, Bilbao, Spain; [Sastre, A.] Univ Hosp La Paz, Dept Oncohaematol, Madrid, Spain; [Garcia de Andoin, N.] Universitary Hosp Donostia, Dept Paediat, San Sebastian, Spain; [Navajas, A.] BioCruces Hlth Res Inst, Bilbao, Spain</t>
  </si>
  <si>
    <t>S402</t>
  </si>
  <si>
    <t>Brito-Zeron, P; Flores-Chavez, A; Moral, PM; Martinez-Zapico, A; Hernandez-Jimenez, P; Rodriguez, GF; Guerrero, PP; Fonseca, E; Robles, A; Herrero, MV; de la Pena, ARD; Forner, MJ; Larranaga, JR; Carballeira, MR; Llorente, LFV; Munoz, MR; Hurtado, R; Morcillo, C; Retamozo, S; Ramos-Casals, M</t>
  </si>
  <si>
    <t>Infection Is the Major Trigger of Adult Hemophagocytic Syndrome, an Orphan Systemic Hyperinflammatory, Life-Threatening Disease: Analysis in 147 Patients (GEAS-SEMI Registry)</t>
  </si>
  <si>
    <t>[Brito-Zeron, Pilar] Hosp Clin Barcelona, ICMID, Dept Syst Autoimmune Dis,Lab Syst Autoimmune Dis, Inst Invest Biomed August Pi i Sunyer IDIBAPS,CEL, Barcelona, Spain; [Flores-Chavez, Alejandra] Hosp Clin Barcelona, ICMiD, Dept Autoimmune Dis, Barcelona, Spain; [Flores-Chavez, Alejandra] Univ Colima, CUIB, Programa Doctorado Ciencias Med, Colima, Mexico; [Flores-Chavez, Alejandra] Hosp Especialidades Ctr Med La Raza, Inst Mexicano Seguro Social, Ctr Med Nacl Occidente, UMAE,Unidad Invest Biomed 02,Unidad Invest Epidem, Guadalajara, Jalisco, Mexico; [Moral Moral, Pedro] Hosp La Fe Valencia, Valencia, Spain; [Martinez-Zapico, A.] Hosp Univ Asturias, Oviedo, Oviedo, Spain; [Hernandez-Jimenez, Pilar] Hosp 12 Octubre, Internal Med, Madrid, Spain; [Fraile Rodriguez, Guadalupe] Hosp Ramon &amp; Cajal, Internal Med, Madrid, Spain; [Perez Guerrero, Patricia] Hosp Univ Puerta del Mar, Dept Internal Med, Cadiz, Cadiz, Spain; [Fonseca, Eva] Hosp Cabuenes, Internal Med, Gijon, Gijon, Spain; [Robles, Angel] Hosp La Paz, Internal Med, Madrid, Spain; [Vaquero Herrero, Maria] Complejo Asistencial Univ Salamanca, Salamanca, Spain; [de Temino de la Pena, Angela Ruiz] Hosp Rio Hortega Valladolid, Valladolid, Spain; [Jose Forner, Maria] Hosp Clin Valencia, Dept Internal Med, Valencia, Spain; [Ramon Larranaga, Jose] Hosp Xeral Vigo, Dept Internal Med, Vigo, Vigo, Spain; [Rodriguez Carballeira, Monica] Hosp Mutua Terrasa, Terrassa, Spain; [Viejo Llorente, Luis Fernando] Hosp Virgen Salud Toledo, Toledo, Spain; [Ruiz Munoz, Manuel] Hosp Univ Fdn Alcorcon, Dept Internal Med, Madrid, Spain; [Hurtado, Roberto] Hosp Vega Baja de Orihuela, Alicante, Spain; [Morcillo, Cesar] Hosp CIMA Sanitas, Dept Med, Barcelona, Barcelona, Spain; [Retamozo, Soledad] Univ Cordoba IUCBC, Inst Univ Biomed Sci, Hosp Privado Univ Cordoba, Rheumatol Unit, Cordoba, Argentina; [Ramos-Casals, Manuel] Hosp Clin Barcelona, ICMID, Dept Syst Autoimmune Dis,Lab Syst Autoimmune Dis, Inst Invest Biomed August Pi i Sunyer IDIBAPS,CEL, Barcelona, Spain; [Ramos-Casals, Manuel] Univ Barcelona, Dept Med, Barcelona, Spain</t>
  </si>
  <si>
    <t>Flores-Chavez, A; Retamozo, S; Robles, A; Rodriguez, GF; Arteaga, S; Galceran-Chaves, C; Perez-Alvarez, R; de Lis, MP; Kostov, B; Ramos-Casals, M; Brito-Zeron, P</t>
  </si>
  <si>
    <t>Protein-Losing Enteropathy in Patients with Systemic Autoimmune Diseases: Characterization of 263 Cases (GEAS-SEMI Spanish Cohort)</t>
  </si>
  <si>
    <t>[Flores-Chavez, Alejandra] Hosp Clin Barcelona, ICMiD, Dept Autoimmune Dis, Barcelona, Spain; [Flores-Chavez, Alejandra] Inst Mexicano Seguro Social, Ctr Med Nacl Occidente, Hosp Especialidades, UMAE,Unidad Invest Biomed 02,Unidad Invest Epidem, Tepatitlan De Morelos, Jalisco, Mexico; [Flores-Chavez, Alejandra] Univ Colima, CUIB, Programa Doctorado Ciencias Med, Colima, Mexico; [Retamozo, Soledad] Univ Nacl Cordoba, CONICET, INICSA, Inst Invest Ciencias Salud, Cordoba, Argentina; [Retamozo, Soledad; Ramos-Casals, Manuel; Brito-Zeron, Pilar] Hosp Clin Barcelona, ICMID, Dept Syst Autoimmune Dis,Lab Syst Autoimmune Dis, Inst Invest Biomed August Pi I Sunyer IDIBAPS,CEL, Barcelona, Spain; [Retamozo, Soledad] Univ Cordoba IUCBC, Inst Univ Biomed Sci, Hosp Privado Univ Cordoba, Rheumatol Unit, Cordoba, Argentina; [Robles, Angel] Hosp La Paz, Dept Internal Med, Madrid, Spain; [Fraile Rodriguez, Guadalupe] Hosp Ramon &amp; Cajal, Int Med, Madrid, Spain; [Arteaga, Sofia] Hosp Clin Barcelona, ICMiD, Dept Autoimmune Dis, Barcelona, Spain; [Arteaga, Sofia] Univ Antioquia, Medellin, Colombia; [Galceran-Chaves, Celeste] Hosp Clin Barcelona, Neurosci Clin Inst, Barcelona, Spain; [Perez-Alvarez, Roberto; Perez de Lis, Marta] Hosp Alvaro Cunqueiro, Dept Internal Med, Vigo, Spain; [Kostov, Belchin] CAPSE, Ctr Assistencia Primaria ABS Les Corts, IDIBAPS, Primary Care Res Grp, Barcelona, Spain; [Ramos-Casals, Manuel] Univ Barcelona, Dept Med, Barcelona, Spain; [Brito-Zeron, Pilar] Hosp CIMA Sanitas, Dept Med, Autoimmune Dis Unit, Barcelona, Bacelona, Spain</t>
  </si>
  <si>
    <t>Bautista, F; Gallego, S; Canete, A; Mora, J; de Heredia, CD; Cruz, O; Fernandez, JM; Rives, S; Berlanga, P; Hladun, R; Ribelles, AJ; Madero, L; Ramirez, M; Delgado, RF; Perez-Martinez, A; Mata, C; Llort, A; Broto, JM; Cela, ME; Ramirez, G; Sabado, C; Acha, T; Astigarraga, I; Sastre, A; Munoz, A; Guibelalde, M; Moreno, L</t>
  </si>
  <si>
    <t>Early clinical trials in paediatric oncology in Spain: a nationwide perspective</t>
  </si>
  <si>
    <t>[Bautista, Francisco; Madero, Luis; Ramirez, Manuel; Moreno, Lucas] Hosp Infantil Univ Nino Jesus, Unidad Invest Clin CNIO HNJ, Serv Hematol Oncol &amp; Trasplante Progenitores Hema, Madrid, Spain; [Gallego, Soledad; Diaz de Heredia, Cristina; Hladun, Raquel; Llort, Anna; Sabado, Constantino] Hosp Valle De Hebron, Unidad Oncol Pediat, Barcelona, Spain; [Canete, Adela; Maria Fernandez, Jose; Berlanga, Pablo; Juan Ribelles, Antonio] Hosp Univ &amp; Politecn La Fe, Unidad Oncol Pediat, Valencia, Spain; [Mora, Jaume; Cruz, Ofelia; Rives, Susana] Hosp St Joan de Deu, Unidad Oncol Pediat, Barcelona, Spain; [Fernandez Delgado, Rafael] Hosp Clin, Unidad Oncol Pediat, Valencia, Spain; [Perez-Martinez, Antonio; Sastre, Ana] Hosp La Paz, Unidad Oncol Pediat, Madrid, Spain; [Mata, Cristina; Elena Cela, Maria] Hosp Gregorio Maranon, Unidad Oncol Pediat, Madrid, Spain; [Martin Broto, Javier; Ramirez, Gema] Hosp Virgen del Rocio, Unidad Oncol Pediat, Seville, Spain; [Acha, Tomas] Hosp Carlos Haya, Unidad Oncol Pediat, Malaga, Spain; [Astigarraga, Itziar] Univ Basque Country, UPV EHU, Unidad Oncol Pediat, Hosp Univ Cruces,IIS BioCruces, Baracaldo, Spain; [Munoz, Ascension] Hosp Miguel Servet, Unidad Oncol Pediat, Zaragoza, Spain; [Guibelalde, Mercedes] Hosp Univ Son Espases, Unidad Oncol Pediat, Palma De Mallorca, Spain; [Moreno, Lucas] Inst Invest Princesa, Madrid, Spain</t>
  </si>
  <si>
    <t>Bautista, F (reprint author), Hosp Infantil Univ Nino Jesus, Unidad Invest Clin CNIO HNJ, Serv Hematol Oncol &amp; Trasplante Progenitores Hema, Madrid, Spain.</t>
  </si>
  <si>
    <t>Cortez, S; De Paz, R; Gasior, M; Martinez, A; Mozo, Y; Rosich, B; Valentin, J; Sastre, A; Perez, A</t>
  </si>
  <si>
    <t>MEMORY T CELLS DONOR LYMPHOCYTE INFUSIONS AFTER HAPLOIDENTICAL STEM CELL TRANSPLANTATION AS A SAFE PROCEDURE TO IMPROVE T-CELL RECONSTITUTION</t>
  </si>
  <si>
    <t>[Cortez, S.; De Paz, R.; Gasior, M.; Martinez, A.; Valentin, J.] Hosp Univ La Paz, Hematol, Madrid, Spain; [Mozo, Y.; Rosich, B.; Sastre, A.; Perez, A.] Hosp Univ La Paz, Pediat Hematol Oncol, Madrid, Spain</t>
  </si>
  <si>
    <t>Martinez-Velandia, A; Gasior, M; de Paz, R; Cortez, S; Bueno, D; Sastre, A; Canales, M; Perez-Martinez, A</t>
  </si>
  <si>
    <t>REDUCED INCIDENCE OF PRIMARY GRAFT FAILURE IN PATIENTS UNDERGOING HAPLOIDENTICAL STEM CELL TRANSPLANTATION: A SINGLE CENTER EXPERIENCE</t>
  </si>
  <si>
    <t>[Martinez-Velandia, A.; Gasior, M.; de Paz, R.; Cortez, S.; Canales, M.] Hosp Univ La Paz, Hematol &amp; Hemotherapy, Madrid, Spain; [Bueno, D.; Sastre, A.; Perez-Martinez, A.] Hosp Univ La Paz, Pediat Hematooncol, Madrid, Spain</t>
  </si>
  <si>
    <t>Garcia-Morato, MB; Garcia-Minaur, S; Garicano, JM; Simarro, FS; Molina, LDP; Lopez-Granados, E; Cerdan, AF; Pena, RR</t>
  </si>
  <si>
    <t>Mutations in PIK3R1 can lead to APDS2, SHORT syndrome or a combination of the two</t>
  </si>
  <si>
    <t>[Bravo Garcia-Morato, M.; Del Pino Molina, L.; Lopez-Granados, E.; Ferreira Cerdan, A.; Rodriguez Pena, R.] La Paz Univ Hosp, Dept Clin Immunol, IdiPAZ, Madrid, Spain; [Bravo Garcia-Morato, M.; Del Pino Molina, L.; Lopez-Granados, E.; Ferreira Cerdan, A.; Rodriguez Pena, R.] La Paz Inst Biomed Res, Lymphocyte Pathophysiol Grp, IdiPAZ, Madrid, Spain; [Garcia-Minaur, S.; Santos Simarro, F.] La Paz Univ Hosp, Inst Med &amp; Mol Genet INGEMM, Clin Genet Sect, IdiPAZ, Madrid, Spain; [Garcia-Minaur, S.; Santos Simarro, F.] Hlth Inst Carlos III, CIBERER, Biomed Res Networking Ctr Rare Dis, Unit 753, Madrid, Spain; [Molina Garicano, J.] Navarra Hosp Ctr, Dept Pediat, Pediat Oncol Unit, Pamplona, Spain</t>
  </si>
  <si>
    <t>Garcia-Morato, MB (reprint author), Hosp Univ La Paz, IdiPaz, Paseo Castellana 261, Madrid 28046, Spain.</t>
  </si>
  <si>
    <t>Kabat, MG; Badell, I; Torrent, M; Sisinni, L; Querol, S; Gimeno, R; Soria, L; Bueno, D; Sanroman, S; Plaza, D; De Paz, R; Marcos, A; Torres, J; Granados, EL; Sastre, A; Valentin, J; Perez-Martinez, A</t>
  </si>
  <si>
    <t>Clinical Outcome and Immune Cell Recovery after C45RA-Depleted Haplodentical Transplantation in Paediatric Patients with High Risk Acute Leukemia</t>
  </si>
  <si>
    <t>[Gasior Kabat, Mercedes; Badell, Isabel; Torrent, Montserrat; Sisinni, Laura; Querol, Sergi; Gimeno, Ramon; Soria, Laura; Bueno, David; Sanroman, Sonsoles; Plaza, Diego; De Paz, Raquel; Marcos, Antonio; Torres, Juan; Lopez Granados, Eduardo; Sastre, Ana; Valentin, Jaime; Perez-Martinez, Antonio] Hosp Univ La Paz, Madrid, Spain</t>
  </si>
  <si>
    <t>S98</t>
  </si>
  <si>
    <t>Carrillo, J; Calvete, O; Pintado-Berninches, L; Manguan-Garcia, C; Navarro, JS; Arias-Salgado, EG; Sastre, L; Guenechea, G; Granados, EL; de Villartay, JP; Revy, P; Benitez, J; Perona, R</t>
  </si>
  <si>
    <t>Mutations in XLF/NHEJ1/Cernunnos gene results in downregulation of telomerase genes expression and telomere shortening</t>
  </si>
  <si>
    <t>HUMAN MOLECULAR GENETICS</t>
  </si>
  <si>
    <t>[Carrillo, Jaime; Pintado-Berninches, Laura; Manguan-Garcia, Cristina; Sastre, Leandro; Perona, Rosario] CSIC UAM, Inst Invest Biomed, C Arturo Duperier 4, Madrid 28029, Spain; [Calvete, Oriol; Benitez, Javier] Spanish Natl Canc Res Ctr CNIO, Human Genet Grp, Madrid, Spain; [Calvete, Oriol; Manguan-Garcia, Cristina; Sevilla Navarro, Julian; Sastre, Leandro; Guenechea, Guillermo; Benitez, Javier; Perona, Rosario] Ctr Invest Biomed Red Enfermedades Raras CIBERER, Madrid, Spain; [Sevilla Navarro, Julian] Hosp Infantil Univ Nino Jesus, Madrid, Spain; [Arias-Salgado, Elena G.] Adv Med Projects, Madrid, Spain; [Sastre, Leandro; Perona, Rosario] IDIPaz, Biomarkers &amp; New Therapies, Madrid, Spain; [Guenechea, Guillermo] CIEMAT, Div Hematopoiet Innovat, Madrid, Spain; [Guenechea, Guillermo] Inst Invest Sanitaria Fdn Jimenez Diaz IIS FJD UA, Adv Therapies Unit, Madrid, Spain; [Lopez Granados, Eduardo] Hosp La Paz, Inmunol Dept, Madrid, Spain; [de Villartay, Jean-Pierre; Revy, Patrick] Univ Paris 05, Sorbonne Paris Cite, Inst Natl Sante &amp; Rech Med, Genome Dynam Immune Syst Lab,Inst Imagine,UMR 116, Paris, France</t>
  </si>
  <si>
    <t>Perona, R (reprint author), CSIC UAM, Inst Invest Biomed, C Arturo Duperier 4, Madrid 28029, Spain.</t>
  </si>
  <si>
    <t>0964-6906</t>
  </si>
  <si>
    <t>Gutierrez-Camino, A; Martin-Guerrero, I; de Andoin, NG; Sastre, A; Baneres, AC; Astigarraga, I; Navajas, A; Garcia-Orad, A</t>
  </si>
  <si>
    <t>Confirmation of involvement of new variants at CDKN2A/B in pediatric acute lymphoblastic leukemia susceptibility in the Spanish population</t>
  </si>
  <si>
    <t>[Gutierrez-Camino, Angela; Martin-Guerrero, Idoia; Garcia-Orad, Africa] Univ Basque Country, Dept Genet Phys Anthropol &amp; Anim Physiol, UPV EHU, Leioa, Spain; [Garcia de Andoin, Nagore] Univ Hosp Donostia, Dept Pediat, San Sebastian, Spain; [Garcia de Andoin, Nagore] BioDonostia Hlth Res Inst, San Sebastian, Spain; [Sastre, Ana] Univ Hosp La Paz, Dept Oncohematol, Madrid, Spain; [Carbone Baneres, Ana] Univ Hosp Miguel Servet, Dept Pediat, Zaragoza, Spain; [Astigarraga, Itziar] Univ Hosp Cruces, Dept Pediat, Baracaldo, Spain; [Astigarraga, Itziar; Navajas, Aurora; Garcia-Orad, Africa] BioCruces Hlth Res Inst, Baracaldo, Spain</t>
  </si>
  <si>
    <t>Garcia-Orad, A (reprint author), Univ Basque Country, Dept Genet Phys Anthropol &amp; Anim Physiol, UPV EHU, Leioa, Spain.; Garcia-Orad, A (reprint author), BioCruces Hlth Res Inst, Baracaldo, Spain.</t>
  </si>
  <si>
    <t>e0177421</t>
  </si>
  <si>
    <t>Martinez-Sanchez, N; Perez-Pinto, S; Robles-Marhuenda, A; Arnalich-Fernandez, F; Camean, MM; Zalvide, EH; Bartha, JL</t>
  </si>
  <si>
    <t>Obstetric and perinatal outcome in anti-Ro/SSA-positive pregnant women: a prospective cohort study</t>
  </si>
  <si>
    <t>IMMUNOLOGIC RESEARCH</t>
  </si>
  <si>
    <t>[Martinez-Sanchez, Nuria; Martin Camean, Maria; Hueso Zalvide, Edurne; Luis Bartha, Jose] Univ Hosp La Paz, Obstet &amp; Gynecol Dept, High Risk Pregnancy Unit, Autoimmune Dis &amp; Pregnancy Clin, Paseo Castella 261, Madrid 28046, Spain; [Martinez-Sanchez, Nuria] Calle Villanueva 2,Escalera 3,7B, Madrid 28001, Spain; [Perez-Pinto, Sergio] Univ Hosp La Paz, Internal Med External Rotating Internal Med Dept, Paseo Castellana 261, Madrid 28046, Spain; [Perez-Pinto, Sergio] Nuestra Senora Sonsoles Hosp, Internal Med Dept, Ave Juan Carlos I S-N, Avila 05004, Spain; [Robles-Marhuenda, Angel; Arnalich-Fernandez, Francisco] Univ Hosp La Paz, Internal Med Dept, Paseo Castellana 261, Madrid 28046, Spain</t>
  </si>
  <si>
    <t>Martinez-Sanchez, N (reprint author), Univ Hosp La Paz, Obstet &amp; Gynecol Dept, High Risk Pregnancy Unit, Autoimmune Dis &amp; Pregnancy Clin, Paseo Castella 261, Madrid 28046, Spain.; Martinez-Sanchez, N (reprint author), Calle Villanueva 2,Escalera 3,7B, Madrid 28001, Spain.</t>
  </si>
  <si>
    <t>0257-277X</t>
  </si>
  <si>
    <t>Cidre-Aranaz, F; Grunewald, TGP; Surdez, D; Garcia-Garcia, L; Lazaro, JC; Kirchner, T; Gonzalez-Gonzalez, L; Sastre, A; Garcia-Miguel, P; Lopez-Perez, SE; Monzon, S; Delattre, O; Alonso, J</t>
  </si>
  <si>
    <t>EWS-FLI1-mediated suppression of the RAS-antagonist Sprouty 1 (SPRY1) confers aggressiveness to Ewing sarcoma</t>
  </si>
  <si>
    <t>[Cidre-Aranaz, F.; Garcia-Garcia, L.; Lazaro, J. Carlos; Gonzalez-Gonzalez, L.; Lopez-Perez, S. E.; Monzon, S.; Alonso, J.] Inst Salud Carlos III, Inst Invest Enfermedades Raras, Unidad Tumores Solidos Infantiles, Ctra Majadahonda Pozuelo Km 2, Majadahonda Madrid 28220, Spain; [Gruenewald, T. G. P.; Surdez, D.; Delattre, O.] Genet &amp; Biol Canc Inst Curie Res Ctr, INSERM U830, Paris, France; [Gruenewald, T. G. P.] Ludwig Maximilians Univ Munchen, Inst Pathol, Lab Pediat Sarcoma Biol, Munich, Germany; [Sastre, A.; Garcia-Miguel, P.] Hosp Infantil Univ La Paz, Unidad Hematooncol Pediat, Madrid, Spain; [Monzon, S.] Inst Salud Carlos III, CIBERER U758, Madrid, Spain</t>
  </si>
  <si>
    <t>Alonso, J (reprint author), Inst Salud Carlos III, Inst Invest Enfermedades Raras, Unidad Tumores Solidos Infantiles, Ctra Majadahonda Pozuelo Km 2, Majadahonda Madrid 28220, Spain.</t>
  </si>
  <si>
    <t>Guterrez-Camino, A; Martin-Guerrero, I; de Andoin, NG; Navajas, A; Sastre, A; Baneres, AC; Astigarraga, I; Garcia-Orad, A</t>
  </si>
  <si>
    <t>Involvement of SNPS in mir3117 and mir3689 in pediatric acute lymphoblastic leukemia susceptibility</t>
  </si>
  <si>
    <t>EUROPEAN JOURNAL OF CANCER</t>
  </si>
  <si>
    <t>[Guterrez-Camino, A.; Martin-Guerrero, I.; Garcia-Orad, A.] Univ Basque Country, Genet, Leioa, Spain; [Garcia de Andoin, N.] Univ Hosp Donostia, Pediat, San Sebastian, Spain; [Navajas, A.; Astigarraga, I.; Garcia-Orad, A.] BioCruces Hlth Res Inst, Pediat, Baracaldo, Spain; [Sastre, A.] Univ Hosp La Paz, Oncohematol, Madrid, Spain; [Carbone Baneres, A.] Univ Hosp Miguel Servet, Pediat, Zaragoza, Spain; [Astigarraga, I.] Univ Hosp Cruces, Pediat, Baracaldo, Spain</t>
  </si>
  <si>
    <t>0959-8049</t>
  </si>
  <si>
    <t>S144</t>
  </si>
  <si>
    <t>Gutierrez-Camino, A; Martin-Guerrero, I; de Andoin, NG; Navajas, A; Sastre, A; Baneres, AC; Astigarraga, I; Garcia-Orad, A</t>
  </si>
  <si>
    <t>Involvement of SNPS in CDKN2A/B locus in childhood acute lymphoblastic leukemia susceptibility in the Spanish population</t>
  </si>
  <si>
    <t>[Gutierrez-Camino, A.; Martin-Guerrero, I.; Garcia-Orad, A.] Univ Basque Country, Genet, Leioa, Spain; [Garcia de Andoin, N.] Univ Hosp Donostia, Pediat, San Sebastian, Spain; [Navajas, A.; Astigarraga, I.; Garcia-Orad, A.] BioCruces Hlth Res Inst, Pediat, Baracaldo, Spain; [Sastre, A.] Univ Hosp La Paz, Oncohematol, Madrid, Spain; [Carbone Baneres, A.] Univ Hosp Miguel Servet, Pediat, Zaragoza, Spain; [Astigarraga, I.] Univ Hosp Cruces, Pediat, Baracaldo, Spain</t>
  </si>
  <si>
    <t>Umerez, M; Gutierrez-Camino, A; Martin-Guerrero, I; De Andoin, NG; Sastre, A; Navajas, A; Astigarraga, I; Garcia-Orad, A</t>
  </si>
  <si>
    <t>SNPS in microRNAs associated with methotrexate plasma levels in Spanish children with acute lymphoblastic leukemia</t>
  </si>
  <si>
    <t>[Umerez, M.; Gutierrez-Camino, A.; Martin-Guerrero, I.; Garcia-Orad, A.] Univ Basque Country, Genet, Leioa, Spain; [Garcia De Andoin, N.] Univ Hosp Donostia, Pediat, San Sebastian, Spain; [Sastre, A.] Univ Hosp La Paz, Oncohematol, Madrid, Spain; [Navajas, A.; Astigarraga, I.; Garcia-Orad, A.] BioCruces Hlth Res Inst, Pediat, Baracaldo, Spain; [Astigarraga, I.] Univ Hosp Cruces, Pediat, Baracaldo, Spain</t>
  </si>
  <si>
    <t>S143</t>
  </si>
  <si>
    <t>Huertas-Martinez, J; Court, F; Rello-Varona, S; Herrero-Martin, D; Almacellas-Rabaiget, O; Sainz-Jaspeado, M; Garcia-Monclus, S; Lagares-Tena, L; Buj, R; Hontecillas-Prieto, L; Sastre, A; Azorin, D; Sanjuan, X; Lopez-Alemany, R; Moran, S; Roma, J; Gallego, S; Mora, J; del Muro, XG; Giangrande, PH; Peinado, MA; Alonso, J; de Alava, E; Monk, D; Esteller, M; Tirado, OM</t>
  </si>
  <si>
    <t>DNA methylation profiling identifies PTRF/Cavin-1 as a novel tumor suppressor in Ewing sarcoma when co-expressed with caveolin-1</t>
  </si>
  <si>
    <t>CANCER LETTERS</t>
  </si>
  <si>
    <t>[Huertas-Martinez, Juan; Rello-Varona, Santiago; Herrero-Martin, David; Almacellas-Rabaiget, Olga; Sainz-Jaspeado, Miguel; Garcia-Monclus, Silvia; Lagares-Tena, Laura; Sanjuan, Xavier; Lopez-Alemany, Roser; Garcia del Muro, Xavier; Tirado, Oscar M.] Inst Invest Biomed Bellvitge IDIBELL, Sarcoma Res Grp, Barcelona 08908, Spain; [Court, Franck; Moran, Sebastian; Monk, Dave; Esteller, Manel] Inst Invest Biomed Bellvitge IDIBELL, Canc Epigenet &amp; Biol Programme PEBC, Barcelona 08908, Spain; [Buj, Raquel; Peinado, Miguel A.] Inst Germans Trias &amp; Pujol, Program Predict &amp; Personalized Med Canc IMPPC, Barcelona 08916, Spain; [Hontecillas-Prieto, Lourdes; de Alava, Enrique] Inst Biomed Sevilla IBiS, Lab Mol Pathol, Seville 41013, Spain; [Sastre, Ana] Hosp Univ La Paz, Unidad Hematol &amp; Oncol Pediat, Madrid, Spain; [Azorin, Daniel] Hosp Infantil Univ Nino Jesus, Serv Anat Patol, Madrid 28009, Spain; [Sanjuan, Xavier] Hosp Univ Bellvitge, Dept Pathol, Barcelona 08908, Spain; [Roma, Josep; Gallego, Soledad] Univ Autonoma Barcelona, Hosp Univ Vall dHebron, Vall dHebron Res Inst, Lab Translat Res Pediat Canc, Barcelona 08035, Spain; [Mora, Jaume] Hosp St Joan de Deu, Dev Tumor Biol Lab, Barcelona 08950, Spain; [Garcia del Muro, Xavier] Inst Catala Oncol, Sarcoma Multidisciplinary Unit, Barcelona 08908, Spain; [Giangrande, Paloma H.] Univ Iowa, Dept Internal Med, Iowa City, IA 52242 USA; [Alonso, Javier] ISCIII, Inst Invest Enfermedades Raras, Unidad Tumores Solidos Infantiles, Madrid 28029, Spain; [de Alava, Enrique] Univ Seville, CSIC, Hosp Univ Virgen del Rocio, Seville 41013, Spain; [Esteller, Manel] Univ Barcelona, Sch Med, Dept Physiol Sci 2, Barcelona, Catalonia, Spain; [Esteller, Manel] Inst Catalana Recerca &amp; Estudis Avancats, Barcelona, Catalonia, Spain</t>
  </si>
  <si>
    <t>Tirado, OM (reprint author), Hosp Duran I Reynals, Inst Invest Biomed Bellvitge IDIBELL, Lab Oncol Mol, Gran Via 199,3a Planta, Barcelona 08908, Spain.</t>
  </si>
  <si>
    <t>0304-3835</t>
  </si>
  <si>
    <t>Reply to Observations on native valve endocarditis caused by Kocuria kristinae.</t>
  </si>
  <si>
    <t>Robles Marhuenda, Angel</t>
  </si>
  <si>
    <t>Servicio de Medicina Interna, Hospital La Paz, Madrid, Espana. Electronic address: aroblesmarhuenda@gmail.com.</t>
  </si>
  <si>
    <t>Selection and validation of antibody clones against IgG and IgA subclasses in switched memory B-cells and plasma cells.</t>
  </si>
  <si>
    <t>Blanco, Elena; Perez-Andres, Martin; Sanoja-Flores, Luzalba; Wentink, Marjolein; Pelak, Ondrej; Martin-Ayuso, Marta; Grigore, Georgiana; Torres-Canizales, Juan; Lopez-Granados, Eduardo; Kalina, Tomas; van der Burg, Mirjam; Arriba-Mendez, Sonia; Santa Cruz, Santiago; Puig, Noemi; van Dongen, Jacques J M; Orfao, Alberto</t>
  </si>
  <si>
    <t>Journal of immunological methods</t>
  </si>
  <si>
    <t>2017 Sep 28 (Epub 2017 Sep 28)</t>
  </si>
  <si>
    <t>Cancer Research Centre (IBMCC, USAL-CSIC), Institute for Biomedical Research of Salamanca (IBSAL) and Department of Medicine and Cytometry Service (NUCLEUS Research Support Platform), University of Salamanca (USAL), Salamanca, Spain.</t>
  </si>
  <si>
    <t>1872-7905</t>
  </si>
  <si>
    <t>Effect of ethnicity on clinical presentation and risk of antiphospholipid syndrome in Roma and Caucasian patients with systemic lupus erythematosus: a multicenter cross-sectional study.</t>
  </si>
  <si>
    <t>Manzano-Gamero, Victoria; Pardo-Cabello, Alfredo J; Vargas-Hitos, Jose A; Zamora-Pasadas, Monica; Navarrete-Navarrete, Nuria; Sabio, Jose M; Jaimez-Gamiz, Laura; Rios-Fernandez, Raquel; Ortego-Centeno, Norberto; Ayala-Gutierrez, M Mar; de Ramon, Enrique; Colodro-Ruiz, Agustin; Mico-Giner, Luisa; Castillo-Palma, Maria J; Robles-Marhuenda, Angel; Luna-Del Castillo, Juan de Dios; Jimenez-Alonso, Juan</t>
  </si>
  <si>
    <t>International journal of rheumatic diseases</t>
  </si>
  <si>
    <t>2017 Jun 07 (Epub 2017 Jun 07)</t>
  </si>
  <si>
    <t>Department of Internal Medicine, Complejo Hospitalario Universitario de Granada, Granada, Spain.</t>
  </si>
  <si>
    <t>1756-185X</t>
  </si>
  <si>
    <t>Fernandez, LS; Sanz, MMS; Botello, LN; Gullon, GR</t>
  </si>
  <si>
    <t>Not as Good as it Looks</t>
  </si>
  <si>
    <t>ACTAS DERMO-SIFILIOGRAFICAS</t>
  </si>
  <si>
    <t>[Salguero Fernandez, L.; Siguenza Sanz, M. M.; Roustan Gullon, G.] Hosp Puerta de Hierro, Dermatol, Madrid, Spain; [Najera Botello, L.] Hosp Puerta de Hierro, Anat Patol, Madrid, Spain</t>
  </si>
  <si>
    <t>Fernandez, LS (reprint author), Hosp Puerta de Hierro, Dermatol, Madrid, Spain.</t>
  </si>
  <si>
    <t>0001-7310</t>
  </si>
  <si>
    <t>1578-2190</t>
  </si>
  <si>
    <t>Garcia-Lledo, A; de Santiago-Nocito, AM; de Abajo, FJ</t>
  </si>
  <si>
    <t>Cardiovascular safety of noninsulin antidiabetic drugs: facts and promises</t>
  </si>
  <si>
    <t>REVISTA CLINICA ESPANOLA</t>
  </si>
  <si>
    <t>[Garcia-Lledo, A.] Hosp Univ Principe Asturias, Serv Cardiol, Alcala De Henares, Spain; [Garcia-Lledo, A.] Univ Alcala De Henares, Dept Med &amp; Especialidades Med, Fac Med &amp; Ciencias Salud, Madrid, Spain; [de Santiago-Nocito, A. M.] SESCAM, EAP Cogolludo, Guadalajara, Jalisco, Mexico; [de Santiago-Nocito, A. M.] Univ Alcala De Henares, Catedra SEMERGEN, Madrid, Spain; [de Abajo, F. J.] Hosp Univ Principe Asturias, Unidad Farmacol Clin, Alcala De Henares, Spain; [de Abajo, F. J.] Univ Alcala De Henares, Fac Med &amp; Ciencias Salud, Dept Ciencias Biomed, Madrid, Spain</t>
  </si>
  <si>
    <t>Garcia-Lledo, A (reprint author), Hosp Univ Principe Asturias, Serv Cardiol, Alcala De Henares, Spain.; Garcia-Lledo, A (reprint author), Univ Alcala De Henares, Dept Med &amp; Especialidades Med, Fac Med &amp; Ciencias Salud, Madrid, Spain.</t>
  </si>
  <si>
    <t>0014-2565</t>
  </si>
  <si>
    <t>Gonzalez-Herrada, C; Rodriguez-Martin, S; Cachafeiro, L; Lerma, V; Gonzalez, O; Lorente, JA; Rodriguez-Miguel, A; Gonzalez-Ramos, J; Roustan, G; Ramirez, E; Bellon, T; de Abajo, FJ</t>
  </si>
  <si>
    <t>Cyclosporine Use in Epidermal Necrolysis Is Associated with an Important Mortality Reduction: Evidence from Three Different Approaches</t>
  </si>
  <si>
    <t>JOURNAL OF INVESTIGATIVE DERMATOLOGY</t>
  </si>
  <si>
    <t>[Gonzalez-Herrada, Carlos; Gonzalez, Olga] Univ Hosp Getafe, Dept Dermatol, Madrid, Spain; [Rodriguez-Martin, Sara; Lerma, Victoria; Rodriguez-Miguel, Antonio; de Abajo, Francisco J.] Univ Alcala De Henares, Inst Hlth Res IRYCIS, Dept Biomed Sci, Clin Pharmacol Unit,Principe Asturias Univ Hosp, Madrid, Spain; [Cachafeiro, Lucia] La Paz Univ Hosp, Intens Care Unit, Burn Unit, Madrid, Spain; [Lorente, Jose A.] Univ Hosp Getafe, Intens Care Unit, Burn Unit, Madrid, Spain; [Lorente, Jose A.] Resp Dis Networking Biomed Res Ctr CibeRes, Madrid, Spain; [Lorente, Jose A.] European Univ Madrid, Madrid, Spain; [Gonzalez-Ramos, Jessica] La Paz Univ Hosp, Dermatol Dept, Madrid, Spain; [Roustan, Gaston] Puerta Hierro Univ Hosp, Dept Dermatol, Madrid, Spain; [Ramirez, Elena] La Paz Univ Hosp, Clin Pharmacol Dept, Madrid, Spain; [Bellon, Teresa] La Paz Univ Hosp, Inst Hlth Res IdiPAZ, Drug Hypersensit Lab, Madrid, Spain</t>
  </si>
  <si>
    <t>de Abajo, FJ (reprint author), Principe Asturias Univ Hosp, Clin Pharmacol Unit, Carretera Alcala Meco S-N, Madrid 28805, Spain.</t>
  </si>
  <si>
    <t>0022-202X</t>
  </si>
  <si>
    <t>Fernandez, IS; Roldan, FA; Gullon, GR</t>
  </si>
  <si>
    <t>Greater Detection of Small Caliber Blood Vessels in Port Wine Stain with X Mode Than With Conventional Doppler: A Pilot Study</t>
  </si>
  <si>
    <t>[Salguero Fernandez, I.; Alfageme Roldan, F.; Roustan Gullon, G.] Hosp Puerta Hierro, Dermatol, Madrid, Spain</t>
  </si>
  <si>
    <t>Fernandez, IS (reprint author), Hosp Puerta Hierro, Dermatol, Madrid, Spain.</t>
  </si>
  <si>
    <t>Lopez-Oliva, MO; Flores, J; Madero, R; Escuin, F; Santana, MJ; Bellon, T; Selgas, R; Jimenez, C</t>
  </si>
  <si>
    <t>Cytomegalovirus infection after kidney transplantation and long-term graft loss</t>
  </si>
  <si>
    <t>NEFROLOGIA</t>
  </si>
  <si>
    <t>[Ovidia Lopez-Oliva, Maria; Escuin, Fernando; Jose Santana, Maria; Selgas, Rafael; Jimenez, Carlos] Hosp Univ La Paz IdiPaz, Serv Nefrol, Madrid, Spain; [Flores, Julio] Hosp Rosales, Serv Nefrol, San Salvador, El Salvador; [Madero, Rosario] Hosp Univ La Paz IdiPaz, Secc Bioestadist, Madrid, Spain; [Bellon, Teresa] Hosp Univ La Paz IdiPaz, Inst Invest Sanitaria, Madrid, Spain</t>
  </si>
  <si>
    <t>Lopez-Oliva, MO (reprint author), Hosp Univ La Paz IdiPaz, Serv Nefrol, Madrid, Spain.</t>
  </si>
  <si>
    <t>0211-6995</t>
  </si>
  <si>
    <t>Vila-Nadal, G; Rodriguez-Sanz, A; Sanchez-Villanueva, R; Fiandor-Roman, A; Dominguez-Ortega, J; Bellon-Heredia, T</t>
  </si>
  <si>
    <t>Hypersensitivity reactions to synthetic hemodialysis membranes. Study of the differences in ex vivo response</t>
  </si>
  <si>
    <t>ALLERGY</t>
  </si>
  <si>
    <t>[Vila-Nadal, G.; Rodriguez-Sanz, A.; Sanchez-Villanueva, R.; Fiandor-Roman, A.; Dominguez-Ortega, J.; Bellon-Heredia, T.] La Paz Univ Hosp, Madrid, Spain</t>
  </si>
  <si>
    <t>0105-4538</t>
  </si>
  <si>
    <t>Guilarte, M; Sala-Cunill, A; Baeza, ML; Cabanas, R; Hernandez, MD; Ibanez, E; Larramendi, CH; Lleonart, R; Lobera, T; Marques, L; De San Pedro, BS; Pommie, C; Andresen, I; Caballero, T</t>
  </si>
  <si>
    <t>Real-world outcomes in C1 inhibitor hereditary angioedema: experience from the icatibant outcome survey in Spain</t>
  </si>
  <si>
    <t>[Guilarte, M.; Sala-Cunill, A.] Univ Autonoma Barcelona, Hosp Univ Vall dHebron, Med Dept, Allergy Sect, Barcelona, Spain; [Baeza, M. L.] Hosp Gen Univ Gregorio Maranon, Allergy Dept, Madrid, Spain; [Cabanas, R.] Hosp La Paz, Inst Hlth Res IdiPaz, Allergy Dept, Madrid, Spain; [Hernandez, M. D.; Ibanez, E.] Hosp Univ &amp; Politecn La Fe, Allergy Dept, Valencia, Spain; [Larramendi, C. H.] Hosp Marina Baixa, Allergy Sect, Villajoyosa, Spain; [Larramendi, C. H.] Ctr Especialidades Foietes, Alicante, Spain; [Lleonart, R.] Hosp Univ Bellvitge, IDIBELL, Med Dept, Allergy Unit, Barcelona, Spain; [Lobera, T.] Hosp San Pedro, Allergy Dept, Logrono, Spain; [Marques, L.] Hosp Univ Santa Maria, IRBLleida, Allergy Sect, Lleida, Spain; [Marques, L.] Hosp Arnau Vilanova, Lleida, Spain; [Saenz De San Pedro, B.] Jaen Hosp Complex, Allergy Unit, Jaen, Spain; [Pommie, C.; Andresen, I] Shire, Zug, Switzerland; [Caballero, T.] Hosp La Paz, Inst Hlth Res IdiPaz, Biomed Res Network Rare Dis CIBERER, U754,Allergy Dept, Madrid, Spain</t>
  </si>
  <si>
    <t>Martorell, A; Wortsman, X; Alfageme, F; Roustan, G; Arias-Santiago, S; Catalano, O; di Santolo, MS; Zarchi, K; Bouer, M; Gaitini, D; Gonzalez, C; Bard, R; Garcia-Martinez, FJ; Mandava, A</t>
  </si>
  <si>
    <t>Ultrasound Evaluation as a Complementary Test in Hidradenitis Suppurativa: Proposal of a Standarized Report</t>
  </si>
  <si>
    <t>DERMATOLOGIC SURGERY</t>
  </si>
  <si>
    <t>[Martorell, Antonio] Hosp Manises, Dept Dermatol, Ave Generalitat 50, Valencia 46940, Spain; [Wortsman, Ximena] Univ Chile, Inst Diagnost Imaging &amp; Res Skin &amp; Soft Tissues, Fac Med, Dept Radiol,Clin Servet, Santiago, Chile; [Wortsman, Ximena] Univ Chile, Inst Diagnost Imaging &amp; Res Skin &amp; Soft Tissues, Fac Med, Dept Dermatol,Clin Servet, Santiago, Chile; [Alfageme, Fernando; Roustan, Gaston] Hosp Puerta Hierro, Dept Dermatol, Madrid, Spain; [Arias-Santiago, Salvador] Virgen Las Nieves Univ Hosp, Dept Dermatol, Granada, Spain; [Catalano, Orlando] Natl Canc Inst Fdn Pascale, Dept Radiol, Naples, Italy; [di Santolo, Maria Scotto] Univ Naples Federico II, Dept Radiol, Naples, Italy; [Zarchi, Kian] Univ Copenhagen, Roskilde Hosp, Fac Hlth &amp; Med Sci, Dept Dermatol, Copenhagen, Denmark; [Bouer, Marcio] Affiliat Hosp Clin, Fac Med Sao Paulo, Dept Radiol, Sao Paulo, SP, Brazil; [Gaitini, Diana] Rambam Hlth Care Ctr, Dept Med Imaging, Haifa, Israel; [Gonzalez, Claudia] IDIME Inst Imagenes Diagnost, Dept Radiol, Bogota, Colombia; [Bard, Robert] Bard Canc Ctr, New York, NY USA; [Javier Garcia-Martinez, F.] Univ Navarra Clin, Dept Dermatol, Madrid, Spain; [Mandava, Anitha] South Cent Railway, Cent Hosp, Dept Radiodiag, Telangana, India</t>
  </si>
  <si>
    <t>Martorell, A (reprint author), Hosp Manises, Dept Dermatol, Ave Generalitat 50, Valencia 46940, Spain.</t>
  </si>
  <si>
    <t>1076-0512</t>
  </si>
  <si>
    <t>de Abajo, FJ; Rodriguez-Martin, S; Rodriguez-Miguel, A; Gil, MJ</t>
  </si>
  <si>
    <t>Risk of Ischemic Stroke Associated With Calcium Supplements With or Without Vitamin D: A Nested Case-Control Study</t>
  </si>
  <si>
    <t>[de Abajo, Francisco J.; Rodriguez-Martin, Sara; Rodriguez-Miguel, Antonio] Univ Hosp Principe Asturias, Clin Pharmacol Unit, Madrid, Spain; [de Abajo, Francisco J.] Univ Alcala De Henares, Dept Biomed Sci, Pharmacol Sect, Madrid, Spain; [Gil, Miguel J.] Spanish Agcy Med &amp; Med Devices, Div Pharmacoepidemiol &amp; Pharmacovigilance, Madrid, Spain</t>
  </si>
  <si>
    <t>de Abajo, FJ (reprint author), Univ Alcala De Henares, Dept Ciencias Biomed, Ctra Madrid Barcelona Km 33-6, Madrid 28871, Spain.</t>
  </si>
  <si>
    <t>e005795</t>
  </si>
  <si>
    <t>Su, SC; Mockenhaupt, M; Wolkenstein, P; Dunant, A; Le Gouvello, S; Chen, CB; Chosidow, O; Valeyrie-Allanore, L; Bellon, T; Sekula, P; Wang, CW; Schumacher, M; Kardaun, SH; Hung, SI; Roujeau, JC; Chung, WH</t>
  </si>
  <si>
    <t>Interleukin-15 Is Associated with Severity and Mortality in Stevens-Johnson Syndrome/Toxic Epidermal Necrolysis</t>
  </si>
  <si>
    <t>[Su, Shih-Chi; Chung, Wen-Hung] Chang Gung Mem Hosp, Whole Genome Res Core Lab Human Dis, Keelung, Taiwan; [Su, Shih-Chi; Chen, Chun-Bing; Wang, Chuang-Wei; Chung, Wen-Hung] Chang Gung Mem Hosp, Drug Hypersensit Clin &amp; Res Ctr, Dept Dermatol, Taipei, Taiwan; [Su, Shih-Chi; Chen, Chun-Bing; Wang, Chuang-Wei; Chung, Wen-Hung] Chang Gung Mem Hosp, Drug Hypersensit Clin &amp; Res Ctr, Dept Dermatol, Linkou, Taiwan; [Su, Shih-Chi; Chen, Chun-Bing; Wang, Chuang-Wei; Chung, Wen-Hung] Chang Gung Mem Hosp, Drug Hypersensit Clin &amp; Res Ctr, Dept Dermatol, Keelung, Taiwan; [Mockenhaupt, Maja] Univ Freiburg, Fac Med, Dept Dermatol, Dokumentationszentrum Schwerer Hautreaktionen, Freiburg, Germany; [Mockenhaupt, Maja] Univ Freiburg, Med Ctr, Freiburg, Germany; [Wolkenstein, Pierre; Chosidow, Olivier; Valeyrie-Allanore, Laurence; Roujeau, Jean-Claude] Hosp Henri Mondor, Dept Dermatol, F-94010 Creteil, France; [Dunant, Ariane] Gustave Roussy, Biostat &amp; Epidemiol Unit, Villejuif, France; [Le Gouvello, Sabine] Univ Med Ctr Henri Mondor, Dept Immunobiol, Creteil, France; [Le Gouvello, Sabine] INSERM, U955, F-75654 Paris 13, France; [Chen, Chun-Bing] Chang Gung Univ, Grad Inst Clin Med Sci, Coll Med, Taoyuan, Taiwan; [Chen, Chun-Bing; Chung, Wen-Hung] Chang Gung Mem Hosp, Chang Gung Immunol Consortium, Taoyuan, Taiwan; [Chen, Chun-Bing; Chung, Wen-Hung] Chang Gung Univ, Taoyuan, Taiwan; [Bellon, Teresa] Hosp La Paz Hlth Res Inst IdiPAZ, Res Unit, Madrid, Spain; [Sekula, Peggy; Schumacher, Martin] Univ Freiburg, Fac Med, Inst Med Biometry &amp; Stat, Freiburg, Germany; [Sekula, Peggy; Schumacher, Martin] Univ Freiburg, Med Ctr, Freiburg, Germany; [Kardaun, Sylvia H.] Univ Groningen, Univ Med Ctr Groningen, Dept Dermatol, Reference Ctr Cutaneous Adverse React, NL-9700 AB Groningen, Netherlands; [Hung, Shuen-Iu] Natl Yang Ming Univ, Inst Pharmacol, Sch Med, Infect &amp; Immun Res Ctr, Taipei, Taiwan; [Chung, Wen-Hung] Chang Gung Univ, Coll Med, Taoyuan, Taiwan; [Chung, Wen-Hung] Xiamen Chang Gung Hosp, Dept Dermatol, Xiamen, Peoples R China</t>
  </si>
  <si>
    <t>Roujeau, JC (reprint author), Hosp Henri Mondor, Dept Dermatol, F-94010 Creteil, France.; Chung, WH (reprint author), Chang Gung Mem Hosp, Dept Dermatol, Drug Hypersensit Clin &amp; Res Ctr, 5 Fusing St, Taoyuan 333, Taiwan.</t>
  </si>
  <si>
    <t>Ossorio, M; Bajo, MA; del Peso, G; Martinez, V; Fernandez, M; Castro, MJ; Rodriguez-Sanz, A; Madero, R; Bellon, T; Selgas, R</t>
  </si>
  <si>
    <t>Sustained low peritoneal effluent CCL18 levels are associated with preservation of peritoneal membrane function in peritoneal dialysis</t>
  </si>
  <si>
    <t>[Ossorio, Marta; Auxiliadora Bajo, Maria; del Peso, Gloria; Fernandez, Maria; Jose Castro, Maria; Selgas, Rafael] La Paz Univ Hosp, Dept Nephrol, Hosp La Paz Hlth Res Inst IdiPAZ, REDinREN,Fibroteam, Madrid, Spain; [Martinez, Virginia; Rodriguez-Sanz, Aranzazu; Bellon, Teresa; Selgas, Rafael] Hosp La Paz Hlth Res Inst IdiPAZ, Madrid, Spain; [Madero, Rosario] La Paz Univ Hosp, Dept Stat, Hosp La Paz Hlth Res Inst IdiPAZ, Madrid, Spain</t>
  </si>
  <si>
    <t>Bellon, T (reprint author), Hosp La Paz Hlth Res Inst IdiPAZ, Madrid, Spain.</t>
  </si>
  <si>
    <t>APR 17</t>
  </si>
  <si>
    <t>e0175835</t>
  </si>
  <si>
    <t>Fernandez, IS; Roldan, FA; Massa, DS; Gullon, GR</t>
  </si>
  <si>
    <t>Rapidly progressive infiltrated plaques in a transplant recipient</t>
  </si>
  <si>
    <t>[Salguero Fernandez, I.; ALfageme Roldan, F.; Suarez Massa, D.; Roustan Gullon, G.] Hosp Puerta de Hierro, Madrid, Spain</t>
  </si>
  <si>
    <t>Fernandez, IS (reprint author), Hosp Puerta de Hierro, Madrid, Spain.</t>
  </si>
  <si>
    <t>Ramirez, E; Medrano-Casique, N; Tong, HY; Bellon, T; Cabanas, R; Fiandor, A; Gonzalez-Ramos, J; Herranz, P; Trigo, E; Munoz, M; Borobia, AM; Carcas, AJ; Frias, J</t>
  </si>
  <si>
    <t>Eosinophilic drug reactions detected by a prospective pharmacovigilance programme in a tertiary hospital</t>
  </si>
  <si>
    <t>BRITISH JOURNAL OF CLINICAL PHARMACOLOGY</t>
  </si>
  <si>
    <t>[Ramirez, Elena; Medrano-Casique, Nicolas; Tong, Hoi Y.; Munoz, Mario; Borobia, Alberto M.; Carcas, Antonio J.; Frias, Jesus] Autonomous Univ Madrid, Dept Clin Pharmacol, La Paz Univ Hosp Carlos 3, IdiPAZ,Sch Med, Paseo Castellana 261, Madrid 28046, Spain; [Bellon, Teresa] La Paz Univ Hospital Carlos III, IdiPAZ, Inst Hlth Res, Madrid, Spain; [Cabanas, Rosario; Fiandor, Ana] La Paz Univ Hospital Carlos III, IdiPAZ, Dept Allergy, Madrid, Spain; [Gonzalez-Ramos, Jessica; Herranz, Pedro] La Paz Univ Hospital Carlos III, IdiPAZ, Dept Dermatol, Madrid, Spain; [Trigo, Elena] La Paz Univ Hospital Carlos III, IdiPAZ, Trop Med &amp; Travel Hlth Unit, Dept Internal Med, Madrid, Spain</t>
  </si>
  <si>
    <t>Ramirez, E; Frias, J (reprint author), Autonomous Univ Madrid, Dept Clin Pharmacol, La Paz Univ Hosp Carlos 3, IdiPAZ,Sch Med, Paseo Castellana 261, Madrid 28046, Spain.</t>
  </si>
  <si>
    <t>0306-5251</t>
  </si>
  <si>
    <t>de Abajo, FJ; Albanell, J; Sanchez, OD; Klein, K; Moreno-Muelas, JV; Ruiz, S; Ferrando, MJS; Thorpe, R; Zaragoza, F</t>
  </si>
  <si>
    <t>Roundtable on biosimilars: pharmacovigilance, traceability, immunogenicity, 15 November 2016, Madrid, Spain</t>
  </si>
  <si>
    <t>GABI JOURNAL-GENERICS AND BIOSIMILARS INITIATIVE JOURNAL</t>
  </si>
  <si>
    <t>2033-6403</t>
  </si>
  <si>
    <t>Ramirez, E; Bellon, T; Tong, HY; Borobia, AM; de Abajo, FJ; Lerma, V; Hidalgo, MAM; Castaner, JL; Cabanas, R; Fiandor, A; Gonzalez-Ramos, J; Herranz, P; Cachafeiro, L; Gonzalez-Herrada, C; Gonzalez, O; Aramburu, JA; Laosa, O; Hernandez, R; Carcas, AJ; Frias, J</t>
  </si>
  <si>
    <t>Significant HLA class I type associations with aromatic antiepileptic drug (AED)-induced SJS/TEN are different from those found for the same AED-induced DRESS in the Spanish population</t>
  </si>
  <si>
    <t>PHARMACOLOGICAL RESEARCH</t>
  </si>
  <si>
    <t>[Ramirez, Elena; Tong, Hoi Y.; Borobia, Alberto M.; Hernandez, Rafael; Carcas, Antonio J.; Frias, Jesus] Autonomous Univ Madrid, Sch Med, La Paz Univ Hosp Carlos 3, IdiPAZ,Dept Clin Pharmacol, Madrid, Spain; [Bellon, Teresa] La Paz Univ Hosp, IdiPAZ, Inst Hlth Res, Madrid, Spain; [de Abajo, Francisco J.; Lerma, Victoria] Univ Alcala De Henares, Dept Biomed Sci Pharmacol, Principe Asturias Univ Hosp, Clin Pharmacol Unit, Madrid, Spain; [Moreno Hidalgo, Miguel A.; Castaner, Jose L.] Ramon y Cajal Univ Hosp, Dept Immunol, Madrid, Spain; [Cabanas, Rosario; Fiandor, Ana] La Paz Univ Hosp Carlos III, IdiPAZ, Dept Allergy, Madrid, Spain; [Gonzalez-Ramos, Jessica; Herranz, Pedro] La Paz Univ Hosp Carlos III, IdiPAZ, Dept Dermatol, Madrid, Spain; [Cachafeiro, Lucia] La Paz Univ Hosp Carlos III, IdiPAZ, Dept Intens Care, Madrid, Spain; [Gonzalez-Herrada, Carlos; Gonzalez, Olga] Getafe Univ Hosp, Dept Dermatol, Madrid, Spain; [Aramburu, Jose A.] Getafe Univ Hosp, Dept Pathol Anat, Madrid, Spain; [Laosa, Olga] Getafe Univ Hosp, Dept Geriatr, Clin Pharmacol Unit, Madrid, Spain</t>
  </si>
  <si>
    <t>Ramirez, E (reprint author), Autonomous Univ Madrid, Sch Med, La Paz Univ Hosp Carlos 3, IdiPAZ,Dept Clin Pharmacol, Madrid, Spain.</t>
  </si>
  <si>
    <t>1043-6618</t>
  </si>
  <si>
    <t>Feohifomicosis in a renal and pulmonary transplant patient.</t>
  </si>
  <si>
    <t>Salguero Fernandez, Irene; Suarez Massa, Dolores; Roustan Gullon, Gaston</t>
  </si>
  <si>
    <t>2017 Dec 11 (Epub 2017 Dec 11)</t>
  </si>
  <si>
    <t>Servicio de Dermatologia, Hospital Universitario Puerta de Hierro-Majadahonda, Majadahonda, Madrid, Espana. Electronic address: irenebsf@hotmail.com.</t>
  </si>
  <si>
    <t>Mucocutaneous Leishmaniasis in Immunocompromised Patients: Report of 4 Cases in Spain.</t>
  </si>
  <si>
    <t>Habibi Naderizadeh, S; Valcarcel Sierra, C; Medrano Gallego, L; Flores Robles, B J; Roustan-Gullon, L G</t>
  </si>
  <si>
    <t>Actas dermo-sifiliograficas</t>
  </si>
  <si>
    <t>2017 Oct 31 (Epub 2017 Oct 31)</t>
  </si>
  <si>
    <t>Servicio de Medicina Familiar y Comunitaria, Hospital Universitario Puerta de Hierro, Majadahonda, Madrid, Espana. Electronic address: shabnamhab@hotmail.com.</t>
  </si>
  <si>
    <t>Monge-Ortega, Olga Patricia; Dominguez-Ortega, Javier; Gonzalez-Munoz, Miguel; Cabanas, Rosario; Lluch-Bernal, Magdalena; Fiandor, Ana; Bravo-Gallego, Luz Yadira; Quirce, Santiago</t>
  </si>
  <si>
    <t>Revista alergia Mexico (Tecamachalco, Puebla, Mexico : 1993)</t>
  </si>
  <si>
    <t>505-508</t>
  </si>
  <si>
    <t>Hospital San Juan de Dios, Departamento de Alergia. San Jose, Costa Rica. patmo-nor@hotmail.com.</t>
  </si>
  <si>
    <t>0002-5151</t>
  </si>
  <si>
    <t>Sarcoidosis developing after treatment with interferon alpha in a patient with hepatitis C: An association every physician should know.</t>
  </si>
  <si>
    <t>Flores-Robles, B J; Sanguesa-Gomez, C P; Barbadillo Mateos, C; Roustan-Gullon, L G; Kovtun, I</t>
  </si>
  <si>
    <t>Revista de gastroenterologia de Mexico</t>
  </si>
  <si>
    <t>185-186</t>
  </si>
  <si>
    <t>2017  (Epub 2016 May 06)</t>
  </si>
  <si>
    <t>Servicio de Reumatologia, Hospital Universitario Puerta de Hierro-Majadahonda, Majadahonda, Madrid, Espana. Electronic address: aldolasa@hotmail.com.</t>
  </si>
  <si>
    <t>0375-0906</t>
  </si>
  <si>
    <t>Hyperkeratotic nodule with rapid growth.</t>
  </si>
  <si>
    <t>Salguero Fernandez, Irene; Alfageme Roldan, Fernando; Lopez Negrete, Elena; Cabezas, Rita; Suarez Massa, Dolores; Roustan Gullon, Gaston</t>
  </si>
  <si>
    <t>e5</t>
  </si>
  <si>
    <t>2017 Jan 06 (Epub 2016 May 18)</t>
  </si>
  <si>
    <t>Servicio de Dermatologia, Hospital Puerta de Hierro, Majadahonda, Madrid, Espana. Electronic address: irenebsf@hotmail.com.</t>
  </si>
  <si>
    <t>Delayed allergic reaction to amlodipine with a positive lymphocyte transformation test</t>
  </si>
  <si>
    <t>Garcia-Garcia, ML; Calvo, C; Ruiz, S; Pozo, F; del Pozo, V; Remedios, L; Exposito, N; Tellez, A; Casas, I</t>
  </si>
  <si>
    <t>Role of viral coinfections in asthma development</t>
  </si>
  <si>
    <t>[Luz Garcia-Garcia, Maria; Ruiz, Sara; Remedios, Laura; Exposito, Nadia; Tellez, Ana] Severo Ochoa Hosp, Pediat Dept, Leganes, Spain; [Luz Garcia-Garcia, Maria; Ruiz, Sara; Remedios, Laura; Exposito, Nadia; Tellez, Ana] Alfonso X El Sabio Univ, Madrid, Spain; [Luz Garcia-Garcia, Maria; Calvo, Cristina] Alfonso X El Sabio Univ, Traslat Res Network Pediat Infect Dis RITIP, La Paz Hosp, Madrid, Spain; [Calvo, Cristina] Alfonso X El Sabio Univ, TEDDY Network, European Network Excellence Pediat Clin Res, La Paz Hosp, Madrid, Spain; [Calvo, Cristina] Alfonso X El Sabio Univ, La Paz Hosp, Pediat Dept, Madrid, Spain; [Pozo, Francisco; Casas, Inmaculada] Natl Microbiol Ctr ISCIII, Resp Virus &amp; Influenza Unit, Madrid, Spain; [del Pozo, Victoria] Fdn Jimenez Diaz, IIS, CIBERES, Dept Immunol, Madrid, Spain</t>
  </si>
  <si>
    <t>Garcia-Garcia, ML (reprint author), Severo Ochoa Hosp, Pediat Dept, Leganes, Spain.; Garcia-Garcia, ML (reprint author), Alfonso X El Sabio Univ, Madrid, Spain.; Garcia-Garcia, ML (reprint author), Alfonso X El Sabio Univ, Traslat Res Network Pediat Infect Dis RITIP, La Paz Hosp, Madrid, Spain.</t>
  </si>
  <si>
    <t>Cabrerizo, M; Garcia-Iniguez, JP; Munell, F; Amado, A; Madurga-Revilla, P; Rodrigo, C; Perez, S; Martinez-Sapina, A; Anton, A; Suarez, G; Rabella, N; del Campo, V; Otero, A; Masa-Calles, J</t>
  </si>
  <si>
    <t>First Cases of Severe Flaccid Paralysis Associated With Enterovirus D68 Infection in Spain, 2015-2016</t>
  </si>
  <si>
    <t>PEDIATRIC INFECTIOUS DISEASE JOURNAL</t>
  </si>
  <si>
    <t>[Cabrerizo, Maria; Otero, Almudena] Inst Hlth Carlos III, Spanish Natl Poliovirus Lab, Natl Ctr Microbiol, Madrid, Spain; [Garcia-Iniguez, Juan Pablo; Madurga-Revilla, Paula] Miguel Servet Hosp, Dept Pediat, Zaragoza, Spain; [Martinez-Sapina, Ana] Miguel Servet Hosp, Dept Microbiol, Zaragoza, Spain; [Munell, Francina; Rodrigo, Carlos] Vall dHebron Univ Hosp, Dept Pediat, Barcelona, Spain; [Munell, Francina; Rodrigo, Carlos] Autonoma Univ, Barcelona, Spain; [Perez, Sonia; Suarez, Gerardo] Alvaro Cunqueiro Hosp, Univ Hosp Vigo, Dept Pediat, Vigo, Pontevedra, Spain; [del Campo, Victor] Alvaro Cunqueiro Hosp, Univ Hosp Vigo, Dept Prevent Med, Vigo, Pontevedra, Spain; [Rodrigo, Carlos] Univ Hosp Germans Trias &amp; Pujol, Sch Med, Barcelona, Spain; [Perez, Sonia] Meixoeiro Hosp, Univ Hosp Vigo, Dept Microbiol, Vigo, Spain; [Anton, Andres] Vall dHebron Univ Hosp, Vall dHebron Res Inst, Dept Microbiol, Barcelona, Spain; [Rabella, Nuria] Santa Creu &amp; St Pau Hosp, Dept Microbiol, Barcelona, Spain; [Masa-Calles, Josefa] Inst Hlth Carlos III, Natl Ctr Epidemiol, Madrid, Spain; [Masa-Calles, Josefa] CIBERESP, Madrid, Spain</t>
  </si>
  <si>
    <t>Cabrerizo, M (reprint author), Inst Salud Carlos III, Enterovirus Unit, Natl Ctr Microbiol, Majadahonda Pozuelo Km 2, Madrid, Spain.</t>
  </si>
  <si>
    <t>0891-3668</t>
  </si>
  <si>
    <t>1532-0987</t>
  </si>
  <si>
    <t>Reina, J; Cabrerizo, M; Ferres, F</t>
  </si>
  <si>
    <t>Analysis of the clinical features of infections caused by enterovirus A71 (EV-A71) in Balearic Islands</t>
  </si>
  <si>
    <t>[Reina, Jordi] Hosp Univ Son Espases, Serv Microbiol, Unidad Virol, Palma De Mallorca, Islas Baleares, Spain; [Cabrerizo, Maria] Ctr Nacl Microbiol Virol &amp; Inmunol Sanitarias Maja, Unidad Enterovirus, Madrid, Spain; [Ferres, Francesc] Hosp Univ Son Espases, Serv Pediat, Secc Urgencias, Palma De Mallorca, Islas Baleares, Spain</t>
  </si>
  <si>
    <t>Reina, J (reprint author), Hosp Univ Son Espases, Serv Microbiol, Unidad Virol, Palma De Mallorca, Islas Baleares, Spain.</t>
  </si>
  <si>
    <t>Casas-Alba, D; de Sevilla, MF; Valero-Rello, A; Fortuny, C; Garcia-Garcia, JJ; Ortez, C; Muchart, J; Armangue, T; Jordan, I; Luaces, C; Barrabeig, I; Gonzalez-Sanz, R; Cabrerizo, M; Munoz-Almagro, C; Launes, C</t>
  </si>
  <si>
    <t>Outbreak of brainstem encephalitis associated with enterovirus-A71 in Catalonia, Spain (2016): a clinical observational study in a children's reference centre in Catalonia</t>
  </si>
  <si>
    <t>[Casas-Alba, D.; de Sevilla, M. F.; Fortuny, C.; Garcia-Garcia, J. -J.; Launes, C.] Univ Barcelona, Hosp St Joan de Deu, Dept Paediat, Barcelona, Spain; [de Sevilla, M. F.; Valero-Rello, A.; Fortuny, C.; Garcia-Garcia, J. -J.; Jordan, I.; Munoz-Almagro, C.; Launes, C.] Inst Recerca St Joan de Deu, Paediat Infect Dis Res Grp, Esplugas de Llobregat, Spain; [de Sevilla, M. F.; Fortuny, C.; Garcia-Garcia, J. -J.; Jordan, I.; Munoz-Almagro, C.; Launes, C.] CIBERESP, CIBER Epidemiol &amp; Salud Publ, Madrid, Spain; [Valero-Rello, A.] Hosp St Joan de Deu, Dept Mol Microbiol, Esplugas de Llobregat, Spain; [Ortez, C.; Armangue, T.] Univ Barcelona, Hosp St Joan de Deu, Dept Paediat Neurol, Barcelona, Spain; [Muchart, J.] Univ Barcelona, Hosp St Joan de Deu, Dept Diagnost Imaging, Barcelona, Spain; [Jordan, I.] Univ Barcelona, Hosp St Joan de Deu, Paediat Intens Care Unit, Barcelona, Spain; [Luaces, C.; Munoz-Almagro, C.] Univ Barcelona, Hosp St Joan de Deu, Emergency Dept, Barcelona, Spain; [Barrabeig, I.] Publ Hlth Agcy Catalonia, Barcelona South, Epidemiol Surveillance Unit Hlth Reg, Lhospitalet De Llobregat, Spain; [Gonzalez-Sanz, R.; Cabrerizo, M.] Inst Publ Hlth Carlos III, Natl Ctr Microbiol, Enterovirus Unit, Madrid, Spain; [Munoz-Almagro, C.] Univ Int Catalunya, Sch Med, Barcelona, Spain</t>
  </si>
  <si>
    <t>Launes, C (reprint author), Hosp St Joan de Deu, Inst Recerca Pediat, Paediat Dept, Paediat Infect Dis Res Grp, P St Joan de Deu 2, Barcelona 08950, Spain.</t>
  </si>
  <si>
    <t>Quesada, U; Cabello, J; Moran, GG; Calvo, C</t>
  </si>
  <si>
    <t>Neuropathic physeal injury: Differential diagnosis with osteomyelitis</t>
  </si>
  <si>
    <t>[Quesada, Ursula; Calvo, Cristina] Hosp La Paz, Serv Pediat Enfermedades Infecciosas &amp; Trop, Madrid, Spain; [Cabello, Juan; Gonzalez Moran, Gaspar] Hosp La Paz, Serv Traumatol Infantil, Madrid, Spain</t>
  </si>
  <si>
    <t>Calvo, C (reprint author), Hosp La Paz, Serv Pediat Enfermedades Infecciosas &amp; Trop, Madrid, Spain.</t>
  </si>
  <si>
    <t>Mendez-Echevarria, A; Coronado-Poggio, M; Baquero-Artigao, F; Del Rosal, T; Rodado-Marina, S; Calvo, C; Dominguez-Gadea, L</t>
  </si>
  <si>
    <t>Septic pulmonary emboli detected by F-18-FDG PET/CT in children with S-aureus catheter-related bacteremia</t>
  </si>
  <si>
    <t>INFECTION</t>
  </si>
  <si>
    <t>[Mendez-Echevarria, A.; Baquero-Artigao, F.; Del Rosal, T.; Calvo, C.] La Paz Univ Hosp, Gen Paediat &amp; Infect &amp; Trop Dis Dept, Madrid 28046, Spain; [Coronado-Poggio, M.; Rodado-Marina, S.; Dominguez-Gadea, L.] La Paz Univ Hosp, Dept Nucl Med, Madrid, Spain</t>
  </si>
  <si>
    <t>Mendez-Echevarria, A (reprint author), La Paz Univ Hosp, Gen Paediat &amp; Infect &amp; Trop Dis Dept, Madrid 28046, Spain.</t>
  </si>
  <si>
    <t>0300-8126</t>
  </si>
  <si>
    <t>1439-0973</t>
  </si>
  <si>
    <t>Bustamante, J; Calzado, I; Sainz, T; Calvo, C; Del Rosal, T; Mendez-Echevarria, A</t>
  </si>
  <si>
    <t>Epidemiological factors related to hospitalization due to influenza in children below 6 months of age</t>
  </si>
  <si>
    <t>EUROPEAN JOURNAL OF PEDIATRICS</t>
  </si>
  <si>
    <t>[Bustamante, J.; Calzado, I.; Sainz, T.; Calvo, C.; Del Rosal, T.; Mendez-Echevarria, A.] Hosp La Paz, Gen Paediat &amp; Infect &amp; Trop Dis Dept, Paseo Castellana 261, Madrid 28046, Spain</t>
  </si>
  <si>
    <t>Bustamante, J (reprint author), Hosp La Paz, Gen Paediat &amp; Infect &amp; Trop Dis Dept, Paseo Castellana 261, Madrid 28046, Spain.</t>
  </si>
  <si>
    <t>0340-6199</t>
  </si>
  <si>
    <t>Salas-Mera, D; Sainz, T; Mira, MRGG; Mendez-Echevarria, A</t>
  </si>
  <si>
    <t>Gentamicin resistant E. coil as a cause of urinary tract infections in children</t>
  </si>
  <si>
    <t>[Salas-Mera, Diana; Sainz, Talia; Mendez-Echevarria, Ana] Hosp Univ La Paz, Serv Pediat Hosp Enfermedades Infecciosas &amp; Trop, Madrid, Spain; [Gomez-Gil Mira, Maria Rosa] Hosp Univ La Paz, Serv Microbiol, Madrid, Spain</t>
  </si>
  <si>
    <t>Salas-Mera, D (reprint author), Hosp Univ La Paz, Serv Pediat Hosp Enfermedades Infecciosas &amp; Trop, Madrid, Spain.</t>
  </si>
  <si>
    <t>AUG-SEP</t>
  </si>
  <si>
    <t>Calvo, C; de Ceano-Vivas, M</t>
  </si>
  <si>
    <t>Fever without source in infants less than 3 months of age. What's new?</t>
  </si>
  <si>
    <t>[Calvo, Cristina] Hosp Infantil La Paz IdiPaz, Serv Pediat Hosp Enfermedades Infecciosas &amp; Trop, RITIP, Madrid, Spain; [de Ceano-Vivas, Maria] Hosp Infantil La Paz, Serv Urgencias Pediat, Madrid, Spain</t>
  </si>
  <si>
    <t>Calvo, C (reprint author), Hosp Infantil La Paz IdiPaz, Serv Pediat Hosp Enfermedades Infecciosas &amp; Trop, RITIP, Madrid, Spain.</t>
  </si>
  <si>
    <t>Mendez-Echevarria, A; Amador, JB; Fernandez-Miranda, MD</t>
  </si>
  <si>
    <t>Immunization of pregnant women against pertussis. Are we using the best approach?</t>
  </si>
  <si>
    <t>[Mendez-Echevarria, Ana; Bustamante Amador, Jorge] Hosp La Paz, Serv Pediat Enfermedades Infecciosas &amp; Trop, Madrid, Spain; [de la Calle Fernandez-Miranda, Maria] Hosp Univ La Paz, Serv Ginecol &amp; Obstet, Madrid, Spain</t>
  </si>
  <si>
    <t>Mendez-Echevarria, A (reprint author), Hosp La Paz, Serv Pediat Enfermedades Infecciosas &amp; Trop, Madrid, Spain.</t>
  </si>
  <si>
    <t>Goycochea-Valdivia, WA; Baquero-Artigao, F; del Rosal, T; Frick, MA; Rojo, P; Echeverra, MJ; Noguera-Julian, A; Bringue, X; Saavedra-Lozano, J; Vives-Onos, I; Moliner, E; Cilleruelo, MJ; Cuadrado, I; Colino, E; Castells, L; Tagarro, A; Vilas, J; Soler-Palacin, P; Blazquez-Gamero, D</t>
  </si>
  <si>
    <t>Cytomegalovirus DNA Detection by Polymerase Chain Reaction in Cerebrospinal Fluid of Infants With Congenital Infection: Associations With Clinical Evaluation at Birth and Implications for Follow-up</t>
  </si>
  <si>
    <t>[Goycochea-Valdivia, Walter-Alfredo; Baquero-Artigao, Fernando; del Rosal, Teresa] Hosp Univ La Paz, Pediat Infect Dis Unit, Madrid, Spain; [Frick, Marie-Antoinette; Vives-Onos, Isabel; Soler-Palacin, Pere] Univ Autonoma Barcelona, Vall dHebron Res Inst, Hosp Univ Vall d Hebron, Pediat Infect Dis &amp; Immunodeficiencies Unit, Barcelona, Spain; [Rojo, Pablo; Blazquez-Gamero, Daniel] Univ Complutense, Inst Invest Hosp Octubre I 12 12, Hosp Univ Octubre 12, Pediat Infect Dis Unit, Madrid, Spain; [Echeverra, Maria-Juncal] Hosp Univ Donostia, Neonatol Unit, San Sebastian, Spain; [Noguera-Julian, Antoni] Hosp St Joan de Deu, Inst Recerca Pediat, Servei Pediat,Univ Barcelona,Unitat Infecc, Malalties Infeccioses &amp; Resposta Inflamatoria Sis, Barcelona, Spain; [Noguera-Julian, Antoni] Univ Barcelona, Dept Pediat, Barcelona, Spain; [Noguera-Julian, Antoni] CIBER Epidemiol &amp; Salud Publ Ciberesp Spain, Barcelona, Spain; [Bringue, Xavier] Hosp Arnau Vilanova, Dept Pediat, Lleida, Spain; [Bringue, Xavier; Spanish Registry Congenital] Hosp Arnau Vilanova, Neonatal Unit, Lleida, Spain; [Saavedra-Lozano, Jesus] Hosp Univ Gregorio Maranon, Pediat Infect Dis Unit, Madrid, Spain; [Vives-Onos, Isabel] Hosp Quironsalud Barcelona, Dept Pediat, Barcelona, Spain; [Moliner, Elisenda] Hosp Santa Creu &amp; Sant Pau, Pediat Infect Dis Unit, Barcelona, Spain; [Cilleruelo, Maria-Jose] Hosp Univ Puerta Hierro, Pediat Infect Dis Unit, Madrid, Spain; [Cuadrado, Irene] Hosp Getafe, Dept Pediat, Madrid, Spain; [Colino, Elena] Hosp Las Palmas Gran Canaria, Pediat Infect Dis Unit, Las Palmas Gran Canaria, Spain; [Castells, Laura] Hosp Univ Gen Cataluna, Dept Pediat, Barcelona, Spain; [Castells, Laura] Hosp Univ Gen Cataluna, Neonatol Unit, Barcelona, Spain; [Tagarro, Alfredo] Univ Europea Madrid, Hosp Univ Infanta Sofia, Dept Pediat, Madrid, Spain; [Vilas, Javier] Complejo Hosp Pontevedra, Dept Pediat Infect Dis, Pontevedra, Spain</t>
  </si>
  <si>
    <t>Goycochea-Valdivia, WA (reprint author), Hosp Univ La Paz, Dept Pediat Infect Dis, Paseo Castellana 261, Madrid 28046, Spain.</t>
  </si>
  <si>
    <t>Rabes, TDR; Baquero-Artigao, F; Mendez-Echevarria, AM; Pena, MJM</t>
  </si>
  <si>
    <t>Reply to "Tuberculosis in infants less than 3 months of age of Risaralda, Colombim"</t>
  </si>
  <si>
    <t>[del Rosal Rabes, Teresa; Baquero-Artigao, Fernando; Maria Mendez-Echevarria, Ana; Mellado Pena, Maria Jose] Hosp Univ La Paz, Hosp Univ Paz, Serv Pediat Hospitalaria Enfermedades Infecciosas, Madrid, Spain</t>
  </si>
  <si>
    <t>Rabes, TDR (reprint author), Hosp Univ La Paz, Hosp Univ Paz, Serv Pediat Hospitalaria Enfermedades Infecciosas, Madrid, Spain.</t>
  </si>
  <si>
    <t>Vacas, B; Rosal, T; Mendez-Echevarria, A; Royo, A</t>
  </si>
  <si>
    <t>Asymmetry of the tongue</t>
  </si>
  <si>
    <t>[Vacas, Beatriz; del Rosal, Teresa; Mendez-Echevarria, Ana] Hosp Univ La Paz, Dept Pediat Gen &amp; Enfermedades Infecciosas, Madrid, Spain; [Royo, Aranzazu] Hosp Univ La Paz, Dept Radiol, Secc Neurorradiol, Madrid, Spain</t>
  </si>
  <si>
    <t>Vacas, B (reprint author), Hosp Univ La Paz, Dept Pediat Gen &amp; Enfermedades Infecciosas, Madrid, Spain.</t>
  </si>
  <si>
    <t>Rabes, TD; Baquero-Artigao, F; Mendez-Echevarria, AM; Pena, MJM</t>
  </si>
  <si>
    <t>Tuberculosis in infants less than 3 months of age</t>
  </si>
  <si>
    <t>[del Rosal Rabes, Teresa; Baquero-Artigao, Fernando; Maria Mendez-Echevarria, Ana; Mellado Pena, Maria Jose] Hosp Univ La Paz, Serv Pediat Hosp Enfermedades Infecciosas &amp; Trop, Madrid, Spain</t>
  </si>
  <si>
    <t>Rabes, TDR (reprint author), Hosp Univ La Paz, Serv Pediat Hosp Enfermedades Infecciosas &amp; Trop, Madrid, Spain.</t>
  </si>
  <si>
    <t>de la Mata, S; Escobar, M; Cabrerizo, M; Gomez, M; Gonzalez, R; Cid, JLH</t>
  </si>
  <si>
    <t>Pediatric and neonatal transport in Spain, Portugal and Latin America</t>
  </si>
  <si>
    <t>MEDICINA INTENSIVA</t>
  </si>
  <si>
    <t>[de la Mata, S.] Univ Complutense Madrid, Fac Med, Dept Pediat, Hosp Gen Univ Gregorio Maranon, Madrid, Spain; [Escobar, M.; Cabrerizo, M.; Gomez, M.; Lopez-Herce Cid, J.] Univ Complutense Madrid, Fac Med, Dept Pediat, Hosp Gen Univ Gregorio Maranon,Serv Cuidados Inte, Madrid, Spain; [Gonzalez, R.] Hosp Gen Univ Gregorio Maranon, Inst Invest Sanitaria, Hosp Gregorio Maranon, Red Salud Materno Infantil &amp; Desarrollo, Madrid, Spain</t>
  </si>
  <si>
    <t>Cid, JLH (reprint author), Univ Complutense Madrid, Fac Med, Dept Pediat, Hosp Gen Univ Gregorio Maranon,Serv Cuidados Inte, Madrid, Spain.</t>
  </si>
  <si>
    <t>0210-5691</t>
  </si>
  <si>
    <t>Infecciones respiratorias agudas comunitarias causadas por enterovirus D68 (EV-D68)</t>
  </si>
  <si>
    <t>[Reina, Jordi] Hosp Univ Son Espases, Serv Microbiol, Unidad Virol, Palma De Mallorca, Baleares, Spain; [Cabrerizo, Maria] Ctr Nacl Microbiol Virol &amp; Inmunol Sanitarias Maja, Unidad Enterovirus, Madrid, Spain; [Ferres, Francesc] Hosp Univ Son Espases, Serv Pediat, Secc Urgencias, Palma De Mallorca, Baleares, Spain</t>
  </si>
  <si>
    <t>Reina, J (reprint author), Hosp Univ Son Espases, Serv Microbiol, Unidad Virol, Palma De Mallorca, Baleares, Spain.</t>
  </si>
  <si>
    <t>Reina, J; Cabrerizo, M; Aliaga, F</t>
  </si>
  <si>
    <t>Community acute respiratory infections caused by enterovirus in the paediatric population</t>
  </si>
  <si>
    <t>[Reina, Jordi] Hosp Univ Son Espases, Microbiol Serv, Unidad Virol, Palma De Mallorca, Baleares, Spain; [Cabrerizo, Maria] Ctr Nacl Microbiol Virol &amp; Inmunol Sanitarias Maja, Ctr Referencia Enterovirus, Madrid, Spain; [Aliaga, Francisco] Clin Rotger, Microbiol Lab, Palma De Mallorca, Baleares, Spain</t>
  </si>
  <si>
    <t>Reina, J (reprint author), Hosp Univ Son Espases, Microbiol Serv, Unidad Virol, Palma De Mallorca, Baleares, Spain.</t>
  </si>
  <si>
    <t>Cabrerizo, M</t>
  </si>
  <si>
    <t>Importance of enteroviruses in neuropaediatrics: from polioviruses to other enteroviruses</t>
  </si>
  <si>
    <t>[Cabrerizo, Maria; Grp El Estudio Infecciones Enterov] Inst Salud Carlos III, Ctr Nacl Microbiol, Unidad Enterovirus &amp; Gastroenteritis Virales, Ctra Majadahonda Pozuelo,Km 2, E-28220 Madrid, Spain</t>
  </si>
  <si>
    <t>Cabrerizo, M (reprint author), Inst Salud Carlos III, Ctr Nacl Microbiol, Unidad Enterovirus &amp; Gastroenteritis Virales, Ctra Majadahonda Pozuelo,Km 2, E-28220 Madrid, Spain.</t>
  </si>
  <si>
    <t>S35</t>
  </si>
  <si>
    <t>S38</t>
  </si>
  <si>
    <t>Blanco-Sanchez, AI; Mendez-Echevarria, A; Alonso-Quintela, P; Garcia-Perea, A; Baquero-Artigao, F</t>
  </si>
  <si>
    <t>Fever, parotid swelling, otorrhea and retroauricular fistula in a child</t>
  </si>
  <si>
    <t>[Isabel Blanco-Sanchez, Ana; Mendez-Echevarria, Ana; Alonso-Quintela, Paula; Baquero-Artigao, Fernando] Hosp Univ La Paz, Serv Pediat Hosp Enfermedades Infecciosas &amp; Trop, Madrid, Spain; [Garcia-Perea, Adela] Hosp Univ La Paz, Microbiol Serv, Madrid, Spain</t>
  </si>
  <si>
    <t>Blanco-Sanchez, AI (reprint author), Hosp Univ La Paz, Serv Pediat Hosp Enfermedades Infecciosas &amp; Trop, Madrid, Spain.</t>
  </si>
  <si>
    <t>Launes, C; Casas-Alba, D; Fortuny, C; Valero-Rello, A; Cabrerizo, M; Munoz-Almagro, C</t>
  </si>
  <si>
    <t>Utility of FilmArray Meningitis/Encephalitis Panel during Outbreak of Brainstem Encephalitis Caused by Enterovirus in Catalonia in 2016</t>
  </si>
  <si>
    <t>JOURNAL OF CLINICAL MICROBIOLOGY</t>
  </si>
  <si>
    <t>[Launes, Cristian; Casas-Alba, Didac] Univ Barcelona, Hosp St Joan Deu, Dept Pediat, Barcelona, Spain; [Launes, Cristian; Fortuny, Claudia; Munoz-Almagro, Carmen] Hosp St Joan Deu, Inst Recerca Pediat, Pediat Infect Dis Res Grp, Barcelona, Spain; [Launes, Cristian; Fortuny, Claudia; Munoz-Almagro, Carmen] Hlth Inst Carlos III, CIBER Epidemiol &amp; Salud Publ CIBERESP, Madrid, Spain; [Fortuny, Claudia] Univ Barcelona, Hosp St Joan Deu, Dept Pediat, Pediat Infect Dis Unit, Barcelona, Spain; [Valero-Rello, Ana; Munoz-Almagro, Carmen] Univ Barcelona, Hosp St Joan Deu, Dept Mol Microbiol, Barcelona, Spain; [Cabrerizo, Maria] Inst Salud Carlos III, Natl Ctr Microbiol, Enterovirus Unit, Madrid, Spain; [Munoz-Almagro, Carmen] Univ Int Catalunya, Sch Med, Barcelona, Spain</t>
  </si>
  <si>
    <t>Launes, C (reprint author), Univ Barcelona, Hosp St Joan Deu, Dept Pediat, Barcelona, Spain.; Launes, C (reprint author), Hosp St Joan Deu, Inst Recerca Pediat, Pediat Infect Dis Res Grp, Barcelona, Spain.; Launes, C (reprint author), Hlth Inst Carlos III, CIBER Epidemiol &amp; Salud Publ CIBERESP, Madrid, Spain.</t>
  </si>
  <si>
    <t>0095-1137</t>
  </si>
  <si>
    <t>Neonatal epididymo-orchitis with pyocele caused by Escherichia coli: Successful treatment with antimicrobial therapy alone.</t>
  </si>
  <si>
    <t>Aguilera-Alonso, David; Del Rosal, Teresa; Perez Munoz, Sara; Baquero-Artigao, Fernando</t>
  </si>
  <si>
    <t>2017 Dec 07 (Epub 2017 Dec 07)</t>
  </si>
  <si>
    <t>Department of Infectious Diseases and Tropical Pediatrics, Hospital La Paz, Madrid, Spain. Electronic address: davidaguilera1988@gmail.com.</t>
  </si>
  <si>
    <t>Difficulties in establishing the source of infection in recurrent neonatal group B streptococcal disease.</t>
  </si>
  <si>
    <t>Mendez-Echevarria, A; Ferreira, E; Del Rosal, T; Romero, M P; Baquero-Artigao, F</t>
  </si>
  <si>
    <t>Infection</t>
  </si>
  <si>
    <t>2017 Sep 13 (Epub 2017 Sep 13)</t>
  </si>
  <si>
    <t>General Paediatrics and Infectious and Tropical Diseases Department, Hospital La Paz, Paseo de la Castellana 261, 28046, Madrid, Spain. amendezes@yahoo.es.</t>
  </si>
  <si>
    <t>Acalculous Cholecystitis in a Pediatric Patient with Plasmodium falciparum Infection: A Case Report and Literature Review.</t>
  </si>
  <si>
    <t>Aguilera-Alonso, David; Medina, Eva Maria Lopez; Del Rosal, Teresa; Arrieta, Julian Villota; Escosa-Garcia, Luis; Hortelano, Milagros Garcia</t>
  </si>
  <si>
    <t>2017 Aug 02 (Epub 2017 Aug 02)</t>
  </si>
  <si>
    <t>Department of Infectious Diseases and Tropical Pediatrics. Hospital La Paz, Madrid, Spain.</t>
  </si>
  <si>
    <t>The Contemporary Microbiology of Osteoarticular Infections in Young Children.</t>
  </si>
  <si>
    <t>Alcobendas, Rosa; Murias, Sara; Remesal, Agustin; Calvo, Cristina</t>
  </si>
  <si>
    <t>2017 Jun</t>
  </si>
  <si>
    <t>Pediatric Rheumatology Unit, University Hospital La Paz, Madrid, Spain Infectious Diseases Unit, University Hospital La Paz, Madrid, Spain.</t>
  </si>
  <si>
    <t>Martin Del Valle, Fernando; Calvo, Cristina; Martinez-Rienda, Ines; Cilla, Amaia; Romero, Maria P; Menasalvas, Ana Isabel; Reis-Iglesias, Leticia; Roda, Diana; Pena, Maria J; Rabella, Nuria; Portugues de la Red, Maria Del Mar; Megias, Gregoria; Moreno-Docon, Antonio; Otero, Almudena; Cabrerizo, Maria</t>
  </si>
  <si>
    <t>Anales de pediatria (Barcelona, Spain : 2003)</t>
  </si>
  <si>
    <t>2017 Mar 29 (Epub 2017 Mar 29)</t>
  </si>
  <si>
    <t>Servicio de Pediatria, Hospital Universitario Severo Ochoa, Leganes, Madrid, Espana.</t>
  </si>
  <si>
    <t>1695-9531</t>
  </si>
  <si>
    <t>Epidemiological and clinical characteristics of infants admitted to hospital due to human parechovirus infections: A prospective study in Spain</t>
  </si>
  <si>
    <t>Pediatric infectious disease journal</t>
  </si>
  <si>
    <t>Gomez, BG; Perez, MV; Rabes, TD; Santos, FJA; Baquero-Artigao, F</t>
  </si>
  <si>
    <t>Pyomyositis in a non-tropical area. 12 years of cased-based experience</t>
  </si>
  <si>
    <t>[Gonzalez Gomez, Beatriz; del Rosal Rabes, Teresa; Aracil Santos, Franciso Javier; Baquero-Artigao, Fernando] Hosp Infantil La Paz, Serv Pediat Hosp Enfermedades Infecciosas &amp; Trop, Madrid, Spain; [Vargas Perez, Manuel] Hosp Poniente, Serv Pediat, El Ejido, Almeria, Spain</t>
  </si>
  <si>
    <t>Gomez, BG (reprint author), Hosp Infantil La Paz, Serv Pediat Hosp Enfermedades Infecciosas &amp; Trop, Madrid, Spain.</t>
  </si>
  <si>
    <t>Goycochea-Valdivia, WA; Moreno-Ramos, F; Pano-Pardo, JR; Aracil-Santos, FJ; Baquero-Artigao, F; del Rosal-Rabes, T; Mellado-Pena, MJ; Escosa-Garcia, L</t>
  </si>
  <si>
    <t>Identifying priorities to improve.paediatric in-hospital antimicrobial use by cross-sectional evaluation of prevalence and appropriateness of prescription</t>
  </si>
  <si>
    <t>[Alfredo Goycochea-Valdivia, Walter; Javier Aracil-Santos, Francisco; Baquero-Artigao, Fernando; del Rosal-Rabes, Teresa; Jose Mellado-Pena, Maria; Escosa-Garcia, Luis] Hosp Univ La Paz, Dept Enfermedades Infecciosas Pediat, Madrid, Spain; [Moreno-Ramos, Francisco] Hosp Univ La Paz, Dept Farm, Madrid, Spain; [Ramon Pano-Pardo, Jose] Hosp Univ La Paz, Dept Enfermedades Infecciosas Microbiol Clin, Madrid, Spain; [Ramon Pano-Pardo, Jose] Hosp Clin Univ Lozano Blesa IIS Aragon, Div Enfermedades Infecciosas, Zaragoza, Spain; [Escosa-Garcia, Luis] Hosp Univ La Paz, Pediat Programa Optimizac Uso Antibioticos, Unidad Pediat Cuidados Intensivos, Madrid, Spain</t>
  </si>
  <si>
    <t>Goycochea-Valdivia, WA (reprint author), Hosp Univ La Paz, Dept Enfermedades Infecciosas Pediat, Madrid, Spain.</t>
  </si>
  <si>
    <t>Duran, MJP; Sanz-Gadea, BM; Raves, TD; Pena, MJM; Baquero-Artigao, F</t>
  </si>
  <si>
    <t>Osteoarticular tuberculosis in paediatrics: A review of 20 years of cases in a tertiary hospital</t>
  </si>
  <si>
    <t>[Perez Duran, Maria Jose; Moreno Sanz-Gadea, Barbara] Hosp Univ La Paz, Madrid, Spain; [del Rosal Raves, Teresa; Mellado Pena, Maria Jose; Baquero-Artigao, Fernando] Hosp Univ La Paz, Serv Pediat Enfermedades Infecciosas &amp; Trop, Madrid, Spain</t>
  </si>
  <si>
    <t>Duran, MJP (reprint author), Hosp Univ La Paz, Madrid, Spain.</t>
  </si>
  <si>
    <t>Asmuth, DM; Thompson, CG; Chun, TW; Ma, ZM; Mann, S; Sainz, T; Serrano-Villar, S; Utay, NS; Garcia, JC; Troia-Cancio, P; Pollard, RB; Miller, CJ; Landay, A; Kashuba, AD</t>
  </si>
  <si>
    <t>Tissue Pharmacologic and Virologic Determinants of Duodenal and Rectal Gastrointestinal-Associated Lymphoid Tissue Immune Reconstitution in HIV-Infected Patients Initiating Antiretroviral Therapy</t>
  </si>
  <si>
    <t>[Asmuth, David M.; Mann, Surinder; Garcia, Juan Carlos; Troia-Cancio, Paolo; Pollard, Richard B.; Miller, Christopher J.] Univ Calif Davis, Med Ctr, Sacramento, CA 95817 USA; [Thompson, Corbin G.; Kashuba, Angela D.] Univ N Carolina, Eshelman Sch Pharm, Chapel Hill, NC USA; [Chun, Tae-Wook] NIAID, Lab Immunoregulat, NIH, 9000 Rockville Pike, Bethesda, MD 20892 USA; [Ma, Zhong-Min; Miller, Christopher J.] Calif Natl Primate Res Ctr, Davis, CA USA; [Sainz, Talia] Univ Hosp La Paz, La Paz, Mexico; [Sainz, Talia] IdiPAZ, La Paz, Mexico; [Serrano-Villar, Sergio] Univ Hosp Ramon y Cajal, Madrid, Spain; [Serrano-Villar, Sergio] IRYCIS, Madrid, Spain; [Utay, Netanya S.] Univ Texas Med Branch, Galveston, TX 77555 USA; [Landay, Alan] Rush Univ, Med Ctr, Chicago, IL 60612 USA</t>
  </si>
  <si>
    <t>Asmuth, DM (reprint author), Univ Calif Davis, Med Ctr, Div Infect Immunol Dis, Med, 4150 V St,PSSB G500, Sacramento, CA 95817 USA.</t>
  </si>
  <si>
    <t>Soriano-Arandes, A; Lopez-Hortelano, MG; Frick, MA; Tato, LP; Fumado, V; Navarro, ML; Sulleiro, E; Martin-Nalda, A; Mellado, MJ; Soler-Palacin, P</t>
  </si>
  <si>
    <t>Epidemiological and clinical data of children exposed to zika virus registered in Spanish database - how often is microcephaly?</t>
  </si>
  <si>
    <t>TROPICAL MEDICINE &amp; INTERNATIONAL HEALTH</t>
  </si>
  <si>
    <t>[Soriano-Arandes, A.; Frick, M. A.; Martin-Nalda, A.; Soler-Palacin, P.] Univ Hosp Vall dHebron, Vall dHebron Res Inst, Paediat Infect Dis &amp; Immunodeficiencies Unit, Barcelona, Spain; [Garcia Lopez-Hortelano, M.; Mellado, M. J.] Hosp Univ Infantil La Paz, Dept Infect Dis &amp; Trop Paediat, 2014 2016 CSUR Natl Reference Ctr Minist Hlth Imp, Madrid, Spain; [Prieto Tato, L.] Hosp Univ Getafe, Dept Paediat, Madrid, Spain; [Fumado, V.] Univ Hosp St Joan de Deu, Natl Referral Unit Trop Dis, Infect &amp; Imported Dis, Barcelona, Spain; [Navarro, M. L.] Univ Complutense, Hosp Univ Gregorio Maranon, Pediat Infect Dis Unit, Madrid, Spain; [Sulleiro, E.] Univ Hosp Vall dHebron, Vall dHebron Res Inst, Dept Microbiol, Barcelona, Spain</t>
  </si>
  <si>
    <t>1360-2276</t>
  </si>
  <si>
    <t>de Ory, SJ; Gonzalez-Tome, MI; Fortuny, C; Mellado, MJ; Soler-Palacin, P; Bustillo, M; Ramos, JT; Munoz-Fernandez, MA; Navarro, ML</t>
  </si>
  <si>
    <t>New diagnoses of human immunodeficiency virus infection in the Spanish pediatric HIV Cohort (CoRISpe) from 2004 to 2013</t>
  </si>
  <si>
    <t>[Jimenez de Ory, Santiago; Angeles Munoz-Fernandez, Maria] Hosp Gen Univ Gregorio Maranon, Inst Invest Sanitaria Gregorio Maranon, Lab InmunoBiol Mol, Secc Inmunol, Barcelona, Spain; [Jimenez de Ory, Santiago; Angeles Munoz-Fernandez, Maria] Spanish Human Immunodeficiency Virus Hosp, Maranon BioBank, Spanish HIV HGM BioBank, Barcelona, Spain; [Jimenez de Ory, Santiago; Angeles Munoz-Fernandez, Maria] BioMat &amp; Nanomed CIBER BBN, Networking Res Ctr Bioengn, Barcelona, Spain; [Isabel Gonzalez-Tome, Maria] Hosp Univ Doce Octubre, Inst Invest Hosp Octubre 12, Serv Infecciosas Pediat, Barcelona, Spain; [Fortuny, Claudia] Univ Barcelona, Hosp Sant Joan De Deu, Serv Pediat, Unidad Enfermedades Infecciosas, Barcelona, Spain; [Jose Mellado, Maria] Hosp Univ Infantil La Paz, Serv Pediat Hosp &amp; Enfermedacies Infecciosas &amp; Tr, Barcelona, Spain; [Jose Mellado, Maria] Hosp Carlos III, Barcelona, Spain; [Soler-Palacin, Pere] Univ Autonoma Barcelona, Inst Recerca Hebron, Hosp Univ Hebron, Unitat Patol Infecciosa &amp; Immunodefibiencies Pedi, Barcelona, Spain; [Bustillo, Matilde] Hosp Infantil Univ Miguel Servet, Unidad Infectol, Serv Pediat, Zaragoza, Spain; [Jimenez de Ory, Santiago; Tomas Ramos, Jose] Hosp Clin San Carlos, Serv Pediat, Madrid, Spain; [Luisa Navarro, Maria] Univ Complutense Madrid, Hosp Gen Univ Gregorio Maranon, Inst Invest Sanitaria Gregorio Maranon, Secc Enfermedades Infecciosas,Serv Pediat, Madrid, Spain</t>
  </si>
  <si>
    <t>Munoz-Fernandez, MA (reprint author), Hosp Gen Univ Gregorio Marahon, Spanish HIV HGM BioBank, Lab InmunoBiol Mol, Secc Inmunol, C Doctor Esquerdo 46, Madrid 28007, Spain.</t>
  </si>
  <si>
    <t>e7858</t>
  </si>
  <si>
    <t>Serrano-Villar, S; Vazquez-Castellanos, JF; Vallejo, A; Latorre, A; Sainz, T; Ferrando-Martinez, S; Rojo, D; Martinez-Botas, J; del Romero, J; Madrid, N; Leal, M; Mosele, JI; Motilva, MJ; Barbas, C; Ferrer, M; Moya, A; Moreno, S; Gosalbes, MJ; Estrada, V</t>
  </si>
  <si>
    <t>The effects of prebiotics on microbial dysbiosis, butyrate production and immunity in HIV-infected subjects</t>
  </si>
  <si>
    <t>MUCOSAL IMMUNOLOGY</t>
  </si>
  <si>
    <t>[Serrano-Villar, S.; Vallejo, A.; Madrid, N.; Moreno, S.] Univ Alcala IRYCIS, Dept Infect Dis, Hosp Univ Ramon y Cajal, Fac Med, Madrid, Spain; [Vazquez-Castellanos, J. F.; Latorre, A.; Moya, A.; Gosalbes, M. J.] Univ Valencia, Unidad Mixta Invest Genom &amp; Salud, Fdn Fomento Invest Sanitaria &amp; Biomed Comunidad V, Valencia, Spain; [Vazquez-Castellanos, J. F.; Latorre, A.; Moya, A.; Gosalbes, M. J.] Univ Valencia, Inst Cavanilles Biodiversidad &amp; Biol Evolut, Valencia, Spain; [Vazquez-Castellanos, J. F.; Latorre, A.; Moya, A.; Gosalbes, M. J.] CIBERESP, Madrid, Spain; [Sainz, T.] Univ Hosp La Paz, Dept Pediat Infect Dis, Madrid, Spain; [Sainz, T.] La Paz Res Inst, Madrid, Spain; [Ferrando-Martinez, S.; Leal, M.] Univ Hosp Virgen del Rocio, Dept Infect Dis, Lab Immunovirol, Biomed Inst Seville IBIS, Seville, Spain; [Rojo, D.; Barbas, C.] CEUSan Pablo Univ, Fac Farm, Ctr Metabol &amp; Bioanal CEMBIO, Madrid, Spain; [Martinez-Botas, J.] Univ Hosp Ramon y Cajal IRYCIS, Dept Biochem, Madrid, Spain; [Martinez-Botas, J.] CIBER Obes &amp; Nutr Pathophysiol CIBEROBN, Madrid, Spain; [del Romero, J.] Ctr Sandoval, Madrid, Spain; [Mosele, J. I.; Motilva, M. J.] Univ Lleida, Food Technol Dept, Agrotecnio Ctr, Lleida, Spain; [Ferrer, M.] CSIC, Inst Catalysis, Madrid, Spain; [Estrada, V.] Univ Hosp Clin San Carlos, Dept Internal Med, HIV Unit, Madrid, Spain</t>
  </si>
  <si>
    <t>Serrano-Villar, S (reprint author), Univ Alcala IRYCIS, Dept Infect Dis, Hosp Univ Ramon y Cajal, Fac Med, Madrid, Spain.; Gosalbes, MJ (reprint author), Univ Valencia, Unidad Mixta Invest Genom &amp; Salud, Fdn Fomento Invest Sanitaria &amp; Biomed Comunidad V, Valencia, Spain.; Gosalbes, MJ (reprint author), Univ Valencia, Inst Cavanilles Biodiversidad &amp; Biol Evolut, Valencia, Spain.; Gosalbes, MJ (reprint author), CIBERESP, Madrid, Spain.</t>
  </si>
  <si>
    <t>1933-0219</t>
  </si>
  <si>
    <t>Prieto, LM; McPhee, CF; Rojas, P; Mazariegos, D; Munoz, E; Mellado, MJ; Holguin, A; Navarro, ML; Gonzalez-Tome, M; Ramos, JT</t>
  </si>
  <si>
    <t>Pregnancy outcomes in perinatally HIV-infected young women in Madrid, Spain: 2000-2015</t>
  </si>
  <si>
    <t>[Prieto, Luis M.] Hosp Univ Getafe, Paediat Dept, Madrid, Spain; [Fernandez McPhee, Carolina; Luisa Navarro, Maria] Hosp Gen Univ Gregorio Maranon, Paediat Dept, Infect Dis Unit, Madrid, Spain; [Rojas, Patricia; Holguin, Africa] Hosp Ramon &amp; Cajal IRYCIS, HIV Mol Epidemiol Lab 1, Microbiol &amp; Parasitol Dept, Madrid, Spain; [Rojas, Patricia; Holguin, Africa] CIBER ESP, Madrid, Spain; [Mazariegos, Diana; Tomas Ramos, Jose] Hosp Clin Univ San Carlos, Paediat Dept, Madrid, Spain; [Munoz, Eloy] Hosp Univ 12 Octubre, Obstet &amp; Ginecol Dept, Madrid, Spain; [Jose Mellado, Maria] Hosp Univ La Paz, Paediat Dept, Trop &amp; Infect Dis Unit, Madrid, Spain; [Isabel Gonzalez-Tome, Maria] Hosp Univ 12 Octubre, Paediat Dept, Infect Dis Unit, Madrid, Spain</t>
  </si>
  <si>
    <t>Prieto, LM (reprint author), Hosp Univ Getafe, Paediat Dept, Madrid, Spain.</t>
  </si>
  <si>
    <t>e0183558</t>
  </si>
  <si>
    <t>Ruiz-Contreras, J; Picazo, J; Casado-Flores, J; Baquero-Artigao, F; Hernandez-Sampelayo, T; Otheo, E; Mendez, C; del Amo, M; Balseiro, C</t>
  </si>
  <si>
    <t>Impact of 1.3-valent pneumococcal conjugate vaccine on pneumococcal meningitis in children</t>
  </si>
  <si>
    <t>VACCINE</t>
  </si>
  <si>
    <t>[Ruiz-Contreras, Jesus; Picazo, Juan; Hernandez-Sampelayo, Teresa] Univ Complutense, Fac Med, Pza Raman Cajal S-N,Ciudad Univ, E-28040 Madrid, Spain; [Ruiz-Contreras, Jesus] Hosp Univ 12 Octubre, Paediat Dept, Carretera Cordoba S-N, Madrid 28041, Spain; [Casado-Flores, Juan] Hosp Infantil Univ Nino Jesus, Paediat Intens Care Unit, Avda Menendez Pelayo 65, Madrid 28009, Spain; [Casado-Flores, Juan; Baquero-Artigao, Fernando] Univ Autonoma, Fac Med, C Arzobispo Morcillo 4, Madrid 28029, Spain; [Baquero-Artigao, Fernando] Hosp La Paz, Paediat Dept, Paseo Castellana 261, Madrid, Spain; [Hernandez-Sampelayo, Teresa] Hosp Gen Univ Gregorio Maranon, Paediat Dept, C Dr Esquerdo 46, Madrid 28007, Spain; [Otheo, Enrique] Hosp Univ Ramon &amp; Cajal, Paediat Dept, Cra Colmenar Viejo,Km 9-1, Madrid 28034, Spain; [Mendez, Cristina; del Amo, Maria; Balseiro, Cesar] Pfizer Spain, Med Dept, Madrid, Spain</t>
  </si>
  <si>
    <t>Ruiz-Contreras, J (reprint author), Hosp Univ 12 Octubre, Paediat Dept, Carretera Cordoba S-N, Madrid 28041, Spain.</t>
  </si>
  <si>
    <t>0264-410X</t>
  </si>
  <si>
    <t>AUG 16</t>
  </si>
  <si>
    <t>Tagarro, A; Otheo, E; Baquero-Artigao, F; Navarro, ML; Velasco, R; Ruiz, M; Penin, M; Moreno, D; Rojo, P; Madero, R</t>
  </si>
  <si>
    <t>Dexamethasone for Parapneumonic Pleural Effusion: A Randomized, Double-Blind, Clinical Trial</t>
  </si>
  <si>
    <t>JOURNAL OF PEDIATRICS</t>
  </si>
  <si>
    <t>[Tagarro, Alfredo] Univ Hosp Infanta Sofia, Dept Pediat, San Sebastion Reyes, Spain; [Tagarro, Alfredo] Univ Europea, Biomed Sch, Madrid, Spain; [Otheo, Enrique] Univ Hosp Ramon &amp; Cajal, Dept Pediat, Madrid, Spain; [Otheo, Enrique] Univ Alcala De Henares, Med Sch, Madrid, Spain; [Baquero-Artigao, Fernando] Univ Hosp La Paz, Pediat Trop &amp; Infect Dis Dept, Madrid, Spain; [Navarro, Maria-Luisa] Univ Hosp Gregorio Maranon, Pediat Infect Dis Unit, Madrid, Spain; [Velasco, Rosa] Toledo Univ Hosp, Dept Pediat, Toledo, Castilla La Man, Spain; [Ruiz, Marta] Getafe Univ Hosp, Dept Pediat, Getafe, Spain; [Penin, Maria] Univ Hosp Principe Asturias, Dept Pediat, Madrid, Spain; [Moreno, David] Univ Hosp Carlos Haya, Dept Pediat, Malaga, Andalucia, Spain; [Rojo, Pablo] Univ Hosp 12 Octubre, Pediat Infect Dis Unit, Madrid, Spain; [Madero, Rosario] Univ Hosp La Paz, Biostat Unit, Madrid, Spain</t>
  </si>
  <si>
    <t>Tagarro, A (reprint author), Hosp Univ Infanta Sofia, Dept Pediat, Ave Europa 34, Madrid 28702, Spain.</t>
  </si>
  <si>
    <t>0022-3476</t>
  </si>
  <si>
    <t>Jimenez, B; Sainz, T; Diaz, L; Mellado, MJ; Navarro, ML; Rojo, P; Gonzalez-Tome, MI; Prieto, L; Martinez, J; de Jose, MI; Ramos, JT; Munoz-Fernandez, MA</t>
  </si>
  <si>
    <t>Low Bone Mineral Density in Vertically HIV-infected Children and Adolescents</t>
  </si>
  <si>
    <t>[Jimenez, Beatriz; Tomas Ramos, Jose] Hlth Res Inst San Carlos IdISSC, Dept Pediat, Madrid, Spain; [Jimenez, Beatriz; Tomas Ramos, Jose] Hosp Univ Clin San Carlos, Fac Med, Madrid, Spain; [Jimenez, Beatriz; Diaz, Laura; Angeles Munoz-Fernandez, Maria] Hosp Gen Univ Gregorio Maranon, Dept Immunol, Lab InmunoBiol Mol, Madrid, Spain; [Jimenez, Beatriz; Diaz, Laura; Angeles Munoz-Fernandez, Maria] Hlth Res Inst Gregorio Maranon, Spanish HIV HGM BioBank, Madrid 6, Spain; [Jimenez, Beatriz; Diaz, Laura; Angeles Munoz-Fernandez, Maria] Networking Res Ctr Bioengn Biomat &amp; Nanomed CIBER, Madrid, Spain; [Sainz, Talia; Diaz, Laura; Isabel de Jose, Maria] Hosp Univ La Paz, Dept Pediat Infect &amp; Trop Dis, Madrid, Spain; [Sainz, Talia; Diaz, Laura; Isabel de Jose, Maria] IdiPaz, Madrid, Spain; [Luisa Navarro, Maria] Hosp Gen Univ Gregorio Maranon, Dept Pediat, Pediat Infect Dis Unit, Madrid, Spain; [Rojo, Pablo; Isabel Gonzalez-Tome, Maria] Hosp Univ 12 Octubre, Pediat Infect Dis &amp; Immunodeficiencies Unit, Madrid, Spain; [Prieto, Luis] Hosp Univ Getafe, Dept Pediat, Getafe, Spain; [Martinez, Jorge] Hosp Univ Nino Jesus, Dept Pediat, Madrid, Spain</t>
  </si>
  <si>
    <t>Munoz-Fernandez, MA (reprint author), Hosp Gen Univ Gregorio Maranon, Lab InmunoBiol Mol, C Dr Esquerdo,46, Madrid 28007, Spain.</t>
  </si>
  <si>
    <t>Rabes, TD (reprint author), Hosp Univ La Paz, Hosp Univ Paz, Serv Pediat Hospitalaria Enfermedades Infecciosas, Madrid, Spain.</t>
  </si>
  <si>
    <t>Rabes, TD (reprint author), Hosp Univ La Paz, Serv Pediat Hosp Enfermedades Infecciosas &amp; Trop, Madrid, Spain.</t>
  </si>
  <si>
    <t>Serrano-Villar, S; Vasquez-Dominguez, E; Perez-Molina, JA; Sainz, T; de Benito, A; Latorre, A; Moya, A; Gosalbes, MJ; Moreno, S</t>
  </si>
  <si>
    <t>HIV, HPV, and microbiota: partners in crime?</t>
  </si>
  <si>
    <t>[Serrano-Villar, Sergio; Antonio Perez-Molina, Jose; Moreno, Santiago] Univ Alcala IRYCIS, Fac Med, Hosp Univ Ramon y Cajal, Dept Infect Dis, Madrid, Spain; [Vasquez-Dominguez, Emilia; Latorre, Amparo; Moya, Andres; Jose Gosalbes, Maria] Univ Valencia, Unidad Mixta Invest Genom &amp; Salud, Fdn Fomento Invest Sanitaria &amp; Biomed Comunidad V, Valencia, Spain; [Vasquez-Dominguez, Emilia; Latorre, Amparo; Moya, Andres; Jose Gosalbes, Maria] Univ Valencia, Inst Cavanilles Biodiversidad &amp; Biol Evolut, Valencia, Spain; [Sainz, Talia] Hosp Univ La Paz IdiPAZ, Dept Pediat Infect Dis, Madrid, Spain; [de Benito, Amparo] Hosp Univ Ramon y Cajal, Dept Pathol, Madrid, Spain; [Latorre, Amparo; Moya, Andres; Jose Gosalbes, Maria] CIBER ESP, Madrid, Spain</t>
  </si>
  <si>
    <t>Serrano-Villar, S (reprint author), Univ Alcala IRYCIS, Fac Med, Hosp Univ Ramon y Cajal, Madrid, Spain.</t>
  </si>
  <si>
    <t>Picazo, J; Ruiz-Contreras, J; Casado-Flores, J; Negreira, S; Baquero, F; Hernandez-Sampelayo, T; Otheo, E; Mendez, C</t>
  </si>
  <si>
    <t>Effect of the different 13-valent pneumococcal conjugate vaccination uptakes on the invasive pneumococcal disease in children: Analysis of a hospital-based and population-based surveillance study in Madrid, Spain, 2007-2015</t>
  </si>
  <si>
    <t>[Picazo, Juan] Univ Complutense, Sch Med, Dept Med, Madrid, Spain; [Ruiz-Contreras, Jesus; Negreira, Sagrario] Hosp Univ 12 Octubre, Dept Pediat, Madrid, Spain; [Ruiz-Contreras, Jesus; Negreira, Sagrario; Hernandez-Sampelayo, Teresa] Univ Complutense, Sch Med, Dept Pediat, Madrid, Spain; [Casado-Flores, Juan] Hosp Univ Infantil Nino Jesus, Pediat ICU, Madrid, Spain; [Casado-Flores, Juan; Baquero, Fernando] Univ Autonoma Madrid, Sch Med, Dept Pediat, Madrid, Spain; [Baquero, Fernando] Hosp Univ La Paz, Dept Pediat, Madrid, Spain; [Hernandez-Sampelayo, Teresa] Hosp Gen Univ Gregorio Maranon, Dept Pediat, Madrid, Spain; [Hernandez-Sampelayo, Teresa] CIBERES, CIBER Resp Dis, Madrid, Spain; [Otheo, Enrique] Hosp Univ Ramoon y Cajal, Dept Pediat, Madrid, Spain; [Mendez, Cristina] Pfizer SLU, Dept Med, Madrid, Spain</t>
  </si>
  <si>
    <t>Picazo, J (reprint author), Univ Complutense, Sch Med, Dept Med, Madrid, Spain.</t>
  </si>
  <si>
    <t>e0172222</t>
  </si>
  <si>
    <t>Perez, RP; Sainz-Costa, T; Mellado-Pena, MJ</t>
  </si>
  <si>
    <t>It May Be Too Early to Try to Prove the Effect of Deworming on Tuberculin Reactivity</t>
  </si>
  <si>
    <t>[Pineiro Perez, Roi] Villalba Gen Hosp, Dept Pediat, Madrid, Spain; [Sainz-Costa, Talia; Jose Mellado-Pena, Maria] Univ Hosp La Paz, Dept Pediat Infect Dis, Madrid, Spain</t>
  </si>
  <si>
    <t>Perez, RP (reprint author), Villalba Gen Hosp, Dept Pediat, Madrid, Spain.</t>
  </si>
  <si>
    <t>Sainz, T; Navarro, ML</t>
  </si>
  <si>
    <t>HIV-Infected Youths: Transition in Spain Compared to the Netherlands</t>
  </si>
  <si>
    <t>[Sainz, Talia] Hosp Univ La Paz, IdiPAZ, Dept Pediat, Infect &amp; Trop Dis Unit, Madrid, Spain; [Sainz, Talia; Navarro, Mana L.] Spanish Cohort HIV Infected Children CoRISpe, Madrid, Spain; [Navarro, Mana L.] Hosp Gen Univ Gregorio Maranon, Dept Pediat, Infect Dis Unit, Madrid, Spain</t>
  </si>
  <si>
    <t>Sainz, T (reprint author), Hosp Univ Infantil La Paz, Serv Pediat Hosp Enfermedades Infecciosas &amp; Trop, Paseo Castellana 261, Madrid 28046, Spain.</t>
  </si>
  <si>
    <t>Thorne, C; Turkova, A; Indolfi, G; Venturini, E; Giaquinto, C; Goetghebuer, T; Hainaut, M; Van der Kelen, E; Konigs, C; Mantzsch, K; Baumann, U; de Martino, M; Galli, L; Giacomet, V; Nicolini, LA; Del Puente, F; Gabiano, C; Guarino, A; Martinazzi, S; Miniaci, A; Dobsz, S; Marczynska, M; Ene, L; Duiculescu, D; Miloenko, M; Dodonov, K; Latysheva, I; Voronin, E; Rojo, P; Ramos, JT; Navarro, M; de Ory, SJ; Sainz, T; Mellado, MJ; Garcia, M; Perez, C; Moreno, D; Nunez, E; Gracia, M; Terol, P; Neth, O; Falcon, L; Otero, C; Rincon, E; Lopez, C; Santos, JL; Couceiro, J; Noguera-Julian, A; Fortuny, C; Soler-Palacin, P; Espiau, M; Mur, A; Coll, MT; Valmanya, MT; Mayol, L; Mendez, MJ; Rodrigo, C; Escribano, J; Rius, N; Rovira, N; Calavia, O; Garcia, L; Pineda, V; Soriano-Arandes, A; Rudin, C; Duppenthaler, A; Judd, A; Malyuta, R; Volokha, A; Raus, I; Kaleeva, T; Baryshnikova, Y; Soloha, S; Bashkatova, N; Glutshenko, O; Ruban, Z; Primak, N; Kiseleva, G</t>
  </si>
  <si>
    <t>Coinfection with HIV and hepatitis C virus in 229 children and young adults living in Europe</t>
  </si>
  <si>
    <t>[Thorne, Claire] UCL, Inst Child Hlth, London, England; [Turkova, Anna] UCL, MRC Clin Trials Unit, London, England; [Indolfi, Giuseppe; Venturini, Elisabetta] Meyer Childrens Univ Hosp Florence, Florence, Italy; [Giaquinto, Carlo] Univ Padua, I-35100 Padua, Italy; [Giacomet, Vania] Univ Milan, Luigi Sacco Hosp, I-20122 Milan, Italy; [Nicolini, Laura Ambra; Del Puente, Filippo] Univ Genoa, IRCCS AOU San Martino IST, I-16126 Genoa, Italy; [Miloenko, Milana; Dodonov, Konstantin; Latysheva, Inga; Voronin, Evgeny] RHID, St Petersburg, Russia; [Rojo, Pablo] Univ Complutense, Hosp 12 Octubre, Madrid, Spain; [Tomas Ramos, Jose] Hosp Clin Barcelona, Barcelona, Spain; [Navarro, Marisa; Jimenez de Ory, Santiago; Sainz, Talia] Gregorio Maranon Hosp, Madrid, Spain; [Mellado, Maria J.; Garcia, Miluca; Otero, Carmen; Rincon, Elena] Hosp La Paz, Madrid, Spain; [Perez, Carlos] Hosp Cabuenes, Gijon, Asturias, Spain; [Moreno, David; Nunez, Esmeralda] Hosp Carlos Haya, Malaga, Spain; [Gracia, Mercedes] Hosp Clin Zaragoza, Zaragoza, Spain; [Terol, Pedro] Hosp Virgen Macarena, Seville, Spain; [Neth, Olaf; Falcon, Lola] Hosp Virgen Rocio, Seville, Spain; [Lopez, Carmen] Hosp Castellon, Castellon de La Plana, Spain; [Luis Santos, Juan] Hosp Virgen Nieves, Granada, Spain; [Couceiro, Jose] Hosp Pontevedra, Pontevedra, Spain; [Noguera-Julian, Antoni] Univ Barcelona, Hosp St Joan Deu, E-08007 Barcelona, Spain; [Judd, Ali] UCL, MRC Clin Trials Unit, London WC1E 6BT, England; [Malyuta, Ruslan] PPAI, Odessa, Ukraine; [Volokha, Alla] Shupyk Natl Med Acad Postgrad Educ, Kiev, Ukraine; [Raus, Irina] Kiev City Ctr HIV AIDS, Kiev, Ukraine; [Kaleeva, T.; Baryshnikova, Y.] Odessa Reg Ctr HIV AIDS, Odessa, Ukraine; [Soloha, Svetlana] Donetsk Reg Ctr HIV AIDS, Donetsk, Ukraine; [Bashkatova, N.] Mariupol AIDS Ctr, Mariupol, Ukraine; [Glutshenko, O.; Ruban, Z.] Mykolaiv Reg Ctr HIV AIDS, Mykolaiv, Ukraine; [Primak, Natalia] Kryvyi Rih City Ctr HIV AIDS, Kryvyi Rih, Ukraine; [Kiseleva, Galina] Simferopol Ctr HIV AIDS, Simferopol, Ukraine; [de Martino, Maurizio; Galli, Luisa] Meyer Childrens Univ Hosp Florence, Florence, Italy</t>
  </si>
  <si>
    <t>Thorne, C (reprint author), UCL, Inst Child Hlth, Populat Policy &amp; Practice Programme, 30 Guilford St, London WC1N 1EH, England.</t>
  </si>
  <si>
    <t>JAN 2</t>
  </si>
  <si>
    <t>Baquero-Artigao, F</t>
  </si>
  <si>
    <t>Update on congenital and neonatal herpes infections: infection due to cytomegalovirus and herpes simplex</t>
  </si>
  <si>
    <t>[Baquero-Artigao, Fernando] Hosp Univ Materno Infantil La Paz, Unidad Enfermedades Infecc, Paseo Castellana 261, E-28046 Madrid, Spain</t>
  </si>
  <si>
    <t>Baquero-Artigao, F (reprint author), Hosp Univ Materno Infantil La Paz, Unidad Enfermedades Infecc, Paseo Castellana 261, E-28046 Madrid, Spain.</t>
  </si>
  <si>
    <t>S29</t>
  </si>
  <si>
    <t>S33</t>
  </si>
  <si>
    <t>Prevention and treatment of fetal cytomegalovirus infection with cytomegalovirus hyperimmune globulin: a multicenter study in Madrid.</t>
  </si>
  <si>
    <t>Blazquez-Gamero, Daniel; Galindo Izquierdo, Alberto; Del Rosal, Teresa; Baquero-Artigao, Fernando; Izquierdo Mendez, Nuria; Soriano-Ramos, Maria; Rojo Conejo, Pablo; Gonzalez-Tome, Maria Isabel; Garcia-Burguillo, Antonio; Perez Perez, Noelia; Sanchez, Virginia; Ramos-Amador, Jose Tomas; De la Calle, Maria</t>
  </si>
  <si>
    <t>2017 Oct 26 (Epub 2017 Oct 26)</t>
  </si>
  <si>
    <t>a Pediatric Infectious Disease Unit, Hospital Universitario 12 de Octubre, Universidad Complutense, Instituto de Investigacion Hospital 12 de Octubre (imas12), RITIP , Madrid , Spain.</t>
  </si>
  <si>
    <t>1476-4954</t>
  </si>
  <si>
    <t>Mellado Pena, Maria Jose; Santiago Garcia, Begona; Baquero-Artigao, Fernando; Moreno Perez, David; Pineiro Perez, Roi; Mendez Echevarria, Ana; Ramos Amador, Jose Tomas; Gomez-Pastrana Duran, David; Noguera Julian, Antoni</t>
  </si>
  <si>
    <t>2017 Jul 18 (Epub 2017 Jul 18)</t>
  </si>
  <si>
    <t>Red Espanola de Estudio de la Tuberculosis Pediatrica (pTBred), Espana; Sociedad Espanola de Infectologia Pediatrica (SEIP), Espana; Red Espanola de Investigacion Traslacional en Infectologia Pediatrica (RITIP), Espana; European Network of Excellence for Paediatric Clinical Research (TEDDY), Espana. Electronic address: mariajose.mellado@salud.madrid.org.</t>
  </si>
  <si>
    <t>Successful treatment of intrauterine cytomegalovirus infection with an intraventricular cyst in a dichorionic diamniotic twin gestation using cytomegalovirus immunoglobulin.</t>
  </si>
  <si>
    <t>De la Calle, M; Baquero, F; Rodriguez, R; Gonzalez, M; Fernandez, A; Omenaca, F; Bartha, J L</t>
  </si>
  <si>
    <t>a Department of Obstetrics and Gynaecology, Maternal-Fetal Medicine Unit , La Paz University Hospital , Madrid , Spain.</t>
  </si>
  <si>
    <t>Climent Alcala, Francisco Jose; Garcia Fernandez de Villalta, Marta; Escosa Garcia, Luis; Rodriguez Alonso, Aroa; Albajara Velasco, Luis Adolfo</t>
  </si>
  <si>
    <t>2017 May 09 (Epub 2017 May 09)</t>
  </si>
  <si>
    <t>Unidad de Patologia Compleja, Servicio de Pediatria, Hospital La Paz, Madrid, Espana. Electronic address: Franciscojose.climent@salud.madrid.org.</t>
  </si>
  <si>
    <t>Correction: Effects of Combined CCR5/Integrase Inhibitors-Based Regimen on Mucosal Immunity in HIV-Infected Patients Naive to Antiretroviral Therapy: A Pilot Randomized Trial.</t>
  </si>
  <si>
    <t>Serrano-Villar, Sergio; Sainz, Talia; Ma, Zhong-Min; Utay, Netanya S; Wook-Chun, Tae; Mann, Surinder; Kashuba, Angela D; Siewe, Basile; Albanese, Anthony; Troia-Cancio, Paolo; Sinclair, Elizabeth; Somasunderam, Anoma; Yotter, Tammy; Deeks, Steven G; Landay, Alan; Pollard, Richard B; Miller, Christopher J; Moreno, Santiago; Asmuth, David M</t>
  </si>
  <si>
    <t>PLoS pathogens</t>
  </si>
  <si>
    <t>e1006368</t>
  </si>
  <si>
    <t>2017 May</t>
  </si>
  <si>
    <t>Baquero-Artigao, Fernando; Michavila, Antonio; Suarez-Rodriguez, Angeles; Hernandez, Anselmo; Martinez-Campos, Leticia; Calvo, Cristina</t>
  </si>
  <si>
    <t>99.e1-99.e9</t>
  </si>
  <si>
    <t>2017 Feb (Epub 2016 Jul 15)</t>
  </si>
  <si>
    <t>Sociedad Espanola de Infectologia Pediatrica.</t>
  </si>
  <si>
    <t xml:space="preserve"> journal of maternal-fetal &amp; neonatal medicine</t>
  </si>
  <si>
    <t>Anales de pediatria</t>
  </si>
  <si>
    <t>journal of maternal-fetal &amp; neonatal medicine</t>
  </si>
  <si>
    <t xml:space="preserve">Anales de pediatria </t>
  </si>
  <si>
    <t>Children's medically complex diseases unit. A model required in all our hospitals].</t>
  </si>
  <si>
    <t>Tuberculosis treatment for children: An update].</t>
  </si>
  <si>
    <t>Spanish Society of Pediatric Infectious Diseases, Spanish Society of Paediatric Clinical Immunology and Allergy, Spanish Association of Paediatric Primary Care, and the Spanish Society of Extra-hospital Paediatrics and Primary Health Care consensus document on antibiotic treatment in penicillin or amoxicillin allergy].</t>
  </si>
  <si>
    <t>Chamorro-Vina, C; Valentin, J; Fernandez, L; Gonzalez-Vicent, M; Perez-Ruiz, M; Lucia, A; Culos-Reed, SN; Diaz, MA; Perez-Martinez, A</t>
  </si>
  <si>
    <t>Influence of a Moderate-Intensity Exercise Program on Early NK Cell Immune Recovery in Pediatric Patients After Reduced-Intensity Hematopoietic Stem Cell Transplantation</t>
  </si>
  <si>
    <t>INTEGRATIVE CANCER THERAPIES</t>
  </si>
  <si>
    <t>[Chamorro-Vina, Carolina; Culos-Reed, S. Nicole] Univ Calgary, Fac Kinesiol, Calgary, AB, Canada; [Valentin, Jaime] IdiPAZ, Innate Immune Res Grp, Madrid, Spain; [Fernandez, Lucia] Canc Res Natl Ctr, Madrid, Spain; [Gonzalez-Vicent, Marta; Angel Diaz, Miguel] Hosp Univ Nino Jesus, Madrid, Spain; [Perez-Ruiz, Margarita; Lucia, Alejandro] Univ Europea Madrid, Madrid, Spain; [Culos-Reed, S. Nicole] Fac Med, Dept Oncol, Calgary, AB, Canada; [Culos-Reed, S. Nicole; Angel Diaz, Miguel] Hosp Infantil Univ La Paz, Madrid, Spain; [Culos-Reed, S. Nicole] Tom Baker Canc Clin, Dept Psychosocial Resources, Calgary, AB, Canada</t>
  </si>
  <si>
    <t>Perez-Martinez, A (reprint author), Hosp Infantil Univ La Paz, Serv Hematooncol Pediat, Paseo Castellana 261, Madrid 28046, Spain.</t>
  </si>
  <si>
    <t>1534-7354</t>
  </si>
  <si>
    <t>Fiuza-Luces, C; Padilla, JR; Valentin, J; Santana-Sosa, E; Santos-Lozano, A; Sanchis-Gomar, F; Pareja-Galeano, H; Morales, JS; Fleck, SJ; Perez, M; Lassaletta, A; Soares-Miranda, L; Perez-Martinez, A; Lucia, A</t>
  </si>
  <si>
    <t>Effects of Exercise on the Immune Function of Pediatric Patients With Solid Tumors Insights From the PAPEC Randomized Trial</t>
  </si>
  <si>
    <t>[Fiuza-Luces, Carmen; Santana-Sosa, Elena; Santos-Lozano, Alejandro; Sanchis-Gomar, Fabian; Pareja-Galeano, Helios; Lucia, Alejandro] Hosp 12 Octubre I 12, Res Inst, Madrid, Spain; [Fiuza-Luces, Carmen] Spanish Network Biomed Res Rare Dis CIBERER, U723, Valencia, Spain; [Padilla, Julio R.; Santana-Sosa, Elena; Pareja-Galeano, Helios; Morales, Javier S.; Perez, Margarita; Lucia, Alejandro] European Univ, Madrid 28670, Spain; [Valentin, Jaime] IdiPAZ, Innate Immune Res Grp, Madrid, Spain; [Santos-Lozano, Alejandro] European Univ Miguel Cervantes, I HeALTH Dept Hlth Sci, Valladolid, Spain; [Sanchis-Gomar, Fabian] Univ Valencia, Fac Med, Dept Physiol, Valencia, Spain; [Sanchis-Gomar, Fabian] Fdn Invest Hosp Clin Univ INCLIVA, Valencia, Spain; [Fleck, Steven J.] Andrews Res &amp; Educ Fdn, Gulf Breeze, FL USA; [Lassaletta, Alvaro] Childrens Hosp Nino Jesus, Dept Hematol Oncol &amp; Stem Cell Transplantat, Madrid, Spain; [Soares-Miranda, Luisa] Univ Porto, Fac Sport, Res Ctr Phys Act Hlth &amp; Leisure, Oporto, Portugal; [Perez-Martinez, Antonio] Univ Hosp La Paz, Dept Pediat Hematooncol &amp; Stem Cell Transplantat, Madrid, Spain</t>
  </si>
  <si>
    <t>Lucia, A (reprint author), European Univ, Madrid 28670, Spain.</t>
  </si>
  <si>
    <t>Fernandez, L; Metais, JY; Escudero, A; Vela, M; Valentin, J; Vallcorba, I; Leivas, A; Torres, J; Valeri, A; Patino-Garcia, A; Martinez, J; Leung, W; Perez-Martinez, A</t>
  </si>
  <si>
    <t>Memory T Cells Expressing an NKG2D-CAR Efficiently Target Osteosarcoma Cells</t>
  </si>
  <si>
    <t>[Fernandez, Lucia; Leivas, Alejandra; Martinez, Joaquin] Spanish Natl Canc Res Ctr CNIO, Dept Clin Res, Haematol Malignancies H12O, Madrid, Spain; [Fernandez, Lucia; Escudero, Adela; Vela, Maria; Valentin, Jaime; Perez-Martinez, Antonio] Hosp Univ La Paz, IdiPAZ, Translat Res Pediat Oncol Hematopoiet Transplanta, Madrid, Spain; [Metais, Jean-Yves] St Jude Childrens Res Hosp, Haematol Dept, Memphis, TN USA; [Escudero, Adela; Vallcorba, Isabel] Hosp Univ La Paz, Inst Genet Med &amp; Mol INGEMM, Paediat Oncol Dept, Madrid, Spain; [Leivas, Alejandra; Valeri, Antonio; Martinez, Joaquin] Hosp Univ 12 Octubre, Haematol Dept, Madrid, Spain; [Torres, Juan] Hosp Univ La Paz, Dept Clin Immunol, Madrid, Spain; [Torres, Juan] Hosp Univ La Paz, IdiPAZ, Physiopathol Lymphocytes Immunodeficiencies Grp, Madrid, Spain; [Patino-Garcia, Ana] Univ Navarra, Paediat Lab, Pamplona, Spain; [Leung, Wing] Miltenyi Biotec, Clin Dev, Cambridge, MA USA; [Perez-Martinez, Antonio] Hosp Univ La Paz, Paediat Hematooncol, Madrid, Spain</t>
  </si>
  <si>
    <t>Perez-Martinez, A (reprint author), Hosp Univ La Paz, Paseo Castellana 261, Madrid 28046, Spain.</t>
  </si>
  <si>
    <t>Salas, PC; Lapunzina, P; Perez-Martinez, A</t>
  </si>
  <si>
    <t>Genetic predisposition to childhood cancer</t>
  </si>
  <si>
    <t>[Carrasco Salas, Pilar; Perez-Martinez, Antonio] Hosp Univ La Paz, Inst Genet Med &amp; Mol INGEMM, Lab Oncohematol Pediat Mol, Madrid, Spain; [Lapunzina, Pablo; Perez-Martinez, Antonio] Hosp Infantil Univ La Paz, Serv Hematooncol Pediat, Madrid, Spain</t>
  </si>
  <si>
    <t>Perez-Martinez, A (reprint author), Hosp Univ La Paz, Inst Genet Med &amp; Mol INGEMM, Lab Oncohematol Pediat Mol, Madrid, Spain.; Perez-Martinez, A (reprint author), Hosp Infantil Univ La Paz, Serv Hematooncol Pediat, Madrid, Spain.</t>
  </si>
  <si>
    <t>Fernandez, L; Metais, JY; Valentin, J; Escudero, A; Vela, M; Leivas, A; Martinez, J; Leung, W; Perez-Martinez, A</t>
  </si>
  <si>
    <t>CD45RA-MEMORY T CELLS EXPRESSING AN NKG2D-CAR TARGET PEDIATRIC ACUTE LEUKEMIA</t>
  </si>
  <si>
    <t>[Fernandez, L.; Leivas, A.; Martinez, J.] CNIO, Clin Res, Madrid, Spain; [Metais, J. -Y.] St Jude Childrens Res Hosp, Haematol, 332 N Lauderdale St, Memphis, TN 38105 USA; [Valentin, J.; Vela, M.] IdiPAZ, Infect Dis &amp; Immun, Madrid, Spain; [Escudero, A.] INGEMM, Pediat Oncol, Madrid, Spain; [Leung, W.] Miltenyi, Clin Dev, Gaithersburg, MD USA; [Perez-Martinez, A.] Hosp Univ La Paz, Pediat Hematooncol, Madrid, Spain</t>
  </si>
  <si>
    <t>Leivas, A; Rapado, I; Fernandez, L; Perez-Martinez, A; Lahuerta, JJ; Martinez-Lopez, J</t>
  </si>
  <si>
    <t>ACTIVATED AND EXPANDED NATURAL KILLER CELLS FROM MULTIPLE MYELOMA PATIENTS DESTROY TUMOR DRUG RESISTANT CELLS AND CLONOGENIC TUMOR CELLS</t>
  </si>
  <si>
    <t>[Leivas, A.; Rapado, I.; Fernandez, L.; Martinez-Lopez, J.] Spanish Natl Canc Res Ctr, Hematol Malignancies Clin Res Unit, Madrid, Spain; [Leivas, A.; Rapado, I.; Lahuerta, J. J.; Martinez-Lopez, J.] Hosp Univ 12 Octubre, Hematol, Madrid, Spain; [Perez-Martinez, A.] Hosp Univ La Paz, Pediat, Madrid, Spain</t>
  </si>
  <si>
    <t>Escudero, A; Carrasco, P; Nevado, J; Palomares, M; Vallespin, E; Lapunzina, P; Fernandez, L; Vela, M; Gonzalo, I; Gonzalez, B; Bueno, D; del Pozo, A; Perez-Martinez, A</t>
  </si>
  <si>
    <t>HIGH RESOLUTION TECHNOLOGIES IN B-CELL ACUTE LYMPHOBLASTIC LEUKEMIA</t>
  </si>
  <si>
    <t>[Escudero, A.; Carrasco, P.; Nevado, J.; Palomares, M.; Vallespin, E.; Lapunzina, P.; Gonzalo, I.; del Pozo, A.] Hosp Univ Paz, INGEMM, Madrid, Spain; [Fernandez, L.] CNIO, Clin Res, Madrid, Spain; [Vela, M.] Hosp Univ Paz, IdiPAZ, Madrid, Spain; [Gonzalez, B.; Bueno, D.; Perez-Martinez, A.] Hosp Univ Paz, Pediat Hematooncol, Madrid, Spain</t>
  </si>
  <si>
    <t>Valentin, J; Vela, M; Fernandez, L; Escudero, A; Gonzalo, I; Perez-Martinez, A</t>
  </si>
  <si>
    <t>Improving Kinetic Expansion of Human Natural Killer Cells Used for Adoptive Immunotherapy</t>
  </si>
  <si>
    <t>[Valentin, Jaime; Vela, Maria; Fernandez, Lucia; Escudero, Adela; Gonzalo, Irene; Perez-Martinez, Antonio] Hosp Paz, Res Inst idiPAZ, Madrid, Spain</t>
  </si>
  <si>
    <t>S99</t>
  </si>
  <si>
    <t>S100</t>
  </si>
  <si>
    <t>Fiuza-Luces, C; Padilla, JR; Soares-Miranda, L; Santana-Sosa, E; Quiroga, JV; Santos-Lozano, A; Pareja-Galeano, H; Sanchis-Gomar, F; Lorenzo-Gonzalez, R; Verde, Z; Lopez-Mojares, LM; Lassaletta, A; Fleck, SJ; Perez, M; Perez-Martinez, A; Lucia, A</t>
  </si>
  <si>
    <t>Exercise Intervention in Pediatric Patients with Solid Tumors: The Physical Activity in Pediatric Cancer Trial</t>
  </si>
  <si>
    <t>MEDICINE AND SCIENCE IN SPORTS AND EXERCISE</t>
  </si>
  <si>
    <t>[Fiuza-Luces, Carmen; Santana-Sosa, Elena; Santos-Lozano, Alejandro; Pareja-Galeano, Helios; Sanchis-Gomar, Fabian; Lucia, Alejandro] Hosp 12 Octubre I 12, Res Inst, Madrid, Spain; [Fiuza-Luces, Carmen] Spanish Network Biomed Res Rare Dis CIBERER, U723, Madrid, Spain; [Padilla, Julio R.; Santana-Sosa, Elena; Pareja-Galeano, Helios; Verde, Zoraida; Lopez-Mojares, Luis M.; Perez, Margarita; Lucia, Alejandro] European Univ, Sch Doctorate Studies &amp; Res, Madrid, Spain; [Soares-Miranda, Luisa] Univ Porto, Fac Sport, Res Ctr Phys Act Hlth &amp; Leisure, Oporto, Portugal; [Quiroga, Jaime V.; Perez-Martinez, Antonio] IdiPAZ, Innate Immune Res Grp, Madrid, Spain; [Santos-Lozano, Alejandro] European Univ, GIDFYS, Dept Hlth Sci, Valladolid, Spain; [Lorenzo-Gonzalez, Rosalia; Lassaletta, Alvaro] Childrens Hosp Nino Jesus, Dept Hematol Oncol &amp; Stem Cell Transplantat, Madrid, Spain; [Fleck, Steven J.] Andrews Res &amp; Educ Fdn, Gulf Breeze, FL USA; [Perez-Martinez, Antonio] Univ Hosp La Paz, Dept Pediat Hematooncol &amp; Stem Cell Transplantat, Madrid, Spain</t>
  </si>
  <si>
    <t>0195-9131</t>
  </si>
  <si>
    <t>Carpio, MC; Alvarez, DN; Marques, CH; Martinez, AP; Atienza, AL; Lopez, LM</t>
  </si>
  <si>
    <t>Intracranial germ cell tumours: A 21-year review</t>
  </si>
  <si>
    <t>[Cormenzana Carpio, Maria] Ctr Salud Lucero, Madrid, Spain; [Nehme Alvarez, Daniel] Hosp Gen Villalba, Serv Neuropediat, Madrid, Spain; [Hernandez Marques, Carmen; Lassaletta Atienza, Alvaro; Madero Lopez, Luis] Hosp Infantil Nino Jesus, Serv Hematooncol Pediat, Madrid, Spain; [Perez Martinez, Antonio] Hosp Infantil La Paz, Serv Hematooncol Pediat, Madrid, Spain</t>
  </si>
  <si>
    <t>Carpio, MC (reprint author), Ctr Salud Lucero, Madrid, Spain.</t>
  </si>
  <si>
    <t>Exome array analysis identifies GPR35 as a novel susceptibility gene for anthracycline-induced cardiotoxicity in childhood cancer.</t>
  </si>
  <si>
    <t>Ruiz-Pinto, Sara; Pita, Guillermo; Patino-Garcia, Ana; Alonso, Javier; Perez-Martinez, Antonio; Carton, Antonio J; Gutierrez-Larraya, Federico; Alonso, Maria R; Barnes, Daniel R; Dennis, Joe; Michailidou, Kyriaki; Gomez-Santos, Carmen; Thompson, Deborah J; Easton, Douglas F; Benitez, Javier; Gonzalez-Neira, Anna</t>
  </si>
  <si>
    <t>Pharmacogenetics and genomics</t>
  </si>
  <si>
    <t>445-453</t>
  </si>
  <si>
    <t>2017 Dec</t>
  </si>
  <si>
    <t>aHuman Genotyping Unit-CeGen bHuman Cancer Genetics Programme, Spanish National Cancer Research Centre (CNIO) cPediatric Solid Tumor Laboratory, Human Genetic Department, Research Institute of Rare Diseases, Instituto de Salud Carlos III dDepartment of Pediatric Hemato-Oncology eDepartment of Pediatric Cardiology, Hospital Universitario La Paz fDepartment of Pediatrics, Hospital Universitario Infanta Elena, Madrid gDepartment of Pediatrics, University Clinic of Navarra, Universidad de Navarra, Pamplona, Spain hDepartment of Public Health and Primary Care, Centre for Cancer Genetic Epidemiology iDepartment of Oncology, Centre for Cancer Genetic Epidemiology, University of Cambridge, Cambridge, UK jDepartment of Electron Microscopy/Molecular Pathology, Cyprus Institute of Neurology and Genetics, Nicosia, Cyprus.</t>
  </si>
  <si>
    <t>1744-6880</t>
  </si>
  <si>
    <t>SI</t>
  </si>
  <si>
    <t>Roldan, T; Villamanan, E; Rios, JJ; Waxman, AB</t>
  </si>
  <si>
    <t>Assessment of the quality of anticoagulation management in patients with pulmonary arterial hypertension</t>
  </si>
  <si>
    <t>THROMBOSIS RESEARCH</t>
  </si>
  <si>
    <t>[Roldan, Tamara] Brigham &amp; Womens Hosp, Dept Pharm, 75 Francis St, Boston, MA 02115 USA; [Villamanan, Elena] Hosp Univ La Paz, Dept Pharm, Madrid, Spain; [Rios, Juan J.] Hosp Univ La Paz, Dept Internal Med, Madrid, Spain; [Waxman, Aaron B.] Brigham &amp; Womens Hosp, Dept Pulm &amp; Crit Care Med, 75 Francis St, Boston, MA 02115 USA</t>
  </si>
  <si>
    <t>Waxman, AB (reprint author), Harvard Med, Brigham &amp; Womens Hosp, Pulm Vasc Dis Program, Heart &amp; Vasc Ctr,Ctr Pulm Heart Dis, 75 Francis St,PBB CA-3, Boston, MA 02115 USA.</t>
  </si>
  <si>
    <t>0049-3848</t>
  </si>
  <si>
    <t>Bordas, A; Cedillo, JL; Arnalich, F; Esteban-Rodriguez, I; Guerra-Pastrian, L; de Castro, J; Martin-Sanchez, C; Atienza, G; Fernandez-Capitan, C; Rios, JJ; Montiel, C</t>
  </si>
  <si>
    <t>Expression patterns for nicotinic acetylcholine receptor subunit genes in smoking-related lung cancers</t>
  </si>
  <si>
    <t>[Bordas, Anna; Luis Cedillo, Jose; Martin-Sanchez, Carolina; Atienza, Gema; Montiel, Carmen] Univ Autonoma Madrid, Fac Med, Dept Farmacol &amp; Terapeut, Madrid, Spain; [Arnalich, Francisco; Fernandez-Capitan, Carmen; Jose Rios, Juan] Hosp Univ La Paz, Serv Med Interna, Madrid, Spain; [Esteban-Rodriguez, Isabel; Guerra-Pastrian, Laura] Hosp Univ La Paz, Anat Patol, Madrid, Spain; [de Castro, Javier] Hosp Univ La Paz, Oncol Med, Madrid, Spain; [Bordas, Anna; Luis Cedillo, Jose; Arnalich, Francisco; Esteban-Rodriguez, Isabel; Guerra-Pastrian, Laura; de Castro, Javier; Martin-Sanchez, Carolina; Atienza, Gema; Fernandez-Capitan, Carmen; Jose Rios, Juan; Montiel, Carmen] Inst Invest Sanitarias IdiPAZ, Madrid, Spain</t>
  </si>
  <si>
    <t>Montiel, C (reprint author), Univ Autonoma Madrid, Fac Med, Dept Farmacol &amp; Terapeut, Madrid, Spain.; Arnalich, F (reprint author), Hosp Univ La Paz, Serv Med Interna, Madrid, Spain.; Arnalich, F; Montiel, C (reprint author), Inst Invest Sanitarias IdiPAZ, Madrid, Spain.</t>
  </si>
  <si>
    <t>Trapiella-Martinez, L; Diaz-Lopez, JB; Caminal-Montero, L; Tolosa-Vilella, C; Castillo, AGD; Colunga-Arguelles, D; Rubio-Rivas, M; Iniesta-Arandia, N; Castillo-Palma, MJ; Saez-Comet, L; Egurbide-Arberas, MV; Ortego-Centeno, N; Freire, M; Vargas-Hitos, JA; Rios-Blanco, JJ; Todoli-Parra, JA; Rodriguez-Carballeira, M; Marin-Ballve, A; Chamorro-Fernandez, AJ; Pla-Salas, X; Madronero-Vuelta, AB; Ruiz-Munoz, M; Fonollosa-Pla, V; Simeon-Aznar, CP</t>
  </si>
  <si>
    <t>Very early and early systemic sclerosis in the Spanish scleroderma Registry (RESCLE) cohort</t>
  </si>
  <si>
    <t>AUTOIMMUNITY REVIEWS</t>
  </si>
  <si>
    <t>[Trapiella-Martinez, Luis] Hosp Cabuenes, Dept Internal Med, Calle Prados 395, Gijon 33203, Asturias, Spain; [Bernardino Diaz-Lopez, Jose; Caminal-Montero, Luis; Colunga-Arguelles, Dolores] Hosp Univ Cent Asturias, Dept Internal Med, Oviedo, Asturias, Spain; [Tolosa-Vilella, Caries] Corp Sanitaria Univ Parc Tauli, Dept Internal Med, Barcelona, Spain; [Guillen-Del Castillo, Alfredo; Fonollosa-Pla, Vicent; Pilar Simeon-Aznar, Carmen] Hosp Univ Vall dHebron, Dept Internal Med, Autoimmune Unit, Barcelona, Spain; [Rubio-Rivas, Manuel] Hosp Univ Bellvitge, Dept Internal Med, Barcelona, Spain; [Iniesta-Arandia, Nerea] Hosp Clin Barcelona, Inst Clin Med &amp; Dermatol, Dept Autoimmune Dis, Barcelona, Spain; [Jesus Castillo-Palma, Maria] Hosp Univ Virgen del Rocio, Dept Internal Med, Seville, Spain; [Saez-Comet, Luis] Hosp Univ Miguel Servet, Dept Internal Med, Zaragoza, Spain; [Victoria Egurbide-Arberas, Maria] Hosp Univ Cruces, Dept Internal Med, Baracaldo, Vizcaya, Spain; [Ortego-Centeno, Norberto] Complejo Univ Granada, Hosp Campus Salud, Syst Autoimmune Dis Unit, Granada, Spain; [Freire, Mayka] Complexo Hosp Univ Vigo, Dept Internal Med, Thrombosis &amp; Vasculitis Unit, Vigo, Spain; [Jose Rios-Blanco, Juan] Hosp Univ Virgen de las Nieves, Dept Internal Med, Granada, Spain; [Jose Rios-Blanco, Juan] Hosp Univ La Paz, Dept Internal Med, Madrid, Spain; [Antonio Todoli-Parra, Jose] Hosp Univ &amp; Politecn La Fe, Dept Internal Med, Valencia, Spain; [Rodriguez-Carballeira, Monica] Hosp Univ Mutua Terrassa, Dept Internal Med, Barcelona, Spain; [Marin-Ballve, Adela] Hosp Clin Univ Lozano Blesa, Dept Internal Med, Zaragoza, Spain; [Javier Chamorro-Fernandez, Antonio] Complejo Asistencial Univ Salamanca, Dept Internal Med, Salamanca, Spain; [Pla-Salas, Xavier] Consorci Hosp Vic, Dept Internal Med, Barcelona, Spain; [Belen Madronero-Vuelta, Ana] Hosp Gen San Jorge, Dept Internal Med, Huesca, Spain; [Ruiz-Munoz, Manuel] Hosp Univ Fdn Alcorcon, Dept Internal Med, Madrid, Spain</t>
  </si>
  <si>
    <t>Trapiella-Martinez, L (reprint author), Hosp Cabuenes, Dept Internal Med, Calle Prados 395, Gijon 33203, Asturias, Spain.</t>
  </si>
  <si>
    <t>1568-9972</t>
  </si>
  <si>
    <t>Roldan, T; Rios, JJ; Villamanan, E; Waxman, AB</t>
  </si>
  <si>
    <t>Complications associated with the use of oral anticoagulation in patients with pulmonary arterial hypertension from two referral centers</t>
  </si>
  <si>
    <t>PULMONARY CIRCULATION</t>
  </si>
  <si>
    <t>[Roldan, Tamara] Brigham &amp; Womens Hosp, Dept Pharm, 75 Francis St, Boston, MA 02115 USA; [Roldan, Tamara; Villamanan, Elena] Hosp Univ La Paz, Dept Pharm, Madrid, Spain; [Rios, Juan J.] Hosp Univ La Paz, Dept Internal Med, Madrid, Spain; [Waxman, Aaron B.] Brigham &amp; Womens Hosp, Ctr Pulm Heart Dis, Heart &amp; Vasc Ctr, 75 Francis St, Boston, MA 02115 USA</t>
  </si>
  <si>
    <t>Waxman, AB (reprint author), Brigham &amp; Womens Hosp, 75 Francis St,PBB Clin 3, Boston, MA 02115 USA.</t>
  </si>
  <si>
    <t>2045-8932</t>
  </si>
  <si>
    <t>JUL-SEP</t>
  </si>
  <si>
    <t>Barrios, D; Chavant, J; Jimenez, D; Bertoletti, L; Rosa-Salazar, V; Muriel, A; Viallon, A; Fernandez-Capitan, C; Yusen, RD; Monreal, M</t>
  </si>
  <si>
    <t>Treatment of Right Heart Thrombi Associated with Acute Pulmonary Embolism (Vol 130, pg 588, 2017)</t>
  </si>
  <si>
    <t>AMERICAN JOURNAL OF MEDICINE</t>
  </si>
  <si>
    <t>[Barrios, Deisy; Jimenez, David] Univ Alcala IRYCIS, Hosp Ramon y Cajal, Resp Dept, Madrid, Spain; [Barrios, Deisy; Jimenez, David] Univ Alcala IRYCIS, Med Dept, Madrid, Spain; [Chavant, Jeremy; Viallon, Alain] CHU St Etienne, Serv Accueil Urgences, St Etienne, France; [Bertoletti, Laurent] CHU St Etienne, Serv Med Vasc &amp; Therapeut, St Etienne, France; [Rosa-Salazar, Vladimir] Hosp Clin Univ Virgen de la Arrixaca, Dept Internal Med, Murcia, Spain; [Muriel, Alfonso] CIBERESP, Ramon y Cajal Hosp, Biostat Unit, Madrid, Spain; [Muriel, Alfonso] CIBERESP, IRYCIS, Madrid, Spain; [Fernandez-Capitan, Carmen] Hosp La Paz, Dept Internal Med, Madrid, Spain; [Yusen, Roger D.] Washington Univ, Sch Med, Div Pulm &amp; Crit Care Med, St Louis, MO USA; [Yusen, Roger D.] Washington Univ, Sch Med, Div Gen Med Sci, St Louis, MO USA; [Monreal, Manuel] Univ Catolica Murcia, Hosp Univ Germans Trias &amp; Pujol, Dept Internal Med, Badalona, Spain</t>
  </si>
  <si>
    <t>Barrios, D (reprint author), Univ Alcala IRYCIS, Hosp Ramon y Cajal, Resp Dept, Madrid, Spain.; Barrios, D (reprint author), Univ Alcala IRYCIS, Med Dept, Madrid, Spain.</t>
  </si>
  <si>
    <t>0002-9343</t>
  </si>
  <si>
    <t>Robles, A; Nunez, MJ; Rodriguez-Castellano, E; Busca, C; Rios, JJ; Noblejas, A; Arnalich, F; Martinez, E</t>
  </si>
  <si>
    <t>VALVULOPATHY AND PULMONARY HYPERTENSION IN A SERIES OF PATIENTS WITH ANTIPHOSPHOLIPID SYNDROME</t>
  </si>
  <si>
    <t>[Robles, A.; Nunez, M. J.; Rodriguez-Castellano, E.; Busca, C.; Rios, J. J.; Noblejas, A.; Arnalich, F.; Martinez, E.] Hosp Univ la Paz, Internal Med, Madrid, Spain</t>
  </si>
  <si>
    <t>Busca, C; Rios, JJ; Robles, A; Noblejas, A; Martinez, E; Soto, C; Vives, I; Troncoso, JA; Bailon, L; Arnalich, F</t>
  </si>
  <si>
    <t>ANCA VASCULITIS AND CLASSIC CARDIOVASCULAR RISK FACTORS: COINCIDENCE OR CAUSALITY?</t>
  </si>
  <si>
    <t>[Busca, C.; Rios, J. J.; Robles, A.; Noblejas, A.; Martinez, E.; Soto, C.; Vives, I.; Troncoso, J. A.; Bailon, L.; Arnalich, F.] La Paz Hosp, Internal Med, Madrid, Spain</t>
  </si>
  <si>
    <t>Busca, C; Robles, A; Vives, I; Troncoso, JA; Bailon, L; Rios, JJ; Noblejas, A; Arnalich, F</t>
  </si>
  <si>
    <t>ANTISYNTHETASE SYNDROME: AUTOANTIBODIES, CLINICAL PATTERN AND MANAGEMENT OF 17 SPANISH PATIENTS</t>
  </si>
  <si>
    <t>[Busca, C.; Robles, A.; Vives, I.; Troncoso, J. A.; Bailon, L.; Rios, J. J.; Noblejas, A.; Arnalich, F.] la Paz Hosp, Internal Med, Madrid, Spain</t>
  </si>
  <si>
    <t>Fernandez, VM; Soto, C; Robles, A; Noblejas, A; Martinez, E; Guzman, G; Busca, C; Arnalich, F; Rios, JJ</t>
  </si>
  <si>
    <t>RELATIONSHIP BETWEEN BIOLOGICAL BIOMARKERS AND CHANGES IN RIGHT VENTRICLE THAT PRECEDE PULMONARY HYPERTENSION IN PATIENTS WITH SYSTEMIC SCLEROSIS</t>
  </si>
  <si>
    <t>[Marquez Fernandez, V.; Soto, C.; Robles, A.; Noblejas, A.; Martinez, E.; Busca, C.; Arnalich, F.; Rios, J. J.] Hosp Univ la Paz, Internal Med, Madrid, Spain; [Guzman, G.] Hosp Univ la Paz, Cardiol, Madrid, Spain</t>
  </si>
  <si>
    <t>Tong, HY; Borobia, AM; Avila, JCM; Lubomirov, R; Munoz, M; Banares, MJB; Hernandez, R; Capitan, CF; Ramirez, E; Frias, J; Carcas, AJ</t>
  </si>
  <si>
    <t>Influence of two variants of CYP450 oxidoreductase on the stable dose of acenocoumarol in a Spanish population</t>
  </si>
  <si>
    <t>PHARMACOGENOMICS</t>
  </si>
  <si>
    <t>[Tong, Hoi Y.; Borobia, Alberto M.; Martinez Avila, Jose Carlos; Munoz, Mario; Hernandez, Rafael; Ramirez, Elena; Frias, Jesus; Carcas, Antonio J.] La Paz Univ Hosp, Clin Pharmacol Dept, IdiPAZ, Madrid, Spain; [Borobia, Alberto M.; Lubomirov, Rubin; Ramirez, Elena; Frias, Jesus; Carcas, Antonio J.] Autonomous Univ Madrid, Sch Med, Pharmacol Dept, IdiPAZ, Madrid, Spain; [Blanco Banares, Maria J.] La Paz Univ Hosp, Haematol Dept, IdiPAZ, Madrid, Spain; [Fernandez Capitan, Carmen] La Paz Univ Hosp, Internal Med Dept, IdiPAZ, Madrid, Spain; UICEC La Paz Univ Hosp, Spanish Clin Res Network SCReN, IdiPAZ, Madrid, Spain</t>
  </si>
  <si>
    <t>Borobia, AM; Carcas, AJ (reprint author), La Paz Univ Hosp, Clin Pharmacol Dept, IdiPAZ, Madrid, Spain.; Borobia, AM; Carcas, AJ (reprint author), Autonomous Univ Madrid, Sch Med, Pharmacol Dept, IdiPAZ, Madrid, Spain.</t>
  </si>
  <si>
    <t>1462-2416</t>
  </si>
  <si>
    <t>Treatment of Right Heart Thrombi Associated with Acute Pulmonary Embolism</t>
  </si>
  <si>
    <t>[Barrios, Deisy; Jimenez, David] Hosp Ramon &amp; Cajal, Resp Dept, Madrid 28034, Spain; [Barrios, Deisy; Jimenez, David] Univ Alcala De Henares, IRYCIS, Dept Med, Madrid, Spain; [Chavant, Jeremy; Viallon, Alain] CHU St Etienne, Serv Accueil Urgences, St Etienne, France; [Bertoletti, Laurent] CHU St Etienne, Serv Med Vasc &amp; Therapeut, St Etienne, France; [Rosa-Salazar, Vladimir] Hosp Clin Univ Virgen de la Arrixaca, Dept Internal Med, Murcia, Spain; [Muriel, Alfonso] Ramon &amp; Cajal Hosp, Biostat Unit, Madrid, Spain; [Muriel, Alfonso] CIBERESP, IRYCIS, Madrid, Spain; [Fernandez-Capitan, Carmen] Hosp La Paz, Dept Internal Med, Madrid, Spain; [Yusen, Roger D.] Washington Univ, Sch Med, Div Pulm &amp; Crit Care Med, St Louis, MO USA; [Yusen, Roger D.] Washington Univ, Sch Med, Div Gen Med Sci, St Louis, MO USA; [Monreal, Manuel] Univ Catolica Murcia, Hosp Univ Germans Trias &amp; Pujol, Dept Internal Med, Badalona, Spain</t>
  </si>
  <si>
    <t>Jimenez, D (reprint author), Hosp Ramon &amp; Cajal, Resp Dept, Madrid 28034, Spain.; Jimenez, D (reprint author), Ramon &amp; Cajal Hosp, Dept Med, Madrid 28034, Spain.; Jimenez, D (reprint author), Univ Alcala De Henares, IRYCIS, Madrid 28034, Spain.</t>
  </si>
  <si>
    <t>Gouin, B; Blondon, M; Jimenez, D; Fernandez-Capitan, C; Bounameaux, H; Soler, S; Duce, R; Sahuquillo, JC; Ruiz-Gimenez, N; Monreal, M</t>
  </si>
  <si>
    <t>Clinical Prognosis of Nonmassive Central and Noncentral Pulmonary Embolism A Registry-Based Cohort Study</t>
  </si>
  <si>
    <t>CHEST</t>
  </si>
  <si>
    <t>[Gouin, Bobby; Blondon, Marc; Bounameaux, Henri] Univ Hosp Geneva, Div Angiol &amp; Hemostasis, Rue Gabrielle Perret Gentil 4, CH-1205 Geneva, Switzerland; [Gouin, Bobby; Blondon, Marc; Bounameaux, Henri] Fac Med, Geneva, Switzerland; [Gouin, Bobby] Univ Sherbrooke, Div Gen Internal Med, Sherbrooke, PQ, Canada; [Jimenez, David] Ramon &amp; Cajal Hosp, Resp Dept, Madrid, Spain; [Jimenez, David] Inst Ramon &amp; Cajal Invest Sanitaria IRYCIS, Madrid, Spain; [Fernandez-Capitan, Carmen] Hosp Univ La Paz, Dept Internal Med, Madrid, Spain; [Ruiz-Gimenez, Nuria] Hosp Univ La Princesa, Dept Internal Med, Madrid, Spain; [Soler, Silvia] Hosp Olot I Comarcal Garrotxa, Dept Internal Med, Girona, Spain; [Duce, Rita] Osped Galliera, Dept Lab Anal, Genoa, Italy; [Sahuquillo, Joan Carles] Hosp Municipal Badalona, Dept Internal Med, Barcelona, Spain; [Monreal, Manuel] Hosp Univ Germans Trias I Pujol Badalona, Dept Internal Med, Barcelona, Spain; Univ Catolica Murcia, Murcia, Spain</t>
  </si>
  <si>
    <t>Gouin, B (reprint author), Univ Hosp Geneva, Div Angiol &amp; Hemostasis, Rue Gabrielle Perret Gentil 4, CH-1205 Geneva, Switzerland.</t>
  </si>
  <si>
    <t>0012-3692</t>
  </si>
  <si>
    <t>Alonso-Fernandez, A; De la Pena, M; Carrera, M; Suquia, AG; Casitas, R; Garcia-Rio, F; Martinez-Ceron, E; Pierola, J; Barcelo, A; Soriano, JB; Fernandez-Capitan, C</t>
  </si>
  <si>
    <t>OSA and Recurrent VTE Causality or Cause? Response</t>
  </si>
  <si>
    <t>[Alonso-Fernandez, Alberto; de la Pena, Monica; Carrera, Miguel] Univ Hosp Son Espases, Dept Pneumol, Palma de Mallorca, Spain; [Garcia Suquia, Angela; Barcelo, Antonia] Univ Hosp Son Espases, Dept Clin Anal, Palma de Mallorca, Spain; [Pierola, Javier] Univ Hosp Son Espases, Res Unit, Palma de Mallorca, Spain; [Carrera, Miguel; Garcia-Rio, Francisco; Martinez-Ceron, Elizabet] Univ Hosp Paz, IdiPAZ, Dept Pneumol, Madrid, Spain; [Fernandez-Capitan, Carmen] Univ Hosp Paz, IdiPAZ, Dept Internal Med, Madrid, Spain; [Soriano, Joan B.] Hosp Univ de la Princesa IISP, Inst Investigac, Madrid, Spain; [Soriano, Joan B.] Univ Autonoma Madrid, Catedra UAM Linde, Madrid, Spain; [Alonso-Fernandez, Alberto; de la Pena, Monica; Carrera, Miguel; Casitas, Raquel; Garcia-Rio, Francisco; Martinez-Ceron, Elizabet; Pierola, Javier; Barcelo, Antonia] CIBER Enfermedades Respiratorias, Palma de Mallorca, Spain</t>
  </si>
  <si>
    <t>Alonso-Fernandez, A (reprint author), Hosp Univ Son Espases, Serv Neumolog, Carretera Valldemossa 79, Palma de Mallorca 07010, Spain.</t>
  </si>
  <si>
    <t>Solans-Laque, R; Fraile, G; Rodriguez-Carballeira, M; Caminal, L; Castillo, MJ; Martinez-Valle, F; Saez, L; Rios, JJ; Solanich, X; Oristrell, J; Pasquau, F; Fonseca, E; Zamora, M; Callejas, JL; Frutos, B; Abdilla, M; Fanlo, P; Garcia-Sanchez, I; Lopez-Dupla, M; Sopena, B; Perez-Iglesias, A; Bosch, JA</t>
  </si>
  <si>
    <t>Clinical characteristics and outcome of Spanish patients with ANCA-associated vasculitides Impact of the vasculitis type, ANCA specificity, and treatment on mortality and morbidity</t>
  </si>
  <si>
    <t>[Solans-Laque, Roser; Martinez-Valle, Ferran; Bosch, Josep A.] Hosp Valle De Hebron, Barcelona, Spain; [Fraile, Guadalupe] Hosp Ramon &amp; Cajal, Madrid, Spain; [Rodriguez-Carballeira, Monica] Mutua Terrassa, Barcelona, Spain; [Caminal, Luis] Hosp Cent Asturias, Oviedo, Spain; [Castillo, Maria J.] Hosp Virgen Rocio, Seville, Spain; [Saez, Luis] Hosp Miguel Servet, Zaragoza, Spain; [Rios, Juan J.] Hosp La Paz, Madrid, Spain; [Solanich, Xavier] Bellvitge Hosp, Lhospitalet De Llobregat, Spain; [Oristrell, Joaquim] Hosp Parc Tauli Sabadell, Barcelona, Spain; [Pasquau, Francisco] Hosp Marina Baixa, Alicante, Spain; [Fonseca, Eva] Hosp Cabuenes, Asturias, Spain; [Zamora, Monica] Hosp Virgen Nieves, Granada, Spain; [Callejas, Jose L.] Hosp Clin San Cecilio, Granada, Spain; [Frutos, Begona] Hosp Fuenlabrada, Madrid, Spain; [Abdilla, Monica] Hosp La Ribera, Valencia, Spain; [Fanlo, Patricia] Clin Navarra, Madrid, Spain; [Garcia-Sanchez, Isabel] Hosp Infanta Leonor, Madrid, Spain; [Lopez-Dupla, Miguel] Hosp Joan 23, Tarragona, Spain; [Sopena, Bernardo] Ctr Hosp Vigo, Vigo, Spain; [Perez-Iglesias, Almudena] Hosp Ourense, Galicia, Spain</t>
  </si>
  <si>
    <t>Solans-Laque, R (reprint author), Vall dHebron Univ Hosp, Dept Internal Med, System Autoimmune Dis Unit, Barcelona, Spain.</t>
  </si>
  <si>
    <t>1536-5964</t>
  </si>
  <si>
    <t>e6083</t>
  </si>
  <si>
    <t>Freire, M; Rivera, A; Sopena, B; Vilella, CT; Guillen-Del Castillo, A; Arguelles, DC; Rubio, JLC; Rivas, MR; Martinez, LT; Parra, JAT; Carballeira, MR; Arandia, NI; Hernandez, FJG; Arberas, MVE; Comet, LS; Hitos, JAV; Blanco, JJR; Ballve, AM; Salas, XP; Vuelta, ABM; Munoz, MR; Pla, VF; Aznar, CPS</t>
  </si>
  <si>
    <t>Clinical and epidemiological differences between men and women with systemic sclerosis: a study in a Spanish systemic sclerosis cohort and literature review</t>
  </si>
  <si>
    <t>[Freire, M.; Rivera, A.] Complexo Hosp Univ Vigo, Thrombosis &amp; Vasculitis Unit, Dept Internal Med, Estr Clara Campoamor 341, Vigo 36312, Spain; [Rivera, A.] Complexo Hosp Univ Santiago, Dept Internal Med, Santiago De Compostela, Spain; [Tolosa Vilella, C.] Corp Sanitaria Univ Parc Tauli, Dept Internal Med, Barcelona, Spain; [Guillen-Del Castillo, A.; Fonollosa Pla, V.; Simeon Aznar, C. P.] Hosp Univ Val DHebron, Dept Internal Med, Autoimmune Unit, Barcelona, Spain; [Colunga Arguelles, D.] Hosp Univ Cent Asturias, Dept Internal Med, Oviedo, Spain; [Callejas Rubio, J. L.] Hosp Univ San Cecilio, Dept Internal Med, Granada, Spain; [Rubio Rivas, M.] Hosp Univ Bellvitge, Dept Internal Med, Barcelona, Spain; [Trapiella Martinez, L.] Hosp Cabuenes, Dept Internal Med, Gijon, Asturias, Spain; [Todoli Parra, J. A.] Hosp Univ &amp; Politecn La Fe, Dept Internal Med, Valencia, Spain; [Rodriguez Carballeira, M.] Hosp Univ Mutua Terrassa, Dept Internal Med, Barcelona, Spain; [Iniesta Arandia, N.] Hosp Clin Barcelona, Inst Clin Med &amp; Dermatol, Dept Autoimmune Dis, Barcelona, Spain; [Garcia Hernandez, F. J.] Hosp Univ Virgen del Rocio, Dept Internal Med, Collagenosis &amp; Pulm Hypertens Unit, Seville, Spain; [Egurbide Arberas, M. V.] Hosp Univ Cruces, Dept Internal Med, Baracaldo, Vizcaya, Spain; [Saez Comet, L.] Hosp Univ Miguel Servet, Dept Internal Med, Zaragoza, Spain; [Vargas Hitos, J. A.] Hosp Univ Virgen de las Nieves, Dept Internal Med, Granada, Spain; [Rios Blanco, J. J.] Hosp Univ La Paz, Dept Internal Med, Madrid, Spain; [Marin Ballve, A.] Hosp Clin Univ Lozano Blesa, Dept Internal Med, Zaragoza, Spain; [Pla Salas, X.] Consorci Hosp Vic, Dept Internal Med, Barcelona, Spain; [Madronero Vuelta, A. B.] Hosp Gen San Jorge, Dept Internal Med, Huesca, Spain; [Ruiz Munoz, M.] Hosp Univ Fdn Alcorcon, Dept Internal Med, Madrid, Spain</t>
  </si>
  <si>
    <t>Freire, M (reprint author), Complexo Hosp Univ Vigo, Thrombosis &amp; Vasculitis Unit, Dept Internal Med, Estr Clara Campoamor 341, Vigo 36312, Spain.</t>
  </si>
  <si>
    <t>S89</t>
  </si>
  <si>
    <t>S97</t>
  </si>
  <si>
    <t>Arandia, NI; Simeon-Aznar, CP; del Castillo, AG; Arguelles, DC; Rubio-Rivas, M; Martinez, LT; Hernandez, FJG; Comet, LS; Arberas, MVE; Ortego-Centeno, N; Freire, M; Alfonso, BM; Hitos, JAV; Blanco, JJR; Parra, JAT; Rodriguez-Carballeira, M; Ballve, AM; Fernandez, AJC; Salas, XP; Vuelta, ABM; Munoz, MR; Pla, VF; Espinosa, G</t>
  </si>
  <si>
    <t>Influence of antibody profile in clinical features and prognosis in a cohort of Spanish patients with systemic sclerosis</t>
  </si>
  <si>
    <t>[Iniesta Arandia, N.; Espinosa, G.] Hosp Clin Barcelona, Dept Autoimmune Dis, Inst Clin Med &amp; Dermatol, Barcelona, Spain; [Simeon-Aznar, C. P.; Guillen del Castillo, A.; Fonollosa Pla, V.] Hosp Univ Vall dHebron, Dept Internal Med, Syst Autoimmune Dis Unit, Barcelona, Spain; [Colunga Arguelles, D.] Hosp Univ Cent Asturias, Dept Internal Med, Oviedo, Spain; [Rubio-Rivas, M.] Hosp Univ Bellvitge, Dept Internal Med, Barcelona, Spain; [Trapiella Martinez, L.] Hosp Cabuenes, Dept Internal Med, Gijon, Spain; [Garcia Hernandez, F. J.] Hosp Univ Virgen del Rocio, Dept Internal Med, Seville, Spain; [Saez Comet, L.] Hosp Univ Miguel Servet, Dept Internal Med, Zaragoza, Spain; [Egurbide Arberas, M. V.] Hosp Univ Cruces, Dept Internal Med, Baracaldo, Spain; [Ortego-Centeno, N.] Complejo Univ Granada, Hosp Campus Salud, Syst Autoimmune Dis Unit, Granada, Spain; [Freire, M.] Complexo Hosp Univ Vigo, Thrombosis &amp; Vasculitis Unit, Dept Internal Med, Vigo, Spain; [Mari Alfonso, B.] Corp Sanitaria Univ Parc Tauli, Dept Internal Med, Barcelona, Spain; [Vargas Hitos, J. A.] Hosp Univ Virgen de las Nieves, Dept Internal Med, Granada, Spain; [Rios Blanco, J. J.] Hosp Univ La Paz, Dept Internal Med, Madrid, Spain; [Todoli Parra, J. A.] Hosp Univ &amp; Politecn La Fe, Dept Internal Med, Valencia, Spain; [Rodriguez-Carballeira, M.] Hosp Univ Mutua Terrassa, Dept Internal Med, Barcelona, Spain; [Marin Ballve, A.] Hosp Clin Univ Lozano Blesa, Dept Internal Med, Zaragoza, Spain; [Chamorro Fernandez, A. J.] Complejo Asistencial Univ Salamanca, Dept Internal Med, Salamanca, Spain; [Pla Salas, X.] Consorci Hosp Vic, Dept Internal Med, Barcelona, Spain; [Madronero Vuelta, A. B.] Hosp Gen San Jorge, Dept Internal Med, Huesca, Spain; [Ruiz Munoz, M.] Hosp Univ Fdn Alcorcon, Dept Internal Med, Madrid, Spain</t>
  </si>
  <si>
    <t>Espinosa, G (reprint author), Hosp Clin Barcelona, Dept Autoimmune Dis, Villarroel 170, E-08036 Barcelona, Catalonia, Spain.</t>
  </si>
  <si>
    <t>S105</t>
  </si>
  <si>
    <t>Rubio-Rivas, M; Simeon-Aznar, CP; Velasco, C; Mari-Alfonso, B; Espinosa, G; Corbella, X; Colunga-Arguelles, D; Egurbide-Arberas, MV; Ortego-Centeno, N; Vargas-Hitos, JA; Freire, M; Rios-Blanco, JJ; Trapiella-Martinez, L; Rodriguez-Carballeira, M; Fonollosa-Pla, V</t>
  </si>
  <si>
    <t>Changes in the pattern of death of 987 patients with systemic sclerosis from 1990 to 2009 from the nationwide Spanish Scleroderma Registry (RESCLE)</t>
  </si>
  <si>
    <t>[Rubio-Rivas, M.] Bellvitge Univ Hosp IDIBELL, Autoimmune Dis Unit, Dept Internal Med, Barcelona, Spain; [Simeon-Aznar, C. P.; Fonollosa-Pla, V.] Vall dHebron Univ Hosp, Dept Internal Med, Barcelona, Spain; [Velasco, C.] Inst Invest Biomed August Pi &amp; Sunyer, Dept Epidemiol Med, Clin Hosp, Barcelona, Spain; [Mari-Alfonso, B.] Corp Sanitaria Univ Parc Tauli, Dept Internal Med, Barcelona, Spain; [Espinosa, G.] Inst Clin Med &amp; Dermatol, Hosp Clin, Dept Autoimmune Dis, Barcelona, Spain; [Corbella, X.] Bellvitge Univ Hosp IDIBELL, Dept Internal Med, Barcelona, Spain; [Corbella, X.] Univ Int Catalunya, Fac Med &amp; Hlth Sci, Barcelona, Spain; [Colunga-Arguelles, D.] Hosp Univ Cent Asturias, Dept Internal Med, Oviedo, Spain; [Egurbide-Arberas, M. V.] Hosp Univ Cruces, Dept Internal Med, Baracaldo, Spain; [Ortego-Centeno, N.] Hosp Univ San Cecilio, Dept Internal Med, Granada, Spain; [Vargas-Hitos, J. A.] Hosp Univ Virgen Nieves, Dept Internal Med, Granada, Spain; [Freire, M.] Complejo Hosp Univ Vigo, Dept Internal Med, Vigo, Spain; [Rios-Blanco, J. J.] Hosp La Paz, Dept Internal Med, Madrid, Spain; [Trapiella-Martinez, L.] Hosp Cabuenes, Dept Internal Med, Gijon, Spain; [Rodriguez-Carballeira, M.] Hosp Univ Mutua Terrassa, Dept Internal Med, Barcelona, Spain</t>
  </si>
  <si>
    <t>Rubio-Rivas, M (reprint author), Bellvitge Univ Hosp IDIBELL, Autoimmune Dis Unit, Dept Internal Med, Barcelona, Spain.</t>
  </si>
  <si>
    <t>S40</t>
  </si>
  <si>
    <t>Treatment Of Right Heart Thrombi Associated With Acute Pulmonary Embolism</t>
  </si>
  <si>
    <t>AMERICAN JOURNAL OF RESPIRATORY AND CRITICAL CARE MEDICINE</t>
  </si>
  <si>
    <t>[Barrios, D.; Muriel, A.] Hosp Ramon y Cajal IRYCIS, Madrid, Spain; [Chavant, J.; Bertoletti, L.; Viallon, A.] CHU St Etienne, St Etienne, France; [Jimenez, D.] Univ Alcala De Henares, IRYCIS, Ramon y Cajal Hosp, Madrid, Spain; [Rosa-Salazar, V.] Hosp Clin Univ Virgen de la Arrixaca, Murcia, Spain; [Fernandez-Capitan, C.] Hosp La Paz, Madrid, Spain; [Yusen, R. D.] Washington Univ, Sch Med, St Louis, MO USA; [Monreal, M.] Hosp Badalona Germans Trias &amp; Pujol, Badalona, Spain</t>
  </si>
  <si>
    <t>1073-449X</t>
  </si>
  <si>
    <t>1535-4970</t>
  </si>
  <si>
    <t>First clinical symptom as a prognostic factor in systemic sclerosis: results of a retrospective nationwide cohort study.</t>
  </si>
  <si>
    <t>Rubio-Rivas, Manuel; Corbella, Xavier; Pestana-Fernandez, Melany; Tolosa-Vilella, Carles; Guillen-Del Castillo, Alfredo; Colunga-Arguelles, Dolores; Trapiella-Martinez, Luis; Iniesta-Arandia, Nerea; Castillo-Palma, Maria Jesus; Saez-Comet, Luis; Egurbide-Arberas, Maria Victoria; Ortego-Centeno, Norberto; Freire, Mayka; Vargas-Hitos, Jose Antonio; Rios-Blanco, Juan Jose; Todoli-Parra, Jose Antonio; Rodriguez-Carballeira, Monica; Marin-Ballve, Adela; Segovia-Alonso, Pablo; Pla-Salas, Xavier; Madronero-Vuelta, Ana Belen; Ruiz-Munoz, Manuel; Fonollosa-Pla, Vicent; Simeon-Aznar, Carmen Pilar; Callejas Moraga, E; Calvo, E; Carbonell, C; Castillo, M J; Chamorro, A J; Colunga, D; Corbella, X; Egurbide, M V; Espinosa, G; Fonollosa, V; Freire, M; Garcia Hernandez, F J; Gonzalez Leon, R; Guillen Del Castillo, A; Iniesta, N; Lorenzo, R; Madronero, A B; Mari, B; Marin, A; Ortego-Centeno, N; Perez Conesa, M; Pestana, M; Pla, X; Rios Blanco, J J; Rodriguez Carballeira, M; Rubio Rivas, M; Ruiz Munoz, M; Saez Comet, L; Segovia, P; Simeon, C P; Soto, A; Tari, E; Todoli, J A; Tolosa, C; Trapiella, L; Vargas Hitos, J A; Verdejo, G</t>
  </si>
  <si>
    <t>Clinical rheumatology</t>
  </si>
  <si>
    <t>Department of Internal Medicine, Hospital Universitario de Bellvitge-IDIBELL, L'Hospitalet de Llobregat, Barcelona, Spain. mrubio@bellvitgehospital.cat.</t>
  </si>
  <si>
    <t>1434-9949</t>
  </si>
  <si>
    <t>Germany</t>
  </si>
  <si>
    <t>Uterine bleeding during anticoagulation in women with venous thromboembolism.</t>
  </si>
  <si>
    <t>Moustafa, Fares; Fernandez, Sonia; Fernandez-Capitan, Carmen; Nieto, Jose Antonio; Pedrajas, Jose Maria; Visona, Adriana; Valero, Beatriz; Marchena, Pablo Javier; Braester, Andrei; Monreal, Manuel</t>
  </si>
  <si>
    <t>Thrombosis research</t>
  </si>
  <si>
    <t>151 Suppl 1</t>
  </si>
  <si>
    <t>S1-S5</t>
  </si>
  <si>
    <t>Department of Emergency, Clermont-Ferrand University Hospital, Clermont-Ferrand, France. Electronic address: fmoustafa@chu-clermontferrand.fr.</t>
  </si>
  <si>
    <t>1879-2472</t>
  </si>
  <si>
    <t>MEDLINE</t>
  </si>
  <si>
    <t>PMID</t>
  </si>
  <si>
    <t>Raimondi, N; Vial, MR; Calleja, J; Quintero, A; Cortes, A; Celis, E; Pacheco, C; Ugarte, S; Anon, JM; Hernandez, G; Vidal, E; Chiappero, G; Rios, F; Castilleja, F; Matos, A; Rodriguez, E; Antoniazzi, P; Teles, JM; Duenas, C; Sinclair, J; Martinez, L; von der Osten, I; Vergara, J; Jimenez, E; Arroyo, M; Rodriguez, C; Torres, J; Fernandez-Bussy, S; Nates, JL</t>
  </si>
  <si>
    <t>Evidence-based guidelines for the use of tracheostomy in critically ill patients</t>
  </si>
  <si>
    <t>JOURNAL OF CRITICAL CARE</t>
  </si>
  <si>
    <t>[Raimondi, Nestor] Univ Buenos Aires, Hosp Municipal Juan A Fernandez, Buenos Aires, DF, Argentina; [Vial, Macarena R.; Nates, Joseph L.] Univ Texas Houston, MD Anderson Canc Ctr, 1515 Holcombe Blvd, Houston, TX 77030 USA; [Calleja, Jose] Inst Tecnol Monterrey, Hosp Zambrano Hell, Monterrey, Mexico; [Rodriguez, Camilo] Univ Sinu, Inst Med Alta Tecnol, Cordoba, Colombia; [Cortes, Alban] Univ Mayor Temuco, Hosp Nueva Imperial, Clin Mayor Temuco, Temuco, Chile; [Celis, Edgar] Hosp Univ Fdn Santa Fe Bogota, Bogota, Colombia; [Pacheco, Clara] Hosp Univ Caracas, Caracas, Venezuela; [Ugarte, Sebastian] Univ Chile Santiago, Clin Indisa, Hosp Salvador, Santiago, Chile; Hosp Univ La Paz Carlos III, IdiPaz, Madrid, Spain; [Hernandez, Gonzalo] Complejo Hosp Toledo, Toledo, Spain; [Vidal, Erick] Hosp Espanol Mexico, Hosp Angeles Lomas, Mexico City, DF, Mexico; [Chiappero, Guillermo] Univ Buenos Aires, Hosp Juan A Fernandez CABA, Buenos Aires, DF, Argentina; [Rios, Fernando] Hosp Nacl Alejandro Posadas, Sanatorio Las Lomas, Buenos Aires, DF, Argentina; [Matos, Alfredo; Rodriguez, Enith] Complejo Hosp Caja Seguro Social, Ciudad De Panama, Panama; [Antoniazzi, Paulo] Ctr Univ Barao de Maua, Hosp Santa Casa Ribeirao Preto, Sao Paulo, Brazil; [Teles, Jose Mario] Hosp Urgencias Goiania, Goias, Brazil; [Duenas, Carmelo] Univ Cartagena, Santa Cruz Bocagrande, Gestion Salud, Cartagena, Colombia; [Sinclair, Jorge] Univ Panama, Hosp Punta Pacifica, Johns Hopkins Med, Ciudad De Panama, Panama; [Martinez, Lorenzo] Hosp Policlin Metropolitana, Caracas, Venezuela; [von der Osten, Ingrid] Univ Cent Venezuela, Hosp Cent Miguel Perez Carreno IVSS, Caracas, Venezuela; [Vergara, Jose] Univ Especialidades Espiritu Santo UEES, Hosp Luis Vernaza, Guayaquil, Ecuador; [Jimenez, Edgar] Texas A&amp;M Hlth Sci Ctr, Coll Med, Baylor Scott &amp; White Hlth, Temple, TX USA; [Arroyo, Max] Clin Santo Sofia, Caracas, Venezuela; [Vial, Macarena R.; Torres, Javier; Fernandez-Bussy, Sebastian] Univ Desarrollo, Clin Alemana Santiago, Santiago, Chile; [Fernandez-Bussy, Sebastian] Univ Florida, Div Pulm Crit Care &amp; Sleep Med, Gainesville, FL USA</t>
  </si>
  <si>
    <t>Nates, JL (reprint author), Univ Texas Houston, MD Anderson Canc Ctr, Dept Crit Care, Unit 112, 1515 Holcombe Blvd, Houston, TX 77030 USA.</t>
  </si>
  <si>
    <t>0883-9441</t>
  </si>
  <si>
    <t>Raimondi, N; Vial, MR; Calleja, J; Quintero, A; Alban, AC; Celis, E; Pacheco, C; Ugarte, S; Anon, JM; Hernandez, G; Vidal, E; Chiappero, G; Rios, F; Castilleja, F; Matos, A; Rodriguez, E; Antoniazzi, P; Teles, JM; Duenas, C; Sinclair, J; Martinez, L; Von der Osten, I; Vergara, J; Jimenez, E; Arroyo, M; Rodriguez, C; Torres, J; Fernandez-Bussy, S; Nates, JL</t>
  </si>
  <si>
    <t>Evidence-based guides in tracheostomy use in critical patients</t>
  </si>
  <si>
    <t>[Raimondi, N.] Univ Buenos Aires, Hosp Municipal Juan A Fernandez, Buenos Aires, DF, Argentina; [Vial, M. R.; Nates, J. L.] Univ Texas MD Anderson Canc Ctr, Houston, TX 77030 USA; [Vial, M. R.; Torres, J.; Fernandez-Bussy, S.] Univ Desarrollo, Clin Alemana Santiago, Santiago, Chile; [Calleja, J.; Castilleja, F.] Inst Tecnol Monterrey, Hosp Zambrano Hellion, Monterrey, Nuevo Leon, Mexico; [Quintero, A.; Rodriguez, C.] Univ Sinu, Inst Med Alta Tecnol, Monteria, Colombia; [Cortes Alban, A.] Univ Mayor Temuco, Hosp Nueva Imperial, Clin Mayor Temuco, Temuco, Chile; [Celis, E.] Hosp Univ Fdn Santa Fe Bogota, Bogota, Colombia; [Pacheco, C.] Hosp Univ Caracas, Caracas, Venezuela; [Ugarte, S.] Univ Chile, Clin Indisa, Hosp Salvador, Santiago, Chile; [Anon, J. M.] Hosp Univ La Paz Carlos III, IdiPaz, Madrid, Spain; [Hernandez, G.] Complejo Hosp Toledo, Toledo, Spain; [Vidal, E.] Hosp Espanol Mexico, Hosp Angeles Lomas, Mexico City, DF, Mexico; [Chiappero, G.] Univ Buenos Aires, Hosp Juan A Fernandez CABA, Buenos Aires, DF, Argentina; [Rios, F.] Hosp Nacl Alejandro Posadas, Sanatorio Las Lomas, Buenos Aires, DF, Argentina; [Matos, A.; Rodriguez, E.] Complejo Hosp Caja Seguro Social, Panama City, Panama; [Antoniazzi, P.] Hosp Santa Casa, Ribeirao Preto, SP, Brazil; [Teles, J. M.] Hosp Urgencias Goiania, Goiania, Go, Brazil; [Duenas, C.] Univ Cartagena, Santa Cruz Bocagrande, Gest Salud, Cartagena, Colombia; [Sinclair, J.] Univ Panama, Johns Hopkins Med, Hosp Punta Pacifica, Panama City, Panama; [Martinez, L.] Hosp Policlin Metropolitana, Caracas, Venezuela; [Von der Osten, I.] Cent Univ Venezuela, Hosp Cent Miguel Perez Carreno IVSS, Caracas, Venezuela; [Vergara, J.] Univ Especialidades Espiritu Santo, Hosp Luis Vernaza, Guayaquil, Ecuador; [Jimenez, E.] Texas A&amp;M Hlth Sci Ctr, Coll Med, Baylor Scott &amp; White Hlth, Temple, TX USA; [Arroyo, M.] Clin Santa Sofia, Caracas, Venezuela; [Fernandez-Bussy, S.] Univ Florida, Div Pulm Crit Care &amp; Sleep Med, Gainesville, FL USA</t>
  </si>
  <si>
    <t>Nates, JL (reprint author), Univ Texas MD Anderson Canc Ctr, Houston, TX 77030 USA.</t>
  </si>
  <si>
    <t>Mateos, AGDY</t>
  </si>
  <si>
    <t>Seventh Jesus Culebras Lecture. Systemic inflammatory response and multi organic dysfunction/failure following aggression: metabolic implications</t>
  </si>
  <si>
    <t>NUTRICION HOSPITALARIA</t>
  </si>
  <si>
    <t>[de Lorenzo y Mateos, Abelardo Garcia] Univ Autonoma Madrid, Hosp Univ La Paz Carlos III, Fdn SENPE, Inst Invest Hosp La Paz IdPAZ, Madrid, Spain</t>
  </si>
  <si>
    <t>Mateos, AGDY (reprint author), Univ Autonoma Madrid, Hosp Univ La Paz Carlos III, Fdn SENPE, Inst Invest Hosp La Paz IdPAZ, Madrid, Spain.</t>
  </si>
  <si>
    <t>0212-1611</t>
  </si>
  <si>
    <t>JAN-FEB</t>
  </si>
  <si>
    <t>Villar, J; Martin-Rodriguez, C; Dominguez-Berrot, AM; Fernandez, L; Ferrando, C; Soler, JA; Diaz-Lamas, AM; Gonzalez-Higueras, E; Nogales, L; Ambros, A; Carriedo, D; Hernandez, M; Martinez, D; Blanco, J; Belda, J; Parrilla, D; Suarez-Sipmann, F; Tarancon, C; Mora-Ordonez, JM; Blanch, L; Perez-Mendez, L; Fernandez, RL; Kacmarek, RM</t>
  </si>
  <si>
    <t>A Quantile Analysis of Plateau and Driving Pressures: Effects on Mortality in Patients With Acute Respiratory Distress Syndrome Receiving Lung-Protective Ventilation</t>
  </si>
  <si>
    <t>CRITICAL CARE MEDICINE</t>
  </si>
  <si>
    <t>[Villar, Jesus; Blanco, Jesus; Suarez-Sipmann, Fernando; Blanch, Lluis; Perez-Mendez, Lina; Fernandez, Rosa L.] Inst Salud Carlos III, CIBER Enfermedades Resp, Madrid, Spain; [Villar, Jesus; Fernandez, Rosa L.] Hosp Univ Dr Negrin, Res Unit, Las Palmas Gran Canaria, Spain; [Martin-Rodriguez, Carmen; Ambros, Alfonso] Hosp Gen Ciudad Real, Intens Care Unit, Ciudad Real, Spain; [Dominguez-Berrot, Ana M.; Carriedo, Demetrio] Complejo Asistencial Univ Leon, Intens Care Unit, Leon, Spain; [Fernandez, Lorena; Blanco, Jesus] Hosp Univ Rio Hortega, Intens Care Unit, Valladolid, Spain; [Ferrando, Carlos; Belda, Javier] Hosp Clin Univ, Dept Anesthesiol, Valencia, Spain; [Soler, Juan A.] Hosp Univ Morales Meseguer, Intens Care Unit, Murcia, Spain; [Diaz-Lamas, Ana M.] Hosp Univ A Coruna, Intens Care Unit, Coruna, Spain; [Gonzalez-Higueras, Elena] Hosp Virgen de La Luz, Intens Care Unit, Cuenca, Spain; [Nogales, Leonor] Hosp Clin Univ, Intens Care Unit, Valladolid, Spain; [Hernandez, Monica] Hosp Univ La Paz, Intens Care Unit, Madrid, Spain; [Martinez, Domingo] Hosp Univ Virgen de Arrixaca, Intens Care Unit, Murcia, Spain; [Parrilla, Dacil] Hosp Univ NS Candelaria, Intens Care Unit, Santa Cruz De Tenerife, Spain; [Suarez-Sipmann, Fernando] Univ Uppsala Hosp, Hedenstierna Lab, Dept Surg Sci Anesthesiol &amp; Crit Care, Uppsala, Sweden; [Tarancon, Concepcion] Hosp Virgen de la Concha, Intens Care Unit, Zamora, Spain; [Mora-Ordonez, Juan M.] Hosp Univ Carlos Haya, Intens Care Unit, Malaga, Spain; [Blanch, Lluis] Corp Sanitaria Parc Tauli, Crit Care Ctr, Sabadell, Spain; [Perez-Mendez, Lina] Hosp Univ NS Candelaria, Res Unit, Santa Cruz De Tenerife, Spain; [Kacmarek, Robert M.] Massachusetts Gen Hosp, Dept Resp Care, Boston, MA 02114 USA; [Kacmarek, Robert M.] Harvard Univ, Dept Anesthesia, Boston, MA 02115 USA</t>
  </si>
  <si>
    <t>Villar, J (reprint author), Inst Salud Carlos III, CIBER Enfermedades Resp, Madrid, Spain.; Villar, J (reprint author), Hosp Univ Dr Negrin, Res Unit, Las Palmas Gran Canaria, Spain.</t>
  </si>
  <si>
    <t>0090-3493</t>
  </si>
  <si>
    <t>Delgado, MCM; Mateos, AGDY</t>
  </si>
  <si>
    <t>Surviving the Intensive Care Units looking through the family's eyes</t>
  </si>
  <si>
    <t>[Martin Delgado, M. C.] Hosp Univ Torrejon, Serv Med Intens, Madrid, Spain; [Garcia de Lorenzo y Mateos, A.] Hosp Univ La Paz Carlos III, Serv Med Intens, IdiPAZ, Madrid, Spain; [Martin Delgado, M. C.] Proyecto HU CI, Madrid, Spain</t>
  </si>
  <si>
    <t>Garcia, MAG (reprint author), Hosp Univ Torrejon, Serv Med Intens, Madrid, Spain.; Garcia, MAG (reprint author), Proyecto HU CI, Madrid, Spain.</t>
  </si>
  <si>
    <t>Camps, VL; Garcia, MAG; Garcia, MAG; Elizalde, JMA; Burrallo, NM; Sanchiz, OR; Garcia, AE; Marin, JLM</t>
  </si>
  <si>
    <t>National survey on the indicators of quality in Bioethics of the SEMICYUC in the departments of Intensive Care Medicine in Spain</t>
  </si>
  <si>
    <t>[Lopez Camps, V.; Garcia Garcia, M. A.] Hosp Sagunto, UCI, Valencia, Spain; [Martin Delgado, M. C.] Hosp Torrejon, UCI, Madrid, Spain; [Anon Elizalde, J. M.] Hosp Univ La Paz Carlos III, UCI, Madrid, Spain; [Masnou Burrallo, N.] Hosp Josep Trueta, UCI, Girona, Spain; [Rubio Sanchiz, O.] Fdn Althaia, Hosp St Joan de Deu, UCI, Barcelona, Spain; [Estella Garcia, A.] Hosp Jerez de la Frontera, UCI, Cadiz, Spain; [Monzon Marin, J. L.] Hosp San Pedro, UCI, Logrono, La Rioja, Spain</t>
  </si>
  <si>
    <t>Garcia, MAG (reprint author), Hosp Sagunto, UCI, Valencia, Spain.</t>
  </si>
  <si>
    <t>Araujo, J B; Anon, J M; Garcia de Lorenzo, A; Garcia-Fernandez, A M; Esparcia, M; Adan, J; Relanzon, S; Quiles, D; de Paz, V; Molina, A</t>
  </si>
  <si>
    <t>Late complications of percutaneous tracheostomy using the balloon dilation technique.</t>
  </si>
  <si>
    <t>Medicina intensiva</t>
  </si>
  <si>
    <t>Servicio de Medicina Intensiva, Hospital Virgen de la Luz, Cuenca, Espana.</t>
  </si>
  <si>
    <t>1578-6749</t>
  </si>
  <si>
    <t>2017 Jun 22 (Epub 2017 Jun 22)</t>
  </si>
  <si>
    <t>Rodriguez, A; Ferri, C; Martin-Loeches, I; Diaz, E; Masclans, JR; Gordo, F; Sole-Violan, J; Bodi, M; Aviles-Jurado, FX; Trefler, S; Magret, M; Moreno, G; Reyes, LF; Marin-Corral, J; Yebenes, JC; Esteban, A; Anzueto, A; Aliberti, S; Restrepo, MI</t>
  </si>
  <si>
    <t>Risk Factors for Noninvasive Ventilation Failure in Critically Ill Subjects With Confirmed Influenza Infection</t>
  </si>
  <si>
    <t>RESPIRATORY CARE</t>
  </si>
  <si>
    <t>[Rodriguez, Alejandro; Ferri, Cristina; Bodi, Maria; Trefler, Sandra; Magret, Monica; Moreno, Gerard] Hosp Univ Tarragona Joan XXII, Crit Care Dept, CIBERes, IIISPV,URV, Tarragona, Spain; [Martin-Loeches, Ignacio] St James Univ Hosp, Trin Ctr Hlth Sci, Dept Anaesthesia &amp; Crit Care, Multidisciplinary Intens Care Res Org, Dublin, Ireland; [Diaz, Emili] ParcTauli Hosp, CIBERes, Crit Care Dept, Sabadell, Spain; [Masclans, Joan R.; Marin-Corral, Judith] Hosp Mar, CIBERes, IMIM, UPF,Critical Care Dept, Barcelona, Spain; [Gordo, Federico] Hosp Henares, Crit Care Dept, Madrid, Spain; [Sole-Violan, Jordi] Hosp Dr Negrin, Crit Care Dept, Las Palmas Gran Canaria, Spain; [Aviles-Jurado, Francesc X.] Hosp Univ Tarragona Joan XXIII, IISPV, URV, Otorhinolaryngol Head Neck Surg Dept, Tarragona, Catalonia, Spain; [Reyes, Luis F.; Anzueto, Antonio; Restrepo, Marcos I.] Univ Texas Hlth Sci Ctr San Antonio, Div Pulm Dis &amp; Crit Care Med, San Antonio, TX USA; [Reyes, Luis F.; Anzueto, Antonio; Restrepo, Marcos I.] South Texas Veter Hlth Care Syst, San Antonio, TX USA; [Yebenes, Juan C.] Hosp Mataro, Crit Care Dept, Mataro, Spain; [Esteban, Andres] CIBERes, Hosp Getafe, Crit Care Dept, Madrid, Spain; [Aliberti, Stefano] Univ Milan, Bicocca San Gerardo Hosp, Sch Med &amp; Surg, Monza, Italy</t>
  </si>
  <si>
    <t>Rodriguez, A (reprint author), Hosp Univ Tarragona Joan XXIII, Crit Care Dept ment, Mallafre Guasch 4, Tarragona 43007, Spain.</t>
  </si>
  <si>
    <t>0020-1324</t>
  </si>
  <si>
    <t>Sanchez-Sanchez, M; Herrero, E; Cachafeiro, L; Flores, E; Agrifoglio, A; Civantos, B; Garcia-de-Lorenzo, A</t>
  </si>
  <si>
    <t>Main limitations of transpulmonary thermodilution: set targets</t>
  </si>
  <si>
    <t>CRITICAL CARE</t>
  </si>
  <si>
    <t>[Sanchez-Sanchez, Manuel; Herrero, Eva; Cachafeiro, Lucia; Flores, Eva; Agrifoglio, Alexander; Civantos, Belen; Garcia-de-Lorenzo, Abelardo] Hosp Univ La Paz Carlos III, IdiPAZ, Madrid, Spain; [Sanchez-Sanchez, Manuel] Hosp Univ La Paz, Intens Med Serv, Paseo de la Castellana 261, Madrid 28046, Spain</t>
  </si>
  <si>
    <t>Sanchez-Sanchez, M (reprint author), Hosp Univ La Paz Carlos III, IdiPAZ, Madrid, Spain.; Sanchez-Sanchez, M (reprint author), Hosp Univ La Paz, Intens Med Serv, Paseo de la Castellana 261, Madrid 28046, Spain.</t>
  </si>
  <si>
    <t>1466-609X</t>
  </si>
  <si>
    <t>Extremera, P; Anon, J M; Garcia de Lorenzo, A</t>
  </si>
  <si>
    <t>Are outpatient clinics justified in intensive care medicine?</t>
  </si>
  <si>
    <t>Servicio de Medicina Intensiva, Hospital Universitario La Paz-Carlos III, IdiPAZ, Madrid, Espana.</t>
  </si>
  <si>
    <t>2017 Sep 16 (Epub 2017 Sep 16)</t>
  </si>
  <si>
    <t>Fernandez, MM; Gonzalez-Castro, A; Magret, M; Bouza, MT; Ibanez, M; Garcia, C; Balerdi, B; Mas, A; Arauzo, V; Anon, JM; Ruiz, F; Ferreres, J; Tomas, R; Alabert, M; Tizon, AI; Altaba, S; Llamas, N; Fernandez, R</t>
  </si>
  <si>
    <t>Reconnection to mechanical ventilation for 1 h after a successful spontaneous breathing trial reduces reintubation in critically ill patients: a multicenter randomized controlled trial</t>
  </si>
  <si>
    <t>INTENSIVE CARE MEDICINE</t>
  </si>
  <si>
    <t>[Mar Fernandez, M.] Univ Barcelona, Hosp Univ Mutua Terrassa, Dept Intens Care, Terrassa, Spain; [Gonzalez-Castro, Alejandro] Hosp Univ Marques Valdecilla, Dept Intens Care, Santander, Spain; [Magret, Monica] Hosp Univ Joan XXIII, Dept Intens Care, Tarragona, Spain; [Teresa Bouza, M.] Hosp A Coruna, Dept Intens Care, Coruna, Spain; [Ibanez, Marcos] Hosp Verge Cinta Tortosa, Dept Intens Care, Tarragona, Spain; [Garcia, Carolina] Hosp Univ Canarias, Dept Intens Care, Tenerife, Spain; [Balerdi, Begona] Hosp Univ La Fe, Dept Intens Care, Valencia, Spain; [Mas, Arantxa] Consorci Sanitari Integral Moises Broggi, Dept Intens Care, Barcelona, Spain; [Arauzo, Vanesa] Consorci Hosp Terrassa, Dept Intens Care, Terrassa, Spain; [Anon, Jose M.] Hosp Univ La Paz Carlos III, IdiPAZ, CIBERES, Dept Intens Care, Madrid, Spain; [Ruiz, Francisco] Hosp Medicoquirurg Jaen, Dept Intens Care, Jaen, Spain; [Ferreres, Jose] Hosp Clin Valencia, Dept Intens Care, Valencia, Spain; [Tomas, Roser] Hosp Gen Cataluna, Dept Intens Care, Barcelona, Spain; [Alabert, Marta] Hosp Gen Vic, Dept Intens Care, Barcelona, Spain; [Isabel Tizon, Ana] Complexo Hosp Univ Ourense, Dept Intens Care, Orense, Spain; [Altaba, Susana] Hosp Gen Univ Castellon, Dept Intens Care, Castellon de La Plana, Spain; [Llamas, Noemi] Hosp Univ Rafael Mendez, Dept Intens Care, Murcia, Spain; [Fernandez, Rafael] Univ Int Catalunya, CIBERES, Hosp St Joan Deu Fundacio Althaia, Dept Intens Care, Manresa, Spain</t>
  </si>
  <si>
    <t>Fernandez, MM (reprint author), Univ Barcelona, Hosp Univ Mutua Terrassa, Dept Intens Care, Terrassa, Spain.</t>
  </si>
  <si>
    <t>0342-4642</t>
  </si>
  <si>
    <t>Raurich, J M; Llompart-Pou, J A; Garcia-de-Lorenzo, A; Buno Soto, A; Marse, P; Frontera, G; Perez-Barcena, J</t>
  </si>
  <si>
    <t>Effect of the route of nutrition and L-alanyl-L-glutamine supplementation in amino acids' concentration in trauma patients.</t>
  </si>
  <si>
    <t>European journal of trauma and emergency surgery : official publication of the European Trauma Society</t>
  </si>
  <si>
    <t>Servei de Medicina Intensiva, Hospital Universitari Son Espases, Carretera Valldemossa, 79, 07010, Palma de Mallorca, Illes Balears, Spain. joan.raurich@ssib.es.</t>
  </si>
  <si>
    <t>1863-9941</t>
  </si>
  <si>
    <t>2017 Oct 04 (Epub 2017 Oct 04)</t>
  </si>
  <si>
    <t>Estrella-Alonso, Alfonso; Aramburu, Jose Antonio; Gonzalez-Ruiz, Mercedes Yolanda; Cachafeiro, Lucia; Sanchez, Manuel Sanchez; Lorente, Jose A</t>
  </si>
  <si>
    <t>Toxic epidermal necrolysis: a paradigm of critical illness.</t>
  </si>
  <si>
    <t>Revista Brasileira de terapia intensiva</t>
  </si>
  <si>
    <t>Instituto de Investigacion Sanitaria del Hospital Universitario de Getafe - Madrid, Spain.</t>
  </si>
  <si>
    <t>1982-4335</t>
  </si>
  <si>
    <t>499-508</t>
  </si>
  <si>
    <t>Bastir, M; Garcia-Martinez, D; Williams, SA; Recheis, W; Torres-Sanchez, I; Rio, FG; Oishi, M; Ogihara, N</t>
  </si>
  <si>
    <t>3D geometric morphometrics of thorax variation and allometry in Hominoidea</t>
  </si>
  <si>
    <t>JOURNAL OF HUMAN EVOLUTION</t>
  </si>
  <si>
    <t>[Bastir, Markus; Garcia-Martinez, Daniel] CSIC, Museo Nacl Ciencias Nat, Paleoanthropol Croup, E-28006 Madrid, Spain; [Williams, Scott A.] NYU, Dept Anthropol, Ctr Study Human Origins, 25 Waverly Pl, New York, NY 10003 USA; [Williams, Scott A.] New York Consortium Evolutionary Primatol, New York, NY 10024 USA; [Recheis, Wolfgang] Med Univ Innsbruck, Innrain 52,Christoph Probst Pl, A-6020 Innsbruck, Austria; [Torres-Sanchez, Isabel; Garcia Rio, Francisco] Hosp Univ La Paz, Biomed Res Inst Idipaz, Madrid, Spain; [Oishi, Motoharu] Azabu Univ, Sch Vet Med, Lab Anat 1, Chuo Ku, 1-17-71 Fuchinobe, Sagamihara, Kanagawa 2525201, Japan; [Ogihara, Naomichi] Keio Univ, Fac Sci &amp; Technol, Dept Mech Engn, Yokohama, Kanagawa 2238522, Japan</t>
  </si>
  <si>
    <t>Bastir, M (reprint author), CSIC, Museo Nacl Ciencias Nat, Paleoanthropol Croup, E-28006 Madrid, Spain.</t>
  </si>
  <si>
    <t>0047-2484</t>
  </si>
  <si>
    <t>Casitas, R; Martinez-Ceron, E; Galera, R; Cubillos-Zapata, C; Gonzalez-Villalba, MJ; Fernandez-Navarro, I; Sanchez, B; Garcia-Sanchez, A; Zamarron, E; Garcia-Rio, F</t>
  </si>
  <si>
    <t>The effect of treatment for sleep apnoea on determinants of blood pressure control</t>
  </si>
  <si>
    <t>[Casitas, Raquel; Martinez-Ceron, Elisabet; Galera, Raul; Fernandez-Navarro, Isabel; Sanchez, Begona; Garcia-Sanchez, Aldara; Zamarron, Ester; Garcia-Rio, Francisco] Hosp Univ La Paz, Serv Neumol, IdiPAZ, Madrid, Spain; [Casitas, Raquel; Martinez-Ceron, Elisabet; Galera, Raul; Cubillos-Zapata, Carolina; Fernandez-Navarro, Isabel; Garcia-Rio, Francisco] Ctr Invest Biomed Red Enfermedades Resp CIBERES, Madrid, Spain; [Jesus Gonzalez-Villalba, Maria] Hosp Univ La Paz, Serv Anal Clin, Madrid, Spain; [Garcia-Rio, Francisco] Univ Autonoma Madrid, Dept Med, Madrid, Spain</t>
  </si>
  <si>
    <t>Garcia-Rio, F (reprint author), Hosp Univ La Paz, Serv Neumol, Paseo Castellana 261, Madrid 28046, Spain.</t>
  </si>
  <si>
    <t>1399-3003</t>
  </si>
  <si>
    <t>Horner, A; Soriano, JB; Puhan, MA; Studnicka, M; Kaiser, B; Vanfleteren, LEGW; Gnatiuc, L; Burney, P; Miravitlles, M; Garcia-Rio, F; Ancochea, J; Menezes, AM; Perez-Padilla, R; de Oca, MM; Torres-Duque, CA; Caballero, A; Gonzalez-Garcia, M; Buist, S; Flamm, M; Lamprecht, B</t>
  </si>
  <si>
    <t>Altitude and COPD prevalence: analysis of the PREPOCOL-PLATINO-BOLD-EPI-SCAN study</t>
  </si>
  <si>
    <t>RESPIRATORY RESEARCH</t>
  </si>
  <si>
    <t>[Horner, Andreas; Lamprecht, Bernd] Kepler Univ Hosp, Dept Pulm Med, Krankenhausstr 9, A-4021 Linz, Austria; [Horner, Andreas; Kaiser, Bernhard; Lamprecht, Bernd] Johannes Kepler Univ Linz, Fac Med, Linz, Austria; [Flamm, Maria] Paracelsus Med Univ, Inst Gen Practice Family Med &amp; Prevent Med, Salzburg, Austria; [Soriano, Joan B.] Univ Autonoma Madrid, Hosp Univ Princesa IISP, Inst Invest, Madrid, Spain; [Puhan, Milo A.] Univ Zurich, Epidemiol Biostat &amp; Prevent Inst, Zurich, Switzerland; [Studnicka, Michael] Paracelsus Med Univ, Dept Pulm Med, Salzburg, Austria; [Vanfleteren, Lowie E. G. W.] Maastricht Univ, Med Ctr, Dept Resp Med, Maastricht, Netherlands; [Vanfleteren, Lowie E. G. W.] Ctr Expertise Chron Organ Failure, CIRO, Program Dev Ctr, Horn, Netherlands; [Gnatiuc, Louisa; Burney, Peter] Imperial Coll, Resp Epidemiol &amp; Publ Hlth, London, England; [Miravitlles, Marc] Hosp Univ Vall dHebron, Ciber Enfermedades Resp CIBERES, Serv Neumol, Barcelona, Spain; [Garcia-Rio, Francisco] Hosp Univ La Paz, IdiPAZ Ciber Enfermedades Resp CIBERES, Serv Neumol, Madrid, Spain; [Ancochea, Julio] Univ Autonoma Madrid, Hosp La Princesa, Serv Neumol, Madrid, Spain; [Menezes, Ana M.] Univ Fed Pelotas, Programa Posgrad Epidemiol, Pelotas, Brazil; [Perez-Padilla, Rogelio] Inst Nacl Enfermedades Resp, Inst Resp Dis, Mexico City, DF, Mexico; [de Oca, Maria Montes] Univ Cent Venezuela, Hosp Univ Caracas, Fac Med, Serv Neumonol, Caracas, Venezuela; [Torres-Duque, Carlos A.; Gonzalez-Garcia, Mauricio] Fdn Neumol Colombiana, Dept Invest, Bogota, Colombia; [Torres-Duque, Carlos A.; Caballero, Andres] Asociac Colombiana &amp; Neumol Cirugia Torax, Bogota, Colombia; [Caballero, Andres] Clin Reina Sofia, Bogota, Colombia; [Buist, Sonia] Oregon Hlth &amp; Sci Univ, Portland, OR 97201 USA</t>
  </si>
  <si>
    <t>Horner, A (reprint author), Kepler Univ Hosp, Dept Pulm Med, Krankenhausstr 9, A-4021 Linz, Austria.; Horner, A (reprint author), Johannes Kepler Univ Linz, Fac Med, Linz, Austria.</t>
  </si>
  <si>
    <t>1465-993X</t>
  </si>
  <si>
    <t>AUG 23</t>
  </si>
  <si>
    <t>Tejero, E; Prats, E; Casitas, R; Galera, R; Pardo, P; Gavilan, A; Martinez-Ceron, E; Cubillos-Zapata, C; del Peso, L; Garcia-Rio, F</t>
  </si>
  <si>
    <t>Classification of Airflow Limitation Based on z-Score Underestimates Mortality in Patients with Chronic Obstructive Pulmonary Disease</t>
  </si>
  <si>
    <t>[Tejero, Elena; Pardo, Paloma] Hosp Univ Fuenlabrada, Serv Urgencias, Madrid, Spain; [Prats, Eva; Gavilan, Adelaida] Hosp Univ Fuenlabrada, Unidad Neumol, Madrid, Spain; [Casitas, Raquel; Galera, Raul; Martinez-Ceron, Elisabet; Garcia-Rio, Francisco] Hosp Univ La Paz, Serv Neumol, Paseo Castellana 261, Madrid 28046, Spain; [Casitas, Raquel; Galera, Raul; Martinez-Ceron, Elisabet; Cubillos-Zapata, Carolina; del Peso, Luis; Garcia-Rio, Francisco] Hosp Univ La Paz, Inst Invest Sanitaria, Madrid, Spain; [Casitas, Raquel; Galera, Raul; Martinez-Ceron, Elisabet; Cubillos-Zapata, Carolina; del Peso, Luis; Garcia-Rio, Francisco] Inst Salud Carlos III, Ctr Invest Biomed Red Enfermedades Resp, Madrid, Spain; [del Peso, Luis] Univ Autonoma Madrid, Dept Bioquim, Madrid, Spain; [del Peso, Luis] Inst Invest Biomed Alberto Sols, Madrid, Spain</t>
  </si>
  <si>
    <t>AUG 1</t>
  </si>
  <si>
    <t>Martinez-Ceron, E; Garcia-Rio, F</t>
  </si>
  <si>
    <t>Mortality and Cardiovascular Disease in Type 1 and Type 2 Diabetes</t>
  </si>
  <si>
    <t>[Martinez-Ceron, Elisabet; Garcia-Rio, Francisco] Hosp Univ La Paz, Madrid, Spain</t>
  </si>
  <si>
    <t>Garcia-Rio, F (reprint author), Hosp Univ La Paz, Madrid, Spain.</t>
  </si>
  <si>
    <t>Athanazio, R; Pereira, MC; Gramblicka, G; Cavalcanti-Lundgren, F; de Figueiredo, MF; Arancibia, F; Rached, S; de la Rosa, D; Maiz-Carro, L; Giron, R; Olveira, C; Prados, C; Martinez-Garcia, MA</t>
  </si>
  <si>
    <t>Latin America validation of FACED score in patients with bronchiectasis: an analysis of six cohorts</t>
  </si>
  <si>
    <t>BMC PULMONARY MEDICINE</t>
  </si>
  <si>
    <t>[Athanazio, Rodrigo; Rached, Samia] Univ Sao Paulo, Fac Med, Hosp Clin, Heart Inst InCor,Pulm Div, Av Dr Eneas Carvalho Aguiar,44-5 Andar Pneumol, BR-05403900 Sao Paulo, Brazil; [Pereira, Monica Corso] State Univ Campinas Unicamp, Pneumol Serv, Sao Paulo, Brazil; [Gramblicka, Georgina] Hosp Torax Dr A Cetrangolo, Pneumol Serv, Buenos Aires, DF, Argentina; [Cavalcanti-Lundgren, Fernando] Hosp Octavio Freitas, Pneumol Serv, Recife, PE, Brazil; [de Figueiredo, Mara Fernandes] Hosp Messejana, Pneumol Serv, Fortaleza, Ceara, Brazil; [Arancibia, Francisco] Inst Nacl Torax, Pneumol Serv, Santiago, Chile; [de la Rosa, David] Hosp Platon, Pneumol Unit, Barcelona, Spain; [Maiz-Carro, Luis] Hosp Univ Ramon &amp; Cajal, Pneumol Serv, Madrid, Spain; [Giron, Rosa] Hosp Univ Princesa, Pneumol Serv, Madrid, Spain; [Olveira, Casilda] Hosp Gen Malaga, Pneumol Serv, Malaga, Spain; [Prados, Concepcion] Hop Univ Paz Carlos III, Pneumol Serv, Madrid, Spain; [Angel Martinez-Garcia, Miguel] Polytech &amp; Univ La Fe Hosp, Pneumol Serv, Valencia, Spain</t>
  </si>
  <si>
    <t>Athanazio, R (reprint author), Univ Sao Paulo, Fac Med, Hosp Clin, Heart Inst InCor,Pulm Div, Av Dr Eneas Carvalho Aguiar,44-5 Andar Pneumol, BR-05403900 Sao Paulo, Brazil.</t>
  </si>
  <si>
    <t>1471-2466</t>
  </si>
  <si>
    <t>Almendros, I; Garcia-Rio, F</t>
  </si>
  <si>
    <t>Sleep apnoea, insulin resistance and diabetes: the first step is in the fat</t>
  </si>
  <si>
    <t>[Almendros, Isaac; Garcia-Rio, Francisco] Ctr Invest Biomed Red Enfermedades Resp CIBERE, Madrid, Spain; [Almendros, Isaac] Univ Barcelona IDIBAPS, Fac Med, Unitat Biofis &amp; Bioengn, Barcelona, Spain; [Garcia-Rio, Francisco] Hosp Univ La Paz, IdiPAZ, Serv Neumol, Madrid, Spain; [Garcia-Rio, Francisco] Univ Autonoma Madrid, Dept Med, Madrid, Spain</t>
  </si>
  <si>
    <t>Mediano, O; Casitas, R; Villasante, C; Martinez-Ceron, E; Galera, R; Zamarron, E; Garcia-Rio, F</t>
  </si>
  <si>
    <t>Dynamic hyperinflation in patients with asthma and exercise-induced bronchoconstriction</t>
  </si>
  <si>
    <t>ANNALS OF ALLERGY ASTHMA &amp; IMMUNOLOGY</t>
  </si>
  <si>
    <t>[Mediano, Olga] Guadalajara Univ Hosp, Resp Dis Sect, Guadalajara, Spain; [Casitas, Raquel; Villasante, Carlos; Martinez-Ceron, Elisabet; Galera, Raul; Zamarron, Ester; Garcia-Rio, Francisco] La Paz Univ Hosp, Dept Resp Dis, Madrid, Spain; [Casitas, Raquel; Villasante, Carlos; Martinez-Ceron, Elisabet; Galera, Raul; Garcia-Rio, Francisco] CIBER Resp Dis, Madrid, Spain; [Garcia-Rio, Francisco] Univ Autonoma Madrid, Madrid, Spain</t>
  </si>
  <si>
    <t>1081-1206</t>
  </si>
  <si>
    <t>Zamarron-de Lucas, E; Carrera, LG; Bonilla, G; Petit, D; Mangas, A; Alvarez-Sala, R</t>
  </si>
  <si>
    <t>Antisynthetase syndrome: Analysis of 11 cases</t>
  </si>
  <si>
    <t>[Zamarron-de Lucas, Ester; Gomez Carrera, Luis; Petit, Dessiree; Mangas, Alberto; Alvarez-Sala, Rodolfo] Univ Autonoma Madrid, Hosp Univ La Paz, CIBERES, IdiPAZ,Serv Neumol, Madrid, Spain; [Bonilla, Gema] Univ Autonoma Madrid, Hosp Univ La Paz, CIBERES, IdiPAZ,Serv Reumatol, Madrid, Spain</t>
  </si>
  <si>
    <t>Zamarron-de Lucas, E (reprint author), Univ Autonoma Madrid, Hosp Univ La Paz, CIBERES, IdiPAZ,Serv Neumol, Madrid, Spain.</t>
  </si>
  <si>
    <t>Bastir, M; Garcia-Martinez, D; Torres-Tamayo, N; Sanchis-Gimeno, JA; O'Higgins, P; Utrilla, C; Sanchez, IT; Rio, FG</t>
  </si>
  <si>
    <t>In Vivo 3D Analysis of Thoracic Kinematics: Changes in Size and Shape During Breathing and Their Implications for Respiratory Function in Recent Humans and Fossil Hominins</t>
  </si>
  <si>
    <t>ANATOMICAL RECORD-ADVANCES IN INTEGRATIVE ANATOMY AND EVOLUTIONARY BIOLOGY</t>
  </si>
  <si>
    <t>[Bastir, Markus; Garcia-Martinez, Daniel; Torres-Tamayo, Nicole] CSIC, Museo Nacl Ciencias Nat, Paleoanthropol Grp, Dept Paleobiol, Madrid, Spain; [Garcia-Martinez, Daniel] Univ Autonoma Madrid, Fac Sci, Dept Biol, Madrid, Spain; [Alberto Sanchis-Gimeno, Juan] Univ Valencia, Fac Med, Dept Anat &amp; Human Embryol, Valencia, Spain; [O'Higgins, Paul] Univ York, Dept Archaeol, York, N Yorkshire, England; [O'Higgins, Paul] Univ York, Hull York Med Sch, York, N Yorkshire, England; [Utrilla, Cristina; Torres Sanchez, Isabel; Garcia Rio, Francisco] Hosp Univ La Paz, Biomed Res Inst Idipaz, Madrid, Spain</t>
  </si>
  <si>
    <t>Bastir, M (reprint author), CSIC, Museo Nacl Ciencias Nat, Calle JG Abascal 2, E-28006 Madrid, Spain.</t>
  </si>
  <si>
    <t>1932-8486</t>
  </si>
  <si>
    <t>Does Continuous Positive Airway Pressure Have the "Power" to Improve Glycemic Control in Patients with Type II Diabetes and Obstructive Sleep Apnea? Reply</t>
  </si>
  <si>
    <t>[Martinez-Ceron, Elisabet; Garcia-Rio, Francisco] Hosp Univ La Paz IdiPAZ, Madrid, Spain; [Martinez-Ceron, Elisabet; Garcia-Rio, Francisco] Ctr Invest Biomed Red Enfermedades Resp, Madrid, Spain; [Garcia-Rio, Francisco] Univ Autonoma Madrid, Madrid, Spain</t>
  </si>
  <si>
    <t>Martinez-Ceron, E (reprint author), Hosp Univ La Paz IdiPAZ, Madrid, Spain.; Martinez-Ceron, E (reprint author), Ctr Invest Biomed Red Enfermedades Resp, Madrid, Spain.</t>
  </si>
  <si>
    <t>Garcia-Rio, F; Soler-Cataluna, JJ; Alcazar, B; Viejo, JL; Miravitlles, M</t>
  </si>
  <si>
    <t>Requirements, Strengths and Weaknesses of Inhaler Devices for COPD Patients from the Expert Prescribers' Point of View: Results of the EPOCA Delphi Consensus</t>
  </si>
  <si>
    <t>COPD-JOURNAL OF CHRONIC OBSTRUCTIVE PULMONARY DISEASE</t>
  </si>
  <si>
    <t>[Garcia-Rio, Francisco] Hosp Univ La Paz, Serv Neumol, IdiPAZ, Paseo Castellana 261, Madrid 28046, Spain; [Garcia-Rio, Francisco; Soler-Cataluna, Juan J.; Miravitlles, Marc] Ctr Invest Biomed Red Enfermedades Resp CIBERES, Madrid, Spain; [Garcia-Rio, Francisco] Univ Autonoma Madrid, Madrid, Spain; [Soler-Cataluna, Juan J.] Hosp Arnau de Vilanova Lliria, Serv Neumol, Valencia, Spain; [Alcazar, Bernardino] Agencia Sanitaria Hosp Poniente, Hosp Alta Resoluc Loja, Area Integrada Gest Med, Granada, Spain; [Viejo, Jose L.] Hosp Univ Burgos, Serv Neumol, Burgos, Spain; [Miravitlles, Marc] Hosp Univ Vall dHebron, Serv Neumol, Barcelona, Spain</t>
  </si>
  <si>
    <t>Garcia-Rio, F (reprint author), Hosp Univ La Paz, Serv Neumol, IdiPAZ, Paseo Castellana 261, Madrid 28046, Spain.</t>
  </si>
  <si>
    <t>1541-2555</t>
  </si>
  <si>
    <t>Prados, C; Lerin, M; Cabanillas, JJ; Gomez-Carrera, L; Alvarez-Sala, R</t>
  </si>
  <si>
    <t>How are the ancient cystic fibrosis patients? Cystic fibrosis diagnosed over 60 years-old</t>
  </si>
  <si>
    <t>RESPIRATORY MEDICINE CASE REPORTS</t>
  </si>
  <si>
    <t>[Prados, C.; Lerin, M.; Cabanillas, J. J.; Gomez-Carrera, L.; Alvarez-Sala, R.; Cystic Fibrosis Grp Neumomadrid] La Paz Univ Hosp, Unit Cyst Fibrosis &amp; Bronchiectasis, Pulmonol Serv, Pso Castellana 261, Madrid 28046, Spain</t>
  </si>
  <si>
    <t>Prados, C (reprint author), La Paz Univ Hosp, Unit Cyst Fibrosis &amp; Bronchiectasis, Pulmonol Serv, Pso Castellana 261, Madrid 28046, Spain.</t>
  </si>
  <si>
    <t>2213-0071</t>
  </si>
  <si>
    <t>Obstructive Sleep Apnea and Cardiovascular Risk: From Evidence to Experience in Cardiology.</t>
  </si>
  <si>
    <t>Mediano, Olga; Lorenzi-Filho, Geraldo; Garcia-Rio, Francisco</t>
  </si>
  <si>
    <t>Revista espanola de cardiologia (English ed.)</t>
  </si>
  <si>
    <t>Hospital Universitario de Guadalajara, Seccion de Neumologia, Guadalajara, Spain; Centro de Investigacion Biomedica en Red de Enfermedades Respiratorias (CIBERES), Madrid, Spain; Departamento de Medicina, Universidad de Alcala, Alcala de Henares, Madrid, Spain. Electronic address: olgamediano@hotmail.com.</t>
  </si>
  <si>
    <t>Spain</t>
  </si>
  <si>
    <t>3D analysis of sexual dimorphism in size, shape and breathing kinematics of human lungs.</t>
  </si>
  <si>
    <t>Torres-Tamayo, Nicole; Garcia-Martinez, Daniel; Lois Zlolniski, Stephanie; Torres-Sanchez, Isabel; Garcia-Rio, Francisco; Bastir, Markus</t>
  </si>
  <si>
    <t>Journal of anatomy</t>
  </si>
  <si>
    <t>2017 Nov 17 (Epub 2017 Nov 17)</t>
  </si>
  <si>
    <t>Paleoanthropology Group, Museo Nacional de Ciencias Naturales (CSIC), Madrid, Spain.</t>
  </si>
  <si>
    <t>1469-7580</t>
  </si>
  <si>
    <t>England</t>
  </si>
  <si>
    <t>Reply to: Spirometry-based Diagnostic Criteria that are Not Age-appropriate Lack Clinical Relevance.</t>
  </si>
  <si>
    <t>Garcia-Rio, Francisco</t>
  </si>
  <si>
    <t>American journal of respiratory and critical care medicine</t>
  </si>
  <si>
    <t>Hospital Universitario La Paz-IdiPAZ, Servicio de Neumologia, Madrid, Spain.</t>
  </si>
  <si>
    <t>2017 Nov</t>
  </si>
  <si>
    <t>In-Process</t>
  </si>
  <si>
    <t>The SIN3A histone deacetylase complex is required for a complete transcriptional response to hypoxia.</t>
  </si>
  <si>
    <t>Tiana, Maria; Acosta-Iborra, Barbara; Puente-Santamaria, Laura; Hernansanz-Agustin, Pablo; Worsley-Hunt, Rebecca; Masson, Norma; Garcia-Rio, Francisco; Mole, David; Ratcliffe, Peter; Wasserman, Wyeth W; Jimenez, Benilde; Peso, Luis Del</t>
  </si>
  <si>
    <t>Nucleic acids research</t>
  </si>
  <si>
    <t>2017 Oct 20 (Epub 2017 Oct 20)</t>
  </si>
  <si>
    <t>Departamento de Bioquimica, Universidad Autonoma de Madrid (UAM) and Instituto de Investigaciones Biomedicas 'Alberto Sols' (CSIC-UAM), 28029 Madrid, Spain.</t>
  </si>
  <si>
    <t>Tiana Cerrolaza, Maria/G-4240-2016</t>
  </si>
  <si>
    <t>1362-4962</t>
  </si>
  <si>
    <t>Factors affecting the selection of an inhaler device for COPD and the ideal device for different patient profiles. Results of EPOCA Delphi consensus.</t>
  </si>
  <si>
    <t>Miravitlles, Marc; Soler-Cataluna, Juan Jose; Alcazar, Bernardino; Viejo, Jose Luis; Garcia-Rio, Francisco</t>
  </si>
  <si>
    <t>Pulmonary pharmacology &amp; therapeutics</t>
  </si>
  <si>
    <t>2017 Oct 12 (Epub 2017 Oct 12)</t>
  </si>
  <si>
    <t>Pneumology Department, Hospital Universitari Vall d'Hebron, Barcelona, Spain; Centro de Investigacion Biomedica en Red de Enfermedades Respiratorias (CIBERES), Spain. Electronic address: mmiravitlles@vhebron.net.</t>
  </si>
  <si>
    <t>1522-9629</t>
  </si>
  <si>
    <t>Reply to the Z-score Does Not Predict Mortality Because of Confounding by Age.</t>
  </si>
  <si>
    <t>Hospital Universitario La Paz, IdiPAZ, Madrid, Spain.</t>
  </si>
  <si>
    <t>2017 Apr</t>
  </si>
  <si>
    <t>In-Data-Review</t>
  </si>
  <si>
    <t>Pneumonia with an unusual outcome in an immunocompetent patient.</t>
  </si>
  <si>
    <t>Sanchez-Jareno, Marta; Martinez Verdasco, Antonio; Esteban Rodriguez, Isabel; Alvarez-Sala, Rodolfo</t>
  </si>
  <si>
    <t>2017 Feb 23 (Epub 2017 Feb 23)</t>
  </si>
  <si>
    <t>Servicio de Alergologia, Hospital Universitario La Paz, IdiPAZ, Madrid, Espana. Electronic address: msjareno@salud.madrid.org.</t>
  </si>
  <si>
    <t>European respiratory journal</t>
  </si>
  <si>
    <t>The human PKP2/plakophilin-2 gene is induced by Wnt/beta-catenin in normal and colon cancer-associated fibroblasts.</t>
  </si>
  <si>
    <t>Niell, Nuria; Larriba, Maria Jesus; Ferrer-Mayorga, Gemma; Sanchez-Perez, Isabel; Cantero, Ramon; Real, Francisco X; Del Peso, Luis; Munoz, Alberto; Gonzalez-Sancho, Jose Manuel</t>
  </si>
  <si>
    <t>International journal of cancer</t>
  </si>
  <si>
    <t>Instituto de Investigaciones Biomedicas "Alberto Sols", Consejo Superior de Investigaciones Cientificas (CSIC) -Universidad Autonoma de Madrid (UAM), Madrid, E-28029, Spain.</t>
  </si>
  <si>
    <t>1097-0215</t>
  </si>
  <si>
    <t>Magalhaes, P; Pejchinovski, M; Markoska, K; Banasik, M; Klinger, M; Svec-Billa, D; Rychlik, I; Rroji, M; Restivo, A; Capasso, G; Bob, F; Schiller, A; Ortiz, A; Perez-Gomez, MV; Cannata, P; Sanchez-Nino, MD; Naumovic, R; Brkovic, V; Polenakovic, M; Mullen, W; Vlahou, A; Zurbig, P; Pape, L; Ferrario, F; Denis, C; Spasovski, G; Mischak, H; Schanstra, JP</t>
  </si>
  <si>
    <t>Association of kidney fibrosis with urinary peptides: a path towards non-invasive liquid biopsies?</t>
  </si>
  <si>
    <t>[Magalhaes, Pedro; Pejchinovski, Martin; Zuerbig, Petra; Mischak, Harald] Mosa Diagnost GmbH, Hannover, Germany; [Magalhaes, Pedro; Pape, Lars] Hannover Med Sch, Dept Pediat Nephrol, Hannover, Germany; [Markoska, Katerina; Spasovski, Goce] Univ Skopje, Med Fac, Dept Nephrol, Skopje, Macedonia; [Banasik, Miroslaw; Klinger, Marian] Wroclaw Med Univ, Dept Nephrol &amp; Transplantat Med, Wroclaw, Poland; [Svec-Billa, Dominika; Rychlik, Ivan] Charles Univ Prague, Fac Med 3, Dept Med 1, Prague, Czech Republic; [Rroji, Merita] Univ Hosp Ctr Mother Teresa, Dept Nephrol, Tirana, Albania; [Restivo, Arianna; Capasso, Giovambattista] Univ Campania Luigi Vanvitelli, Dept Nephrol, Naples, Italy; [Bob, Flaviu; Schiller, Adalbert] Victor Babes Univ Med &amp; Pharm, Cty Emergency Hosp, Dept Nephrol, Timisoara, Romania; [Ortiz, Alberto; Vanessa Perez-Gomez, Maria; Cannata, Pablo; Dolores Sanchez-Nino, Maria] IIS Fdn Jimenez Diaz UAM, Madrid, Spain; [Naumovic, Radomir; Brkovic, Voin] Clin Ctr Serbia, Clin Nephrol, Belgrade, Serbia; [Naumovic, Radomir; Brkovic, Voin] Univ Belgrade, Sch Med, Belgrade, Serbia; [Polenakovic, Momir] Macedonian Acad Sci &amp; Arts, Skopje, Macedonia; [Mullen, William; Mischak, Harald] Univ Glasgow, Inst Cardiovasc &amp; Med Sci, Glasgow, Lanark, Scotland; [Vlahou, Antonia] Acad Athens, Biomed Res Fdn, Biotechnol Div, Athens, Greece; [Ferrario, Franco] San Gerardo Hosp, Nephropathol Ctr, Monza, Italy; [Denis, Colette; Schanstra, Joost P.] INSERM, Inst Cardiovasc &amp; Metab Dis, Toulouse, France; [Denis, Colette; Schanstra, Joost P.] Univ Toulouse III Paul Sabatier, Toulouse, France</t>
  </si>
  <si>
    <t>Schanstra, JP (reprint author), INSERM, Inst Cardiovasc &amp; Metab Dis, Toulouse, France.; Schanstra, JP (reprint author), Univ Toulouse III Paul Sabatier, Toulouse, France.</t>
  </si>
  <si>
    <t>Selgas, R; Rodriguez, L; Julian, JC; Remon, C; Prieto-Velasco, M; Perez-Contreras, J; Fontan, MP</t>
  </si>
  <si>
    <t>How a Bottom-Up Multi-Stakeholder Initiative Helped Transform the Renal Replacement Therapy Landscape in Spain</t>
  </si>
  <si>
    <t>APPLIED HEALTH ECONOMICS AND HEALTH POLICY</t>
  </si>
  <si>
    <t>[Selgas, Rafael] Hosp Univ La Paz, Jefe Serv Nefrol, IdiPAZ, Dept Nephrol, P Castellana 261, Madrid 28046, Spain; [Rodriguez, Laura] GADDPE Secretariat, Madrid, Spain; [Julian, Juan Carlos] ALCER Spanish Renal Patient Fdn, Madrid, Spain; [Remon, Cesar] Hosp Univ Puerto Real, Dept Nephrol, Cadiz, Spain; [Prieto-Velasco, Mario] Complejo Asistencial Univ Leon, Dept Nephrol, Leon, Spain; [Perez-Contreras, Javier] Hosp Gen Univ Alicante, Alicante, Spain; [Perez Fontan, Miguel] Complejo Hosp Univ Coruna, La Coruna, Spain</t>
  </si>
  <si>
    <t>Selgas, R (reprint author), Hosp Univ La Paz, Jefe Serv Nefrol, IdiPAZ, Dept Nephrol, P Castellana 261, Madrid 28046, Spain.</t>
  </si>
  <si>
    <t>1175-5652</t>
  </si>
  <si>
    <t>1179-1896</t>
  </si>
  <si>
    <t>Martin-Lorenzo, M; Gonzalez-Calero, L; Ramos-Barron, A; Sanchez-Nino, MD; Gomez-Alamillo, C; Garcia-Segura, JM; Ortiz, A; Arias, M; Vivanco, F; Alvarez-Llamas, G</t>
  </si>
  <si>
    <t>Urine metabolomics insight into acute kidney injury point to oxidative stress disruptions in energy generation and H2S availability</t>
  </si>
  <si>
    <t>JOURNAL OF MOLECULAR MEDICINE-JMM</t>
  </si>
  <si>
    <t>[Martin-Lorenzo, Marta; Gonzalez-Calero, Laura; Vivanco, Fernando; Alvarez-Llamas, Gloria] IIS Fdn Jimenez Diaz UAM, Dept Immunol, REDinREN, Madrid, Spain; [Ramos-Barron, Angeles; Gomez-Alamillo, Carlos; Arias, Manuel] Univ Cantabria, Inst Invest Marques Valdecilla, IDIVAL, Nephrol Dept,Hosp Valdecilla, Santander, Cantabria, Spain; [Sanchez-Nino, Maria D.; Ortiz, Alberto] IIS Fdn Jimenez Diaz UAM, Dept Nephrol IRSIN, REDinREN, Madrid, Spain; [Manuel Garcia-Segura, Juan] Univ Complutense, CAI RMN, Madrid, Spain; [Manuel Garcia-Segura, Juan; Vivanco, Fernando] Univ Complutense, Dept Biochem &amp; Mol Biol 1, Madrid, Spain</t>
  </si>
  <si>
    <t>Alvarez-Llamas, G (reprint author), IIS Fdn Jimenez Diaz UAM, Dept Immunol, REDinREN, Madrid, Spain.</t>
  </si>
  <si>
    <t>0946-2716</t>
  </si>
  <si>
    <t>1525-1594</t>
  </si>
  <si>
    <t>Goicoechea, M; Sanchez-Nino, MD; Ortiz, A; de Vinuesa, SG; Quiroga, B; Bernis, C; Morales, E; Fernandez-Juarez, G; de Sequera, P; Verdalles, U; Verde, E; Luno, J</t>
  </si>
  <si>
    <t>Low dose aspirin increases 15-epi-lipoxin A4 levels in diabetic chronic kidney disease patients</t>
  </si>
  <si>
    <t>PROSTAGLANDINS LEUKOTRIENES AND ESSENTIAL FATTY ACIDS</t>
  </si>
  <si>
    <t>[Goicoechea, Marian; Verdalles, Ursula; Verde, Eduardo; Luno, Jose] Hosp Gen Univ Gregorio Maranon, Serv Nefrol, Madrid, Spain; [Dolores Sanchez-Nino, Maria; Ortiz, Alberto] Fdn Jimenez Diaz IIS FJD UAM, Inst Invest Sanitaria, Madrid, Spain; [Quiroga, Borja; Bernis, Carmen] Hosp Univ La Princesa, Madrid, Spain; [Morales, Enrique] Hosp Univ Doce Octubre, Madrid, Spain; [Fernandez-Juarez, Gema] Hosp Univ Fdn Alcorcon, Madrid, Spain; [de Sequera, Patricia] Hosp Univ Infanta Leonor, Madrid, Spain; [Goicoechea, Marian; Dolores Sanchez-Nino, Maria; Ortiz, Alberto; Garcia de Vinuesa, Soledad; Morales, Enrique; Fernandez-Juarez, Gema; Verdalles, Ursula; Verde, Eduardo; Luno, Jose] Spanish Kidney Res Network REDINREN, Madrid, Spain</t>
  </si>
  <si>
    <t>Goicoechea, M (reprint author), Hosp Gen Univ Gregorio Maranon, Nephrol Dept, C Dr Esquerdo 46, Madrid 28007, Spain.</t>
  </si>
  <si>
    <t>0952-3278</t>
  </si>
  <si>
    <t>1532-2823</t>
  </si>
  <si>
    <t>Ortiz, A; Sanchez-Nino, MD</t>
  </si>
  <si>
    <t>Differences between agalsidase alpha and agalsidase beta in the treatment of Fabry disease Reply</t>
  </si>
  <si>
    <t>[Ortiz, Alberto; Dolores Sanchez-Nino, Maria] Univ Autonoma Madrid, Fac Med, Fdn Jimenez Diaz, Inst Invest Sanitaria, Madrid, Spain; [Ortiz, Alberto; Dolores Sanchez-Nino, Maria] Red Invest Renal REDinREN, Madrid, Spain</t>
  </si>
  <si>
    <t>Ortiz, A (reprint author), Univ Autonoma Madrid, Fac Med, Fdn Jimenez Diaz, Inst Invest Sanitaria, Madrid, Spain.; Ortiz, A (reprint author), Red Invest Renal REDinREN, Madrid, Spain.</t>
  </si>
  <si>
    <t>Wang, HD; Abajobir, AA; Abate, KH; Abbafati, C; Abbas, KM; Abd-Allah, F; Abera, SF; Abraha, HN; Abu-Raddad, LJ; Abu-Rmeileh, NME; Adedeji, IA; Adedoyin, RA; Adetifa, IMO; Adetokunboh, O; Afshin, A; Aggarwal, R; Agrawal, A; Agrawal, S; Kiadaliri, AA; Ahmed, MB; Aichour, AN; Aichour, I; Aichour, MTE; Aiyar, S; Akanda, S; Akinyemiju, TF; Akseer, N; Al-Eyadhy, A; Al Lami, FH; Alabed, S; Alahdab, F; Al-Aly, Z; Alam, K; Alam, N; Alasfoor, D; Aldridge, RW; Alene, KA; Alhabib, S; Ali, R; Alizadeh-Navaei, R; Aljunid, SM; Alkaabi, JM; Alkerwi, A; Alla, F; Allam, SD; Allebeck, P; Al-Raddadi, R; Alsharif, U; Altirkawi, KA; Martin, EA; Alvis-Guzman, N; Amare, AT; Ameh, EA; Amini, E; Ammar, W; Amoako, YA; Anber, N; Andrei, CL; Androudi, S; Ansari, H; Ansha, MG; Antonio, CAT; Anwari, P; Arnlov, J; Arora, M; Al Artaman,; Aryal, KK; Asayesh, H; Asgedom, SW; Asghar, RJ; Assadi, R; Atey, TM; Atre, SR; Avila-Burgos, L; Avokpaho, EFGA; Awasthi, A; Quintanilla, BPA; Babalola, TK; Bacha, U; Badawi, A; Balakrishnan, K; Balalla, S; Barac, A; Barber, RM; Barboza, MA; Barker-Collo, SL; Barnighausen, T; Barquera, S; Barregard, L; Barrero, LH; Baune, BT; Bazargan-Hejazi, S; Bedi, N; Beghi, E; Bejot, Y; Bekele, BB; Bell, ML; Bello, AK; Bennett, DA; Bennett, JR; Bensenor, IM; Benson, J; Berhane, A; Berhe, DF; Bernabe, E; Beuran, M; Beyene, AS; Bhala, N; Bhansali, A; Bhaumik, S; Bhutta, ZA; Bikbov, B; Birungi, C; Biryukov, S; Bisanzio, D; Bizuayehu, HM; Bjerregaard, P; Blosser, CD; Boneya, DJ; Boufous, S; Bourne, RRA; Brazinova, A; Breitborde, NJK; Brenner, H; Brugha, TS; Bukhman, G; Negesa, L; Bulto, B; Bumgarner, BR; Burch, M; Butt, ZA; Cahill, LE; Cahuana-Hurtado, L; Campos-Nonato, IR; Car, J; Car, M; Crdenas, R; Carpenter, DO; Carrero, JJ; Carter, A; Castaneda-Orjuela, CA; Rivas, JC; Castro, FF; Castro, RE; Catala-Lopez, F; Chen, HL; Chiang, PPC; Chibalabala, M; Chisumpa, VH; Chitheer, AA; Choi, JYJ; Christensen, H; Christopher, DJ; Ciobanu, LG; Cirillo, M; Cohen, AJ; Colquhoun, SM; Coresh, J; Criqui, MH; Cromwell, EA; Crump, JA; Dandona, L; Dandona, R; Dargan, PI; das Neves, J; Davey, G; Davitoiu, DV; Davletov, K; de Courten, B; De Leo, D; Degenhardt, L; Deiparine, S; Dellavalle, RP; Deribe, K; Deribew, A; Des Jarlais, DC; Dey, S; Dharmaratne, SD; Dherani, MK; Diaz-Torne, C; Ding, EL; Dixit, P; Djalalinia, S; Do, P; Doku, DT; Donnelly, CA; Priscila, K; dos Santos, B; Douwes-Schultz, D; Driscoll, TR; Duan, L; Dubey, M; Duncan, BB; Dwivedi, LK; Ebrahimi, H; El Bcheraoui, C; Ellingsen, CL; Enayati, A; Endries, AY; Ermakov, SP; Eshetie, S; Eshrati, B; Eskandarieh, S; Esteghamati, A; Estep, K; Fanuel, FBB; Faro, A; Farvid, MS; Farzadfar, F; Feigin, VL; Fereshtehnejad, SM; Fernandes, JG; Fernandes, JC; Feyissa, TR; Filip, I; Fischer, F; Foigt, N; Foreman, KJ; Frank, T; Franklin, RC; Fraser, M; Friedman, J; Frostad, JJ; Fullman, N; Furst, T; Furtado, JM; Futran, ND; Gakidou, E; Gambashidze, K; Gamkrelidze, A; Gankpe, FG; Garcia-Basteiro, AL; Gebregergs, GB; Gebrehiwot, TT; Gebrekidan, KG; Gebremichael, MW; Gelaye, AA; Geleijnse, JM; Gemechu, BL; Gemechu, KS; Genova-Maleras, R; Gesesew, HA; Gething, PW; Gibney, KB; Gill, PS; Gillum, RF; Giref, AZ; Girma, BW; Giussani, G; Goenka, S; Gomez, B; Gona, PN; Gopalani, SV; Goulart, AC; Graetz, N; Gugnani, HC; Gupta, PC; Gupta, R; Gupta, R; Gupta, T; Gupta, V; Haagsma, JA; Hafezi-Nejad, N; Bidgoli, HH; Hakuzimana, A; Halasa, YA; Hamadeh, RR; Hambisa, MT; Hamidi, S; Hammami, M; Hancock, J; Handal, AJ; Hankey, GJ; Hao, YT; Harb, HL; Hareri, HA; Harikrishnan, S; Haro, JM; Hassanvand, MS; Havmoeller, R; Hay, RJ; Hay, SI; He, F; Heredia-Pi, IB; Herteliu, C; Hilawe, EH; Hoek, HW; Horita, N; Hosgood, HD; Hostiuc, S; Hotez, PJ; Hoy, DG; Hsairi, M; Htet, AS; Hu, GQ; Huang, H; Huang, JJ; Iburg, KM; Igumbor, EU; Ileanu, BV; Inoue, M; Irenso, AA; Irvine, CMS; Islam, N; Jacobsen, KH; Jaenisch, T; Jahanmehr, N; Jakovljevic, MB; Javanbakht, M; Jayatilleke, AU; Jeemon, P; Jensen, PN; Jha, V; Jin, Y; John, D; John, O; Johnson, SC; Jonas, JB; Jurisson, M; Kabir, Z; Kadel, R; Kahsay, A; Kalkonde, Y; Kamal, R; Kan, HD; Karch, A; Karema, CK; Karimi, SM; Karthikeyan, G; Kasaeian, A; Kassaw, NA; Kassebaum, NJ; Kastor, A; Katikireddi, SV; Kaul, A; Kawakami, N; Kazanjan, K; Keiyoro, PN; Kelbore, SG; Kemp, AH; Kengne, AP; Keren, A; Kereselidze, M; Kesavachandran, CN; Ketema, EB; Khader, YS; Khalil, IA; Khan, EA; Khan, G; Khang, YH; Khera, S; Khoja, ATA; Khosravi, MH; Kibret, GD; Kieling, C; Kim, CI; Kim, D; Kim, P; Kim, S; Kim, YJ; Kimokoti, RW; Kinfu, Y; Kishawi, S; Kissimova-Skarbek, KA; Kissoon, N; Kivimaki, M; Knudsen, AK; Kokubo, Y; Kopec, JA; Kosen, S; Koul, PA; Koyanagi, A; Kravchenko, M; Krohn, KJ; Defo, BK; Bicer, BK; Kuipers, EJ; Kulikoff, XR; Kulkarni, VS; Kumar, GA; Kumar, P; Kumsa, FA; Kutz, M; Lachat, C; Lagat, AK; Lager, ACJ; Lal, DK; Lalloo, R; Lambert, N; Lan, Q; Lansingh, VC; Larson, HJ; Larsson, A; Laryea, DO; Lavados, PM; Laxmaiah, A; Lee, PH; Leigh, J; Leung, J; Leung, R; Levi, M; Li, YM; Liao, Y; Liben, ML; Lim, SS; Linn, S; Lipshultz, SE; Liu, SW; Lodha, R; Logroscino, G; Lorch, SA; Lorkowski, S; Lotufo, PA; Lozano, R; Lunevicius, R; Lyons, RA; Ma, S; Macarayan, ERK; Machado, IE; Mackay, MT; Abd el Razek, MM; Magis-Rodriguez, C; Mahdavi, M; Majdan, M; Majdzadeh, R; Majeed, A; Malekzadeh, R; Malhotra, R; Malta, DC; Mantovani, LG; Manyazewal, T; Mapoma, CC; Marczak, LB; Marks, GB; Martinez-Raga, J; Martins-Melo, FR; Massano, J; Maulik, PK; Mayosi, BM; Mazidi, M; McAlinden, C; McGarvey, ST; McGrath, JJ; Mckee, M; Mehata, S; Mehndiratta, MM; Mehta, KM; Meier, T; Mekonnen, TC; Meles, KG; Memiah, P; Memish, ZA; Mendoza, W; Mengesha, MM; Mengistie, MA; Tadese, D; Menon, MGR; Menota, BG; Mensah, GA; Meretoja, A; Meretoja, TJ; Mezgebe, HB; Micha, R; Mikesell, J; Miller, TR; Mills, EJ; Minnig, S; Mirarefin, M; Mirrakhimov, EM; Misganaw, A; Mishra, SR; Mohammad, KA; Mohammadi, A; Mohammed, KEMS; Mohan, MBV; Mohanty, SK; Mokdad, AH; Assaye, AM; Mollenkopf, SK; Molokhia, M; Monasta, L; Hernandez, JCM; Montico, M; Mooney, MD; Moore, AR; Moradi-Lakeh, M; Moraga, P; Morawska, L; Velasquez, IM; Mori, R; Morrison, SD; Mruts, KB; Mueller, UO; Mullany, E; Muller, K; Venkata, G; Murthy, S; Murthy, S; Musa, KI; Nachega, JB; Nagata, C; Nagel, G; Naghavi, M; Naidoo, KS; Nanda, L; Nangia, V; Nascimento, BR; Natarajan, G; Negoi, I; Nguyen, CT; Ningrum, DNA; Nisar, MI; Nomura, M; Nong, VM; Norheim, OF; Norrving, B; Noubiap, JJN; Nyakarahuka, L; Obermeyer, CM; O'Donnell, MJ; Ogbo, FA; Oh, IH; Okoro, A; Oladimeji, O; Olagunju, AT; Olusanya, BO; Olusanya, JO; Oren, E; Ortiz, A; Osgood-Zimmerman, A; Ota, E; Owolabi, MO; Oyekale, AS; Pa, M; Pacella, RE; Pakhale, S; Pana, A; Panda, BK; Panda-Jonas, S; Park, EK; Parsaeian, M; Patel, T; Patten, SB; Patton, GC; Paudel, D; Pereira, DM; Perez-Padilla, R; Perez-Ruiz, F; Perico, N; Pervaiz, A; Pesudovs, K; Peterson, CB; Petri, WA; Petzold, M; Phillips, MR; Piel, FB; Pigott, DM; Pishgar, F; Plass, D; Polinder, S; Popova, S; Postma, MJ; Poulton, RG; Pourmalek, F; Prasad, N; Purwar, M; Qorbani, M; Rabiee, RHS; Radfar, A; Rafay, A; Rahimi-Movaghar, A; Rahimi-Movaghar, V; Rahman, M; Rahman, MHU; Rahman, SU; Rai, RK; Rajsic, S; Ram, U; Rana, SM; Ranabhat, CL; Rao, PV; Rawaf, S; Ray, SE; Rego, MAS; Rehm, J; Reiner, RC; Remuzzi, G; Renzaho, AMNN; Resnikoff, S; Rezaei, S; Rezai, MS; Ribeiro, AL; Rokni, MB; Ronfani, L; Roshandel, G; Roth, GA; Rothenbacher, D; Roy, A; Rubagotti, E; Ruhago, GM; Saadat, S; Sabde, YD; Sachdev, PS; Sadat, N; Safdarian, M; Safiri, SSS; Sagar, R; Sahathevan, R; Sahebkar, A; Sahraian, MA; Salama, J; Salamati, P; Salomon, JA; Salvi, SS; Samy, AM; Sanabria, JR; Sanchez-Nino, MD; Santos, IS; Milicevic, MMS; Sarmiento-Suarez, R; Sartorius, B; Satpathy, M; Sawhney, M; Saxena, S; Saylan, MI; Schmidt, MI; Schneider, IJC; Schutte, AE; Schwebel, DC; Schwendicke, F; Seedat, S; Seid, AM; Sepanlou, SG; Servan-Mori, EE; Shackelford, KA; Shaheen, A; Shahraz, S; Shaikh, MA; Shamsipour, M; Shamsizadeh, M; Islam, SMS; Sharma, J; Sharma, R; She, J; Shen, JB; Shetty, BP; Shi, P; Shibuya, K; Shigematsu, M; Shiri, R; Shiue, I; Shrime, MG; Sigfusdottir, ID; Silberberg, DH; Silpakit, N; Silva, DAS; Silva, JP; Silveira, DGA; Sindi, S; Singh, A; Singh, JA; Singh, PK; Singh, V; Sinha, DN; Skiadaresi, E; Sligar, A; Smith, DL; Sobaih, BHA; Sobngwi, E; Soneji, S; Soriano, JB; Sreeramareddy, CT; Srinivasan, V; Stathopoulou, V; Steel, N; Stein, DJ; Steiner, C; Stockl, H; Stokes, MA; Strong, M; Sufiyan, MB; Suliankatchi, RA; Sunguya, BF; Sur, PJ; Swaminathan, S; Sykes, BL; Szoeke, CEI; Tabares-Seisdedos, R; Tadakamadla, SK; Tadese, F; Tandon, N; Tanne, D; Tarajia, M; Tavakkoli, M; Taveira, N; Tehrani-Banihashemi, A; Tekelab, T; Tekle, DY; Shifa, GT; Temsah, MH; Terkawi, AS; Tesema, CL; Tesssema, B; Theis, A; Thomas, N; Thompson, AH; Thomson, AJ; Thrift, AG; Tiruye, TY; Tobe-Gai, R; Tonelli, M; Topor-Madry, R; Topouzis, F; Tortajada, M; Tran, BX; Trujillo, TTU; Tsilimparis, N; Tuem, KB; Tuzcu, EM; Tyrovolas, S; Ukwaja, KN; Undurraga, EA; Uthman, OA; Uzochukwu, BSC; van Boven, JFM; Varakin, YY; Varughese, S; Vasankari, T; Vasconcelos, AMN; Venketasubramanian, N; Vidavalur, R; Violante, FS; Vishnu, A; Vladimirov, SK; Vlassov, VV; Vollset, SE; Vos, T; Waid, JL; Wakayo, T; Wang, YP; Weichenthal, S; Weiderpass, E; Weintraub, RG; Werdecker, A; Wesana, J; Wijeratne, T; Wilkinson, JD; Wiysonge, CS; Woldeyes, BG; Wolfe, CDA; Workicho, A; Workie, SB; Xavier, D; Xu, GL; Yaghoubi, M; Yakob, B; Yalew, AZ; Yan, LLJ; Yano, Y; Yaseri, M; Ye, PP; Yimam, HH; Yip, P; Yirsaw, BD; Yonemoto, N; Yoon, SJ; Yotebieng, M; Younis, MZ; Zaidi, Z; Zaki, MES; Zeeb, H; Zenebe, ZM; Zerfu, TA; Zhang, AL; Zhang, XY; Zodpey, S; Zuhlke, LJ; Lopez, AD; Murray, CJL</t>
  </si>
  <si>
    <t>Global, regional, and national under-5 mortality, adult mortality, age-specific mortality, and life expectancy, 1970-2016: a systematic analysis for the Global Burden of Disease Study 2016</t>
  </si>
  <si>
    <t xml:space="preserve">[Wang, Haidong; Afshin, Ashkan; Aiyar, Sneha; Arora, Megha; Barber, Ryan M.; Bennett, James R.; Benson, Jennifer; Biryukov, Stan; Bumgarner, Blair Randal; Carter, Austin; Cohen, Aaron J.; Cromwell, Elizabeth A.; Dandona, Lalit; Dandona, Rakhi; Deiparine, </t>
  </si>
  <si>
    <t>Murray, CJL (reprint author), 2301 5th Ave,Suite 600, Seattle, WA 98121 USA.</t>
  </si>
  <si>
    <t>Naghavi, M; Abajobir, AA; Abbafati, C; Abbas, KM; Abd-Allah, F; Abera, SF; Aboyans, V; Adetokunboh, O; Arnlov, J; Afshin, A; Agrawal, A; Kiadaliri, AA; Ahmadi, A; Ahmed, MB; Aichour, AN; Aichour, I; Aichour, MTE; Aiyar, S; Al-Eyadhy, A; Alahdab, F; Al-Aly, Z; Alam, K; Alam, N; Alam, T; Alene, KA; Ali, SD; Alizadeh-Navaei, R; Alkaabi, JM; Alkerwi, A; Alla, F; Allebeck, P; Allen, C; Al-Raddadi, R; Alsharif, U; Altirkawi, KA; Alvis-Guzman, N; Amare, AT; Amini, E; Ammar, W; Amoako, YA; Anber, N; Andersen, HH; Andrei, CL; Androudi, S; Ansari, H; Antonio, CAT; Anwari, P; Arora, M; Artaman, A; Aryal, KK; Asayesh, H; Asgedom, SW; Atey, TM; Avila-Burgos, L; Avokpaho, EFGA; Awasthi, A; Paulina, B; Quintanilla, A; Bejot, Y; Babalola, TK; Bacha, U; Balakrishnan, K; Barac, A; Barboza, MA; Barker-Collo, SL; Barquera, S; Barregard, L; Barrero, LH; Baune, BT; Bedi, N; Beghi, E; Bekele, BB; Bell, ML; Bennett, JR; Bensenor, IM; Berhane, A; Bernabe, E; Betsu, BD; Beuran, M; Bhatt, S; Biadgilign, S; Bienhoff, K; Bikbov, B; Bisanzio, D; Bourne, RRA; Breitborde, NJK; Negesa, L; Bulto, B; Bumgarner, BR; Butt, ZA; Cardenas, R; Cahuana-Hurtado, L; Cameron, E; Campuzano, JC; Car, J; Carrero, JJ; Carter, A; Casey, DC; Castaneda-Orjuela, CA; Catala-Lopez, F; Charlson, FJ; Chibueze, CE; Chimed-Ochir, O; Chisumpa, VH; Chitheer, AA; Christopher, DJ; Ciobanu, LG; Cirillo, M; Cohen, AJ; Colombara, D; Cooper, C; Cowie, BC; Criqui, MH; Dandona, L; Dandona, R; Dargan, PI; das Neves, J; Davitoiu, DV; Davletov, K; de Courten, B; Degenhardt, L; Deiparine, S; Deribe, K; Deribew, A; Dey, S; Dicker, D; Ding, EL; Djalalinia, S; Do, HP; Doku, DT; Douwes-Schultz, D; Driscoll, TR; Dubey, M; Duncan, BB; Echko, M; El-Khatib, ZZ; Ellingsen, CL; Enayati, A; Erskine, HE; Eskandarieh, S; Esteghamati, A; Ermakov, SP; Estep, K; Farinha, CSES; Faro, A; Farzadfar, F; Feigin, VL; Fereshtehnejad, SM; Fernandes, JC; Ferrari, AJ; Feyissa, TR; Filip, I; Finegold, S; Fischer, F; Fitzmaurice, C; Flaxman, AD; Foigt, N; Frank, T; Fraser, M; Fullman, N; Furst, T; Furtado, JM; Gakidou, E; Garcia-Basteiro, AL; Gebre, T; Gebregergs, GB; Gebrehiwot, TT; Gebremichael, DY; Geleijnse, JM; Genova-Maleras, R; Gesesew, HA; Gething, PW; Gillum, RF; Ginawi, IAM; Giref, AZ; Giroud, M; Giussani, G; Godwin, WW; Gold, AL; Goldberg, EM; Gona, PN; Gopalani, SV; Gouda, HN; Goulart, AC; Griswold, M; Gupta, PC; Gupta, R; Gupta, T; Gupta, V; Haagsma, JA; Hafezi-Nejad, N; Hailu, AD; Hailu, GB; Hamadeh, RR; Hambisa, MT; Hamidi, S; Hammami, M; Hancock, J; Handal, AJ; Hankey, GJ; Hao, Y; Harb, HL; Hareri, HA; Hassanvand, MS; Havmoeller, R; Hay, SI; He, F; Hedayati, MT; Henry, NJ; Heredia-Pi, IB; Herteliu, C; Hoek, HW; Horino, M; Horita, N; Hosgood, HD; Hostiuc, S; Hotez, PJ; Hoy, DG; Huynh, C; Iburg, KM; Ikeda, C; Ileanu, BV; Irenso, AA; Irvine, CMS; Irenso, AA; Irvine, CMS; Jurisson, M; Jacobsen, KH; Jahanmehr, N; Jakovljevic, MB; Javanbakht, M; Jayaraman, SP; Jeemon, P; Jha, V; John, D; Johnson, CO; Johnson, SC; Jonas, JB; Kabir, Z; Kadel, R; Kahsay, A; Kamal, R; Karch, A; Karimi, SM; Karimkhani, C; Kasaeian, A; Kassaw, NA; Kassebaum, NJ; Katikireddi, SV; Kawakami, N; Keiyoro, PN; Kemmer, L; Kesavachandran, CN; Khader, YS; Khan, EA; Khang, YH; Khoja, ATA; Khosravi, A; Khosravi, MH; Khubchandani, J; Kieling, C; Kievlan, D; Kim, D; Kim, YJ; Kimokoti, RW; Kinfu, Y; Kissoon, N; Kivimaki, M; Knudsen, AK; Kopec, JA; Kosen, S; Koul, PA; Koyanagi, A; Defo, BK; Kulikoff, XR; Kumar, GA; Kumar, P; Kutz, M; Kyu, HH; Lal, DK; Lalloo, R; Lallukka, T; Lambert, N; Lan, Q; Lansingh, VC; Larsson, A; Lee, PH; Leigh, J; Leung, J; Levi, M; Li, Ym; Kappe, DL; Liang, XF; Liben, ML; Lim, SS; Liu, A; Liu, PY; Liu, Y; Lodha, R; Logroscino, G; Lorkowski, S; Lotufo, PA; Lozano, R; Lucas, TCD; Ma, S; Macarayan, ERK; Maddison, ER; Abd el Razek, MM; Majdan, M; Majdzadeh, R; Majeed, A; Malekzadeh, R; Malhotra, R; Malta, DC; Manguerra, H; Manyazewal, T; Mapoma, CC; Marczak, LB; Markos, D; Martinez-Raga, J; Martins-Melo, FR; Martopullo, I; McAlinden, C; McGaughey, M; McGrath, JJ; Mehata, S; Meier, T; Meles, KG; Memiah, P; Memish, ZA; Mengesha, MM; Mengistu, DT; Menota, BG; Mensah, GA; Meretoja, A; Meretoja, TJ; Millear, A; Miller, TR; Minnig, S; Mirarefin, M; Mirrakhimov, EM; Misganaw, A; Mishra, SR; Mohammad, KA; Mohammadi, A; Mohammed, S; Mokdad, AH; Mola, GLD; Mollenkopf, SK; Molokhia, M; Monasta, L; Hernandez, JCM; Montico, M; Mooney, MD; Moradi-Lakeh, M; Moraga, P; Morawska, L; Morrison, SD; Morozoff, C; Mountjoy-Venning, C; Mruts, KB; Muller, K; Murthy, GVS; Musa, KI; Nachega, JB; Naheed, A; Naldi, L; Nangia, V; Nascimento, BR; Nasher, JT; Natarajan, G; Negoi, I; Ngunjiri, JW; Nguyen, CT; Nguyen, G; Nguyen, M; Le Nguyen, Q; Nguyen, TH; Nichols, E; Ningrum, DNA; Nong, VM; Noubiap, JJN; Ogbo, FA; Oh, IH; Okoro, A; Olagunju, AT; Olsen, HE; Olusanya, BO; Olusanya, JO; Ong, KY; Opio, JN; Oren, E; Ortiz, A; Osman, M; Ota, E; Pa, M; Pacella, RE; Pakhale, S; Pana, A; Panda, BK; Panda-Jonas, S; Papachristou, C; Park, EK; Patten, SB; Patton, GC; Paudel, D; Paulson, K; Pereira, DM; Perez-Ruiz, F; Perico, N; Pervaiz, A; Petzold, M; Phillips, MR; Pigott, DM; Pinho, C; Plass, D; Pletcher, MA; Polinder, S; Postma, MJ; Pourmalek, F; Purcell, C; Qorbani, M; Radfar, A; Rafay, A; Rahimi-Movaghar, V; Rahman, M; Rahman, MHU; Rai, RK; Ranabhat, CL; Rankin, Z; Rao, PC; Rath, GK; Rawaf, S; Ray, SE; Rehm, J; Reiner, RC; Reitsma, MB; Remuzzi, G; Rezaei, S; Rezai, MS; Rokni, MB; Ronfani, L; Roshandel, G; Roth, GA; Rothenbacher, D; Ruhago, GM; Saadat, RSAS; Sachdev, PS; Sadat, N; Safdarian, M; Safi, S; Safiri, S; Sagar, R; Sahathevan, R; Salama, J; Salamati, P; Salomon, JA; Samy, AM; Sanabria, JR; Sanchez-Nino, MD; Santomauro, D; Santos, IS; Milicevic, MMS; Sartorius, B; Satpathy, M; Shahraz, S; Schmidt, MI; Schneider, IJC; Schulhofer-Wohl, S; Schutte, AE; Schwebel, DC; Schwendicke, F; Sepanlou, SG; Servan-Mori, EE; Shackelford, KA; Shaikh, MA; Shamsipour, M; Shamsizadeh, M; Islam, SMS; Sharma, J; Sharma, R; She, J; Sheikhbahaei, S; Shey, M; Shi, PL; Shields, C; Shields, C; Shigematsu, M; Shiri, R; Shirude, S; Shiue, I; Shoman, H; Shrime, MG; Sigfusdottir, ID; Silpakit, N; Silva, JP; Singh, A; Singh, JA; Skiadaresi, E; Sligar, A; Smith, A; Smith, DL; Smith, M; Sobaih, BHA; Soneji, S; Sorensen, RJD; Soriano, JB; Sreeramareddy, CT; Srinivasan, V; Stanaway, JD; Stathopoulou, V; Steel, N; Stein, DJ; Steiner, C; Steinke, S; Stokes, MA; Strong, M; Strub, B; Subart, M; Sufiyan, MB; Sunguya, BF; Sur, PJ; Swaminathan, S; Sykes, BL; Tabares-Seisdedos, R; Tadakamadla, SK; Takahashi, K; Takala, JS; Talongwa, RT; Tarawneh, MR; Tavakkoli, M; Taveira, N; Tegegne, TK; Tehrani-Banihashemi, A; Temsah, MH; Terkawi, AS; Thakur, JS; Thamsuwan, O; Thankappan, KR; Thomas, KE; Thompson, AH; Thomson, AJ; Thrift, AG; Tobe-Gai, R; Topor-Madry, R; Torre, A; Tortajada, M; Towbin, JA; Tran, BX; Troeger, C; Truelsen, T; Tsoi, D; Tuzcu, EM; Tyrovolas, S; Ukwaja, KN; Undurraga, EA; Updike, R; Uthman, OA; Uzochukwu, BSC; van Boven, JFM; Vasankari, T; Venketasubramanian, N; Violante, FS; Vlassov, VV; Vollset, SE; Vos, T; Wakayo, T; Wallin, MT; Wang, YP; Weiderpass, E; Weintraub, RG; Weiss, DJ; Werdecker, A; Westerman, R; Whetter, B; Whiteford, HA; Wijeratne, T; Wiysonge, CS; Woldeyes, BG; Wolfe, CDA; Woodbrook, R; Workicho, A; Xavier, D; Xiao, QY; Xu, GL; Yaghoubi, M; Yakob, B; Yano, Y; Yaseri, M; Yimam, HH; Yonemoto, N; Yoon, SJ; Yotebieng, M; Younis, MZ; Zaidi, Z; Zaki, MES; Zegeye, EA; Zenebe, ZM; Zerfu, TA; Zhang, AL; Zhang, XY; Zipkin, B; Zodpey, S; Lopez, AD; Murray, CJL</t>
  </si>
  <si>
    <t>Global, regional, and national age-sex specific mortality for 264 causes of death, 1980-2016: a systematic analysis for the Global Burden of Disease Study 2016</t>
  </si>
  <si>
    <t>[Naghavi, Mohsen; Afshin, Ashkan; Aiyar, Sneha; Alam, Tahiya; Allen, Christine; Arora, Megha; Bennett, James R.; Bienhoff, Kelly; Bumgarner, Blair R.; Carter, Austin; Casey, Daniel C.; Charlson, Fiona J.; Cohen, Aaron J.; Colombara, Danny; Dandona, Lalit;</t>
  </si>
  <si>
    <t>Murray, CJL (reprint author), Inst Hlth Metr &amp; Evaluat, Seattle, WA 98121 USA.</t>
  </si>
  <si>
    <t>Hay, SI; Abajobir, AA; Abate, KH; Abbafati, C; Abbas, KM; Abd-Allah, F; Abdulle, AM; Abebo, TA; Abera, SF; Aboyans, V; Abu-Raddad, LJ; Ackerman, IN; Adedeji, IA; Adetokunboh, O; Afshin, A; Aggarwal, R; Agrawal, S; Agrawal, A; Kiadaliri, AA; Ahmed, MB; Aichour, AN; Aichour, I; Aichour, MTE; Aiyar, S; Akinyemiju, TF; Akseer, N; Al Lami, FH; Alahdab, F; Al-Aly, Z; Alam, K; Alam, N; Alam, T; Alasfoor, D; Alene, KA; Ali, R; Alizadeh-Navaei, R; Alkaabi, JM; Alkerwi, A; Alla, F; Allebeck, P; Allen, C; Al-Maskari, F; AlMazroa, MA; Al-Raddadi, R; Alsharif, U; Alsowaidi, S; Althouse, BM; Altirkawi, KA; Alvis-Guzman, N; Amare, AT; Amini, E; Ammar, W; Amoako, Y; Ansha, MG; Antonio, CAT; Anwari, P; Arnlov, J; Arora, M; Al Artaman,; Aryal, KK; Asgedom, SW; Atey, TM; Atnafu, NT; Avila-Burgos, L; Avokpaho, EFGA; Awasthi, A; Awasthi, S; Quintanilla, BPA; Azarpazhooh, MR; Azzopardi, P; Babalola, TK; Bacha, U; Badawi, A; Balakrishnan, K; Bannick, MS; Barac, A; Barker-Collo, SL; Barnighausen, T; Barquera, S; Barrero, LH; Basu, S; Battista, R; Battle, KE; Baune, BT; Bazargan-Hejazi, S; Beardsley, J; Bedi, N; Bejot, Y; Bekele, BB; Bell, ML; Bennett, DA; Bennett, JR; Bensenor, IM; Benson, J; Berhane, A; Berhe, DF; Bernabe, E; Betsu, BD; Beuran, M; Beyene, AS; Bhansali, A; Bhatt, S; Bhutta, ZA; Biadgilign, S; Bienhoff, K; Bikbov, B; Birungi, C; Biryukov, S; Bisanzio, D; Bizuayehu, HM; Blyth, FM; Boneya, DJ; Bose, D; Bou-Orm, IR; Bourne, RRA; Brainin, M; Brayne, CEG; Brazinova, A; Breitborde, NJK; Briant, PS; Britton, G; Brugha, TS; Buchbinder, R; Bulto, LNB; Bumgarner, B; Butt, ZA; Cahuana-Hurtado, L; Cameron, E; Campos-Nonato, IR; Carabin, H; Cardenas, R; Carpenter, DO; Carrero, JJ; Carter, A; Carvalho, F; Casey, D; Castaneda-Orjuela, CA; Rivas, JC; Castle, CD; Catala-Lopez, F; Chang, JC; Charlson, FJ; Chaturvedi, P; Chen, HL; Chibalabala, M; Chibueze, CE; Chisumpa, VH; Chitheer, AA; Chowdhury, R; Christopher, DJ; Ciobanu, LG; Cirillo, M; Colombara, D; Cooper, LT; Cooper, C; Cortesi, PA; Cortinovis, M; Criqui, MH; Cromwell, EA; Cross, M; Crump, JA; Dadi, AF; Dalal, K; Damasceno, A; Dandona, L; Dandona, R; das Neves, J; Davitoiu, DV; Davletov, K; de Courten, B; de Leo, D; De Steur, H; Degenhardt, L; Deiparine, S; Dellavalle, RP; Deribe, K; Deribew, A; Des Jarlais, DC; Dey, S; Dharmaratne, SD; Dhillon, PK; Dicker, D; Djalalinia, S; Do, HP; Dokova, K; Doku, DT; Dorsey, ER; dos Santos, KPB; Driscoll, TR; Dubey, M; Duncan, BB; Ebel, BE; Echko, M; El-Khatib, ZZ; Enayati, A; Endries, AY; Ermakov, SP; Erskine, HE; Eshetie, S; Eshrati, B; Esteghamati, A; Estep, K; Fanuel, FBB; Farag, T; Sofia, C; Farinha, S; Faro, A; Farzadfar, F; Fazeli, MS; Feigin, VL; Feigl, AB; Fereshtehnejad, SM; Fernandes, JC; Ferrari, AJ; Feyissa, TR; Filip, I; Fischer, F; Fitzmaurice, C; Flaxman, AD; Foigt, N; Foreman, KJ; Franklin, RC; Frostad, JJ; Fullman, N; Furst, T; Furtado, JM; Futran, ND; Gakidou, E; Garcia-Basteiro, AL; Gebre, T; Gebregergs, GB; Gebrehiwot, TT; Geleijnse, JM; Geleto, A; Gemechu, BL; Gesesew, HA; Gething, PW; Ghajar, A; Gibney, KB; Gillum, RF; Ginawi, IAM; Gishu, MD; Giussani, G; Godwin, WW; Goel, K; Goenka, S; Goldberg, EM; Gona, PN; Goodridge, A; Gopalani, SV; Gosselin, RA; Gotay, CC; Goto, A; Goulart, AC; Graetz, N; Gugnani, HC; Gupta, R; Gupta, PC; Gupta, T; Gupta, V; Gupta, R; Gutierrez, RA; Hachinski, V; Hafezi-Nejad, N; Hailu, AD; Hailu, GB; Hamadeh, RR; Hamidi, S; Hammami, M; Handal, AJ; Hankey, GJ; Hao, YT; Harb, HL; Hareri, HA; Haro, JM; Harun, KM; Harvey, J; Hassanvand, MS; Havmoeller, R; Hay, RJ; Hedayati, MT; Hendrie, D; Henry, NJ; Heredia-Pi, IB; Heydarpour, P; Hoek, HW; Hoffman, HJ; Horino, M; Horita, N; Hosgood, HD; Hostiuc, S; Hotez, PJ; Hoy, DG; Htet, AS; Hu, GQ; Huang, JJ; Huynh, C; Iburg, KM; Igumbor, EU; Ikeda, C; Irvine, CMS; Jacobsen, KH; Jahanmehr, N; Jakovljevic, MB; James, P; Jassal, SK; Javanbakht, M; Jayaraman, SP; Jeemon, P; Jensen, PN; Jha, V; Jiang, GH; John, D; Johnson, CO; Johnson, SC; Jonas, JB; Jurisson, M; Kabir, Z; Kadel, R; Kahsay, A; Kamal, R; Kar, C; Karam, NE; Karch, A; Karema, CK; Karimi, SM; Karimkhani, C; Kasaeian, A; Kassa, GM; Kassebaum, NJ; Kassaw, NA; Kastor, A; Katikireddi, SV; Kaul, A; Kawakami, N; Keiyoro, PN; Kemmer, L; Kengne, AP; Keren, A; Kesavachandran, CN; Khader, YS; Khalil, IA; Khan, EA; Khang, YH; Khoja, AT; Khosravi, A; Khubchandani, J; Kieling, C; Kim, YJ; Kim, D; Kimokoti, RW; Kinfu, Y; Kisa, A; Kissimova-Skarbek, KA; Kissoon, N; Kivimaki, M; Knudsen, AK; Kokubo, Y; Kolte, D; Kopec, JA; Kosen, S; Kotsakis, GA; Koul, PA; Koyanagi, A; Kravchenko, M; Krohn, KJ; Defo, BK; Bicer, BK; Kumar, GA; Kumar, P; Kyu, HH; Lager, ACJ; Lal, DK; Lalloo, R; Lallukka, T; Lambert, N; Lan, Q; Lansingh, VC; Larsson, A; Leasher, JL; Lee, PH; Leigh, J; Leshargie, CT; Leung, J; Leung, R; Levi, M; Li, YC; Li, YM; Liang, XF; Liben, ML; Lim, SS; Linn, S; Liu, A; Liu, PY; Liu, SW; Liu, Y; Lodha, R; Logroscino, G; Looker, KJ; Lopez, AD; Lorkowski, S; Lotufo, PA; Lozano, R; Lucas, TCD; Lunevicius, R; Lyons, RA; Macarayan, ERK; Maddison, ER; Abd el Razek, HM; Magis-Rodriguez, C; Mahdavi, M; Majdan, M; Majdzadeh, R; Majeed, A; Malekzadeh, R; Malhotra, R; Malta, DC; Mamun, AA; Manguerra, H; Manhertz, T; Mantovani, LG; Mapoma, CC; March, LM; Marczak, LB; Martinez-Raga, J; Henrique, P; Martins, V; Martins-Melo, FR; Martopullo, I; Marz, W; Mathur, MR; Mazidi, M; McAlinden, C; McGaughey, M; McGrath, JJ; Mckee, M; Mehata, S; Meier, T; Meles, KG; Memiah, P; Memish, ZA; Mendoza, W; Mengesha, MM; Mengistie, MA; Mengistu, DT; Mensah, GA; Meretoja, A; Meretoja, TJ; Mezgebe, HB; Micha, R; Millear, A; Miller, TR; Minnig, S; Mirarefin, M; Mirrakhimov, EM; Misganaw, A; Mishra, SR; Mitchell, PB; Mohammad, KA; Mohammadi, A; Mohammed, S; Mohammed, KE; Mohammed, MSK; Mohan, MBV; Mokdad, AH; Mollenkopf, SK; Monasta, L; Hernandez, JCM; Montico, M; Moradi-Lakeh, M; Moraga, P; Morawska, L; Mori, R; Morrison, SD; Moses, M; Mountjoy-Venning, C; Mruts, KB; Mueller, UO; Muller, K; Mudoch, ME; Murthy, S; Murthy, GVS; Musa, KI; Nachega, JB; Nagel, G; Naghavi, M; Naheed, A; Naidoo, KS; Nangia, V; Nasher, JT; Natarajan, G; Negasa, DE; Negoi, I; Negoi, RI; Newton, CR; Ngunjiri, JW; Nguyen, CT; Le Nguyen, Q; Nguyen, G; Nguyen, TH; Nguyen, M; Nichols, E; Ningrum, DNA; Nong, VM; Norheim, OF; Norrving, B; Noubiap, JJN; Nyandwi, A; Obermeyer, CM; O'Donnell, MJ; Ogbo, FA; Oh, IH; Okoro, A; Oladimeji, O; Olagunju, AT; Olagunju, TO; Olsen, HE; Olusanya, BO; Olusanya, JO; Ong, KY; Opio, JN; Oren, E; Ortiz, A; Osborne, RH; Osgood-Zimmerman, A; Osman, M; Ota, E; Owolabi, MO; Pa, M; Pacella, RE; Panda, BK; Pandian, JD; Papachristou, C; Park, EK; Parry, CD; Parsaeian, M; Patil, ST; Patten, SB; Patton, GC; Paudel, D; Paulson, K; Pearce, N; Pereira, DM; Perez, KM; Perico, N; Pesudovs, K; Peterson, CB; Petri, WA; Petzold, M; Phillips, MR; Phipps, G; Pigott, DM; Pillay, JD; Pinho, C; Piradov, MA; Plass, D; Pletcher, MA; Popova, S; Poulton, RG; Pourmalek, F; Prabhakaran, D; Prasad, N; Purcell, C; Purwar, M; Qorbani, M; Rabiee, RHS; Radfar, A; Rafay, A; Rahimi, K; Rahimi-Movaghar, A; Rahimi-Movaghar, V; Rahman, M; Rahman, MA; Rahman, MHU; Rai, RK; Rajsic, S; Ram, U; Ranabhat, CL; Rangaswamy, T; Rankin, Z; Rao, PV; Rao, PC; Rawaf, S; Ray, SE; Reiner, RC; Reinig, N; Reitsma, M; Remuzzi, G; Renzaho, AMN; Resnikoff, S; Rezaei, S; Ribeiro, AL; Roba, HS; Robinson, SR; Rojas-Rueda, D; Rokni, MB; Ronfani, L; Roshandel, G; Roth, GA; Rothenbacher, D; Roy, A; Rubagotti, E; Ruhago, GM; Saadat, S; Safdarian, M; Safiri, S; Sagar, R; Sahathevan, R; Sahraian, MA; Salama, J; Saleh, MM; Salomon, JA; Salvi, SS; Samy, AM; Sanabria, JR; Sanchez-Nino, MD; Santomauro, D; Santos, JV; Santos, IS; Milicevic, MMS; Sartorius, B; Satpathy, M; Sawhney, M; Saxena, S; Schelonka, K; Schmidt, MI; Schneider, IJC; Ben Schottker,; Schutte, AE; Schwebel, DC; Schwendicke, F; Seedat, S; Sepanlou, SG; Servan-Mori, EE; Shaheen, A; Shaikh, MA; Shamsipour, M; Islam, SMS; Sharma, R; Sharma, J; She, J; Shi, PL; Shibuya, K; Shields, C; Shiferaw, MS; Shigematsu, M; Shiri, R; Shirkoohi, R; Shirude, S; Shishani, K; Shoman, H; Siabani, S; Sibai, AM; Sigfusdottir, ID; Silberberg, DH; Silva, JP; Silva, DAS; Silveira, DGA; Singh, JA; Singh, V; Singh, OP; Singh, NP; Sinha, DN; Skiadaresi, E; Skirbekk, V; Slepak, EL; Smith, DL; Smith, M; Sobaih, BHA; Sobngwi, E; Soljak, M; Sorensen, RJD; Sousa, TCM; Sposato, LA; Sufiyan, MB; Abdulkader, RS; Sunguya, BF; Sur, PJ; Swaminathan, S; Sykes, BL; Sylte, D; Szoeke, CEI; Tabares-Seisdedos, R; Tadakamadla, SK; Taffere, GR; Takala, JS; Tandon, N; Tanne, D; Tarekegn, YL; Tavakkoli, M; Taveira, N; Taylor, HR; Tegegne, TK; Tehrani-Banihashemi, A; Tekelab, T; Shifa, GT; Terkawi, AS; Tesfaye, DJ; Tesssema, B; Thakur, JS; Thamsuwan, O; Theadom, AM; Theis, AM; Thomas, KE; Thomas, N; Thompson, R; Thrift, AG; Tobe-Gai, R; Tobollik, M; Tonelli, M; Topor-Madry, R; Tortajada, M; Touvier, M; Traebert, J; Tran, BX; Troeger, C; Truelsen, T; Tsoi, D; Tuzcu, EM; Tymeson, H; Tyrovolas, S; Ukwaja, KN; Undurraga, EA; Uneke, CJ; Updike, R; Uthman, OA; Uzochukwu, BSC; van Boven, JFM; Varughese, S; Vasankari, T; Veerman, LJ; Venkatesh, S; Venketasubramanian, N; Vidavalur, R; Vijayakumar, L; Violante, FS; Vishnu, A; Vladimirov, SK; Vlassov, VV; Vollset, SE; Vos, T; Wadilo, F; Wakayo, T; Wallin, MT; Wang, YP; Weichenthal, S; Weiderpass, E; Weintraub, RG; Weiss, DJ; Werdecker, A; Westerman, R; Whiteford, HA; Wijeratne, T; Williams, HC; Wiysonge, CS; Woldeyes, BG; Wolfe, CDA; Woodbrook, R; Woolf, AD; Workicho, A; Xavier, D; Xu, GL; Yadgir, S; Yaghoubi, M; Yakob, B; Yan, LLJ; Yano, Y; Ye, PP; Yihdego, MG; Yimam, HH; Yip, P; Yonemoto, N; Yoon, SJ; Yotebieng, M; Younis, MZ; Yu, CH; Zaidi, Z; Zaki, MES; Zegeye, EA; Zenebe, ZM; Zhang, XY; Zheng, YF; Zhou, MG; Zipkin, B; Zodpey, S; Zoeckler, L; Zuhlke, LJ; Murray, CJL</t>
  </si>
  <si>
    <t>Global, regional, and national disability-adjusted life-years (DALYs) for 333 diseases and injuries and healthy life expectancy (HALE) for 195 countries and territories, 1990-2016: a systematic analysis for the Global Burden of Disease Study 2016</t>
  </si>
  <si>
    <t>[Hay, Simon I.; Afshin, Ashkan; Aiyar, Sneha; Alam, Tahiya; Allen, Christine; Arora, Megha; Bannick, Marlena S.; Bennett, James R.; Bienhoff, Kelly; Biryukov, Stan; Briant, Paul S.; Bumgarner, Blair; Carter, Austin; Casey, Daniel; Castle, Chris D.; Charls</t>
  </si>
  <si>
    <t>Hay, SI (reprint author), Inst Hlth Metr &amp; Evaluat, Seattle, WA 98121 USA.</t>
  </si>
  <si>
    <t>Gakidou, E; Afshin, A; Abajobir, AA; Abate, KH; Abbafati, C; Abbas, KM; Abd-Allah, F; Abdulle, AM; Abera, SF; Aboyans, V; Abu-Raddad, LJ; Abu-Rmeileh, NME; Abyu, GY; Adedeji, IA; Adetokunboh, O; Afarideh, M; Agrawal, A; Agrawal, S; Kiadaliri, AA; Ahmadieh, H; Ahmed, MB; Aichour, AN; Aichour, I; Aichour, MTE; Akinyemi, RO; Akseer, N; Alahdab, F; Al-Aly, Z; Alam, K; Alam, N; Alam, T; Alasfoor, D; Alene, KA; Ali, K; Alizadeh-Navaei, R; Alkerwi, A; Alla, F; Allebeck, P; Al-Raddadi, R; Alsharif, U; Altirkawi, KA; Alvis-Guzman, N; Amare, AT; Amini, E; Ammar, W; Amoako, YA; Ansari, H; Anto, JM; Antonio, CAT; Anwari, P; Arian, N; Arnlov, J; Artaman, A; Aryal, KK; Asayesh, H; Asgedom, SW; Atey, TM; Avila-Burgos, L; Avokpaho, EFGA; Awasthi, A; Azzopardi, P; Bacha, U; Badawi, A; Balakrishnan, K; Ballew, SH; Barac, A; Barber, RM; Barker-Collo, SL; Barnighausen, T; Barquera, S; Barregard, L; Barrero, LH; Batis, C; Battle, KE; Baune, BT; Beardsley, J; Bedi, N; Beghi, E; Bell, ML; Bennett, DA; Bennett, JR; Bensenor, IM; Berhane, A; Berhe, DF; Bernabe, E; Betsu, BD; Beuran, M; Beyene, AS; Bhansali, A; Bhutta, ZA; Bikbov, B; Birungi, C; Biryukov, S; Blosser, CD; Boneya, DJ; Bou-Orm, IR; Brauer, M; Breitborde, NJK; Brenner, H; Brugha, TS; Bulto, LNB; Baumgarner, BR; Butt, ZA; Cahuana-Hurtado, L; Cardenas, R; Carrero, JJ; Castaneda-Orjuela, CA; Catala-Lopez, F; Cercy, K; Chang, HY; Charlson, FJ; Chimed-Ochir, O; Chisumpa, VH; Chitheer, AA; Christensen, H; Christopher, DJ; Cirillo, M; Cohen, AJ; Comfort, H; Cooper, C; Coresh, J; Cornaby, L; Cortesi, PA; Criqui, MH; Crump, JA; Dandona, L; Dandona, R; das Neves, J; Davey, G; Davitoiu, DV; Davletov, K; de Courten, B; Degenhardt, L; Deiparine, S; Dellavalle, RP; Deribe, K; Deshpande, A; Dharmaratne, SD; Ding, EL; Djalalinia, S; Do, HP; Dokova, K; Doku, DT; Dorsey, ER; Driscoll, TR; Dubey, M; Duncan, BB; Duncan, S; Ebert, N; Ebrahimi, H; El-Khatib, ZZ; Enayati, A; Endries, AY; Ermakov, SP; Erskine, HE; Eshrati, B; Eskandarieh, S; Esteghamati, A; Estep, K; Faraon, EJA; Farinha, CSES; Faro, A; Farzadfar, F; Fay, K; Feigin, VL; Fereshtehnejad, SM; Fernandes, JC; Ferrari, AJ; Feyissa, TR; Filip, I; Fischer, F; Fitzmaurice, C; Flaxman, AD; Foigt, N; Foreman, KJ; Frostad, JJ; Fullman, N; Furst, T; Furtado, JM; Ganji, M; Garcia-Basteiro, AL; Gebrehiwot, TT; Geleijnse, JM; Geleto, A; Gemechu, BL; Gesesew, HA; Gething, PW; Ghajar, A; Gibney, KB; Gill, PS; Gillum, RF; Giref, AZ; Gishu, MD; Giussani, G; Godwin, WW; Gona, PN; Goodridge, A; Gopalani, SV; Goryakin, Y; Goulart, AC; Graetz, N; Gugnani, HC; Guo, JW; Gupta, R; Gupta, T; Gupta, V; Gutierrez, RA; Hachinski, V; Hafezi-Nejad, N; Hailu, GB; Hamadeh, RR; Hamidi, S; Hammami, M; Handal, AJ; Hankey, GJ; Harb, HL; Hareri, HA; Hassanvand, MS; Havmoeller, R; Hawley, C; Hay, SI; Hedayati, MT; Hendrie, D; Heredia-Pi, IB; Hoek, HW; Horita, N; Hosgood, HD; Hostiuc, S; Hoy, DG; Hsairi, M; Hu, GQ; Huang, H; Huang, JJ; Iburg, KM; Ikeda, C; Inoue, M; Irvine, CMS; Jackson, MD; Jacobsen, KH; Jahanmehr, N; Jakovljevic, MB; Jauregui, A; Javanbakht, M; Jeemon, P; Johansson, LRK; Johnson, CO; Jonas, JB; Jurisson, M; Kabir, Z; Kadel, R; Kahsay, A; Kamal, R; Karch, A; Karema, CK; Kasaeian, A; Kassebaum, NJ; Kastor, A; Katikireddi, SV; Kawakami, N; Keiyoro, PN; Kelbore, SG; Kemmer, L; Kengne, AP; Kesavachandran, CN; Khader, YS; Khalil, IA; Khan, EA; Khang, YH; Khosravi, A; Khubchandani, J; Kieling, C; Kim, D; Kim, JY; Kim, YJ; Kimokoti, RW; Kinfu, Y; Kisa, A; Kissimova-Skarbek, KA; Kivimaki, M; Knibbs, LD; Knudsen, AK; Kopec, JA; Kosen, S; Koul, PA; Koyanagi, A; Kravchenko, M; Krohn, KJ; Kromhout, H; Defo, BK; Bicer, BK; Kumar, GA; Kutz, M; Kyu, HH; Lal, DK; Lalloo, R; Lallukka, T; Lan, Q; Lansingh, VC; Larsson, A; Lee, A; Lee, PH; Leigh, J; Leung, J; Levi, M; Li, YC; Li, YM; Liang, XF; Liben, ML; Linn, S; Liu, P; Lodha, R; Logroscino, G; Looker, KJ; Lopez, AD; Lorkowski, S; Lotufo, PA; Lozano, R; Lunevicius, R; Macarayan, ERK; Abd el Razek, HM; Abd el Razek, MM; Majdan, M; Majdzadeh, R; Majeed, A; Malekzadeh, R; Malhotra, R; Malta, DC; Mamun, AA; Manguerra, H; Mantovani, LG; Mapoma, CC; Martin, RV; Martinez-Raga, J; Martins-Melo, FR; Mathur, MR; Matsushita, K; Matzopoulos, R; Mazidi, M; McAlinden, C; McGrath, JJ; Mehata, S; Mehndiratta, MM; Meier, T; Melaku, YA; Memiah, P; Memish, ZA; Mendoza, W; Mengesha, MM; Mensah, GA; Mensink, GBM; Mereta, ST; Meretoja, A; Meretoja, TJ; Mezgebe, HB; Micha, R; Millear, A; Miller, TR; Minnig, S; Mirarefin, M; Mirrakhimov, EM; Misganaw, A; Mishra, SR; Mohammad, KA; Mohammed, KE; Mohammed, S; Ibrahim, NM; Mohan, MBV; Mokdad, AH; Monasta, L; Hernandez, JCM; Montico, M; Moradi-Lakeh, M; Moraga, P; Morawska, L; Morrison, SD; Mountjoy-Venning, C; Mueller, UO; Mullany, EC; Muller, K; Murthy, GVS; Musa, KI; Naghavi, M; Naheed, A; Nangia, V; Natarajan, G; Negoi, I; Negoi, RI; Nguyen, CT; Nguyen, G; Nguyen, M; Le Nguyen, Q; Nguyen, TH; Nichols, E; Ningrum, DNA; Nomura, M; Nong, VM; Norheim, OF; Norrving, B; Noubiap, JJN; Obermeyer, CM; Ogbo, FA; Oh, H; Oladimeji, O; Olagunju, AT; Olagunju, TO; Olivares, PR; Olsen, HE; Olusanya, BO; Olusanya, JO; Opio, JN; Oren, E; Ortiz, A; Ota, E; Owolabi, MO; Pa, M; Pacella, RE; Pana, A; Panda, BK; Panda-Jonas, S; Pandian, JD; Papachristou, C; Park, EK; Parry, CD; Patten, SB; Patton, GC; Pereira, DM; Perico, N; Pesudovs, K; Petzold, M; Phillips, MR; Pillay, JD; Piradov, MA; Pishgar, F; Plass, D; Pletcher, MA; Polinder, S; Popova, S; Poulton, RG; Pourmalek, F; Prasad, N; Purcell, C; Qorbani, M; Radfar, A; Rafay, A; Rahimi-Movaghar, A; Rahimi-Movaghar, V; Rahman, M; Rahman, MHU; Rahman, MA; Rai, RK; Rajsic, S; Ram, U; Rawaf, S; Rehm, CD; Rehm, J; Reiner, RC; Reitsma, MB; Reynales-Shigematsu, LM; Remuzzi, G; Renzaho, AMN; Resnikoff, S; Rezaei, S; Ribeiro, AL; Rivera, JA; Roba, KT; Rojas-Rueda, D; Roman, Y; Room, R; Roshandel, G; Roth, GA; Rothenbacher, D; Rubagotti, E; Rushton, L; Sadat, N; Safdarian, M; Safi, S; Safiri, S; Sahathevan, R; Salama, J; Salomon, JA; Samy, AM; Sanabria, JR; Sanchez-Nino, MD; Sanchez-Pimienta, TG; Santomauro, D; Santos, IS; Milicevic, MMS; Sartorius, B; Satpathy, M; Sawhney, M; Saxena, S; Schaeffner, E; Schmidt, MI; Schneider, IJC; Schutte, AE; Schwebel, DC; Schwendicke, F; Seedat, S; Sepanlou, SG; Serdar, B; Servan-Mori, EE; Shaddick, G; Shaheen, A; Shahraz, S; Shaikh, MA; Levy, TS; Shamsipour, M; Shamsizadeh, M; Islam, SMS; Sharma, J; Sharma, R; She, J; Shen, J; Shi, PL; Shibuya, K; Shields, C; Shiferaw, MS; Shigematsu, M; Shin, MJ; Shiri, R; Shirkoohi, R; Shishani, K; Shoman, H; Shrime, MG; Sigfusdottir, ID; Silva, DAS; Silva, JP; Silveira, DGA; Singh, JA; Singh, V; Sinha, DN; Skiadaresi, E; Slepak, EL; Smith, DL; Smith, M; Sobaih, BHA; Sobngwi, E; Soneji, S; Sorensen, RJD; Sposato, LA; Sreeramareddy, CT; Srinivasan, V; Steel, N; Stein, DJ; Steiner, C; Steinke, S; Stokes, MA; Strub, B; Subart, M; Sufiyan, MB; Strub, B; Subart, M; Sufiyan, MB; Suliankatchi, RA; Sur, PJ; Swaminathan, S; Sykes, BL; Szoeke, CEI; Tabares-Seisdedos, R; Tadakamadla, SK; Takahashi, K; Takala, JS; Tandon, N; Tanner, M; Tarekegn, YL; Tavakkoli, M; Tegegne, TK; Tehrani-Banihashemi, A; Terkawi, AS; Tesssema, B; Thakur, JS; Thamsuwan, O; Thankappan, KR; Theis, AM; Thomas, ML; Thomson, AJ; Thrift, AG; Tillmann, T; Tobe-Gai, R; Tobollik, M; Tollanes, MC; Tonelli, M; Topor-Madry, R; Torre, A; Tortajada, M; Touvier, M; Tran, BX; Truelsen, T; Tuem, KB; Tuzcu, EM; Tyrovolas, S; Ukwaja, KN; Uneke, CJ; Updike, R; Uthman, OA; van Boven, JFM; van Donkelaar, A; Varughese, S; Vasankari, T; Veerman, LJ; Venkateswaran, V; Venketasubramanian, N; Violante, FS; Vladimirov, SK; Vlassov, VV; Vollset, SE; Vos, T; Wadilo, F; Wakayo, T; Wallin, MT; Wang, YP; Weichenthal, S; Weiderpass, E; Weintraub, RG; Weiss, DJ; Werdecker, A; Westerman, R; Whiteford, HA; Wiysonge, CS; Woldeyes, BG; Wolfe, CDA; Woodbrook, R; Workicho, A; Hanson, SW; Xavier, D; Xu, GL; Yadgir, S; Yakob, B; Yan, LLJ; Yaseri, M; Yimam, HH; Yip, P; Yonemoto, N; Yoon, SJ; Yotebieng, M; Younis, MZ; Zaidi, Z; Zaki, MES; Zavala-Arciniega, L; Zhang, XY; Zimsen, SRM; Zipkin, B; Zodpey, S; Lim, SS; Murray, CJL</t>
  </si>
  <si>
    <t>Global, regional, and national comparative risk assessment of 84 behavioural, environmental and occupational, and metabolic risks or clusters of risks, 1990-2016: a systematic analysis for the Global Burden of Disease Study 2016</t>
  </si>
  <si>
    <t xml:space="preserve">[Gakidou, Emmanuela; Afshin, Ashkan; Alam, Tahiya; Ali, Komal; Arian, Nicholas; Barber, Ryan M.; Bennett, James R.; Biryukov, Stan; Brauer, Michael; Baumgarner, Blair R.; Cercy, Kelly; Charlson, Fiona J.; Cohen, Aaron J.; Comfort, Haley; Cornaby, Leslie; </t>
  </si>
  <si>
    <t>Gakidou, E (reprint author), Inst Hlth Metr &amp; Evaluat, Seattle, WA 98121 USA.</t>
  </si>
  <si>
    <t>1989-2284</t>
  </si>
  <si>
    <t>Lopez-Oliva, MO; Alvarez, L; Testillano, ML; Perez, T; Nieto, MF; Santana, MJ; Gonzalez, E; Herrero, A; Selgas, R; Jimenez, C</t>
  </si>
  <si>
    <t>Switch to belatacept in kidney graft recipients</t>
  </si>
  <si>
    <t>[Lopez-Oliva, Maria O.; Alvarez, Laura; Fernandez Nieto, Maria; Jose Santana, Ma; Gonzalez, Elena; Selgas, Rafael; Jimenez, Carlos] Univ Hosp La Paz, Nephrol Dept, Madrid, Spain; [Luisa Testillano, Ma; Perez, Tamara; Herrero, Alicia] Univ Hosp La Paz, Pharm Dept, Madrid, Spain</t>
  </si>
  <si>
    <t>Lopez-Oliva, MO (reprint author), Univ Hosp La Paz, Nephrol Dept, Madrid, Spain.</t>
  </si>
  <si>
    <t>Perez-Torres, A; Garcia, EG; Garcia-Llana, H; del Peso, G; Lopez-Sobaler, AM; Selgas, R</t>
  </si>
  <si>
    <t>Improvement in Nutritional Status in Patients With Chronic Kidney Disease-4 by a Nutrition Education Program With No Impact on Renal Function and Determined by Male Sex</t>
  </si>
  <si>
    <t>JOURNAL OF RENAL NUTRITION</t>
  </si>
  <si>
    <t>[Perez-Torres, Almudena] Univ Hosp Santa Cristina, Nutr Dept, Madrid, Spain; [Gonzalez Garcia, Elena; Garcia-Llana, Helena; del Peso, Gloria; Selgas, Rafael] La Paz Univ Hosp, Nephrol Dept, Paseo Castellana 261, Madrid 28046, Spain; [Maria Lopez-Sobaler, Ana] Univ Complutense Madrid, Fac Pharm, Nutr Dept, Madrid, Spain</t>
  </si>
  <si>
    <t>Garcia, EG (reprint author), La Paz Univ Hosp, Nephrol Dept, Paseo Castellana 261, Madrid 28046, Spain.</t>
  </si>
  <si>
    <t>1051-2276</t>
  </si>
  <si>
    <t>Peces, R; Afonso, S; Peces, C; Nevado, J; Selgas, R</t>
  </si>
  <si>
    <t>Living kidney transplantation between brothers with unrecognized renal amyloidosis as the first manifestation of familial Mediterranean fever: a case report</t>
  </si>
  <si>
    <t>BMC MEDICAL GENETICS</t>
  </si>
  <si>
    <t>[Peces, Ramon; Afonso, Sara; Selgas, Rafael] Autonomous Univ, La Paz Univ Hosp, Nephrol Dept, IdiPAZ, Madrid, Spain; [Peces, Carlos] SESCAM, Informat Technol Area, Toledo, Spain; [Nevado, Julian] La Paz Univ Hosp, IdiPAZ, Med &amp; Mol Genet Inst INGEMM, Basic Res Ctr Rare Dis Network CIBERER, Madrid, Spain; [Peces, Ramon] Hosp Univ La Paz, Serv Nefrol, Paseo Castellana 261, Madrid 28046, Spain</t>
  </si>
  <si>
    <t>Peces, R (reprint author), Autonomous Univ, La Paz Univ Hosp, Nephrol Dept, IdiPAZ, Madrid, Spain.; Peces, R (reprint author), Hosp Univ La Paz, Serv Nefrol, Paseo Castellana 261, Madrid 28046, Spain.</t>
  </si>
  <si>
    <t>1471-2350</t>
  </si>
  <si>
    <t>Barber, RM; Fullman, N; Sorensen, RJD; Bollyky, T; McKee, M; Nolte, E; Abajobir, AA; Abate, KH; Abbafati, C; Abbas, KM; Abd-Allah, F; Abdulle, AM; Abdurahman, AA; Abera, SF; Abraham, B; Abreha, GF; Adane, K; Adelekan, AL; Adetifa, IMO; Afshin, A; Agarwal, A; Agarwal, SK; Agarwal, S; Agrawal, A; Kiadaliri, AA; Ahmadi, A; Ahmed, KY; Ahmed, MB; Akinyemi, RO; Akinyemiju, TF; Akseer, N; Al-Aly, Z; Alam, K; Alam, N; Alam, SS; Alemu, ZA; Alene, KA; Alexander, L; Ali, R; Ali, SD; Alizadeh-Navaei, R; Alkerwi, A; Alla, F; Allebeck, P; Allen, C; Al-Raddadi, R; Alsharif, U; Altirkawi, KA; Martin, EA; Alvis-Guzman, N; Amare, AT; Amini, E; Ammar, W; Amo-Adjei, J; Amoako, YA; Anderson, BO; Androudi, S; Ansari, H; Ansha, MG; Antonio, CAT; Arnlov, J; Al Artaman,; Asayesh, H; Assadi, R; Astatkie, A; Atey, TM; Atique, S; Atnafu, NT; Atre, SR; Avila-Burgos, L; Avokpaho, EFGA; Quintanilla, BPA; Awasthi, A; Ayele, NN; Azzopardi, P; Saleem, HOB; Baernighausen, T; Bacha, U; Badawi, A; Banerjee, A; Barac, A; Barboza, MA; Barker-Collo, SL; Barrero, LH; Basu, S; Baune, BT; Baye, K; Bayou, YT; Bazargan-Hejazi, S; Bedi, N; Beghi, E; Bejot, Y; Bello, AK; Bennett, DA; Bensenor, IM; Berhane, A; Bernabe, E; Bernal, OA; Beyene, AS; Beyene, TJ; Bhutta, ZA; Biadgilign, S; Bikbov, B; Birlik, SM; Birungi, C; Biryukov, S; Bisanzio, D; Bizuayehu, HM; Bose, D; Brainin, M; Brauer, M; Brazinova, A; Breitborde, NJK; Brenner, H; Butt, ZA; Cardenas, R; Cahuana-Hurtado, L; Campos-Nonato, IR; Car, J; Carrero, JJ; Casey, D; Caso, V; Castaneda-Orjuela, CA; Rivas, JC; Catala-Lopez, F; Cecilio, P; Cercy, K; Charlson, FJ; Chen, AZ; Chew, A; Chibalabala, M; Chibueze, CE; Chisumpa, VH; Chitheer, AA; Chowdhury, R; Christensen, H; Christopher, DJ; Ciobanu, LG; Cirillo, M; Coggeshall, MS; Cooper, LT; Cortinovis, M; Crump, JA; Dalal, K; Dandona, L; Dandona, R; Dargan, PI; das Neves, J; Davey, G; Davitoiu, DV; Davletov, K; De Leo, D; Del Gobbo, LC; del Pozo-Cruz, B; Dellavalle, RP; Deribe, K; Deribew, A; Jarlais, DCD; Dey, S; Dharmaratne, SD; Dicker, D; Ding, EL; Dokova, K; Dorsey, ER; Doyle, KE; Dubey, M; Ehrenkranz, R; Ehrenkranz, R; Ellingsen, CL; Elyazar, I; Enayati, A; Ermakov, SP; Eshrati, B; Esteghamati, A; Estep, K; Fuerst, T; Faghmous, IDA; Fanuel, FBB; Faraon, EJA; Farid, TA; Farinha, CSES; Faro, A; Farvid, MS; Farzadfar, F; Feigin, VL; Feigl, AB; Fereshtehnejad, SM; Fernandes, JG; Fernandes, JC; Feyissa, TR; Fischer, F; Fitzmaurice, C; Fleming, TD; Foigt, N; Foreman, KJ; Forouzanfar, MH; Franklin, RC; Frostad, J; Hiwot, TTG; Gakidou, E; Gambashidze, K; Gamkrelidze, A; Gao, W; Garcia-Basteiro, AL; Gebre, T; Gebremedhin, AT; Gebremichael, MW; Gebru, AA; Gelaye, AA; Geleijnse, JM; Genova-Maleras, R; Gibney, KB; Giref, AZ; Gishu, MD; Giussani, G; Godwin, WW; Gold, A; Goldberg, EM; Gona, PN; Goodridge, A; Gopalani, SV; Goto, A; Graetz, N; Greaves, F; Griswold, M; Guban, PI; Gugnani, HC; Gupta, PC; Gupta, R; Gupta, R; Gupta, T; Gupta, V; Habtewold, TD; Hafezi-Nejad, N; Haile, D; Hailu, AD; Hailu, GB; Hakuzimana, A; Hamadeh, RR; Hambisa, MT; Hamidi, S; Hammami, M; Hankey, GJ; Hao, Y; Harb, HL; Hareri, HA; Haro, JM; Hassanvand, MS; Havmoeller, R; Hay, RJ; Hay, SI; Hendrie, D; Heredia-Pi, IB; Hoek, HW; Horino, M; Horita, N; Hosgood, HD; Htet, AS; Hu, G; Huang, H; Huang, JJ; Huntley, BM; Huynh, C; Iburg, KM; Ileanu, BV; Innos, K; Irenso, AA; Jahanmehr, N; Jakovljevic, MB; James, P; James, SL; Javanbakht, M; Jayaraman, SP; Jayatilleke, AU; Jeemon, P; Jha, V; John, D; Johnson, C; Johnson, SC; Jonas, JB; Juel, K; Kabir, Z; Kalkonde, Y; Kamal, R; Kan, H; Karch, A; Karema, CK; Karimi, SM; Kasaeian, A; Kassebaum, NJ; Kastor, A; Katikireddi, SV; Kazanjan, K; Keiyoro, PN; Kemmer, L; Kemp, AH; Kengne, AP; Kerbo, AA; Kereselidze, M; Kesavachandran, CN; Khader, YS; Khalil, I; Khan, AR; Khan, EA; Khan, G; Khang, YH; Khoja, ATA; Khonelidze, I; Khubchandani, J; Kibret, GD; Kim, D; Kim, P; Kim, YJ; Kimokoti, RW; Kinfu, Y; Kissoon, N; Kivipelto, M; Kokubo, Y; Kolk, A; Kolte, D; Kopec, JA; Kosen, S; Koul, PA; Koyanagi, A; Kravchenko, M; Krishnaswami, S; Krohn, KJ; Defo, BK; Bicer, BK; Kuipers, EJ; Kulkarni, VS; Kumar, GA; Kumsa, FA; Kutz, M; Kyu, HH; Lager, ACJ; Lal, A; Lal, DK; Lalloo, R; Lallukka, T; Lan, Q; Langan, SM; Lansingh, VC; Larson, HJ; Larsson, A; Laryea, DO; Latif, AA; Lawrynowicz, AEB; Leasher, JL; Leigh, J; Leinsalu, M; Leshargie, CT; Leung, J; Leung, R; Levi, M; Liang, X; Lim, SS; Lind, M; Linn, S; Lipshultz, SE; Liu, P; Liu, Y; Lo, LT; Logroscino, G; Lopez, AD; Lorch, SA; Lotufo, PA; Lozano, R; Lunevicius, R; Lyons, RA; Macarayan, ERK; Mackay, MT; El Razek, HMA; El Razek, MMA; Mahdavi, M; Majeed, A; Malekzadeh, R; Malta, DC; Mantovani, LG; Manyazewal, T; Mapoma, CC; Marcenes, W; Marks, GB; Marquez, N; Martinez-Raga, J; Marzan, MB; Massano, J; Mathur, MR; Maulik, PK; Mazidi, M; McAlinden, C; McGrath, JJ; McNellan, C; Meaney, PA; Mehari, A; Mehndiratta, MM; Meier, T; Mekonnen, AB; Meles, KG; Memish, ZA; Mengesha, MM; Mengiste, DT; Mengistie, MA; Menota, BG; Mensah, GA; Mereta, ST; Meretoja, A; Meretoja, TJ; Mezgebe, HB; Micha, R; Millear, A; Mills, EJ; Minnig, S; Mirarefin, M; Mirrakhimov, EM; Mock, CN; Mohammad, KA; Mohammed, S; Mohanty, SK; Mokdad, AH; Mola, GLD; Molokhia, M; Monasta, L; Montico, M; Moradi-Lakeh, M; Moraga, P; Morawska, L; Mori, R; Moses, M; Mueller, UO; Murthy, S; Musa, KI; Nachega, JB; Nagata, C; Nagel, G; Naghavi, M; Naheed, A; Naldi, L; Nangia, V; Nascimento, BR; Negoi, I; Neupane, SP; Newton, CR; Ng, M; Ngalesoni, FN; Ngunjiri, JW; Nguyen, G; Ningrum, DNA; Nolte, S; Nomura, M; Norheim, OF; Norrving, B; Noubiap, JJN; Obermeyer, CM; Ogbo, FA; Oh, IH; Okoro, A; Oladimeji, O; Olagunju, AT; Olivares, PR; Olsen, HE; Olusanya, BO; Olusanya, JO; Opio, JN; Oren, E; Ortiz, A; Osborne, RH; Osman, M; Owolabi, MO; Mahesh, PA; Pain, AW; Pakhale, S; Castillo, EP; Pana, A; Papachristou, C; Parsaeian, M; Patel, T; Patton, GC; Paudel, D; Paul, VK; Pearce, N; Pereira, DM; Perez-Padilla, R; Perez-Ruiz, F; Perico, N; Pesudovs, K; Petzold, M; Phillips, MR; Pigott, DM; Pillay, JD; Pinho, C; Polinder, S; Pond, CD; Prakash, V; Purwar, M; Qorbani, M; Quistberg, DA; Radfar, A; Rafay, A; Rahimi, K; Rahimi-Movaghar, V; Rahman, M; Rahman, MHU; Rai, RK; Ram, U; Rana, SM; Rankin, Z; Rao, PV; Rao, PC; Rawaf, S; Rego, MAS; Reitsma, M; Remuzzi, G; Renzaho, AMNN; Resnikoff, S; Rezaei, S; Rezai, MS; Ribeiro, AL; Roba, HS; Rokni, MB; Ronfani, L; Roshandel, G; Roth, GA; Rothenbacher, D; Roy, NK; Sachdev, PS; Sackey, BB; Saeedi, MY; Safiri, S; Sagar, R; Sahraian, MA; Saleh, MM; Salomon, JA; Samy, AM; Sanabria, JR; Sanchez-Nino, MD; Sandar, L; Santos, IS; Santos, JV; Milicevic, MMS; Sarmiento-Suarez, R; Sartorius, B; Satpathy, M; Savic, M; Sawhney, M; Saylan, MI; Schottker, B; Schutte, AE; Schwebel, DC; Seedat, S; Seid, AM; Seifu, CN; Sepanlou, SG; Serdar, B; Servan-Mori, EE; Setegn, T; Shackelford, KA; Shaheen, A; Shahraz, S; Shaikh, MA; Shakh-Nazarova, M; Shamsipour, M; Islam, SMS; Sharma, J; Sharma, R; She, J; Sheikhbahaei, S; Shen, JB; Shi, P; Shigematsu, M; Shin, MJ; Shiri, R; Shoman, H; Shrime, MG; Sibamo, ELS; Sigfusdottir, ID; Silva, DAS; Silveira, DGA; Sindi, S; Singh, A; Singh, JA; Singh, OP; Singh, PK; Singh, V; Sinke, AH; Sinshaw, AE; Skirbekk, V; Sliwa, K; Smith, A; Sobngwi, E; Soneji, S; Soriano, JB; Sousa, TCM; Sposato, LA; Sreeramareddy, CT; Stathopoulou, V; Steel, N; Steiner, C; Steinke, S; Stokes, MA; Stranges, S; Strong, M; Stroumpoulis, K; Sturua, L; Sufiyan, MB; Suliankatchi, RA; Sun, JD; Sur, P; Swaminathan, S; Sykes, BL; Tabares-Seisdedos, R; Tabb, KM; Taffere, GR; Talongwa, RT; Tarajia, M; Tavakkoli, M; Taveira, N; Teeple, S; Tegegne, TK; Tehrani-Banihashemi, A; Tekelab, T; Tekle, DY; Shifa, GT; Terkawi, AS; Tesema, AG; Thakur, JS; Thomson, AJ; Tillmann, T; Tiruye, TY; Tobe-Gai, R; Tonelli, M; Topor-Madry, R; Tortajada, M; Troeger, C; Truelsen, T; Tura, AK; Uchendu, US; Ukwaja, KN; Undurraga, EA; Uneke, CJ; Uthman, OA; van Boven, JFM; Van Dingenen, R; Varughese, S; Vasankari, T; Venketasubramanian, N; Violante, FS; Vladimirov, SK; Vlassov, VV; Vollset, SE; Vos, T; Wagner, JA; Wakayo, T; Waller, SG; Walson, JL; Wang, H; Wang, YP; Watkins, DA; Weiderpass, E; Weintraub, RG; Wen, CP; Werdecker, A; Wesana, J; Westerman, R; Whiteford, HA; Wilkinson, JD; Wiysonge, CS; Woldeyes, BG; Wolfe, CDA; Won, S; Workicho, A; Workie, SB; Wubshet, M; Xavier, D; Xu, GL; Yadav, AK; Yaghoubi, M; Yakob, B; Yan, LL; Yano, Y; Yaseri, M; Yimam, HH; Yip, P; Yonemoto, N; Yoon, SJ; Younis, MZ; Yu, CH; Zaidi, Z; Zaki, MES; Zambrana-Torrelio, C; Zapata, T; Zenebe, ZM; Zodpey, S; Zoeckler, L; Zuhlke, LJ; Murray, CJL</t>
  </si>
  <si>
    <t>Healthcare Access and Quality Index based on mortality from causes amenable to personal health care in 195 countries and territories, 1990-2015: a novel analysis from the Global Burden of Disease Study 2015</t>
  </si>
  <si>
    <t>[Barber, Ryan M.; Fullman, Nancy; Sorensen, Reed J. D.; Afshin, Ashkan; Alexander, Lily; Allen, Christine; Biryukov, Stan; Brauer, Michael; Casey, Daniel; Cercy, Kelly; Charlson, Fiona J.; Chen, Alan Z.; Chew, Adrienne; Coggeshall, Megan S.; Dandona, Lali</t>
  </si>
  <si>
    <t>Murray, CJL (reprint author), Univ Washington, Inst Hlth Metr &amp; Evaluat, 2301 5th Ave,Suite 600, Seattle, WA 98195 USA.</t>
  </si>
  <si>
    <t>Sanchez-Nino, MD; Sanz, AB; Ramos, AM; Ruiz-Ortega, M; Ortiz, A</t>
  </si>
  <si>
    <t>Translational science in chronic kidney disease</t>
  </si>
  <si>
    <t>CLINICAL SCIENCE</t>
  </si>
  <si>
    <t>[Ortiz, Alberto] Univ Autonoma Madrid, Sch Med, IIS Fdn Jimenez Diaz, Madrid, Spain; Fdn Renal Inigo Alvarez Toledo IRSIN &amp; REDINREN, Madrid, Spain</t>
  </si>
  <si>
    <t>Ortiz, A (reprint author), Univ Autonoma Madrid, Sch Med, IIS Fdn Jimenez Diaz, Madrid, Spain.</t>
  </si>
  <si>
    <t>0143-5221</t>
  </si>
  <si>
    <t>Poveda, J; Sanz, AB; Carrasco, S; Ruiz-Ortega, M; Cannata-Ortiz, P; Sanchez-Nino, MD; Ortiz, A</t>
  </si>
  <si>
    <t>Bcl3: a regulator of NF-kappa B inducible by TWEAK in acute kidney injury with anti-inflammatory and antiapoptotic properties in tubular cells</t>
  </si>
  <si>
    <t>EXPERIMENTAL AND MOLECULAR MEDICINE</t>
  </si>
  <si>
    <t>Univ Autonoma Madrid, Sch Med, Unidad Dialisis,IIS Fdn Jimenez Diaz, Fdn Renal Inigo Alvarez Toledo IRSIN, Madrid, Spain; REDINREN, Madrid, Spain</t>
  </si>
  <si>
    <t>Sanchez-Nino, MD; Ortiz, A (reprint author), IIS Fdn Jimenez Diaz, Unidad Dialisis, Reyes Catolicos 2, Madrid 28040, Spain.</t>
  </si>
  <si>
    <t>1226-3613</t>
  </si>
  <si>
    <t>e352</t>
  </si>
  <si>
    <t>Fernandez-Prado, R; Esteras, R; Perez-Gomez, MV; Gracia-Iguacel, C; Gonzalez-Parra, E; Sanz, AB; Ortiz, A; Sanchez-Nino, MD</t>
  </si>
  <si>
    <t>Nutrients Turned into Toxins: Microbiota Modulation of Nutrient Properties in Chronic Kidney Disease</t>
  </si>
  <si>
    <t>NUTRIENTS</t>
  </si>
  <si>
    <t>[Fernandez-Prado, Raul; Esteras, Raquel; Vanessa Perez-Gomez, Maria; Gracia-Iguacel, Carolina; Gonzalez-Parra, Emilio; Sanz, Ana B.; Ortiz, Alberto; Dolores Sanchez-Nino, Maria] Univ Autonoma Madrid, Fdn Jimenez Diaz, IIS, Madrid 28040, Spain</t>
  </si>
  <si>
    <t>Sanchez-Nino, MD (reprint author), Univ Autonoma Madrid, Fdn Jimenez Diaz, IIS, Madrid 28040, Spain.</t>
  </si>
  <si>
    <t>2072-6643</t>
  </si>
  <si>
    <t>da Costa, BM; Del Peso, G; Bajo, MA; Carreno, G; Ferreira, M; Ferreira, C; Selgas, R</t>
  </si>
  <si>
    <t>Relationship between bioimpedance-determined body composition and peritoneal transport in peritoneal dialysis</t>
  </si>
  <si>
    <t>INTERNATIONAL JOURNAL OF ARTIFICIAL ORGANS</t>
  </si>
  <si>
    <t>[da Costa, Bernardo M.; Ferreira, Carina] Curry Cabral Hosp, Cent Lisbon Hosp Ctr, Nephrol Dept, Lisbon, Portugal; [Del Peso, Gloria; Bajo, Maria Auxiliadora; Carreno, Gilda; Ferreira, Marta; Selgas, Rafael] La Paz Univ Hosp, Nephrol Dept, FIBHULP IdiPAZ, Madrid, Spain</t>
  </si>
  <si>
    <t>da Costa, BM (reprint author), Hosp Curry Cabral, Serv Nefrol, Rua Beneficencia 8, P-1070 Lisbon, Portugal.</t>
  </si>
  <si>
    <t>0391-3988</t>
  </si>
  <si>
    <t>Liappas, G; Gonzalez-Mateo, G; Aguirre, AR; Abensur, H; Albar-Vizcaino, P; Parra, EG; Sandoval, P; Ramirez, LG; del Peso, RG; Acedo, JM; Bajo, MA; Selgas, R; Tomero, JAS; Lopez-Cabrera, M; Aguilera, A</t>
  </si>
  <si>
    <t>Nebivolol, a beta(1)-adrenergic blocker, protects from peritoneal membrane damage induced during peritoneal dialysis (vol 7, pg 30133, 2016)</t>
  </si>
  <si>
    <t>APR 4</t>
  </si>
  <si>
    <t>Sanchez-Nino, MD; Sanz, AB; Ramos, AM; Fernandez-Fernandez, B; Ortiz, A</t>
  </si>
  <si>
    <t>Clinical proteomics in kidney disease as an exponential technology: heading towards the disruptive phase</t>
  </si>
  <si>
    <t>CLINICAL KIDNEY JOURNAL</t>
  </si>
  <si>
    <t>[Ortiz, Alberto] Univ Autonoma Madrid, IIS Fdn Jimenez Diaz, Sch Med, Madrid, Spain; Fdn Renal Inigo Alvarez de Toledo IRSIN, Madrid, Spain; REDINREN, Madrid, Spain</t>
  </si>
  <si>
    <t>Ortiz, A (reprint author), Univ Autonoma Madrid, IIS Fdn Jimenez Diaz, Sch Med, Madrid, Spain.</t>
  </si>
  <si>
    <t>1753-0784</t>
  </si>
  <si>
    <t>Jimenez, C; Olea, T; Lopez, M; Castillo, I; Bartolome, J; Quiroga, J; Gonzalez, E; Carreno, V; Selgas, R</t>
  </si>
  <si>
    <t>Occult Hepatitis C Virus in Recipients of Kidney Transplantation: Prevalence and Clinical Implications</t>
  </si>
  <si>
    <t>AMERICAN JOURNAL OF TRANSPLANTATION</t>
  </si>
  <si>
    <t>[Jimenez, C.; Olea, T.; Lopez, M.; Gonzalez, E.; Selgas, R.] Hosp Univ La Paz IdiPaz, Nephrol, Madrid, Spain; [Castillo, I.; Bartolome, J.; Quiroga, J.; Carreno, V.] Inst Estudios Virales, Madrid, Spain</t>
  </si>
  <si>
    <t>1600-6135</t>
  </si>
  <si>
    <t>Castillo-Rodriguez, E; Pizarro-Sanchez, S; Sanz, AB; Ramos, AM; Sanchez-Nino, MD; Martin-Cleary, C; Fernandez-Fernandez, B; Ortiz, A</t>
  </si>
  <si>
    <t>Inflammatory Cytokines as Uremic Toxins: "Ni Son Todos Los Que Estan, Ni Estan Todos Los Que Son"</t>
  </si>
  <si>
    <t>TOXINS</t>
  </si>
  <si>
    <t>[Fernandez-Fernandez, Beatriz; Ortiz, Alberto] Univ Autonoma Madrid, Dept Nephrol, IIS Fdn Jimenez Diaz, Sch Med, Madrid, Spain; Fdn Renal Inigo Alvarez de Toledo IRSIN, Av Reyes Catolicos 2, Madrid 28040, Spain; REDINREN, Av Reyes Catolicos 2, Madrid 28040, Spain</t>
  </si>
  <si>
    <t>Fernandez-Fernandez, B; Ortiz, A (reprint author), Univ Autonoma Madrid, Dept Nephrol, IIS Fdn Jimenez Diaz, Sch Med, Madrid, Spain.</t>
  </si>
  <si>
    <t>2072-6651</t>
  </si>
  <si>
    <t>Carmona, A; Aguera, ML; Luna-Ruiz, C; Buendia, P; Calleros, L; Garcia-Jerez, A; Rodriguez-Puyol, M; Arias, M; Arias-Guillen, M; de Arriba, G; Ballarin, J; Bernis, C; Fernandez, E; Garcia-Rebollo, S; Mancha, J; del Peso, G; Perez, E; Poch, E; Portoles, JM; Rodriguez-Puyol, D; Sanchez-Villanueva, R; Sarro, F; Torres, A; Martin-Malo, A; Aljama, P; Ramirez, R; Carracedo, J</t>
  </si>
  <si>
    <t>Markers of endothelial damage in patients with chronic kidney disease on hemodialysis</t>
  </si>
  <si>
    <t>AMERICAN JOURNAL OF PHYSIOLOGY-RENAL PHYSIOLOGY</t>
  </si>
  <si>
    <t>[Carmona, Andres; Agueera, Maria L.; Luna-Ruiz, Carlos; Buendia, Paula; Martin-Malo, Alejandro; Aljama, Pedro; Carracedo, Julia] IMIBIC, Cordoba, Spain; [Agueera, Maria L.; Martin-Malo, Alejandro; Aljama, Pedro; Ramirez, Rafael] Hosp Univ Reina Sofia, Unidad Gest Clin Nefrol, Cordoba, Spain; [Martin-Malo, Alejandro; Aljama, Pedro] Univ Cordoba, Dept Med Dermatol &amp; Otorrinolaringol, Cordoba, Spain; [Carmona, Andres; Agueera, Maria L.; Luna-Ruiz, Carlos; Buendia, Paula; Calleros, Laura; Garcia-Jerez, Andrea; Rodriguez-Puyol, Manuel; Arias, Manuel; Arias-Guillen, Marta; de Arriba, Gabriel; Ballarin, Jose; Bernis, Carmen; Fernandez, Elvira; Garcia-Rebollo, Sagrario; Mancha, Javier; del Peso, Gloria; Perez, Estefania; Poch, Esteban; Portoles, Jose M.; Rodriguez-Puyol, Diego; Sanchez-Villanueva, Rafael; Sarro, Felipe; Torres, Armando; Martin-Malo, Alejandro; Aljama, Pedro; Ramirez, Rafael; Carracedo, Julia] Inst Salud Carlos III, Red Espanola Invest Renal, Redes Temat Invest Cooperativa Salud, RD16 0009, Madrid, Spain; [Calleros, Laura; Garcia-Jerez, Andrea; Rodriguez-Puyol, Manuel; Ramirez, Rafael] Univ Alcala de Henares, Biol Sistemas Dept, Madrid, Spain; [Calleros, Laura; Garcia-Jerez, Andrea; Rodriguez-Puyol, Manuel] Inst Salud Carlos III, Biobanco Redes Temat Invest Cooperativa &amp; Salud R, Madrid, Spain; [Arias, Manuel] Hosp Univ Marques Valdecilla, Santander, Spain; [Arias-Guillen, Marta; Poch, Esteban] Univ Barcelona, Hosp Clin Barcelona, Inst Invest Biomed August Pi I Sunyer, Dept Nefrol Trasplante Renal, Barcelona, Spain; [de Arriba, Gabriel] Hosp Univ Guadalajara, Guadalajara, Spain; [de Arriba, Gabriel] Alcala Henares Univ, Dept Med &amp; Especialidades Med, Madrid, Spain; [Ballarin, Jose] Fundacio Puigvert, Barcelona, Spain; [Bernis, Carmen] Hosp Univ La Princesa Madrid, Madrid, Spain; [Fernandez, Elvira; Sarro, Felipe] Hosp Univ Arnau Villanova Lleida, Lleida, Spain; [Garcia-Rebollo, Sagrario; Perez, Estefania; Torres, Armando] Univ la Laguna, Hosp Univ Canarias, Ctr Invest Biomed Canarias, Serv Nefrol,Improving Biomed Res &amp; Innovat Canary, San Cristobal de la Laguna, Spain; [Mancha, Javier] Hosp Univ Principe Asturias, Madrid, Spain; [del Peso, Gloria; Sanchez-Villanueva, Rafael] Hosp Univ La Paz, Madrid, Spain; [Portoles, Jose M.] Hosp Puerta Hierro, Madrid, Spain; [Carracedo, Julia] Univ Complutense, Fac Biol, Dept Anim Physiol 2, Madrid, Spain</t>
  </si>
  <si>
    <t>Carracedo, J (reprint author), Reina Sofia Univ Hosp, FIBICO, IMIBIC, E-14004 Cordoba, Spain.</t>
  </si>
  <si>
    <t>1931-857X</t>
  </si>
  <si>
    <t>F673</t>
  </si>
  <si>
    <t>F681</t>
  </si>
  <si>
    <t>Ruiz-Carpio, V; Sandoval, P; Aguilera, A; Albar-Vizcaino, P; Perez-Lozano, ML; Gonzalez-Mateo, GT; Acuna-Ruiz, A; Garcia-Cantalejo, J; Botias, P; Bajo, MA; Selgas, R; Sanchez-Tomero, JA; Passlick-Deetjen, J; Piecha, D; Buchel, J; Steppan, S; Lopez-Cabrera, M</t>
  </si>
  <si>
    <t>Genomic reprograming analysis of the Mesothelial to Mesenchymal Transition identifies biomarkers in peritoneal dialysis patients</t>
  </si>
  <si>
    <t>[Ruiz-Carpio, Vicente; Sandoval, Pilar; Luisa Perez-Lozano, Maria; Gonzalez-Mateo, Guadalupe T.; Acuna-Ruiz, Adrian; Lopez-Cabrera, Manuel] CSIC UAM, Ctr Biol Mol Severo Ochoa, Dept Biol Celular &amp; Inmunol, Madrid, Spain; [Aguilera, Abelardo; Albar-Vizcaino, Patricia; Antonio Sanchez-Tomero, Jose] Hosp Univ La Princesa, Inst Invest Sanitaria Princesa IP, Mol Biol Unit, Madrid, Spain; [Aguilera, Abelardo; Albar-Vizcaino, Patricia; Antonio Sanchez-Tomero, Jose] Hosp Univ La Princesa, Inst Invest Sanitaria Princesa IP, Serv Nefrol, Madrid, Spain; [Garcia-Cantalejo, Jesus; Botias, Pedro] Univ Complutense Madrid, CAI Genom &amp; Proteom, Unidad Genom, Madrid, Spain; [Auxiliadora Bajo, Maria; Selgas, Rafael] Univ Hosp La Paz, Serv Nefrol, Inst Invest Sanitaria Paz IdiPAZ, Madrid, Spain; [Passlick-Deetjen, Jutta; Piecha, Dorothea; Buechel, Janine; Steppan, Sonja] Fresenius Med Care, Else Kroner Str 1, D-61352 Bad Homburg, Germany</t>
  </si>
  <si>
    <t>Lopez-Cabrera, M (reprint author), CSIC UAM, Ctr Biol Mol Severo Ochoa, Dept Biol Celular &amp; Inmunol, Madrid, Spain.; Aguilera, A (reprint author), Hosp Univ La Princesa, Inst Invest Sanitaria Princesa IP, Mol Biol Unit, Madrid, Spain.; Aguilera, A (reprint author), Hosp Univ La Princesa, Inst Invest Sanitaria Princesa IP, Serv Nefrol, Madrid, Spain.</t>
  </si>
  <si>
    <t>Gonzalez, N; Prieto, I; del Puerto-Nevado, L; Portal-Nunez, S; Ardura, JA; Corton, M; Fernandez-Fernandez, B; Aguilera, O; Gomez-Guerrero, C; Mas, S; Moreno, JA; Ruiz-Ortega, M; Sanz, AB; Sanchez-Nino, MD; Rojo, F; Vivanco, F; Esbrit, P; Ayuso, C; Alvarez-Llamas, G; Egido, J; Gairca-Foncillas, J; Ortiz, A</t>
  </si>
  <si>
    <t>2017 update on the relationship between diabetes and colorectal cancer: epidemiology, potential molecular mechanisms and therapeutic implications</t>
  </si>
  <si>
    <t>[Gonzalez, Nieves; Egido, Jesus] Spanish Biomed Res Network Diabet &amp; Associated Me, Renal Vasc &amp; Diabet Res Lab, IIS Fdn Jimenez Diaz UAM, Madrid, Spain; [Prieto, Isabel] IIS Fdn Jimenez Diaz UAM, Oncohlth Inst, Radiat Oncol, Madrid, Spain; [del Puerto-Nevado, Laura; Aguilera, Oscar; Garica-Foncillas, Jess] IIS Fdn Jimenez Diaz UAM, Oncohlth Inst, Translat Oncol Div, Madrid, Spain; [Portal-Nunez, Sergio; Antonio Ardura, Juan; Esbrit, Pedro] IIS Fdn Jimenez Diaz UAM, Bone &amp; Mineral Metab Lab, Madrid, Spain; [Corton, Marta; Ayuso, Carmen] IIS Fdn Jimenez Diaz UAM, Genet, Madrid, Spain; [Fernandez-Fernandez, Beatriz; Gomez-Guerrero, Carmen; Mas, Sebastian; Antonio Moreno, Juan; Ruiz-Ortega, Marta; Belen Sanz, Ana; Dolores Sanchez-Nino, Maria; Egido, Jesus; Ortiz, Alberto] IIS Fdn Jimenez Diaz UAM, Nephrol, Madrid, Spain; [Fernandez-Fernandez, Beatriz; Belen Sanz, Ana; Dolores Sanchez-Nino, Maria; Alvarez-Llamas, Gloria; Ortiz, Alberto] REDINREN, Madrid, Spain; [Rojo, Federico] IIS Fdn Jimenez Diaz UAM, Pathol, Madrid, Spain; [Vivanco, Fernando; Alvarez-Llamas, Gloria] IIS Fdn Jimenez Diaz UAM, Immunol, Madrid, Spain</t>
  </si>
  <si>
    <t>Ortiz, A (reprint author), IIS Fdn Jimenez Diaz UAM, Nephrol, Madrid, Spain.; Ortiz, A (reprint author), REDINREN, Madrid, Spain.</t>
  </si>
  <si>
    <t>Gonzalez, E; Diez, JJ; Torres, AP; Bajo, MA; del Peso, G; Sanchez-Villanueva, R; Grande, C; Rodriguez, O; Coronado, M; Candela, CG; Diaz-Almiron, M; Iglesias, P; Selgas, R</t>
  </si>
  <si>
    <t>Body composition analysis and adipocytokine concentrations in haemodialysis patients: abdominal fat gain as an additional cardiovascular risk factor</t>
  </si>
  <si>
    <t>[Gonzalez, Elena; Perez Torres, Almudena; Auxiliadora Bajo, Maria; del Peso, Gloria; Sanchez-Villanueva, Rafael; Selgas, Rafael] Hosp Univ La Paz, Serv Nefrol, IdiPAZ, FRIAT IRSIN,REDinREN, Madrid, Spain; [Diez, Juan J.; Iglesias, Pedro] Hosp Univ Ramon y Cajal, Serv Endocrinol, Madrid, Spain; [Grande, Cristina; Rodriguez, Olaia] Hosp Univ La Paz, Serv Bioquim, IdiPAZ, FRIAT IRSIN,REDinREN, Madrid, Spain; [Coronado, Monica] Hosp Univ La Paz, Serv Med Nucl, IdiPAZ, FRIAT IRSIN,REDinREN, Madrid, Spain; [Gomez Candela, Carmen.] Hosp Univ La Paz, Serv Nutr, IdiPAZ, FRIAT IRSIN,REDinREN, Madrid, Spain; [Diaz-Almiron, Mariana] Hosp Univ La Paz, Serv Bioestadist, IdiPAZ, FRIAT IRSIN,REDinREN, Madrid, Spain</t>
  </si>
  <si>
    <t>Gonzalez, E (reprint author), Hosp Univ La Paz, Serv Nefrol, IdiPAZ, FRIAT IRSIN,REDinREN, Madrid, Spain.</t>
  </si>
  <si>
    <t>Iglesias, P; Bajo, MA; Selgas, R; Diez, JJ</t>
  </si>
  <si>
    <t>Thyroid dysfunction and kidney disease: An update</t>
  </si>
  <si>
    <t>REVIEWS IN ENDOCRINE &amp; METABOLIC DISORDERS</t>
  </si>
  <si>
    <t>[Iglesias, Pedro; Jos Diez, Juan] Hosp Ramon &amp; Cajal, Dept Endocrinol, Ctra Colmenar,Km 9,100, E-28034 Madrid, Spain; [Auxiliadora Bajo, Maria; Selgas, Rafael] Hosp La Paz, Dept Nephrol, Madrid, Spain; [Auxiliadora Bajo, Maria; Selgas, Rafael] Univ Autonoma Madrid, Dept Hlth Sci, Madrid, Spain; [Jos Diez, Juan] Univ Alcala de Henares, Dept Med, Madrid, Spain</t>
  </si>
  <si>
    <t>Iglesias, P (reprint author), Hosp Ramon &amp; Cajal, Dept Endocrinol, Ctra Colmenar,Km 9,100, E-28034 Madrid, Spain.</t>
  </si>
  <si>
    <t>1389-9155</t>
  </si>
  <si>
    <t>Ortiz, A; Husi, H; Gonzalez-Lafuente, L; Valino-Rivas, L; Fresno, M; Sanz, AB; Mullen, W; Albalat, A; Mezzano, S; Vlahou, T; Mischak, H; Sanchez-Nino, MD</t>
  </si>
  <si>
    <t>Mitogen-Activated Protein Kinase 14 Promotes AKI</t>
  </si>
  <si>
    <t>JOURNAL OF THE AMERICAN SOCIETY OF NEPHROLOGY</t>
  </si>
  <si>
    <t>[Ortiz, Alberto; Gonzalez-Lafuente, Laura; Valino-Rivas, Lara; Belen Sanz, Ana; Dolores Sanchez-Nino, Maria] Univ Autonoma Madrid, Fdn Jimenez Diaz, Inst Invest Sanitaria, Madrid, Spain; [Ortiz, Alberto; Gonzalez-Lafuente, Laura; Valino-Rivas, Lara; Belen Sanz, Ana; Dolores Sanchez-Nino, Maria] Fdn Renal Inigo Alvarez Toledo, Inst Reina Sofia Invest Nefrol, Madrid, Spain; [Ortiz, Alberto; Gonzalez-Lafuente, Laura; Valino-Rivas, Lara; Belen Sanz, Ana; Dolores Sanchez-Nino, Maria] Red Invest Rena, Madrid, Spain; [Husi, Holger; Mullen, William; Albalat, Amaya; Mischak, Harald] Univ Glasgow, Inst Cardiovasc &amp; Med Sci, Glasgow, Lanark, Scotland; [Fresno, Manuel] Univ Autonoma Madrid, CSIC, Ctr Biol Mol Severo Ochoa, Madrid, Spain; [Mischak, Harald] Mosaiques Diagnost GmbH, Hannover, Germany; [Mezzano, Sergio] Univ Austral Chile, Inst Med, Unidad Nefrol, Valdivia, Chile; [Vlahou, Tonia] Acad Athens, Biomed Res Fdn, Athens, Greece</t>
  </si>
  <si>
    <t>Sanchez-Nino, MD (reprint author), Fdn Jimenez Diaz, Avda Reyes,Catolicos 2, E-28040 Madrid, Spain.; Ortiz, A (reprint author), Fdn Jimenez Diaz, Unidad Dialisis, Avda Reyes,Catolicos 2, E-28040 Madrid, Spain.</t>
  </si>
  <si>
    <t>1046-6673</t>
  </si>
  <si>
    <t>Diagnosis and treatment of Fabry disease</t>
  </si>
  <si>
    <t>[Ortiz, Alberto; Dolores Sanchez-Nino, Maria] Univ Autonoma Madrid, Sch Med, Inst Invest Sanitaria La Fdn Jimenez Diaz, Madrid, Spain; [Ortiz, Alberto; Dolores Sanchez-Nino, Maria] Red Invest Renal REDINREN, Madrid, Spain</t>
  </si>
  <si>
    <t>Ortiz, A (reprint author), Univ Autonoma Madrid, Sch Med, Inst Invest Sanitaria La Fdn Jimenez Diaz, Madrid, Spain.; Ortiz, A (reprint author), Red Invest Renal REDINREN, Madrid, Spain.</t>
  </si>
  <si>
    <t>Sanchez-Nino, MD; Ortiz, A</t>
  </si>
  <si>
    <t>Does wealth make health? Cherchez la renal replacement therapy</t>
  </si>
  <si>
    <t>[Sanchez-Nino, Maria D.; Ortiz, Alberto] Univ Autonoma Madrid, Sch Med, IIS Fdn Jimenez Diaz, Madrid, Spain; [Sanchez-Nino, Maria D.; Ortiz, Alberto] IRSIN, Fdn Renal Inigo Alvarez Toledo, Madrid, Spain; [Sanchez-Nino, Maria D.; Ortiz, Alberto] REDINREN, Madrid, Spain</t>
  </si>
  <si>
    <t>Ortiz, A (reprint author), Univ Autonoma Madrid, Sch Med, IIS Fdn Jimenez Diaz, Madrid, Spain.; Ortiz, A (reprint author), IRSIN, Fdn Renal Inigo Alvarez Toledo, Madrid, Spain.; Ortiz, A (reprint author), REDINREN, Madrid, Spain.</t>
  </si>
  <si>
    <t>Martin-Sanchez, D; Gallegos-Villalobos, A; Fontecha-Barriuso, M; Carrasco, S; Sanchez-Nino, MD; Lopez-Hernandez, FJ; Ruiz-Ortega, M; Egido, J; Ortiz, A; Sanz, AB</t>
  </si>
  <si>
    <t>Deferasirox-induced iron depletion promotes BclxL downregulation and death of proximal tubular cells</t>
  </si>
  <si>
    <t>[Martin-Sanchez, Diego; Gallegos-Villalobos, Angel; Fontecha-Barriuso, Miguel; Carrasco, Susana; Dolores Sanchez-Nino, Maria; Ruiz-Ortega, Marta; Egido, Jesus; Ortiz, Alberto; Belen Sanz, Ana] Univ Autonoma Madrid, Res Inst, Fdn Jimenez Diaz, Madrid, Spain; [Martin-Sanchez, Diego; Gallegos-Villalobos, Angel; Fontecha-Barriuso, Miguel; Carrasco, Susana; Dolores Sanchez-Nino, Maria; Lopez-Hernandez, Francisco J.; Ruiz-Ortega, Marta; Egido, Jesus; Ortiz, Alberto; Belen Sanz, Ana] IRSIN, Madrid, Spain; [Martin-Sanchez, Diego; Gallegos-Villalobos, Angel; Fontecha-Barriuso, Miguel; Carrasco, Susana; Dolores Sanchez-Nino, Maria; Lopez-Hernandez, Francisco J.; Ruiz-Ortega, Marta; Ortiz, Alberto; Belen Sanz, Ana] REDINREN, Madrid, Spain; [Lopez-Hernandez, Francisco J.] Univ Salamanca, Biomed Res Inst Salamanca, Salamanca, Spain</t>
  </si>
  <si>
    <t>Sanz, AB (reprint author), Univ Autonoma Madrid, Res Inst, Fdn Jimenez Diaz, Madrid, Spain.; Sanz, AB (reprint author), IRSIN, Madrid, Spain.; Sanz, AB (reprint author), REDINREN, Madrid, Spain.</t>
  </si>
  <si>
    <t>Castillo-Rodriguez, E; Fernandez-Prado, R; Martin-Cleary, C; Pizarro-Sanchez, MS; Sanchez-Nino, MD; Sanz, AB; Fernandez-Fernandez, B; Ortiz, A</t>
  </si>
  <si>
    <t>Kidney Injury Marker 1 and Neutrophil Gelatinase-Associated Lipocalin in Chronic Kidney Disease</t>
  </si>
  <si>
    <t>NEPHRON</t>
  </si>
  <si>
    <t>[Castillo-Rodriguez, Esmeralda; Fernandez-Prado, Raul; Martin-Cleary, Catalina; Soledad Pizarro-Sanchez, Maria; Dolores Sanchez-Nino, Maria; Belen Sanz, Ana; Fernandez-Fernandez, Beatriz; Ortiz, Alberto] UAM, IIS Fdn Jimenez Diaz, Madrid, Spain; [Martin-Cleary, Catalina; Soledad Pizarro-Sanchez, Maria; Dolores Sanchez-Nino, Maria; Belen Sanz, Ana; Fernandez-Fernandez, Beatriz; Ortiz, Alberto] Univ Autonoma Madrid, REDINREN, Madrid, Spain; [Ortiz, Alberto] Univ Autonoma Madrid, Fdn Renal Inigo Alvarez Toledo IRSIN, Madrid, Spain; [Ortiz, Alberto] Univ Autonoma Madrid, Sch Med, Madrid, Spain</t>
  </si>
  <si>
    <t>Ortiz, A (reprint author), Fdn Jimenez Diaz, Div Nephrol, Ave Reyes Catolicos 2, ES-28040 Madrid, Spain.</t>
  </si>
  <si>
    <t>1660-8151</t>
  </si>
  <si>
    <t>Trimarchi, H; Canzonieri, R; Schiel, A; Politei, J; Costales-Collaguazo, C; Stern, A; Paulero, M; Rengel, T; Valino-Rivas, L; Forrester, M; Lombi, F; Pomeranz, V; Iriarte, R; Muryan, A; Ortiz, A; Sanchez-Nino, MD; Zotta, E</t>
  </si>
  <si>
    <t>Expression of uPAR in Urinary Podocytes of Patients with Fabry Disease</t>
  </si>
  <si>
    <t>INTERNATIONAL JOURNAL OF NEPHROLOGY</t>
  </si>
  <si>
    <t>[Trimarchi, Hernan; Paulero, Matis; Rengel, Tatiana; Forrester, Mariano; Lombi, Fernando; Pomeranz, Vanesa; Iriarte, Romina] Hosp Britan Buenos Aires, Nephrol Serv, Buenos Aires, DF, Argentina; [Canzonieri, Romina; Schiel, Amalia; Stern, Anial; Muryan, Alexis] Hosp Britan Buenos Aires, Cent Lab, Buenos Aires, DF, Argentina; [Politei, Juan] Lab Neuroquim Dr Nestor Chamoles, Neurol Dept, Buenos Aires, DF, Argentina; [Costales-Collaguazo, Cristian; Zotta, Elsa] Univ Buenos Aires, Physiopathol Pharm &amp; Biochem Fac, IFIBIO Houssay, CONICET, Buenos Aires, DF, Argentina; [Valino-Rivas, Lara; Ortiz, Alberto; Dolores Sanchez-Nino, Maria] UAM, IIS Fdn Jimenez Diaz, Sch Med, Madrid, Spain; [Ortiz, Alberto; Dolores Sanchez-Nino, Maria] REDINREN, Madrid, Spain</t>
  </si>
  <si>
    <t>Trimarchi, H (reprint author), Hosp Britan Buenos Aires, Nephrol Serv, Buenos Aires, DF, Argentina.</t>
  </si>
  <si>
    <t>2090-214X</t>
  </si>
  <si>
    <t>Liappas, G; Gonzalez-Mateo, GT; Majano, P; Sanchez-Tomero, JA; Ruiz-Ortega, M; Diez, RR; Martin, P; Sanchez-Diaz, R; Selgas, R; Lopez-Cabrera, M; Peralta, AA</t>
  </si>
  <si>
    <t>T Helper 17/Regulatory T Cell Balance and Experimental Models of Peritoneal Dialysis-Induced Damage (vol 2015, 416480, 2015)</t>
  </si>
  <si>
    <t>BIOMED RESEARCH INTERNATIONAL</t>
  </si>
  <si>
    <t>[Liappas, Georgios; Tirma Gonzalez-Mateo, Guadalupe; Lopez-Cabrera, Manuel] CSIC, Ctr Biol Mol Severo Ochoa CBM, Dept Immunol, Madrid 28049, Spain; [Liappas, Georgios; Tirma Gonzalez-Mateo, Guadalupe; Selgas, Rafael] Hosp Univ La Paz IdiPAZ, Inst Invest, Dept Nephrol, Madrid 28046, Spain; [Majano, Pedro; Aguilera Peralta, Abelardo] Inst La Princesa IP, Dept Mol Biol, Madrid 28006, Spain; [Antonio Sanchez-Tomero, Jose] Hosp Univ La Princesa IP, Nephrol Serv, Madrid 28006, Spain; [Ruiz-Ortega, Marta; Rodrigues Diez, Raquel] Univ Autonoma Madrid, Fdn Jimenez Diaz, Lab Cellular Biol &amp; Rare Dis, Madrid 28040, Spain; [Martin, Pilar; Sanchez-Diaz, Raquel] CNIC, Dept Mol &amp; Vasc Inflammat, Madrid 28029, Spain</t>
  </si>
  <si>
    <t>Gonzalez-Mateo, GT (reprint author), CSIC, Ctr Biol Mol Severo Ochoa CBM, Dept Immunol, Madrid 28049, Spain.; Gonzalez-Mateo, GT (reprint author), Hosp Univ La Paz IdiPAZ, Inst Invest, Dept Nephrol, Madrid 28046, Spain.</t>
  </si>
  <si>
    <t>2314-6133</t>
  </si>
  <si>
    <t>2314-6141</t>
  </si>
  <si>
    <t>Garcia-Llana, H; Bajo, MA; Barbero, J; Selgas, R; Del Peso, G</t>
  </si>
  <si>
    <t>The Communication and Bioethical Training (CoBiT) Program for assisting dialysis decision-making in Spanish ACKD units</t>
  </si>
  <si>
    <t>PSYCHOLOGY HEALTH &amp; MEDICINE</t>
  </si>
  <si>
    <t>[Garcia-Llana, Helena] Univ Hosp La Paz, Dept Nephrol, IdiPAZ, Madrid, Spain; [Bajo, Maria-Auxiliadora; Selgas, Rafael] Autonomous Univ Madrid, Univ Hosp La Paz, Dept Nephrol, IdiPAZ,FRIAT,IRSIN,REDinREN, Madrid, Spain; [Barbero, Javier] Univ Hosp La Paz Madrid, Dept Hematol, Madrid, Spain; [Del Peso, Gloria] Univ Hosp La Paz Madrid, Dept Nephrol, IdiPAZ, FRIAT,IRSIN,REDinREN, Madrid, Spain</t>
  </si>
  <si>
    <t>Garcia-Llana, H (reprint author), Univ Hosp La Paz, Dept Nephrol, IdiPAZ, Madrid, Spain.</t>
  </si>
  <si>
    <t>1354-8506</t>
  </si>
  <si>
    <t>Bajo, MA; del Peso, G; Teitelbaum, I</t>
  </si>
  <si>
    <t>Peritoneal Membrane Preservation</t>
  </si>
  <si>
    <t>SEMINARS IN NEPHROLOGY</t>
  </si>
  <si>
    <t>[Auxiliadora Bajo, M.] La Paz Univ Hosp, Dept Nephrol, Home Dialysis Unit, Madrid, Spain; [del Peso, Gloria] Univ Autonoma Madrid, Hosp La Paz Inst Hlth Res, Spanish Renal Res Network, Reina Sofia Inst Nephrol Res, Madrid, Spain; [Teitelbaum, Isaac] Univ Colorado, Sch Med, Univ Colorado Hosp, Home Dialysis Program, Aurora, CO USA</t>
  </si>
  <si>
    <t>Bajo, MA (reprint author), Hosp Univ La Paz, Serv Nefrol, Paseo Castellana 261, Madrid 28046, Spain.</t>
  </si>
  <si>
    <t>0270-9295</t>
  </si>
  <si>
    <t>Martin-Sanchez, D; Ruiz-Andres, O; Poveda, J; Carrasco, S; Cannata-Ortiz, P; Sanchez-Nino, MD; Ortega, MR; Egido, J; Linkermann, A; Ortiz, A; Sanz, AB</t>
  </si>
  <si>
    <t>Ferroptosis, but Not Necroptosis, Is Important in Nephrotoxic Folic Acid-Induced AKI</t>
  </si>
  <si>
    <t>[Martin-Sanchez, Diego; Ruiz-Andres, Olga; Poveda, Jonay; Carrasco, Susana; Sanchez-Nino, Maria D.; Ruiz Ortega, Marta; Egido, Jesus; Ortiz, Alberto; Sanz, Ana B.] Inst Invest Sanitaria IIS Fdn Jimenez Diaz, Div Nephrol, Madrid, Spain; [Cannata-Ortiz, Pablo] Inst Invest Sanitaria IIS Fdn Jimenez Diaz, Dept Pathol, Madrid, Spain; [Ruiz Ortega, Marta; Egido, Jesus; Ortiz, Alberto] Univ Autonoma Madrid, Sch Med, Dept Med, Madrid, Spain; [Poveda, Jonay; Carrasco, Susana; Sanchez-Nino, Maria D.; Ruiz Ortega, Marta; Ortiz, Alberto; Sanz, Ana B.] Red Invest Renal REDinREN, Madrid, Spain; [Egido, Jesus; Ortiz, Alberto] IRSIN, Madrid, Spain; [Egido, Jesus] Spanish Biomed Res Ctr Diabet &amp; Associated Metab, Madrid, Spain; [Linkermann, Andreas] Univ Kiel, Clin Nephrol &amp; Hypertens, Kiel, Germany</t>
  </si>
  <si>
    <t>Sanz, AB (reprint author), Inst Invest Sanitaria IIS Fdn Jimenez Diaz, Lab Nephrol, Avda Reyes Catolicos 2, Madrid 28040, Spain.</t>
  </si>
  <si>
    <t>Poveda, J; Sanz, AB; Fernandez-Fernandez, B; Carrasco, S; Ruiz-Ortega, M; Cannata-Ortiz, P; Ortiz, A; Sanchez-Nino, MD</t>
  </si>
  <si>
    <t>MXRA5 is a TGF-1-regulated human protein with anti-inflammatory and anti-fibrotic properties</t>
  </si>
  <si>
    <t>JOURNAL OF CELLULAR AND MOLECULAR MEDICINE</t>
  </si>
  <si>
    <t>[Poveda, Jonay; Sanz, Ana B.; Fernandez-Fernandez, Beatriz; Carrasco, Susana; Ruiz-Ortega, Marta; Cannata-Ortiz, Pablo; Ortiz, Alberto; Sanchez-Nino, Maria D.] Univ Autonoma Madrid, REDINREN, IIS Fdn Jimenez Diaz, Madrid, Spain; [Ruiz-Ortega, Marta; Ortiz, Alberto] Univ Autonoma Madrid, Sch Med, Madrid, Spain; [Ortiz, Alberto] Fdn Renal Inigo Alvarez de Toledo IRSIN, Madrid, Spain</t>
  </si>
  <si>
    <t>Ortiz, A; Sanchez-Nino, MD (reprint author), Univ Autonoma Madrid, REDINREN, IIS Fdn Jimenez Diaz, Madrid, Spain.; Ortiz, A (reprint author), Univ Autonoma Madrid, Sch Med, Madrid, Spain.; Ortiz, A (reprint author), Fdn Renal Inigo Alvarez de Toledo IRSIN, Madrid, Spain.</t>
  </si>
  <si>
    <t>1582-4934</t>
  </si>
  <si>
    <t>Podocytes are new cellular targets of hemoglobin-mediated renal damage.</t>
  </si>
  <si>
    <t>Rubio-Navarro, Alfonso; Sanchez-Nino, Maria Dolores; Guerrero-Hue, Melania; Garcia-Caballero, Cristina; Gutierrez, Eduardo; Yuste, Claudia; Sevillano, Angel; Praga, Manuel; Egea, Javier; Roman, Elena; Cannata, Pablo; Ortega, Rosa; Cortegano, Isabel; de Andres, Belen; Gaspar, Maria Luisa; Cadenas, Susana; Ortiz, Alberto; Egido, Jesus; Moreno, Juan Antonio</t>
  </si>
  <si>
    <t>Renal, Vascular and Diabetes Research Lab, Fundacion Instituto de Investigacion Sanitaria-Fundacion Jimenez Diaz. Autonoma University, Madrid, Spain.</t>
  </si>
  <si>
    <t>1096-9896</t>
  </si>
  <si>
    <t>Lesinurad: what the nephrologist should know.</t>
  </si>
  <si>
    <t>Sanchez-Nino, Maria Dolores; Zheng-Lin, Binbin; Valino-Rivas, Lara; Sanz, Ana Belen; Ramos, Adrian Mario; Luno, Jose; Goicoechea, Marian; Ortiz, Alberto</t>
  </si>
  <si>
    <t>Clinical kidney journal</t>
  </si>
  <si>
    <t>679-687</t>
  </si>
  <si>
    <t>2017 Oct (Epub 2017 May 26)</t>
  </si>
  <si>
    <t>Department of Nephrology, IIS-Fundacion Jimenez Diaz, School of Medicine, Universidad Autonoma de Madrid, Madrid, Spain.</t>
  </si>
  <si>
    <t>2048-8505</t>
  </si>
  <si>
    <t>Diabetes mellitus and chronic kidney disease in the Eastern Mediterranean Region: findings from the Global Burden of Disease 2015 study.</t>
  </si>
  <si>
    <t>Mokdad, Ali H</t>
  </si>
  <si>
    <t>International journal of public health</t>
  </si>
  <si>
    <t>2017 Aug 03 (Epub 2017 Aug 03)</t>
  </si>
  <si>
    <t>Institute for Health Metrics and Evaluation, University of Washington, Seattle, WA, USA. mokdaa@uw.edu.</t>
  </si>
  <si>
    <t>1661-8564</t>
  </si>
  <si>
    <t>Protein-energy wasting syndrome in advanced chronic kidney disease: prevalence and specific clinical characteristics.</t>
  </si>
  <si>
    <t>Perez-Torres, Almudena; Gonzalez Garcia, M Elena; San Jose-Valiente, Belen; Bajo Rubio, M Auxiliadora; Celadilla Diez, Olga; Lopez-Sobaler, Ana M; Selgas, Rafael</t>
  </si>
  <si>
    <t>Nefrologia : publicacion oficial de la Sociedad Espanola Nefrologia</t>
  </si>
  <si>
    <t>2017 Jul 26 (Epub 2017 Jul 26)</t>
  </si>
  <si>
    <t>Unidad de Nutricion, Hospital Universitario Santa Cristina, Madrid, Espana. Electronic address: almudenapereztorres@gmail.com.</t>
  </si>
  <si>
    <t>Targeting of regulated necrosis in kidney disease.</t>
  </si>
  <si>
    <t>Martin-Sanchez, Diego; Poveda, Jonay; Fontecha-Barriuso, Miguel; Ruiz-Andres, Olga; Sanchez-Nino, Maria Dolores; Ruiz-Ortega, Marta; Ortiz, Alberto; Sanz, Ana Belen</t>
  </si>
  <si>
    <t>2017 Jun 21 (Epub 2017 Jun 21)</t>
  </si>
  <si>
    <t>Research Institute-Fundacion Jimenez Diaz, Autonoma University, Madrid, Spain; IRSIN, Madrid, Spain; REDINREN, Madrid, Spain.</t>
  </si>
  <si>
    <t>Short-term efficacy and safety of treatment with febuxostat in kidney transplant recipient. An unicentric observational study.</t>
  </si>
  <si>
    <t>Ferreira, Marta; Jimenez, Carlos; Lopez, Maria O; Gonzalez, Elena; Santana, Maria Jose; Selgas, Rafael</t>
  </si>
  <si>
    <t>2017 Jun 02 (Epub 2017 Jun 02)</t>
  </si>
  <si>
    <t>Servicio de Nefrologia, Hospital Universitario La Paz, Madrid, Espana. Electronic address: martaferreirabermejo@gmail.com.</t>
  </si>
  <si>
    <t>Toxins</t>
  </si>
  <si>
    <t>BioMed research international</t>
  </si>
  <si>
    <t>10.1097/MD.0000000000007665</t>
  </si>
  <si>
    <t>Zozaya, C; Triana, M; Madero, R; Abrams, S; Martinez, L; Amesty, MV; de Pipaon, MS</t>
  </si>
  <si>
    <t>Predicting Full Enteral Feeding in the Postoperative Period in Infants with Congenital Diaphragmatic Hernia</t>
  </si>
  <si>
    <t>EUROPEAN JOURNAL OF PEDIATRIC SURGERY</t>
  </si>
  <si>
    <t>[Zozaya, Carlos; Triana, Miryam; Saenz de Pipaon, Miguel] Hosp Univ La Paz, Dept Neonatol, Paseo Castellana 261, Madrid 28046, Spain; [Madero, Rosario] Hosp Univ La Paz, Dept Biostat Unit, Madrid, Spain; [Madero, Rosario; Martinez, Leopoldo; Saenz de Pipaon, Miguel] Inst Salud Carlos III, Red Salud Materno Infantil &amp; Desarrollo SAMID, Madrid, Spain; [Abrams, Steven] Univ Texas Austin, Dell Med Sch, Dept Pediat, Austin, TX 78712 USA; [Martinez, Leopoldo; Virginia Amesty, Maria] Hosp Infantil La Paz, Dept Pediat Surg, Madrid, Spain</t>
  </si>
  <si>
    <t>Zozaya, C (reprint author), Hosp Univ La Paz, Dept Neonatol, Paseo Castellana 261, Madrid 28046, Spain.</t>
  </si>
  <si>
    <t>0939-7248</t>
  </si>
  <si>
    <t>1439-359X</t>
  </si>
  <si>
    <t>de Pipaon, MS; Closa, R; Gormaz, M; Lines, M; Narbona, E; Rodriguez-Martinez, G; Uberos, J; Zozaya, C; Couce, ML</t>
  </si>
  <si>
    <t>Nutritional practices in very low birth weight infants: a national survey</t>
  </si>
  <si>
    <t>[Saenz de Pipaon, Miguel; Zozaya, Carlos] Univ Autonoma Madrid, Neonatal Unit, Dept Neonatol,Dept Pediat, Hosp Univ La Paz,Inst Salud Carlos 3,Red Salud Ma, Madrid, Spain; [Closa, Ricardo] Univ Rovira &amp; Virgili, Peediatr Serv, Neonatal Unit, Tarragona, Spain; [Gormaz, Maria] Hosp Univ &amp; Politecn, Div Neonatol, Valencia, Spain; [Lines, Marcos] Hosp Valle De Hebron, Dep Neonatol, Barcelona, Spain; [Narbona, Eduardo; Uberos, Jose] Hosp Clin San Cecilio, Pediat Serv, Granada, Spain; [Rodriguez-Martinez, Gerardo] Univ Zaragoza, Dept Pediat, Zaragoza, Spain; [Couce, Maria L.] CIBERER, Neonatal Unit, UDyTEMC, Dept Pediat,Hlth Res Inst Santiago IDIS, Complexo Hosp Univ Santiago de Compostela, Santiago De Compostela 15706, A Coruna, Spain</t>
  </si>
  <si>
    <t>Couce, ML (reprint author), CIBERER, Neonatal Unit, UDyTEMC, Dept Pediat,Hlth Res Inst Santiago IDIS, Complexo Hosp Univ Santiago de Compostela, Santiago De Compostela 15706, A Coruna, Spain.</t>
  </si>
  <si>
    <t>Wagenaar, N; Martinez-Biarge, M; van der Aa, NE; van Haastert, IC; Groenendaal, F; Benders, MJNL; Cowan, FM; de Vries, LS</t>
  </si>
  <si>
    <t>NEURODEVELOPMENTAL OUTCOME AFTER PERINATAL ARTERIAL ISCHEMIC STROKE: THE IMPORTANCE OF VASCULAR DISTRIBUTION</t>
  </si>
  <si>
    <t>ACTA PAEDIATRICA</t>
  </si>
  <si>
    <t>[Wagenaar, N.; van der Aa, N. E.; van Haastert, I. C.; Groenendaal, F.; Benders, M. J. N. L.; de Vries, L. S.] Univ Med Ctr Utrecht, Neonatol, Utrecht, Netherlands; [Martinez-Biarge, M.; Cowan, F. M.] Imperial Coll London, Dept Paediat, London, England</t>
  </si>
  <si>
    <t>0803-5253</t>
  </si>
  <si>
    <t>Kyriakopoulou, V; Vatansever, D; Davidson, A; Patkee, P; Elkommos, S; Chew, A; Martinez-Biarge, M; Hagberg, B; Damodaram, M; Allsop, J; Fox, M; Hajnal, JV; Rutherford, MA</t>
  </si>
  <si>
    <t>Normative biometry of the fetal brain using magnetic resonance imaging</t>
  </si>
  <si>
    <t>BRAIN STRUCTURE &amp; FUNCTION</t>
  </si>
  <si>
    <t>[Kyriakopoulou, Vanessa; Vatansever, Deniz; Davidson, Alice; Patkee, Prachi; Elkommos, Samia; Chew, Andrew; Martinez-Biarge, Miriam; Hagberg, Bibbi; Damodaram, Mellisa; Allsop, Joanna; Fox, Matt; Hajnal, Joseph V.; Rutherford, Mary A.] Kings Coll London, Div Imaging Sci &amp; Biomed Engn, Kings Hlth Partners, Ctr Developing Brain,Perinatal Imaging &amp; Hlth,St, 1st Floor South Wing, London SE1 7EH, England; [Hagberg, Bibbi] Univ Gothenburg, Gillberg Neuropsychiat Ctr, Inst Neurosci &amp; Physiol, Sahlgrenska Acad, Kungsgatan 12, S-41118 Gothenburg, Sweden</t>
  </si>
  <si>
    <t>Kyriakopoulou, V (reprint author), Kings Coll London, Div Imaging Sci &amp; Biomed Engn, Kings Hlth Partners, Ctr Developing Brain,Perinatal Imaging &amp; Hlth,St, 1st Floor South Wing, London SE1 7EH, England.</t>
  </si>
  <si>
    <t>1863-2653</t>
  </si>
  <si>
    <t>Nieto, CZ; Caamano, BF; Bartolo, GM; Suso, JJM; Remacha, EF; Nunez, EV</t>
  </si>
  <si>
    <t>Presenting Features and Prognosis of Ischemic and Nonischemic Neonatal Liver Failure</t>
  </si>
  <si>
    <t>JOURNAL OF PEDIATRIC GASTROENTEROLOGY AND NUTRITION</t>
  </si>
  <si>
    <t>[Zozaya Nieto, Carlos; Valverde Nunez, Eva] Univ Hosp La Paz, Neonatol Dept, Madrid, Spain; [Fernandez Caamano, Beatriz; Munoz Bartolo, Gema; Frauca Remacha, Esteban] Univ Hosp La Paz, Pediat Hepatol Dept, Madrid, Spain; [Menendez Suso, Juan J.] Univ Hosp La Paz, Pediat Intens Care Unit, Madrid, Spain</t>
  </si>
  <si>
    <t>Nieto, CZ (reprint author), Hosp Univ La Paz, Serv Neonatol, Paseo Castellana 261, Madrid 28046, Spain.</t>
  </si>
  <si>
    <t>0277-2116</t>
  </si>
  <si>
    <t>1536-4801</t>
  </si>
  <si>
    <t>Plomgaard, AM; Alderliesten, T; Austin, T; van Bel, F; Benders, M; Claris, O; Dempsey, E; Fumagalli, M; Gluud, C; Hagmann, C; Hyttel-Sorensen, S; Lemmers, P; van Oeveren, W; Pellicer, A; Petersen, TH; Pichler, G; Winkel, P; Greisen, G</t>
  </si>
  <si>
    <t>Early biomarkers of brain injury and cerebral hypo- and hyperoxia in the SafeBoosC II trial</t>
  </si>
  <si>
    <t>[Plomgaard, Anne M.; Hyttel-Sorensen, Simon; Greisen, Gorm] Copenhagen Univ Hosp, Dept Neonatol, Rigshosp, Copenhagen, Denmark; [Alderliesten, Thomas; van Bel, Frank; Benders, Manon; Lemmers, Petra] Univ Med Ctr Utrecht, Wilhelmina Childrens Hosp, Utrecht, Netherlands; [Austin, Topun] Rosie Hosp Cambridge Univ Hosp NHS Fdn Trust, Cambridge, England; [Claris, Olivier] Univ Claude Bernard, Hosp Civils Lyon, Dept Neonatol, Lyon, France; [Dempsey, Eugene] Univ Coll Cork, INFANT Ctr, Cork, Ireland; [Fumagalli, Monica] Univ Milan, NICU, Fdn RCCS Ca Granda Osped Maggiore Policlin, Milan, Italy; [Gluud, Christian; Winkel, Per] Copenhagen Univ Hosp, Copenhagen Trial Unit, Ctr Clin Intervent Res, Rigshosp, Copenhagen, Denmark; [Hagmann, Cornelia] Univ Zurich, Clin Neonatol, Zurich, Switzerland; [van Oeveren, Wim] Haemoscan BV, Groningen, Netherlands; [Pellicer, Adelina] La Paz Univ Hosp, Dept Neonatol, Madrid, Spain; [Petersen, Tue H.] Copenhagen Univ Hosp, Dept Neurorehabil, Res Unit Brain Injury Neurorehabil Copenhagen, Rigshosp,TBI Unit, Hvidovre, Denmark; [Pichler, Gerhard] Med Univ Graz, Dept Pediat, Res Unit Neonatal Micro &amp; Macrocirculat, Graz, Austria</t>
  </si>
  <si>
    <t>Plomgaard, AM (reprint author), Copenhagen Univ Hosp, Dept Neonatol, Rigshosp, Copenhagen, Denmark.</t>
  </si>
  <si>
    <t>e0173440</t>
  </si>
  <si>
    <t>Martinon-Torres, F; Wysocki, J; Center, KJ; Czajka, H; Majda-Stanislawska, E; Omenaca, F; Concheiro-Guisan, A; Gimenez-Sanchez, F; Szenborn, L; Blazquez-Gamero, D; Moreno-Galarraga, L; Giardina, PC; Sun, G; Gruber, WC; Scott, DA; Gurtman, A</t>
  </si>
  <si>
    <t>Circulating Antibody 1 and 2 Years After Vaccination With the 13-Valent Pneumococcal Conjugate Vaccine in Preterm Compared With Term Infants</t>
  </si>
  <si>
    <t>[Martinon-Torres, Federico] Hosp Clin Univ Santiago de Compostela, Dept Pediat, Translat Pediat &amp; Infect Dis, A Choupana S-N, Santiago De Compostela 15701, Spain; [Martinon-Torres, Federico] Healthcare Res Inst Santiago, Genet Vaccines Infect &amp; Pediat Res Grp GENVIP, Vaccine Res Unit, Santiago De Compostela, Spain; [Wysocki, Jacek] Poznan Univ Med Sci, Dept Prevent Med, Poznan, Poland; [Center, Kimberly J.] Pfizer Inc, Vaccine Res, Collegeville, PA USA; [Czajka, Hanna] Infect Dis Outpatient Clin, Dept Infect Dis, Krakow, Poland; [Majda-Stanislawska, Ewa] Med Univ Lodz, Dept Pediat Infect Dis, Lodz, Poland; [Omenaca, Felix] Hosp Infantil La Paz, Secc Serv Neonatol, Madrid, Spain; [Concheiro-Guisan, Ana] Complexo Hosp Univ Vigo, Dept Pediatria, Vigo, Spain; [Gimenez-Sanchez, Francisco] Hosp Torrecardenas, Dept Pediat, Almeria, Spain; [Gimenez-Sanchez, Francisco] Balmis Inst Vaccines, Almeria, Spain; [Szenborn, Leszek] Med Univ, Dept Pediat Infect Dis, Wroclaw, Poland; [Blazquez-Gamero, Daniel] Hosp Univ 12 Octubre, Pediat Infect Dis &amp; Immunodeficiencies Unit, Madrid, Spain; [Moreno-Galarraga, Laura] Complejo Hosp Navarra, Dept Pediat, Vaccine Res Unit, Fdn Miguel Servet, Pamplona, Spain; [Giardina, Peter C.; Gruber, William C.; Scott, Daniel A.; Gurtman, Alejandra] Pfizer Inc, Vaccine Res, Pearl River, NY USA; [Sun, Gang] PBU Ventiv Hlth Clin LLC, Biostat, Princeton, NJ USA</t>
  </si>
  <si>
    <t>Martinon-Torres, F (reprint author), Hosp Clin Univ Santiago de Compostela, Dept Pediat, Translat Pediat &amp; Infect Dis, A Choupana S-N, Santiago De Compostela 15701, Spain.</t>
  </si>
  <si>
    <t>Loureiro, B; Martinez-Biarge, M; Foti, F; Papadaki, M; Cowan, FM; Wusthoff, CJ</t>
  </si>
  <si>
    <t>MRI Patterns of brain injury and neurodevelopmental outcomes in neonates with severe anaemia at birth</t>
  </si>
  <si>
    <t>[Loureiro, Begona] Hosp Univ Cruces, Dept Pediat, Baracaldo, Spain; [Martinez-Biarge, Miriam; Cowan, Frances M.] Imperial Coll, Hammersmith Hosp, Dept Paediat, London, England; [Foti, Francesca] Azienda Unita Sanit Locale Reggio Emilia, Dept Mental Hlth, Emilia Romagna, Italy; [Wusthoff, Courtney J.] Stanford Univ, Div Child Neurol, Stanford, CA 94305 USA</t>
  </si>
  <si>
    <t>Loureiro, B (reprint author), Hosp Univ Cruces, Dept Pediat, Unidad Neonatal, Plaza Cruces S-N, Baracaldo 48903, Vizcaya, Spain.</t>
  </si>
  <si>
    <t>Carretero, MDM; Segura, SA; de Santiago, BSR</t>
  </si>
  <si>
    <t>Early detection of neurodevelopment disorders in the first years of life in children with congenital heart diseases</t>
  </si>
  <si>
    <t>REVISTA ESPANOLA DE DISCAPACIDAD-REDIS</t>
  </si>
  <si>
    <t>[Mendoza Carretero, Ma del Rosario; Saenz-Rico de Santiago, Belen] Univ Complutense Madrid, Madrid, Spain; [Ares Segura, Susana] Hosp Univ La Paz Madrid, Madrid, Spain</t>
  </si>
  <si>
    <t>Carretero, MDM (reprint author), Univ Complutense Madrid, Madrid, Spain.</t>
  </si>
  <si>
    <t>2340-5104</t>
  </si>
  <si>
    <t>Balbas, LAB; Amaro, MS; Rioja, RG; Martin, MJA; Soto, AB</t>
  </si>
  <si>
    <t>Stability of plasma electrolytes in Barricor and PST II tubes under different storage conditions</t>
  </si>
  <si>
    <t>BIOCHEMIA MEDICA</t>
  </si>
  <si>
    <t>[Bautista Balbas, Luis Alfredo; Segovia Amaro, Marta; Gomez Rioja, Ruben; Alcaide Martin, Maria Jose; Buno Soto, Antonio] Hosp La Paz, Lab Med, Madrid, Spain</t>
  </si>
  <si>
    <t>Rioja, RG (reprint author), Hosp La Paz, Lab Med, Madrid, Spain.</t>
  </si>
  <si>
    <t>1330-0962</t>
  </si>
  <si>
    <t>Lopez-Maestro, M; Sierra-Garcia, P; Diaz-Gonzalez, C; Torres-Valdivieso, MJ; Lora-Pablos, D; Ares-Segura, S; Pallas-Alonso, CR</t>
  </si>
  <si>
    <t>Quality of attachment in infants less than 1500 g or less than 32 weeks. Related factors</t>
  </si>
  <si>
    <t>[Lopez-Maestro, Maria; Jose Torres-Valdivieso, Ma; Pallas-Alonso, Carmen R.] 12 Octubre Univ Hosp, Neonatol Unit, Red SAMID 2, Madrid, Spain; [Sierra-Garcia, Purificacion] UNED, Dev &amp; Educ Psychol Dept, Madrid, Spain; [Diaz-Gonzalez, Celia; Ares-Segura, Susana] Univ Hosp La Paz, Neonatol Unit, Madrid, Spain; [Lora-Pablos, David] 12 Octubre Univ Hosp, CIBERESP, Clin Res Unit I 12, Madrid, Spain</t>
  </si>
  <si>
    <t>Lopez-Maestro, M (reprint author), C Ribera Manzanares 93 2D, Madrid 28008, Spain.</t>
  </si>
  <si>
    <t>Perez, MDC; Alcala, MVC; Menendez-Asenjo, AA; Puime, AO</t>
  </si>
  <si>
    <t>Variability in the use of health services by the elderly related to the medical list to which they belong</t>
  </si>
  <si>
    <t>ATENCION PRIMARIA</t>
  </si>
  <si>
    <t>[Cano Perez, Maria Dolores] UAM, Ctr Salud Fuencarral, Dept Med, Unidad Docente Med Familia, Madrid, Spain; [Castell Alcala, Maria Victoria] Inst Invest Hosp Univ La Paz IDIPAZ, UAM, Ctr Salud Dr Castroviejo, Dept Med,Unidad Docente Med Familia, Madrid, Spain; [Alberquilla Menendez-Asenjo, Angel] UAM, Dept Med Prevent &amp; Salud Publ, Serv Madrileno Salud, Unidad Docente Atenc Familiar,Gerencia Atenc Prim, Madrid, Spain; [Alberquilla Menendez-Asenjo, Angel] UAM, Comunitaria Ctr, Dept Med Prevent &amp; Salud Publ, Serv Madrileno Salud,Gerencia Atenc Primaria, Madrid, Spain; [Otero Puime, Angel] Inst Invest Hosp Univ La Paz IDIPAZ, UAM, Dept Med Prevent &amp; Salud Publ, Unidad Docente Med Familia, Madrid, Spain</t>
  </si>
  <si>
    <t>Perez, MDC (reprint author), UAM, Ctr Salud Fuencarral, Dept Med, Unidad Docente Med Familia, Madrid, Spain.</t>
  </si>
  <si>
    <t>0212-6567</t>
  </si>
  <si>
    <t>Lopez-de-Andres, A; de Miguel-Diez, J; Jimenez-Trujillo, I; Hernandez-Barrera, V; de Miguel-Yanes, JM; Mendez-Bailon, M; Perez-Farinos, N; Salinero-Fort, MA; Jimenez-Garcia, R</t>
  </si>
  <si>
    <t>Hospitalisation with community-acquired pneumonia among patients with type 2 diabetes: an observational population-based study in Spain from 2004 to 2013</t>
  </si>
  <si>
    <t>[Lopez-de-Andres, Ana; Jimenez-Trujillo, Isabel; Hernandez-Barrera, Valentin; Jimenez-Garcia, Rodrigo] Rey Juan Carlos Univ, Fac Hlth Sci, Prevent Med &amp; Publ Hlth Teaching &amp; Res Unit, Madrid, Spain; [de Miguel-Diez, Javier] Univ Complutense Madrid, Hosp Gen Univ Gregorio Maranon, Resp Care Dept, Madrid, Spain; [de Miguel-Yanes, Jose M.] Hosp Gen Univ Gregorio Maranon, Dept Internal Med, Madrid, Spain; [Mendez-Bailon, Manuel] Hosp Univ Clin San Carlos, Dept Internal Med, Madrid, Spain; [Perez-Farinos, Napoleon] Minist Hlth Social Serv &amp; Equal, Hlth Secur Agcy, Madrid, Spain; [Salinero-Fort, Miguel Angel] Gerencia Atenc Primaria, Direcc Tecn Docencia &amp; Invest, Madrid, Spain</t>
  </si>
  <si>
    <t>Lopez-de-Andres, A (reprint author), Rey Juan Carlos Univ, Fac Hlth Sci, Prevent Med &amp; Publ Hlth Teaching &amp; Res Unit, Madrid, Spain.</t>
  </si>
  <si>
    <t>e013097</t>
  </si>
  <si>
    <t>Alba, C; Blanco, A; Alarcon, T</t>
  </si>
  <si>
    <t>Antibiotic resistance in Helicobacter pylori</t>
  </si>
  <si>
    <t>CURRENT OPINION IN INFECTIOUS DISEASES</t>
  </si>
  <si>
    <t>[Alba, Claudio; Blanco, Ana; Alarcon, Teresa] Hosp Univ La Princesa, Dept Microbiol, Inst Invest Sanitaria Princesa, Diego de Leon 62, Madrid 28006, Spain; [Alarcon, Teresa] Autonomous Univ Madrid, Sch Med, Dept Prevent Med Publ Hlth &amp; Microbiol, Madrid, Spain</t>
  </si>
  <si>
    <t>Alarcon, T (reprint author), Hosp Univ La Princesa, Dept Microbiol, Inst Invest Sanitaria Princesa, Diego de Leon 62, Madrid 28006, Spain.</t>
  </si>
  <si>
    <t>0951-7375</t>
  </si>
  <si>
    <t>Aguilera-Correa, JJ; Urruzuno, P; Barrio, J; Martinez, MJ; Agudo, S; Somodevilla, A; Llorca, L; Alarcon, T</t>
  </si>
  <si>
    <t>Detection of Helicobacter pylori and the genotypes of resistance to clarithromycin and the heterogeneous genotype to this antibiotic in biopsies obtained from symptomatic children</t>
  </si>
  <si>
    <t>[Jairo Aguilera-Correa, John; Agudo, Sonia; Somodevilla, Angela; Llorca, Laura; Alarcon, Teresa] Hosp Univ La Princesa, Inst Invest Sanitaria Princesa IIS IP, Dept Microbiol, Madrid, Spain; [Jairo Aguilera-Correa, John; Alarcon, Teresa] Autonomous Univ Madrid, Sch Med, Dept Prevent Med Publ Hlth &amp; Microbiol, Madrid, Spain; [Urruzuno, Pedro] Hosp Univ Doce Octubre, Unidad Gastroenterol Pediat, Madrid, Spain; [Barrio, Josefa] Hosp Univ Fuenlabrada, Unidad Gastroenterol Pediat, Madrid, Spain; [Jose Martinez, Maria] Hosp Univ Nino Jesus, Unidad Gastroenterol Pediat, Madrid, Spain</t>
  </si>
  <si>
    <t>Alarcon, T (reprint author), Hosp Univ La Princesa, Inst Invest Sanitaria Princesa IIS IP, Dept Microbiol, Madrid, Spain.; Alarcon, T (reprint author), Autonomous Univ Madrid, Sch Med, Dept Prevent Med Publ Hlth &amp; Microbiol, Madrid, Spain.</t>
  </si>
  <si>
    <t>Alarcon, T; Urruzuno, P; Martinez, MJ; Domingo, D; Llorca, L; Correa, A; Lopez-Brea, M</t>
  </si>
  <si>
    <t>Antimicrobial susceptibility of 6 antimicrobial agents in Helicobacter pylori clinical isolates by using EUCAST breakpoints compared with previously used breakpoints</t>
  </si>
  <si>
    <t>[Alarcon, Teresa; Domingo, Diego; Llorca, Laura; Correa, Ana; Lopez-Brea, Manuel] Hosp Univ Princesa, Inst Invest Sanitaria Princesa IIS IP, Serv Microbiol, Madrid, Spain; [Alarcon, Teresa] Univ Autonoma Madrid, Fac Med, Dept Med Preventiva Salud Publ &amp; Microbiol, Madrid, Spain; [Urruzuno, Pedro] Hosp 12 Octubre, Inst Invest, Hosp Univ Doce Octubre, Unidad Gastroenterol Pediat, Madrid, Spain; [Josefa Martinez, Maria] Hosp Univ Nino Jesus, Inst Invest Sanitaria Princesa IIS IP, Unidad Gastroenterol Pediat, Madrid, Spain</t>
  </si>
  <si>
    <t>Alarcon, T (reprint author), Hosp Univ Princesa, Inst Invest Sanitaria Princesa IIS IP, Serv Microbiol, Madrid, Spain.; Alarcon, T (reprint author), Univ Autonoma Madrid, Fac Med, Dept Med Preventiva Salud Publ &amp; Microbiol, Madrid, Spain.</t>
  </si>
  <si>
    <t>Salinero-Fort, MA; Andres-Rebollo, FJS; Gomez-Campelo, P; de Burgos-Lunar, C; Cardenas-Valladolid, J; Abanades-Herranz, JC; Otero-Puime, A; Jimenez-Garcia, R; Lopez-de-Andres, A; de Miguel-Yanes, JM</t>
  </si>
  <si>
    <t>Body mass index and all-cause mortality among type 2 diabetes mellitus patients: Findings from the 5-year follow-up of the MADIABETES cohort</t>
  </si>
  <si>
    <t>[Salinero-Fort, M. A.] Consejeria Sanidad, Subdirecc Gen Invest Sanitaria, C Aduana 29, Madrid 28013, Spain; [Salinero-Fort, M. A.; San Andres-Rebollo, F. J.; Gomez-Campelo, P.; de Burgos-Lunar, C.; Cardenas-Valladolid, J.; Abanades-Herranz, J. C.; Jimenez-Garcia, R.; Lopez-de-Andres, A.; de Miguel-Yanes, J. M.] MADIABETES Res Grp, Madrid, Spain; [Salinero-Fort, M. A.; Gomez-Campelo, P.; de Burgos-Lunar, C.; Cardenas-Valladolid, J.; Abanades-Herranz, J. C.] Aging &amp; Fragil Elderly Grp IdiPAZ, Madrid, Spain; [Salinero-Fort, M. A.; de Burgos-Lunar, C.] Red Invest Serv Salud Enfermedades Cron REDISSEC, Madrid, Spain; [San Andres-Rebollo, F. J.] Ctr Salud Las Calesas, Madrid, Spain; [Gomez-Campelo, P.] Hosp La Paz, Inst Hlth Res IdiPAZ, Serv Madrileno Salud, Plataloma Apoyo Invest Novel PAIN Platform, Madrid, Spain; [de Burgos-Lunar, C.] Consejeria Sanidad, Subdirecc Promoc Prevent &amp; Educ Salud, Direct Gen Salud Publ, Madrid, Spain; [Jimenez-Garcia, R.; Lopez-de-Andres, A.] Univ Rey Juan Carlos, Fac Ciencias Salud, Dept Med Prevent &amp; Salud Publ, Campus Alcorcon, Madrid, Spain; [Cardenas-Valladolid, J.] Gerencia Asistencial Atenc Primaria, Direct Tecn Sistemas Informat, Madrid, Spain; [Abanades-Herranz, J. C.] Ctr Salud Monovar, Serv Madrileno Salud, Madrid, Spain; [Otero-Puime, A.] Univ Autonoma Madrid, Fac Med, Dept Med &amp; Salud Publ, Madrid, Spain; [de Miguel-Yanes, J. M.] Hosp Gregoria Maranon, Madrid, Spain; [de Miguel-Yanes, J. M.] Univ Complutense, Fac Med, Madrid, Spain</t>
  </si>
  <si>
    <t>Salinero-Fort, MA (reprint author), Consejeria Sanidad, Subdirecc Gen Invest Sanitaria, C Aduana 29, Madrid 28013, Spain.</t>
  </si>
  <si>
    <t>Jimenez-Trujillo, I; Jimenez-Garcia, R; de Miguel-Diez, J; de Miguel-Yanes, JM; Hernandez-Barrera, V; Mendez-Bailon, M; Perez-Farinos, N; Salinero-Fort, MA; Lopez-de-Andres, A</t>
  </si>
  <si>
    <t>Incidence, characteristic and outcomes of ventilator-associated pneumonia among type 2 diabetes patients: An observational population-based study in Spain</t>
  </si>
  <si>
    <t>[Jimenez-Trujillo, Isabel; Jimenez-Garcia, Rodrigo; Hernandez-Barrera, Valentin; Lopez-de-Andres, Ana] Rey Juan Carlos Univ, Hlth Sci Fac, Prevent Med &amp; Publ Hlth Teaching &amp; Res Unit, Alcorcon, Comunidad De Ma, Spain; [de Miguel-Diez, Javier] Hosp Gen Univ Gregorio Maranon, Resp Care Dept, Comunidad De Madrid, Spain; [de Miguel-Yanes, Jose M.] Hosp Gen Univ Gregorio Maranon, Internal Med Dept, Comunidad De Madrid, Spain; [Mendez-Bailon, Manuel] Hosp Univ Clin San Carlos, Internal Med Dept, Madrid, Comunidad De Ma, Spain; [Perez-Farinos, Napoleon] Minist Hlth Social Serv &amp; Equal, Hlth Secur Agcy, Madrid, Comunidad De Ma, Spain; [Salinero-Fort, Miguel-Angel] Consejeria Sanidad, Subdirecc Gen Invest Sanitaria, Madrid, Spain</t>
  </si>
  <si>
    <t>Jimenez-Garcia, R (reprint author), Rey Juan Carlos Univ, Hlth Sci Fac, Prevent Med &amp; Publ Hlth Teaching &amp; Res Unit, Avda Atenas S-N, Madrid 28922, Spain.</t>
  </si>
  <si>
    <t>Lopez-de-Andres, A; de Miguel-Yanes, JM; Hernandez-Barrera, V; Mendez-Bailon, M; Gonzalez-Pascual, M; de Miguel-Diez, J; Salinero-Fort, MA; Perez-Farinos, N; Jimenez-Trujillo, I; Jimenez-Garcia, R</t>
  </si>
  <si>
    <t>Renal transplant among type 1 and type 2 diabetes patients in Spain: A population-based study from 2002 to 2013</t>
  </si>
  <si>
    <t>[Lopez-de-Andres, Ana; Hernandez-Barrera, Valentin; Gonzalez-Pascual, Montserrat; Jimenez-Trujillo, Isabel; Jimenez-Garcia, Rodrigo] Rey Juan Carlos Univ, Fac Hlth Sci, Prevent Med &amp; Publ Hlth Teaching &amp; Res Unit, Ave Atenas S-N, Madrid 28292, Spain; [de Miguel-Yanes, Jose M.] Univ Gregorio Maranon, Gen Hosp, Dept Internal Med, 46 Doctor Esquerdo, Madrid 28007, Spain; [Mendez-Bailon, Manuel] Hosp Univ Clin San Carlos, Dept Internal Med, Profesor Martin Lagos S-N, Madrid 28040, Spain; [de Miguel-Diez, Javier] Univ Complutense Madrid, Resp Care Dept, Univ Gregorio Maranon, Gen Hosp, 46 Doctor Esquerdo, Madrid 28007, Spain; [Salinero-Fort, Miguel A.] Direcc Tecn Docencia &amp; Invest, Gerencia Atenc Primaria, Gerencia Atenc Primaria 24, Madrid 28003, Spain; [Perez-Farinos, Napoleon] Hlth Secur Agcy, Minist Hlth Social Serv &amp; Equal, Madrid 28071, Spain</t>
  </si>
  <si>
    <t>de Miguel-Yanes, JM (reprint author), Univ Gregorio Maranon, Gen Hosp, Dept Internal Med, 46 Doctor Esquerdo, Madrid 28007, Spain.</t>
  </si>
  <si>
    <t>Ramirez-Martin, R; Alcala, MVC; Alarcon, T; Queipo, R; German, PPR; Puime, AO; Gonzalez-Montalvo, JI</t>
  </si>
  <si>
    <t>Comprehensive geriatric assessment for identifying older people at risk of hip fracture: cross-sectional study with comparative group</t>
  </si>
  <si>
    <t>FAMILY PRACTICE</t>
  </si>
  <si>
    <t>[Ramirez-Martin, Raquel; Alarcon, Teresa; Rios German, Peggy Paola; Ignacio Gonzalez-Montalvo, Juan] La Paz Univ Hosp, Dept Geriatr, Paseo Castellana 261, Madrid 28046, Spain; [Ramirez-Martin, Raquel; Castell Alcala, Maria Victoria; Alarcon, Teresa; Queipo, Rocio; Otero Puime, Angel; Ignacio Gonzalez-Montalvo, Juan] La Paz Univ Hosp, Res Inst, Madrid, Spain; [Castell Alcala, Maria Victoria; Ignacio Gonzalez-Montalvo, Juan] Univ Autonoma Madrid, Dept Med, Madrid, Spain; [Castell Alcala, Maria Victoria] Hlth Ctr Dr Castroviejo, Madrid, Spain; [Queipo, Rocio; Otero Puime, Angel] Univ Autonoma Madrid, Prevent Med Dept, Madrid, Spain</t>
  </si>
  <si>
    <t>Ramirez-Martin, R (reprint author), La Paz Univ Hosp, Dept Geriatr, Paseo Castellana 261, Madrid 28046, Spain.</t>
  </si>
  <si>
    <t>0263-2136</t>
  </si>
  <si>
    <t>Zunzunegui, MV; Belanger, E; Benmarhnia, T; Gobbo, M; Otero, A; Beland, F; Zunzunegui, F; Ribera-Casado, JM</t>
  </si>
  <si>
    <t>Financial fraud and health: the case of Spain</t>
  </si>
  <si>
    <t>GACETA SANITARIA</t>
  </si>
  <si>
    <t>[Victoria Zunzunegui, Maria; Belanger, Emmanuelle; Beland, Francois] Univ Montreal, IRSPUM, Montreal, PQ, Canada; [Benmarhnia, Tarik] Univ Calif San Diego, Dept Family Med &amp; Publ Hlth, San Diego, CA 92103 USA; [Benmarhnia, Tarik] Univ Calif San Diego, Scripps Inst Oceanog, San Diego, CA 92103 USA; [Otero, Angel] Univ Autonoma Madrid, Fac Med, Dept Med Prevent, Madrid, Spain; [Zunzunegui, Fernando] Univ Carlos III, Fac Derecho, Dept Private Law, Madrid, Spain; [Manuel Ribera-Casado, Jose] Hosp Clin San Carlos, Serv Geriatria, Madrid, Spain; [Gobbo, Milena] Finsalud, Madrid, Spain</t>
  </si>
  <si>
    <t>Zunzunegui, MV (reprint author), Univ Montreal, IRSPUM, Montreal, PQ, Canada.</t>
  </si>
  <si>
    <t>0213-9111</t>
  </si>
  <si>
    <t>Salinero-Fort, MA; San Andres-Rebollo, J; Gomez-Campelo, P; de Andres, AL; Jimenez-Garcia, R</t>
  </si>
  <si>
    <t>Response to cardiovascular and all-cause mortality in patients with type 2 diabetes mellitus and chronic kidney disease</t>
  </si>
  <si>
    <t>JOURNAL OF DIABETES AND ITS COMPLICATIONS</t>
  </si>
  <si>
    <t>[Angel Salinero-Fort, Miguel] Consejeria Sanidad, Madrid, Spain; [San Andres-Rebollo, Javier] Ctr Salud Las Calesas, Serv Madrileno Salud, Madrid, Spain; [Gomez-Campelo, Paloma] Hosp La Paz Inst Hlth Res IdiPAZ, Plataforma Apoyo Invest Novel PAIN Platform, Madrid, Spain; [Lopez de Andres, Ana; Jimenez-Garcia, Rodrigo] Univ Rey Juan Carlos, Fac Ciencias Salud, Madrid, Spain</t>
  </si>
  <si>
    <t>Salinero-Fort, MA (reprint author), Consejeria Sanidad, Madrid, Spain.</t>
  </si>
  <si>
    <t>1056-8727</t>
  </si>
  <si>
    <t>Lopez, EG; Lazaro, MIG; Puime, AO</t>
  </si>
  <si>
    <t>Family medicine in the training of the doctors of the future, and nowadays</t>
  </si>
  <si>
    <t>[Gonzalez Lopez, Esteban; Garcia Lazaro, Maria Isabel] Univ Autonoma Madrid, Fac Med, Dept Med, Unidad Docente Med Familia Atenc Primaria, Madrid, Spain; [Otero Puime, Angel] Univ Autonoma Madrid, Fac Med, Dept Med Prevent, Unidad Docente Med Familia Atenc Primaria, Madrid, Spain</t>
  </si>
  <si>
    <t>Lopez, EG (reprint author), Univ Autonoma Madrid, Fac Med, Dept Med, Unidad Docente Med Familia Atenc Primaria, Madrid, Spain.</t>
  </si>
  <si>
    <t>Alarcon, T; Llorca, L; Perez-Perez, G</t>
  </si>
  <si>
    <t>Impact of the Microbiota and Gastric Disease Development by Helicobacter pylori</t>
  </si>
  <si>
    <t>MOLECULAR PATHOGENESIS AND SIGNAL TRANSDUCTION BY HELICOBACTER PYLORI</t>
  </si>
  <si>
    <t>[Alarcon, Teresa; Llorca, Laura] Hosp Univ La Princesa, Dept Microbiol, Inst Invest Sanitaria Princesa, Madrid, Spain; [Alarcon, Teresa] Autonomous Univ Madrid, Sch Med, Dept Prevent Med Publ Hlth &amp; Microbiol, Madrid, Spain; [Perez-Perez, Guillermo] NYU, Langone Med Ctr, Dept Med &amp; Microbiol, New York, NY 10003 USA</t>
  </si>
  <si>
    <t>Perez-Perez, G (reprint author), NYU, Langone Med Ctr, Dept Med &amp; Microbiol, New York, NY 10003 USA.</t>
  </si>
  <si>
    <t>0070-217X</t>
  </si>
  <si>
    <t>Saez-Lopez, P; Branas, F; Sanchez-Hernandez, N; Alonso-Garcia, N; Gonzalez-Montalvo, JI</t>
  </si>
  <si>
    <t>Hip fracture registries: utility, description, and comparison</t>
  </si>
  <si>
    <t>[Saez-Lopez, P.] Complejo Asistencial Univ, Geriatr Unit, Avila, Spain; [Saez-Lopez, P.] Complejo Asistencial Univ, Orthogeriatr Working Grp, Castilla Leon Cantabria &amp; Rioja Soc Traumatol, Avila, Spain; [Branas, F.] Hosp Univ Infanta Leonor, Geriatr &amp; Internal Med Dept, Madrid, Spain; [Branas, F.; Alonso-Garcia, N.] Madrid Geriatr &amp; Gerontol Soc, Madrid, Spain; [Sanchez-Hernandez, N.; Alonso-Garcia, N.] Complejo Asistencial Univ, Dept Traumatol, Avila, Spain; [Gonzalez-Montalvo, J. I.] Hosp La Paz Res Fdn, IdiPAZ, Madrid, Spain; [Gonzalez-Montalvo, J. I.] Univ Autonoma Madrid, Dept Med, Madrid, Spain; [Gonzalez-Montalvo, J. I.] Hosp Univ La Paz, Dept Geriatr, Madrid, Spain</t>
  </si>
  <si>
    <t>Branas, F (reprint author), Hosp Univ Infanta Leonor, Geriatr &amp; Internal Med Dept, Madrid, Spain.; Branas, F (reprint author), Madrid Geriatr &amp; Gerontol Soc, Madrid, Spain.</t>
  </si>
  <si>
    <t>Llorca, L; Perez-Perez, G; Urruzuno, P; Martinez, MJ; Iizumi, T; Gao, Z; Sohn, J; Chung, J; Cox, L; Simon-Soro, A; Mira, A; Alarcon, T</t>
  </si>
  <si>
    <t>Characterization of the Gastric Microbiota in a Pediatric Population According to Helicobacter pylori Status</t>
  </si>
  <si>
    <t>[Llorca, Laura; Alarcon, Teresa] Hosp Univ La Princesa, Inst Invest Sanitaria Princesa, Dept Microbiol, Diego de Leon 62, Madrid 28006, Spain; [Perez-Perez, Guillermo; Iizumi, Tadasu; Gao, Zhan; Sohn, Jiho; Chung, Jennifer; Cox, Laura] NYU, Dept Med &amp; Microbiol, Langone Med Ctr, New York, NY USA; [Urruzuno, Pedro] Hosp Univ Doce Octubre, Dept Pediat, Madrid, Spain; [Josefa Martinez, Maria] Hosp Univ Nino Jesus, Dept Pediatrics, Madrid, Spain; [Simon-Soro, Aurea; Mira, Alex] FISABIO Fdn, Dept Genom &amp; Hlth, Ctr Adv Res Publ Hlth, Valencia, Spain; [Alarcon, Teresa] Autonomous Univ Madrid, Sch Med, Dept Prevent Med Publ Hlth &amp; Microbiol, Madrid, Spain</t>
  </si>
  <si>
    <t>Llorca, L (reprint author), Hosp Univ La Princesa, Inst Invest Sanitaria Princesa, Dept Microbiol, Diego de Leon 62, Madrid 28006, Spain.</t>
  </si>
  <si>
    <t>del Rio, VC; Mostaza, J; Lahoz, C; Sanchez-Arroyo, V; Sabin, C; Lopez, S; Patron, P; Fernandez-Garcia, P; Fernandez-Puntero, B; Vicent, D; Montesano-Sanchez, L; Garcia-Iglesias, F; Gonzalez-Alegre, T; Estirado, E; Laguna, F; de Burgos-Lunar, C; Gomez-Campelo, P; Abanades-Herranz, JC; de Miguel-Yanes, JM; Salinero-Fort, MA</t>
  </si>
  <si>
    <t>Prevalence of peripheral artery disease (PAD) and factors associated: An epidemiological analysis from the population-based Screening PRE-diabetes and type 2 DIAbetes (SPREDIA-2) study</t>
  </si>
  <si>
    <t>[Cornejo del Rio, V.; Mostaza, J.; Lahoz, C.; Sanchez-Arroyo, V.; Sabin, C.; Lopez, S.; Patron, P.; Fernandez-Garcia, P.; Fernandez-Puntero, B.; Vicent, D.; Garcia-Iglesias, F.; Gonzalez-Alegre, T.; Estirado, E.; Laguna, F.] Hosp Carlos III, Madrid, Spain; [Cornejo del Rio, V.] Hosp La Paz, Grp Invest Cuidados IdIPAZ, Madrid, Spain; [Vicent, D.; Gomez-Campelo, P.] Hosp Univ La Paz IdiPAZ, Inst Invest Sanitaria, Madrid, Spain; [Montesano-Sanchez, L.] Hosp Fuenlabrada, Madrid, Spain; [de Burgos-Lunar, C.] Consejeria Sanidad, Direcc Gen Salud Publ, Subdirecc Promoc Prevenc &amp; Educ Salud, Madrid, Spain; [de Burgos-Lunar, C.; Salinero-Fort, M. A.] Red Invest Serv Salud Enfermedades Cron REDISSEC, Madrid, Spain; [Gomez-Campelo, P.] IdiPAZ, Plataforma Apoyo Investigador Novel, Madrid, Spain; [Abanades-Herranz, J. C.] Ctr Salud Monovar, Madrid, Spain; [de Miguel-Yanes, J. M.] Hosp Gregorio Maranon, Madrid, Spain; [Salinero-Fort, M. A.] Consejeria Sanidad, Subdirecc Gen Invest Sanitaria, Madrid, Spain</t>
  </si>
  <si>
    <t>Salinero-Fort, MA (reprint author), Red Invest Serv Salud Enfermedades Cron REDISSEC, Madrid, Spain.; Salinero-Fort, MA (reprint author), Consejeria Sanidad, Subdirecc Gen Invest Sanitaria, Madrid, Spain.</t>
  </si>
  <si>
    <t>e0186220</t>
  </si>
  <si>
    <t>Gonzalez-Montalvo, Juan I; Alarcon, Teresa; Menendez-Colino, Rocio; Rios-German, Peggy P; Queipo, Rocio; Otero, Angel</t>
  </si>
  <si>
    <t>Fequency of sarcopenia and characteristics of the patients studied using uniform EWGSOP criteria in Spanish studies.</t>
  </si>
  <si>
    <t>REVISTA ESPANOLA DE GERIATRIA Y GERONTOLOGIA</t>
  </si>
  <si>
    <t>Servicio de Geriatria, Hospital Universitario La Paz, Madrid, Espana; Instituto de Investigacion, Hospital Universitario La Paz (IdiPAZ), Madrid, Espana; Departamento de Medicina, Universidad Autonoma de Madrid, Madrid, Espana. Electronic address: juanignacio.gonzalez@salud.madrid.org.</t>
  </si>
  <si>
    <t>2017  (Epub 2017 Feb 13)</t>
  </si>
  <si>
    <t>293-294</t>
  </si>
  <si>
    <t>Moral-Cuesta, Debora; Rodriguez-Sanchez, Isabel; Menendez-Colino, Rocio; Diaz-Sebastian, Jesus; Alarcon, Teresa; Martin Maestre, Isabel; Gonzalez-Montalvo, Juan Ignacio</t>
  </si>
  <si>
    <t>Functional consequences of fragile pelvis fracture. Description of several cases attended by a consultation Geriatrics team.</t>
  </si>
  <si>
    <t>Servicio de Geriatria, Instituto de Investigacion del Hospital La Paz (IdiPAZ), Madrid, Espana. Electronic address: debora.m902@gmail.com.</t>
  </si>
  <si>
    <t>2017 Aug 04 (Epub 2017 Aug 04)</t>
  </si>
  <si>
    <t>Condorhuaman-Alvarado, Patricia Ysabel; Menendez-Colino, Rocio; Mauleon-Ladrero, Coro; Diez-Sebastian, Jesus; Alarcon, Teresa; Gonzalez-Montalvo, Juan Ignacio</t>
  </si>
  <si>
    <t>Predictive factors of functional decline at hospital discharge in elderly patients hospitalised due to acute illness.</t>
  </si>
  <si>
    <t>Servicio de Geriatria, Hospital Universitario La Paz, Madrid, Espana. Electronic address: patricia.condorhuaman@salud.madrid.org.</t>
  </si>
  <si>
    <t>2017  (Epub 2017 Jun 03)</t>
  </si>
  <si>
    <t>253-256</t>
  </si>
  <si>
    <t>Rodriguez-Sanchez, Isabel; Moral-Cuesta, Debora; Menendez-Colino, Rocio; Gonzalez-Montalvo, Juan Ignacio</t>
  </si>
  <si>
    <t>Severe chronic hypocalcaemia in an asymptomatic patient.</t>
  </si>
  <si>
    <t>Servicio de Geriatria, Hospital Universitario La Paz, Madrid, Espana. Electronic address: isabelrs89@gmail.com.</t>
  </si>
  <si>
    <t>2017  (Epub 2016 Jun 01)</t>
  </si>
  <si>
    <t>171-172</t>
  </si>
  <si>
    <t>Jimenez-Garcia, R; Lopez-de-Andres, A; Hernandez-Barrera, V; Gomez-Campelo, P; Andres-Rebollo, FJS; de Burgos-Lunar, C; Cardenas-Valladolid, J; Abanades-Herranz, JC; Salinero-Fort, MA</t>
  </si>
  <si>
    <t>Influenza vaccination in people with type 2 diabetes, coverage, predictors of uptake, and perceptions. Result of the MADIABETES cohort a 7 years follow up study</t>
  </si>
  <si>
    <t>[Jimenez-Garcia, Rodrigo; Lopez-de-Andres, Ana; Hernandez-Barrera, Valentin] Rey Juan Carlos Univ, Fac Hlth Sci, Prevent Med &amp; Publ Hlth Teaching &amp; Res Unit, Madrid, Spain; [Gomez-Campelo, Paloma; de Burgos-Lunar, Carmen; Cardenas-Valladolid, Juan; Carlos Abanades-Herranz, Juan; Angel Salinero-Fort, Miguel] Hosp Univ La Paz, Aging &amp; Fragil Elderly Grp IdiPAZ, Madrid, Spain; [Gomez-Campelo, Paloma; San Andres-Rebollo, Francisco J.; de Burgos-Lunar, Carmen; Cardenas-Valladolid, Juan; Carlos Abanades-Herranz, Juan; Angel Salinero-Fort, Miguel] MADIABETES Res Grp, Madrid, Spain; [Gomez-Campelo, Paloma; de Burgos-Lunar, Carmen] Hosp Univ La Paz, Inst Hlth Res IdiPAZ, Plataforma Apoyo Invest Novel PAIN Platform, Madrid, Spain; [San Andres-Rebollo, Francisco J.] Ctr Salud Calesas, Madrid, Spain; [de Burgos-Lunar, Carmen] Consejeria Sanidad, Direcc Gen Salud Publ, Subdirecc Promoc Prevenc &amp; Educ Salud, Madrid, Spain; [de Burgos-Lunar, Carmen; Angel Salinero-Fort, Miguel] Red Invest Serv Salud Enfermedades Cron REDISSEC, Madrid, Spain; [Cardenas-Valladolid, Juan] Serv Madrileno Salud, Direcc Tecn Sistemas Informac, Gerencia Asistencial Atenc Primaria, Madrid, Spain; [Cardenas-Valladolid, Juan] Univ Alfonso X el Sabio, Madrid, Spain; [Carlos Abanades-Herranz, Juan] Ctr Salud Monovar, Madrid, Spain; [Angel Salinero-Fort, Miguel] Consejeria Sanidad, Subdirecc Gen Invest Sanitaria, Madrid, Spain</t>
  </si>
  <si>
    <t>Jimenez-Garcia, R (reprint author), Rey Juan Carlos Univ, Prevent Med Unit, Avda Atenas S-N, Madrid 28922, Spain.</t>
  </si>
  <si>
    <t>JAN 3</t>
  </si>
  <si>
    <t>Mclin, VA; Allen, U; Boyer, O; Bucuvalas, J; Colledan, M; Cuturi, MC; d'Antiga, L; Debray, D; Dezsofi, A; de Goyet, JD; Dhawan, A; Durmaz, O; Falk, C; Feng, S; Fischler, B; Franchi-Abella, S; Frauca, E; Ganschow, R; Gottschalk, S; Hadzic, N; Hierro, L; Horslen, S; Hubscher, S; Karam, V; Kelly, D; Maecker-Kolhoff, B; Mazariegos, G; McKiernan, P; Melk, A; Nobili, V; Ozgenc, F; Reding, R; Sciveres, M; Sharif, K; Socha, P; Toso, C; Vajro, P; Verma, A; Wildhaber, BE; Baumann, U</t>
  </si>
  <si>
    <t>Early and Late Factors Impacting Patient and Graft Outcome in Pediatric Liver Transplantation: Summary of an ESPGHAN Monothematic Conference</t>
  </si>
  <si>
    <t>[Mclin, Valerie A.; Wildhaber, Barbara E.] Univ Hosp Geneva, Swiss Ctr Liver Dis Children, Rue Willy Donze 6, CH-1205 Geneva, Switzerland; [Allen, Upton] Univ Toronto, Hosp Sick Children, Div Infect Dis &amp; Transplant &amp; Regenerat Med Ctr, Toronto, ON, Canada; [Boyer, Olivia] Paris Descartes Univ Sorbonne Paris Cite, Necker Enfants Malades Hosp, AP HP, Imagine Inst,Pediat Nephrol, Paris, France; [Bucuvalas, John] Cincinnati Childrens Hosp, Pediat Liver Care Ctr, Cincinnati, OH USA; [Colledan, Michele] Osped Papa Giovanni XXIII, Dept Surg, Bergamo, Italy; [Cuturi, Maria-Cristina] Univ Nantes, Fac Med, Nantes, France; [d'Antiga, Lorenzo] Osped Papa Giovanni XXIII, Pediat Hepatol Gastroenterol &amp; Trans plantat, Bergamo, Italy; [Debray, Dominique] Necker Enfants Malades Hosp, Pediat Hepatol Unit, Paris, France; [Dezsofi, Antal] Semmelweis Univ, Dept Pediat 1, Budapest, Hungary; [de Goyet, Jean de Ville] Univ Tor Vergata, Rome, Italy; [Dhawan, Anil] Kings Coll Hosp London, Pediat Liver GI &amp; Nutr Ctr, London, England; [Durmaz, Ozlem] Istanbul Univ, Fac Med, Istanbul, Turkey; [Falk, Christine] Hannover Med Sch, Inst Transplant Immunol, FIB Tx, Hannover, Germany; [Feng, Sandy] Univ Calif San Francisco, Abdominal Transplant Surg, San Francisco, CA 94143 USA; [Fischler, Bjorn] Karolinska Univ Hosp, Dept Pediat, CLINTEC Karolinska Inst, Stockholm, Sweden; [Franchi-Abella, Stephanie] Hop Univ Paris Sud, AP HP, Hop Bicetre, Dept Pediat Radiol, Le Kremlin Bicetre, France; [Frauca, Esteban; Hierro, Loreto] Hosp Univ Infantil Paz, Pediat Hepatol &amp; Liver Transplantat, Madrid, Spain; [Ganschow, Rainer] Univ Childrens Hosp Bonn, Dept Pediat, Bonn, Germany; [Gottschalk, Stephen] Texas Childrens Hosp, Baylor Coll Med, Houston Methodist Hosp, Ctr Cell &amp; Gene Therapy, Houston, TX 77030 USA; [Gottschalk, Stephen] Texas Childrens Hosp, Coll Med, Houston Methodist Hosp, Texas Childrens Canc Ctr, Houston, TX 77030 USA; [Hadzic, Nedim] Kings Coll London, Pediat Liver GI &amp; Nutr Ctr, London, England; [Horslen, Simon] Seattle Chil drens Hosp, Seattle, WA USA; [Horslen, Simon] Univ Washington, Seattle, WA 98195 USA; [Hubscher, Stefan] Sch Canc Sci, Birmingham, AL USA; [Hubscher, Stefan] Univ Birmingham, Queen Elizabeth Hosp, Dept Cell Pathol, Birmingham, AL USA; [Karam, Vincent] Hop Paul Brousse, AP HP, European Transplant Registry, Villejuif, France; [Kelly, Deirdre; McKiernan, Patrick; Sharif, Khalid] Birmingham Childrens Hosp, Liver Unit, Birmingham, W Midlands, England; [Maecker-Kolhoff, Britta] Hannover Med Sch, Dept Hematol &amp; Oncol, Hannover, Germany; [Maecker-Kolhoff, Britta] Hannover Med Sch, Integrated Res &amp; Treatment Ctr Transplantat, Hannover, Germany; [Mazariegos, George] Childrens Hosp Pittsburgh, Hillman Ctr Pediat Transplantat, Pittsburgh, PA 15213 USA; [Melk, Anette] Univ Salerno, Sect Pediat, Surg &amp; Dent Scuola Med Salernitana, Dept Med, Baronissi, Italy; [Nobili, Valerio] Bambino Gesu Pediat Hosp, Rome, Italy; [Ozgenc, Funda] Ege Univ, Dept Pediat Gastroenterol Hepatol &amp; Nutr, Izmir, Turkey; [Reding, Raymond] Catholic Univ Louvain, Clin Univ St Luc, Pediatr Surg &amp; Transplantat Unit, Brussels, Belgium; [Sciveres, Marco] Univ Pittsburgh, Med Ctr, ISMETT, Palermo, Italy; [Socha, Piotr] Childrens Mem Hosp, Warsaw, Poland; [Toso, Christian] Fac Med, Div Abdominal &amp; Transplant Surg, Geneva, Switzerland; [Toso, Christian] Univ Hosp Geneva, Geneva, Switzerland; [Vajro, Pietro] Univ Salerno, Baronissi, Italy; [Verma, Anita] Kings Coll Hosp London, Inst Liver Studies, London, England; [Baumann, Ulrich] Hannover Med Sch, Div Pediat Gastroenterol &amp; Hepatol, Dept Pediat Kidney Liver &amp; Metab Dis, Hannover, Germany</t>
  </si>
  <si>
    <t>Mclin, VA (reprint author), Univ Hosp Geneva, Swiss Ctr Liver Dis Children, Rue Willy Donze 6, CH-1205 Geneva, Switzerland.</t>
  </si>
  <si>
    <t>E53</t>
  </si>
  <si>
    <t>E59</t>
  </si>
  <si>
    <t>Perez-Miguelsanz, J; Vallecillo, N; Garrido, F; Reytor, E; Perez-Sala, D; Pajares, MA</t>
  </si>
  <si>
    <t>Betaine homocysteine S-methyltransferase emerges as a new player of the nuclear methionine cycle</t>
  </si>
  <si>
    <t>BIOCHIMICA ET BIOPHYSICA ACTA-MOLECULAR CELL RESEARCH</t>
  </si>
  <si>
    <t>[Perez-Miguelsanz, Juliana; Vallecillo, Nestor; Garrido, Francisco; Reytor, Edel; Pajares, Maria A.] CSIC UAM, Inst Invest Biomed Alberto Sols, Arturo Duperier 4, Madrid 28029, Spain; [Perez-Miguelsanz, Juliana] Univ Complutense Madrid, Fac Med, Dept Anat &amp; Embriol Humanas, Plaza Ramon y Cajal S-N, Madrid 28040, Spain; [Perez-Sala, Dolores] CSIC, Ctr Invest Biol, Ramiro de Maeztu 9, Madrid 28040, Spain; [Pajares, Maria A.] Inst Invest Sanitaria La Paz IdiPAZ, Paseo Castellana 261, Madrid 28046, Spain</t>
  </si>
  <si>
    <t>Pajares, MA (reprint author), CSIC UAM, Inst Invest Biomed Alberto Sols, Arturo Duperier 4, Madrid 28029, Spain.</t>
  </si>
  <si>
    <t>0167-4889</t>
  </si>
  <si>
    <t>Jahnel, J; Zohrer, E; Fischler, B; D'Antiga, L; Debray, D; Dezsofi, A; Haas, D; Hadzic, N; Jacquemin, E; Lamireau, T; Maggiore, G; McKiernan, PJ; Calvo, PL; Verkade, HJ; Hierro, L; McLin, V; Baumann, U; Gonzales, E</t>
  </si>
  <si>
    <t>Attempt to Determine the Prevalence of Two Inborn Errors of Primary Bile Acid Synthesis: Results of a European Survey</t>
  </si>
  <si>
    <t>[Jahnel, Joerg; Zoehrer, Evelyn] Med Univ Graz, Dept Paediat &amp; Adolescent Med, Graz, Austria; [Fischler, Bjorn] Karolinska Univ Hosp, CLINTEC, Dept Paediat, Stockholm, Sweden; [D'Antiga, Lorenzo] Hosp Papa Giovanni XXIII, Paediat Hepatol Gastroenterol &amp; Transplantat, Bergamo, Italy; [Debray, Dominique] Hop Necker Enfants Malad, Pediat Hepatol Unit, Paris, France; [Dezsofi, Antal] Semmelweis Univ, Dept Paediat 1, Budapest, Hungary; [Haas, Dorothea] Univ Childrens Hosp Heidelberg, Div Neuropediatr &amp; Metab Med, Heidelberg, Germany; [Hadzic, Nedim] Kings Coll Hosp London, Paediat Ctr Hepatol Gastroenterol &amp; Nutr, London, England; [Jacquemin, Emmanuel; Gonzales, Emmanuel] Univ Paris Sud 11, Hop Bicetre, AP HP, Pediat Hepatol &amp; Liver Transplantat Unit,Referenc, Le Kremlin Bicetre, France; [Jacquemin, Emmanuel; Gonzales, Emmanuel] Univ Paris Sud 11, INSERM, UMR S 1174, Le Kremlin Bicetre, France; [Lamireau, Thierry] Univ Childrens Hosp, Paediat Hepatol &amp; Gastroenterol Unit, Bordeaux, France; [Maggiore, Giuseppe] Univ Ferrara, Paediat Sect, Dept Med Sci, Univ Hosp Arcispedale St Anna, Ferrara, Italy; [McKiernan, Pat J.] Univ Pittsburgh, Childrens Hosp Pittsburgh UPMC, Div Gastroenterol Hepatol Nutr, Pittsburgh, PA USA; [Calvo, Pier L.] Univ Turin, Dept Pediat, Pediat Gastroenterol Unit, Azienda Osped Univ Citta Salute &amp; Sci Torino, Turin, Italy; [Verkade, Henkjan J.] Univ Groningen, Univ Med Ctr Groningen, Dept Paediat, Groningen, Netherlands; [Hierro, Loreto] Hosp Infantil Univ La Paz, Paediat Hepatol Serv, Madrid, Spain; [McLin, Valerie] Univ Hosp Geneva, Dept Pediat, Paediat Gastroenterol Unit, Geneva, Switzerland; [Baumann, Ulrich] Hannover Med Sch, Dept Paediat Kidney Liver &amp; Metab Dis, Div Paediat Gastroenterol &amp; Hepatol, Hannover, Germany</t>
  </si>
  <si>
    <t>Gonzales, E (reprint author), Hop Bicetre, Serv Hepatol &amp; Transplantat Hepat Pediatr, 78 Rue Gen Leclerc, F-94275 Le Kremlin Bicetre, France.</t>
  </si>
  <si>
    <t>Webb, N; Baumann, U; Camino, M; Frauca, E; Undre, N</t>
  </si>
  <si>
    <t>PHARMACOKINETICS OF TACROLIMUS GRANULES IN PEDIATRIC DE NOVO LIVER, KIDNEY, AND HEART TRANSPLANTATION: THE OPTION STUDY.</t>
  </si>
  <si>
    <t>[Webb, N.] Royal Manchester Childrens Hosp, Dept Paediat Nephrol, Manchester, Lancs, England; [Baumann, U.] Hannover Med Sch, Childrens Hosp, Div Pediat Gastroenterol &amp; Hepatol, Hannover, Germany; [Camino, M.] Hosp Gregorio Maranon, Dept Pediat Cardiol, Madrid, Spain; [Frauca, E.] Hosp Univ La Paz, Madrid, Spain; [Undre, N.] Astellas Pharma Europe Ltd, Chertsey, Surrey, England</t>
  </si>
  <si>
    <t>Lloyd, C; Arshad, A; Jara, P; Burdelski, M; Becker, M; Gridelli, B; Boillot, O; Manzanares, J; Colledan, M; Jacquemin, E; Reding, R; Kelly, D</t>
  </si>
  <si>
    <t>LONG TERM FOLLOW-UP OF CHILDREN RECEIVING TACROLIMUS OR CICLOSPORIN A-MICROEMULSION POST LIVER TRANSPLANTATION.</t>
  </si>
  <si>
    <t>[Lloyd, C.; Arshad, A.; Kelly, D.] Birmingham Childrens Hosp, Liver Unit, Birmingham, W Midlands, England; [Jara, P.] Hosp Infantil La Paz, Dept Paediat Hepatol, Madrid, Spain; [Burdelski, M.] Univ Krankenhaus Eppendorf, Kinderklin, Padiatr Gastroenterol, Hamburg, Germany; [Becker, M.] Campus Virchow Klinikum, Univ Klin Charite, Berlin, Germany; [Gridelli, B.] Osped Riuniti Bergamo, Chirurg Gen 3, Ctr Trapianto Fegato Pediat, Bergamo, Italy; [Boillot, O.] Hop Edourd Herriot, Serv Transplantat Hepat, Lyon, France; [Manzanares, J.] Hosp Materno Infantil Doce Octubre, Serv Gastroenterol, Madrid, Spain; [Colledan, M.] Osped Papa Giovanni XXIII, Dept Surg, Bergamo, Italy; [Jacquemin, E.] Hop Bicetre, Pediat Hepatol &amp; Liver Transplantat Unit, Paris, France; [Reding, R.] Catholic Univ Louvain, Clin Univ St Luc, Dept Chirurg, Paediat Liver Transplantat Program, Brussels, Belgium</t>
  </si>
  <si>
    <t>Partearroyo, T; Vallecillo, N; Pajares, MA; Varela-Moreiras, G; Varela-Nieto, I</t>
  </si>
  <si>
    <t>Cochlear Homocysteine Metabolism at the Crossroad of Nutrition and Sensorineural Hearing Loss</t>
  </si>
  <si>
    <t>FRONTIERS IN MOLECULAR NEUROSCIENCE</t>
  </si>
  <si>
    <t>[Partearroyo, Teresa; Varela-Moreiras, Gregorio] Univ CEU San Pablo, Fac Farm, Dept Ciencias Farmacaut &amp; Salud, Madrid, Spain; [Vallecillo, Nestor; Pajares, Maria A.; Varela-Nieto, Isabel] UAM, CSIC, Inst Invest Biomed Alberto Sols, Dept Fisiopatol &amp; Sistema Nervios, Madrid, Spain; [Vallecillo, Nestor; Varela-Nieto, Isabel] Inst Salud Carlos III, CIBERER, Madrid, Spain; [Pajares, Maria A.; Varela-Nieto, Isabel] Inst Invest Sanitaria La Paz IdiPAZ, Invest Otoneurocirugia, Madrid, Spain</t>
  </si>
  <si>
    <t>Varela-Nieto, I (reprint author), UAM, CSIC, Inst Invest Biomed Alberto Sols, Dept Fisiopatol &amp; Sistema Nervios, Madrid, Spain.; Varela-Nieto, I (reprint author), Inst Salud Carlos III, CIBERER, Madrid, Spain.; Varela-Nieto, I (reprint author), Inst Invest Sanitaria La Paz IdiPAZ, Invest Otoneurocirugia, Madrid, Spain.</t>
  </si>
  <si>
    <t>1662-5099</t>
  </si>
  <si>
    <t>APR 25</t>
  </si>
  <si>
    <t>Partearroyo, T; Vallecillo, N; de la Rosa, LR; Zeisel, SH; Pajares, MA; Varela-Nieto, I; Varela, G</t>
  </si>
  <si>
    <t>COCHLEAR HOMOCYSTEINE METABOLISM AND RELATED PATHWAYS IN THE BHMT -/- MOUSE</t>
  </si>
  <si>
    <t>ANNALS OF NUTRITION AND METABOLISM</t>
  </si>
  <si>
    <t>[Partearroyo, Teresa] CEU San Pablo Univ, Dept Pharmaceut &amp; Hlth Sci, Fac Pharm, Madrid, Spain; [Vallecillo, Nestor] UAM, Ctr Invest Biomed Red Enfermedades Raras CIBERER, Inst Salud Carlos III, Biochem,Inst Invest Biomed Alberto Sols,CSIC, Madrid, Spain; [Rodriguez de la Rosa, Lourdes; Pajares, Maria A.] UAM, Ctr Invest Biomed Red Enfermedades Raras CIBERER, Inst Salud Carlos III, Inst Invest Biomed Alberto Sols,CSIC, Madrid, Spain; [Zeisel, Steven H.] Univ North Carolina Chapel Hill, Inst Nutr Res, Kannapolis, NS, Canada; [Varela-Nieto, Isabel] UAM, Ctr Invest Biomed Red Enfermedades Raras CIBERER, Inst Salud Carlos III, Chem,Inst Invest Biomed Alberto Sols,CSIC, Madrid, Spain; [Varela, Gregorio] Univ CEU San Pablo, Dept Ciencias Farmaceut &amp; Salud, Fac Farm, Madrid, Spain</t>
  </si>
  <si>
    <t>0250-6807</t>
  </si>
  <si>
    <t>Treatment of Chronic Hepatitis C Virus Infection in Children. A Position Paper by the Hepatology Committee of European Society of Paediatric Gastroenterology, Hepatology and Nutrition.</t>
  </si>
  <si>
    <t>Indolfi, Giuseppe; Hierro, Loreto; Dezsofi, Antal; Jahnel, Jorg; Debray, Dominique; Hadzic, Nedim; Czubowski, Piotr; Gupte, Girish; Mozer-Glassberg, Yael; van der Woerd, Wendy; Smets, Francoise; Verkade, Henkjan J; Fischler, Bjorn</t>
  </si>
  <si>
    <t>Journal of pediatric gastroenterology and nutrition</t>
  </si>
  <si>
    <t>2017 Dec 28 (Epub 2017 Dec 28)</t>
  </si>
  <si>
    <t>Paediatric and Liver Unit, Meyer Children's University Hospital of Florence, Firenze, Italy.</t>
  </si>
  <si>
    <t>Diagnosis and Management of Paediatric Autoimmune Liver Disease: ESPGHAN Hepatology Committee Position Statement.</t>
  </si>
  <si>
    <t>Mieli-Vergani, Giorgina; Vergani, Diego; Baumann, Ulrich; Czubkowski, Piotr; Debray, Dominique; Dezsofi, Antal; Fischler, Bjorn; Gupte, Girish; Hierro, Loreto; Indolfi, Giuseppe; Jahnel, Jorg; Smets, Francoise; Verkade, Henkjan J; Hadzic, Nedim</t>
  </si>
  <si>
    <t>*MowatLabs, Paediatric Liver, GI &amp; Nutrition Centre, King's College Hospital, London, UK Padiatrische Gastroenterologie und Hepatologie, Medizinische Hochschule Hannover, Germany The Children's Memorial Health Institute, Department of Gastroenterology, Hepatology, Nutrition Disturbances and Pediatrics, Warsaw, Poland Pediatric Hepatology Unit, AP-HP-Hopital Necker Enfants Malades, Paris, France ||First Department of Paediatrics, Semmelweis University, Budapest, Hungary Dept Paediatrics, Karolinska University Hospital, CLINTEC, Karolinska Institutet, Stockholm, Sweden #Liver Unit (Including Small Bowel Transplantation), Department of Gastroenterology and Nutrition, Birmingham Children's Hospital, Birmingham, UK **Hospital Infantil Universitario La Paz, Madrid, Spain Paediatric and Liver Unit, Meyer Children's University Hospital of Florence, Firenze, Italy Division of General Pediatrics, Department of Pediatrics and Adolescent Medicine, Medical University of Graz, Graz, Austria UCL, Cliniques Universitaires Saint-Luc, Pediatric Gastroenterology and Hepatology, Brussels, Belgium ||||Dept of Pediatrics, Center for Liver, Digestive, and Metabolic Diseases, University Medical Center Groningen, Groningen, the Netherlands Paediatric Liver, GI &amp; Nutrition Centre, King's College Hospital, London, UK.</t>
  </si>
  <si>
    <t>Update on lysosomal acid lipase deficiency: Diagnosis, treatment and patient management.</t>
  </si>
  <si>
    <t>Camarena, Carmen; Aldamiz-Echevarria, Luis J; Polo, Begona; Barba Romero, Miguel A; Garcia, Inmaculada; Cebolla, Jorge J; Ros, Emilio</t>
  </si>
  <si>
    <t>429.e1-429.e10</t>
  </si>
  <si>
    <t>2017 May 10 (Epub 2017 Mar 09)</t>
  </si>
  <si>
    <t>Servicio de Hepatologia Infantil, Hospital La Paz, Madrid, Espana.</t>
  </si>
  <si>
    <t>Erratum to "Multidisciplinary units in tertiary referral hospitals to improve management of Wilson disease" &lt;[Gastroenterol Hepatol 39 (2016) 571-573]&gt;.</t>
  </si>
  <si>
    <t>Bruguera, Miguel; Jara, Paloma; Berenguer, Marina; Marino, Zoe</t>
  </si>
  <si>
    <t>Gastroenterologia y hepatologia</t>
  </si>
  <si>
    <t>2017 May (Epub 2017 Mar 30)</t>
  </si>
  <si>
    <t>Servicio de Hepatologia, Hospital Clinic, Barcelona, Espana. Electronic address: bruguera@clinic.cat.</t>
  </si>
  <si>
    <t>0210-5705</t>
  </si>
  <si>
    <t>Bygum, A; Busse, P; Caballero, T; Maurer, M</t>
  </si>
  <si>
    <t>Disease Severity, Activity, Impact, and Control and How to Assess Them in Patients with Hereditary Angioedema.</t>
  </si>
  <si>
    <t>FRONTIERS IN MEDICINE</t>
  </si>
  <si>
    <t>[Bygum, Anette] Odense Univ Hosp, HAE Ctr Denmark, Dept Dermatol, Odense, Denmark; [Bygum, Anette] Odense Univ Hosp, Allergy Ctr, Odense, Denmark; [Busse, Paula] Icahn Sch Med Mt Sinai, New York, NY 10029 USA; [Caballero, Teresa] Hosp La Paz, Inst Hlth Res IdiPaz, CIBERER U754, Dept Allergy, Madrid, Spain; [Maurer, Marcus] Charite, Dept Dermatol &amp; Allergy, Berlin, Germany</t>
  </si>
  <si>
    <t>Maurer, M (reprint author), Charite, Dept Dermatol &amp; Allergy, Berlin, Germany.</t>
  </si>
  <si>
    <t>2296-858X</t>
  </si>
  <si>
    <t>DEC 4</t>
  </si>
  <si>
    <t>Maurer, M; Caballero, T; Aberer, W; Zanichelli, A; Bouillet, L; Bygum, A; Grumach, A; Pommie, C; Andresen, I; Longhurst, H</t>
  </si>
  <si>
    <t>LONGITUDINAL NATURAL HISTORY OF PATIENTS WITH TYPE I/II HEREDITARY ANGIOEDEMA: ICATIBANT OUTCOME SURVEY DATA</t>
  </si>
  <si>
    <t>S42</t>
  </si>
  <si>
    <t>S43</t>
  </si>
  <si>
    <t>Farkas, H; Reshef, A; Aberer, W; Caballero, T; McCarthy, L; Hao, J; Nothaft, W; Schranz, J; Bernstein, JA; Li, HH</t>
  </si>
  <si>
    <t>Treatment Effect and Safety of Icatibant in Pediatric Patients with Hereditary Angioedema</t>
  </si>
  <si>
    <t>JOURNAL OF ALLERGY AND CLINICAL IMMUNOLOGY-IN PRACTICE</t>
  </si>
  <si>
    <t>[Farkas, Henriette] Semmelweis Univ, Dept Internal Med 3, Hungarian Angioedema Ctr, Budapest, Hungary; [Reshef, Avner] Chaim Sheba Med Ctr, Allergy Immunol &amp; Angiodema Ctr, Tel Hashomer, Israel; [Aberer, Werner] Med Univ Graz, Dept Dermatol &amp; Venerol, Graz, Austria; [Caballero, Teresa] Hosp La Paz Inst Hlth Res IdiPaz, Allergy Dept, Biomed Res Network Rare Dis, CIBERER,U754, Madrid, Spain; [McCarthy, Laura; Hao, James; Nothaft, Wolfram; Schranz, Jennifer] Shire, Lexington, MA USA; [Bernstein, Jonathan A.] Univ Cincinnati, Phys Immunol Res Ctr, Cincinnati, OH USA; [Li, H. Henry] Inst Asthma &amp; Allergy, Chevy Chase, MD USA</t>
  </si>
  <si>
    <t>Farkas, H (reprint author), Semmelweis Univ, Kutvolgyiut 4, H-1125 Budapest, Hungary.</t>
  </si>
  <si>
    <t>2213-2198</t>
  </si>
  <si>
    <t>Melero, C; Quirce, S; Huerta, A; Uria, E; Cuesta, M; Brosa, M</t>
  </si>
  <si>
    <t>ECONOMIC IMPACT OF SEVERE ASTHMA IN SPAIN: OBSERVATIONAL LONGITUDINAL MULTICENTER STUDY</t>
  </si>
  <si>
    <t>VALUE IN HEALTH</t>
  </si>
  <si>
    <t>[Melero, C.] Hosp Univ 12 Octubre, Madrid, Spain; [Quirce, S.] Hosp Univ La Paz Madrid, Madrid, Spain; [Huerta, A.] GlaxoSmithKline, Tres Cantos, Madrid, Spain; [Uria, E.; Cuesta, M.; Brosa, M.] Oblikue Consulting, Barcelona, Spain</t>
  </si>
  <si>
    <t>1098-3015</t>
  </si>
  <si>
    <t>OCT-NOV</t>
  </si>
  <si>
    <t>A644</t>
  </si>
  <si>
    <t>Valero, A; Quirce, S; Davila, I; Delgado, J; Dominguez-Ortega, J</t>
  </si>
  <si>
    <t>Allergic respiratory disease: Different allergens, different symptoms</t>
  </si>
  <si>
    <t>[Valero, A.] Hosp Clin Barcelona, CIBERES, IDIBAPS, Pneumol &amp; Allergy Dept,Clin &amp; Expt Resp Immunoall, Barcelona, Spain; [Quirce, S.; Dominguez-Ortega, J.] Hosp Univ La Paz, CIBERES, CIBER Enfermedades Resp, Dept Allergy,Healthcare Res Inst IdiPAZ, Madrid, Spain; [Davila, I.] Hosp Univ Salamanca, IBSAL, Immunoallergy Dept, Salamanca, Spain; [Delgado, J.] Hosp Virgen Macarena, Dept Allergy, Seville, Spain</t>
  </si>
  <si>
    <t>Valero, A (reprint author), Hosp Clin Barcelona, CIBERES, IDIBAPS, Pneumol &amp; Allergy Dept,Clin &amp; Expt Resp Immunoall, Barcelona, Spain.</t>
  </si>
  <si>
    <t>Sanchez-Garcia, S; Mena, AH; Quirce, S</t>
  </si>
  <si>
    <t>Biomarkers in inflammometry pediatric asthma: utility in daily clinical practice</t>
  </si>
  <si>
    <t>EUROPEAN CLINICAL RESPIRATORY JOURNAL</t>
  </si>
  <si>
    <t>[Sanchez-Garcia, Silvia] Hosp Infantil Univ Nino Jesus, Allergy Sect, Madrid, Spain; [Sanchez-Garcia, Silvia] Hlth Res Inst La Princesa, Madrid, Spain; [Habernau Mena, Alicia] Hosp Merida, Allergy Sect, Badajoz, Spain; [Quirce, Santiago] Hosp Univ La Paz, Dept Allergy, CIBER Resp Dis, Madrid, Spain; [Quirce, Santiago] CIBER Resp Dis CIBERES, Madrid, Spain</t>
  </si>
  <si>
    <t>Sanchez-Garcia, S (reprint author), Hosp Infantil Univ Nino Jesus, Allergy Sect, Madrid, Spain.; Sanchez-Garcia, S (reprint author), Hlth Res Inst La Princesa, Madrid, Spain.</t>
  </si>
  <si>
    <t>2001-8525</t>
  </si>
  <si>
    <t>AUG 9</t>
  </si>
  <si>
    <t>Canas, JA; Sastre, BS; Rodrigo-Munoz, JM; Mazzeo, C; Barranco, P; Quirce, S; Izquierdo, M; Sastre, J; Del Pozo, V</t>
  </si>
  <si>
    <t>Eosinophil-derived exosomes from asthmatics modify functionality on airway structural cells</t>
  </si>
  <si>
    <t>[Canas, J. A.; Sastre, B. S.; Del Pozo, V] UAM, Dept Immunol, IIS Fdn Jimenez Diaz, Madrid, Spain; [Canas, J. A.; Sastre, B. S.; Barranco, P.; Quirce, S.; Del Pozo, V] CIBER Enfermedades Resp CIBERES, Madrid, Spain; [Rodrigo-Munoz, J. M.; Mazzeo, C.] IIS Fdn Jimenez Diaz, Dept Immunol, Madrid, Spain; [Barranco, P.; Quirce, S.] Hosp La Paz, Dept Allergy, Inst Hlth Res IdiPAZ, Madrid, Spain; [Izquierdo, M.] UAM, CSIC, Dept Biochem, Inst Invest Biomed Alberto Sols, Madrid, Spain; [Sastre, J.] Fdn Jimenez Diaz, Dept Allergy, Madrid, Spain</t>
  </si>
  <si>
    <t>Maurer, M; Caballero, T; Aberer, W; Zanichelli, A; Bouillet, L; Bygum, A; Grumach, AS; Pommie, C; Andresen, I; Longhurst, HJ</t>
  </si>
  <si>
    <t>Longitudinal natural history of patients with type I or II hereditary angioedema: data from the icatibant outcome survey</t>
  </si>
  <si>
    <t>[Maurer, M.] Charite, Allergie Ctr Charite, Dept Dermatol &amp; Allergy, Berlin, Germany; [Caballero, T.] Hosp La Paz, Inst Hlth Res IdiPaz, Biomed Res Network Rare Dis CIBERER, Allergy Dept,U754, Madrid, Spain; [Aberer, W.] Med Univ Graz, Dept Dermatol &amp; Venereol, Graz, Austria; [Zanichelli, A.] Univ Milan, Osped Luigi Sacco, Dipartimento Sci Biomed &amp; Clin Luigi Sacco, Milan, Italy; [Bouillet, L.] Grenoble Univ Hosp, Natl Reference Ctr Angioedema, Internal Med Dept, Grenoble, France; [Bygum, A.] Odense Univ Hosp, Dept Dermatol, Odense, Denmark; [Bygum, A.] Odense Univ Hosp, Allergy Ctr, Odense, Denmark; [Grumach, A. S.] Fac Med ABC, Clin Immunol, Sao Paulo, Brazil; [Pommie, C.; Andresen, I] Shire, Zug, Switzerland; [Longhurst, H. J.] Barts Hlth NHS Trust, Dept Immunol, London, England</t>
  </si>
  <si>
    <t>Longhurst, H; Cicardi, M; Zuraw, B; Craig, T; Caballero, T; Farkas, H; Tarzi, M; Pragst, I; Feuersenger, H; Jacobs, I</t>
  </si>
  <si>
    <t>Subcutaneous C1-INH (SC) preparation (CSL830) in the prevention of Hereditary Angioedema (HAE) attacks: First findings from the COMPACT extension study</t>
  </si>
  <si>
    <t>[Longhurst, H.] Barts Hlth NHS Trust, London, England; [Cicardi, M.] Univ Milan, Milan, Italy; [Zuraw, B.] Univ Calif San Diego, La Jolla, CA USA; [Craig, T.] Penn State Hershey Med Ctr, Hershey, PA USA; [Caballero, T.] Hosp La Paz, Inst Hlth Res IdiPaz, Madrid, Spain; [Farkas, H.] Semmelweis Univ, Budapest, Hungary; [Tarzi, M.] Brighton &amp; Sussex Med Sch, Brighton, E Sussex, England; [Pragst, I; Feuersenger, H.; Jacobs, I] CSL Behring GmBH, Marburg, Germany</t>
  </si>
  <si>
    <t>Maurer, M; Caballero, T; Bouillet, L; Aberer, W; Grumach, AS; Longhurst, HJ; Zanichelli, A; Bygum, A; Pommie, C; Andresen, I</t>
  </si>
  <si>
    <t>Gender analysis of baseline characteristics and treatment outcomes in patients (pts) with hereditary angioedema type I/II: findings from the icatibant outcomes survey</t>
  </si>
  <si>
    <t>[Maurer, M.] Charite Univ Med Berlin, Allergie Ctr Charite, Dept Dermatol &amp; Allergy, Berlin, Germany; [Caballero, T.] Hosp La Paz Inst Hlth Res IdiPaz, Allergy Dept, Biomed Res Network Rare Dis CIBERER, U754, Madrid, Spain; [Bouillet, L.] Grenoble Univ Hosp, Dept Internal Med, Natl Reference Ctr Angioedema, Grenoble, France; [Aberer, W.] Med Univ Graz, Dept Dermatol &amp; Venereol, Graz, Austria; [Grumach, A. S.] Fac Med ABC, Clin Immunol, Santo Andre, Brazil; [Longhurst, H. J.] Barts Hlth NHS Trust, Dept Immunol, London, England; [Zanichelli, A.] Univ Milan, Dept Biomed &amp; Clin Sci Luigi Sacco, ASST Fatebenefratelli Sacco, Milan, Italy; [Bygum, A.] Odense Univ Hosp, Dept Dermatol, Odense, Denmark; [Bygum, A.] Odense Univ Hosp, Allergy Ctr, Odense, Denmark; [Pommie, C.; Andresen, I] Shire, Zug, Switzerland</t>
  </si>
  <si>
    <t>Sanchez-Jareno, M; Barranco, P; Valbuena, T; Dominguez-Ortega, J; Lopez-Carrasco, V; Quirce, S</t>
  </si>
  <si>
    <t>Changes in fractional exhaled nitric oxide levels after aspirin bronchial challenge</t>
  </si>
  <si>
    <t>[Sanchez-Jareno, M.; Barranco, P.; Dominguez-Ortega, J.; Lopez-Carrasco, V; Quirce, S.] Hosp Univ La Paz IdiPAZ, Dept Allergy, Madrid, Spain; [Valbuena, T.] Hosp Univ Infanta Sofia, Dept Allergy, San Sebastian De Reyes, Spain</t>
  </si>
  <si>
    <t>Katsaounou, P; Conde, LG; Kroegel, C; Gore, R; Menzella, F; Quirce, S; Morais-Almeida, M; Gasser, M; Kasujee, I</t>
  </si>
  <si>
    <t>The challenges of living with severe asthma in Europe</t>
  </si>
  <si>
    <t>[Katsaounou, P.] Univ Athens, Resp Med, Athens, Greece; [Katsaounou, P.] Novartis, Athens, Greece; [Conde, L. G.] Novartis Pharma AG, Basel, Switzerland; [Kroegel, C.] Med Univ Clin Jena, Dept Pneumol &amp; Allergy Immunol, Jena, Germany; [Gore, R.] Cambridge Univ Hosp NHS Fdn Trust, Addenbrookes Hosp, Cambridge, England; [Menzella, F.] Arcispedale Santa Maria Nuova, Pneumol Unit, Specialist Med Dept, Reggio Emilia, Italy; [Quirce, S.] Hosp La Paz, Dept Allergy, Madrid, Spain; [Morais-Almeida, M.] CUF Lisbon Allergy Ctr, Lisbon, Portugal; [Gasser, M.] GfK Switzerland AG, Basel, Switzerland; [Kasujee, I] Novartis Pharmaceut, Basel, Switzerland</t>
  </si>
  <si>
    <t>Caballero, ML; Marques, MA; Coman, I; Barranco, P; Quirce, S</t>
  </si>
  <si>
    <t>Allergens involved in wheat food allergy with sensitization through different routes: cutaneous or digestive</t>
  </si>
  <si>
    <t>[Caballero, M. L.; Barranco, P.; Quirce, S.] Hosp La Paz, Inst Hlth Res IdiPAZ, Madrid, Spain; [Marques, M. A.; Coman, I] Hosp La Paz, Madrid, Spain</t>
  </si>
  <si>
    <t>Marques-Mejias, MA; Garcia-Polo, J; Quirce, S; Caballero, T</t>
  </si>
  <si>
    <t>Allergic fungal rhinosinusitis: our experience in the last two decades</t>
  </si>
  <si>
    <t>[Marques-Mejias, M. A.; Quirce, S.; Caballero, T.] Hosp La Paz, Inst Hlth Res IdiPaz, Univ Hosp La Paz, Allergy Dept, Madrid, Spain; [Garcia-Polo, J.] Hosp La Paz, Inst Hlth Res IdiPaz, Univ Hosp La Paz, Otolaryngol Dept, Madrid, Spain</t>
  </si>
  <si>
    <t>Gonzalez-Cavero, L; Dominguez-Ortega, J; Cabanas-Moreno, R; Gonzalez-Munoz, LM; Quirce, S</t>
  </si>
  <si>
    <t>Lymphocyte activation test, an emerging tool in the diagnosis of drug allergy</t>
  </si>
  <si>
    <t>[Gonzalez-Cavero, L.; Dominguez-Ortega, J.; Cabanas-Moreno, R.; Gonzalez-Munoz, Lluch M.; Quirce, S.] Hosp Univ La Paz, Madrid, Spain</t>
  </si>
  <si>
    <t>Longhurst, HJ; Bouillet, L; Aberer, W; Caballero, T; Grumach, AS; Maurer, M; Zanichelli, A; Bygum, A; Pommie, C; Andresen, I</t>
  </si>
  <si>
    <t>Elderly vs younger patients (pts) with hereditary angioedema type I/II: safety analysis from the icatibant outcomes survey</t>
  </si>
  <si>
    <t>[Longhurst, H. J.] Barts Hlth NHS Trust, Dept Immunol, London, England; [Bouillet, L.] Grenoble Univ Hosp, Natl Reference Ctr Angioedema, Dept Internal Med, Grenoble, France; [Aberer, W.] Med Univ Graz, Dept Dermatol &amp; Venereol, Graz, Austria; [Caballero, T.] Hosp La Paz, Inst Hlth Res IdiPaz, Biomed Res Network Rare Dis CIBERER, Allergy Dept,U754, Madrid, Spain; [Grumach, A. S.] Fac Med ABC, Clin Immunol, Santo Andre, Brazil; [Maurer, M.] Charite, Dept Dermatol &amp; Allergy, Allergie Ctr Charite, Berlin, Germany; [Zanichelli, A.] Univ Milan, ASST Fatebenefratelli Sacco, Dept Biomed &amp; Clin Sci Luigi Sacco, Milan, Italy; [Bygum, A.] Odense Univ Hosp, Dept Dermatol, Odense, Denmark; [Bygum, A.] Odense Univ Hosp, Allergy Ctr, Odense, Denmark; [Pommie, C.; Andresen, I] Shire, Zug, Switzerland</t>
  </si>
  <si>
    <t>Tarzi, M; Cicardi, M; Zuraw, B; Craig, T; Longhurst, H; Caballero, T; Farkas, H; Pragst, I; Lawo, J; Machnig, T</t>
  </si>
  <si>
    <t>Prevention of Hereditary Angioedema (HAE) attacks with subcutaneous C1-INH (SC) preparation of CSL830 in the COMPACT study: Effects on severity and attack location</t>
  </si>
  <si>
    <t>[Tarzi, M.] Brighton &amp; Sussex Med Sch, Brighton, E Sussex, England; [Cicardi, M.] Univ Milan, Milan, Italy; [Zuraw, B.] Univ Calif San Diego, La Jolla, CA USA; [Craig, T.] Penn State Hershey Med Ctr, Hershey, PA USA; [Longhurst, H.] Barts Hlth NHS Trust, London, England; [Caballero, T.] Hosp La Paz Inst Hlth Res IdiPaz, Madrid, Spain; [Farkas, H.] Semmelweis Univ, Budapest, Hungary; [Pragst, I; Lawo, J.; Machnig, T.] CSL Behring GmBH, Marburg, Germany</t>
  </si>
  <si>
    <t>Dominguez-Ortega, J; Alonso, A; Torrecillas, M; Reche, M; Botella, I</t>
  </si>
  <si>
    <t>Similarities and differences between dog and cat allergy. The quasar group. pet-all project</t>
  </si>
  <si>
    <t>[Dominguez-Ortega, J.] Hosp Univ La Paz, Madrid, Spain; [Alonso, A.] Gabinete Med Paracelso, Valladolid, Spain; [Torrecillas, M.] Complejo Hosp Gen Univ Albacete, Albacete, Spain; [Reche, M.] Hosp Infanta Sofia, Madrid, Spain; [Botella, I] Stallergenes Greer, Madrid, Spain</t>
  </si>
  <si>
    <t>Entrala, A; Tomas, M; Bartolome, B; Caballero, M; Quirce, S</t>
  </si>
  <si>
    <t>Dermatitis caused by ingestion of Chia seeds</t>
  </si>
  <si>
    <t>[Entrala, A.; Tomas, M.; Quirce, S.] Hosp La Paz, Allergy Dept, Madrid, Spain; [Bartolome, B.] Roxall Espana, Bilbao, Spain; [Caballero, M.] Hosp La Paz, Inst Hlth Res IdiPAZ, Madrid, Spain</t>
  </si>
  <si>
    <t>Lopez-Vina, A; Giner, J; Molina, J; Palicio, J; Plaza, J; Quintano, JA; Quirce, S; Soria, C; Urendez, AM; Plaza, V</t>
  </si>
  <si>
    <t>Multidisciplinary Consensus on the Nonadherence to Clinical Management of Inhaled Therapy in Spanish asthma patients</t>
  </si>
  <si>
    <t>CLINICAL THERAPEUTICS</t>
  </si>
  <si>
    <t>[Lopez-Vina, Antolin] Hosp Univ Puerta de Hierro Majadahonda, Soc Espanola Neumol &amp; Cirugia Toracica, Madrid, Spain; [Giner, Jordi] Univ Autonoma Barcelona, Dept Med, Enfermeria Soc Espanola Neumol &amp; Cirugia Toracica, Dept Resp Med,Hosp Santa Creu &amp; Sant Pau,Inst Inv, Barcelona, Spain; [Molina, Jesus] Soc Espanola Med Familia &amp; Comunitaria, Equipo Atenc Primaria, Madrid, Spain; [Palicio, Javier] Federac Nacl Asociac Enfermedades Resp, Farm Dres Zamora Navarro, Murcia, Spain; [Plaza, Javier] Soc Espanola Farm Familiar &amp; Comunitaria, Farm Dres Zamora Navarro, Murcia, Spain; [Antonio Quintano, Jose] Ctr Salud Lucena I, Soc Espanola Med Atenc Primaria, Cordoba, Spain; [Quirce, Santiago] Hosp Univ La Paz, Soc Espanola Alergol &amp; Inmunol Clin, Madrid, Spain; [Soria, Cristina] Suportias, Psicol Salud, Madrid, Spain; [Maria Urendez, Ana] Enfermeria Soci Resp Atenc Primaria, Urgencias Atenc Primaria, Baleares, Spain; [Plaza, Vicente] Univ Autonoma Barcelona, Guia Espanola El Manejo Ssma, Dept Resp Med,Dept Med, Hosp Santa Creu &amp; Sant Pau,Inst Invest Biomed San, Barcelona, Spain</t>
  </si>
  <si>
    <t>Lopez-Vina, A (reprint author), Hosp Univ Puerta de Hierro Majadahonda, C Manuel de Falla 1, Madrid 28222, Spain.</t>
  </si>
  <si>
    <t>0149-2918</t>
  </si>
  <si>
    <t>Plaza, V; Alvarez, F; Calle, M; Casanova, C; Cosio, BG; Lopez-Vina, A; de Llano, LP; Quirce, S; Roman-Rodriguez, M; Soler-Cataluna, JJ; Miravitlles, M</t>
  </si>
  <si>
    <t>Consensus on the Asthma-COPD Overlap Syndrome (ACOS) Between the Spanish COPD Guidelines (GesEPOC) and the Spanish Guidelines on the Management of Asthma (GEMA)</t>
  </si>
  <si>
    <t>ARCHIVOS DE BRONCONEUMOLOGIA</t>
  </si>
  <si>
    <t>[Plaza, Vicente] Hosp Santa Creu &amp; Sant Pau, Serv Pneumol, Barcelona, Spain; [Alvarez, Francisco] Hosp Univ Virgen del Rocio, Serv Neumol, Seville, Spain; [Calle, Myriam] Hosp Clin San Carlos, Serv Neumol, Madrid, Spain; [Casanova, Ciro] Hosp Univ Nuestra Senora Candelaria, Serv Neumol, Santa Cruz De Tenerife, Spain; [Cosio, Borja G.] Hosp Univ Son Espases IdISBa, Serv Neumol, Palma De Mallorca, Illes Balears, Spain; [Lopez-Vina, Antolin] Hosp Univ Puerta de Hierro, Serv Neumol, Madrid, Spain; [Perez de Llano, Luis] Hosp Univ Lucus Augusti, Serv Neumol, Lugo, Spain; [Quirce, Santiago] Hosp Univ La Paz, Serv Alergol, Madrid, Spain; [Roman-Rodriguez, Miguel] Ctr Salud Son Pisa, Palma De Mallorca, Illes Balears, Spain; [Jose Soler-Cataluna, Juan] Hosp Arnau Vilanova, Serv Neumol, Valencia, Spain; [Miravitlles, Marc] Hosp Univ Vall dHebron, Serv Pneumol, Barcelona, Spain</t>
  </si>
  <si>
    <t>Plaza, V (reprint author), Hosp Santa Creu &amp; Sant Pau, Serv Pneumol, Barcelona, Spain.</t>
  </si>
  <si>
    <t>0300-2896</t>
  </si>
  <si>
    <t>Caballero, T; Prior, N</t>
  </si>
  <si>
    <t>Burden of Illness and Quality-of-Life Measures in Angioedema Conditions</t>
  </si>
  <si>
    <t>IMMUNOLOGY AND ALLERGY CLINICS OF NORTH AMERICA</t>
  </si>
  <si>
    <t>[Caballero, Teresa] Hosp La Paz, Inst Hlth Res IdiPaz, Allergy Dept, Paseo Castellana 261, Madrid 28046, Spain; [Caballero, Teresa] Hosp La Paz, Inst Hlth Res IdiPaz, CIBERER, U754, Madrid 28046, Spain; [Prior, Nieves] Hosp Univ Severn Ochoa, Allergy Dept, Ave Orellana S-N, Madrid 28911, Spain</t>
  </si>
  <si>
    <t>Caballero, T (reprint author), Hosp La Paz, Inst Hlth Res IdiPaz, Allergy Dept, Paseo Castellana 261, Madrid 28046, Spain.; Caballero, T (reprint author), Hosp La Paz, Inst Hlth Res IdiPaz, CIBERER, U754, Madrid 28046, Spain.; Caballero, T (reprint author), Hosp Univ La Paz, Serv Alergia, Paseo Castellana 261, Madrid 28046, Spain.</t>
  </si>
  <si>
    <t>0889-8561</t>
  </si>
  <si>
    <t>Aberer, W; Maurer, M; Bouillet, L; Zanichelli, A; Caballero, T; Longhurst, HJ; Perrin, A; Andresen, I</t>
  </si>
  <si>
    <t>Breakthrough attacks in patients with hereditary angioedema receiving long-term prophylaxis are responsive to icatibant: findings from the Icatibant Outcome Survey</t>
  </si>
  <si>
    <t>ALLERGY ASTHMA AND CLINICAL IMMUNOLOGY</t>
  </si>
  <si>
    <t>[Aberer, Werner] Med Univ Graz, Dept Dermatol &amp; Venerol, Auenbruggerpl 8, A-8036 Graz, Austria; [Maurer, Marcus] Charite Univ Med Berlin, Allergie Ctr Charite, Dept Dermatol &amp; Allergy, Charitepl 1, D-10117 Berlin, Germany; [Bouillet, Laurence] Grenoble Univ Hosp, Dept Internal Med, Natl Reference Ctr Angioedema, Blvd Chantourne,CS10217, F-38043 Grenoble, France; [Zanichelli, Andrea] Univ Milan, ASST Fatebenefratelli Sacco, Dept Biomed &amp; Clin Sci Luigi Sacco, Via GB Grassi 74, I-20157 Milan, Italy; [Caballero, Teresa] Hosp La Paz Inst Hlth Res IdiPaz, Biomed Res Network Rare Dis, Allergy Dept, CIBERER,U754, Paseo Castellana 261, Madrid 28046, Spain; [Longhurst, Hilary J.] Barts Hlth NHS Trust, Dept Immunol, 80 Newark St, London E1 2ES, England; [Perrin, Amandine; Andresen, Irmgard] Shire, Zahlerweg 10, CH-6300 Zug, Switzerland</t>
  </si>
  <si>
    <t>Aberer, W (reprint author), Med Univ Graz, Dept Dermatol &amp; Venerol, Auenbruggerpl 8, A-8036 Graz, Austria.</t>
  </si>
  <si>
    <t>1710-1484</t>
  </si>
  <si>
    <t>Caballero, T; Aberer, W; Longhurst, HJ; Maurer, M; Zanichelli, A; Perrin, A; Bouillet, L; Andresen, I</t>
  </si>
  <si>
    <t>The Icatibant Outcome Survey: experience of hereditary angioedema management from six European countries</t>
  </si>
  <si>
    <t>JOURNAL OF THE EUROPEAN ACADEMY OF DERMATOLOGY AND VENEREOLOGY</t>
  </si>
  <si>
    <t>[Caballero, T.] Hosp La Paz Inst Hlth Res IdiPaz, Allergy Dept, Biomed Res Network Rare Dis CIBERER U754, Madrid, Spain; [Aberer, W.] Med Univ Graz, Dept Dermatol &amp; Venerol, Graz, Austria; [Longhurst, H. J.] Barts Hlth NHS Trust, Dept Immunol, London, England; [Maurer, M.] Charite, Allergy Ctr Charite, Dept Dermatol &amp; Allergy, Berlin, Germany; [Zanichelli, A.] Luigi Sacco Hosp, Dept Biomed &amp; Clin Sci, Milan, Italy; [Perrin, A.; Andresen, I.] Shire, Zug, Switzerland; [Bouillet, L.] Grenoble Univ Hosp, Internal Med Dept, Natl Reference Ctr Angioedema, Grenoble, France</t>
  </si>
  <si>
    <t>Caballero, T (reprint author), Hosp La Paz Inst Hlth Res IdiPaz, Allergy Dept, Biomed Res Network Rare Dis CIBERER U754, Madrid, Spain.</t>
  </si>
  <si>
    <t>0926-9959</t>
  </si>
  <si>
    <t>Gomez-Traseira, C; Caballero, T</t>
  </si>
  <si>
    <t>ANGIOEDEMA AFTER CAESAREAN DELIVERY IN A PATIENT WITH HEREDITARY ANGIOEDEMA WITH NORMAL C1 INHIBITOR AND P. THR309LYS MUTATION IN THE F12 GENE - IS IT ALWAYS BRADYKININ-MEDIATED?</t>
  </si>
  <si>
    <t>CURRENT ALLERGY &amp; CLINICAL IMMUNOLOGY</t>
  </si>
  <si>
    <t>[Gomez-Traseira, Carmen; Caballero, Teresa] Hosp La Paz, Inst Hlth Res IdiPAZ, Allergy Dept, Madrid, Spain; [Caballero, Teresa] Ctr Invest Biomed Red Enfermedades Raras, Madrid, Spain</t>
  </si>
  <si>
    <t>Gomez-Traseira, C (reprint author), Hosp La Paz, Inst Hlth Res IdiPAZ, Allergy Dept, Madrid, Spain.</t>
  </si>
  <si>
    <t>1609-3607</t>
  </si>
  <si>
    <t>Zanichelli, A; Maurer, M; Aberer, W; Caballero, T; Longhurst, HJ; Bouillet, L; Fabien, V; Andresen, I</t>
  </si>
  <si>
    <t>Long-term safety of icatibant treatment of patients with angioedema in real-world clinical practice</t>
  </si>
  <si>
    <t>[Zanichelli, A.] Univ Milan, Dept Biomed &amp; Clin Sci Luigi Sacco, ASST Fatebenefratelli Sacco, Milan, Italy; [Maurer, M.] Charit Univ Med Berlin, Dept Dermatol &amp; Allergy, Berlin, Germany; [Aberer, W.] Med Univ Graz, Dept Dermatol &amp; Venerol, Graz, Austria; [Caballero, T.] Hosp La Paz, Dept Allergy, Biomed Res Network Rare Dis CIBERER, Inst Hlth Res IdiPaz,U754, Madrid U754, Spain; [Longhurst, H. J.] Barts Hlth NHS Trust, Dept Immunol, London, England; [Bouillet, L.] Grenoble Univ Hosp, Internal Med Dept, Natl Reference Ctr Angioedema, Grenoble, France; [Fabien, V.; Andresen, I.] Shire, Zug, Switzerland; [Fabien, V.] Vifor Pharma, Glattbrugg, Switzerland</t>
  </si>
  <si>
    <t>Zanichelli, A (reprint author), Univ Milan, Luigi Sacco Hosp Milan, Dept Biomed &amp; Clin Sci Luigi Sacco, Via GB Grassi 74, I-20157 Milan, Italy.</t>
  </si>
  <si>
    <t>Navarro, AM; Delgado, J; Munoz-Cano, RM; Dordal, MT; Valero, A; Quirce, S</t>
  </si>
  <si>
    <t>Allergic respiratory disease (ARD), setting forth the basics: proposals of an expert consensus report</t>
  </si>
  <si>
    <t>CLINICAL AND TRANSLATIONAL ALLERGY</t>
  </si>
  <si>
    <t>[Navarro, Ana M.] Hosp El Tomillar, UGC Allergy, Carretera Alcala Hermanas Km 6, Seville 41700, Spain; [Delgado, Julio] Hosp Univ Virgen Macarena, UGC Allergy, Seville, Spain; [Munoz-Cano, Rosa M.; Valero, Antonio] Hosp Clin Barcelona, Inst Invest Biomed August Pi Sunyer IDIBAPS, Dept Pneumol, Allergy Unit, Barcelona, Spain; [Dordal, M. Teresa] Hosp Municipal, Allergy Serv, Badalona Serv Assistencials, Badalona, Spain; [Dordal, M. Teresa] St Pere Claver Fundacio Sanitaria, Allergy Serv, Badalona, Spain; [Quirce, Santiago] Hosp La Paz, Dept Allergy, Inst Hlth Res IdiPAZ, Madrid, Spain</t>
  </si>
  <si>
    <t>Navarro, AM (reprint author), Hosp El Tomillar, UGC Allergy, Carretera Alcala Hermanas Km 6, Seville 41700, Spain.</t>
  </si>
  <si>
    <t>2045-7022</t>
  </si>
  <si>
    <t>Phillips-Angles, E; Barranco, P; Lluch-Bernal, M; Dominguez-Ortega, J; Lopez-Carrasco, V; Quirce, S</t>
  </si>
  <si>
    <t>Aspirin tolerance in patients with nonsteroidal anti-inflammatory druge exacerbated respiratory disease following treatment with omalizumab</t>
  </si>
  <si>
    <t>[Phillips-Angles, Elsa; Barranco, Pilar; Lluch-Bernal, Magdalena; Dominguez-Ortega, Javier; Lopez-Carrasco, Valentin; Quirce, Santiago] Hosp La Paz, Inst Hlth Res IdiPAZ, Dept Allergy, Madrid, Spain; [Barranco, Pilar; Dominguez-Ortega, Javier; Quirce, Santiago] CIBER Enfermedades Resp CIBERES, Madrid, Spain</t>
  </si>
  <si>
    <t>Phillips-Angles, E (reprint author), Hosp La Paz, Dept Allergy, Paseo Castellana 261, Madrid 28046, Spain.</t>
  </si>
  <si>
    <t>Buhl, R; Humbert, M; Bjermer, L; Chanez, P; Heaney, LG; Pavord, I; Quirce, S; Virchow, JC; Holgate, S</t>
  </si>
  <si>
    <t>Severe eosinophilic asthma: a roadmap to consensus</t>
  </si>
  <si>
    <t>[Buhl, Roland] Mainz Univ Hosp, Dept Pulm Med, Mainz, Germany; [Humbert, Marc] Univ Paris Sud, Dept Resp Med, Paris, France; [Bjermer, Leif] Skane Univ Hosp, Dept Resp Med &amp; Allergol, Lund, Sweden; [Chanez, Pascal] Aix Marseille Univ, Dept Resp Med, Marseille, France; [Heaney, Liam G.] Queens Univ Belfast, Dept Resp Med, Belfast, Antrim, North Ireland; [Pavord, Ian] Univ Oxford, Nuffield Dept Med, Oxford, England; [Quirce, Santiago] La Paz Univ Hosp, Dept Allergy Med, Madrid, Spain; [Virchow, Johann C.] Univ Rostock, Dept Pulm Med, Rostock, Germany; [Holgate, Stephen] Univ Southampton, Dept Clin &amp; Expt Sci, Southampton, Hants, England</t>
  </si>
  <si>
    <t>Holgate, S (reprint author), Southampton Gen Hosp, Mail Point 810,Level F,South Block,Tremona Rd, Southampton SO16 6YD, Hants, England.</t>
  </si>
  <si>
    <t>Miravitlles, M; Alvarez-Gutierrez, FJ; Calle, M; Casanova, C; Cosio, BG; Lopez-Vina, A; de Llano, LP; Quirce, S; Roman-Rodriguez, M; Soler-Cataluna, JJ; Plaza, V</t>
  </si>
  <si>
    <t>Algorithm for identification of asthma-COPD overlap: consensus between the Spanish COPD and asthma guidelines</t>
  </si>
  <si>
    <t>[Miravitlles, Marc] Hosp Univ Vall dHebron, Pneumol Dept, Pg Vall dHebron 119-129, Barcelona 08035, Spain; [Miravitlles, Marc; Cosio, Borja G.; Quirce, Santiago] CIBER Enfermedades Resp CIBERES, Barcelona, Spain; [Javier Alvarez-Gutierrez, Francisco] Virgen del Rocio Univ Hosp, Med Surg Unit Resp Dis, Biomed Inst Seville IBiS, Seville, Spain; [Calle, Myriam] Univ Complutense Madrid, Hosp Clin San Carlos, Dept Resp Med, Madrid, Spain; [Calle, Myriam] Inst Invest Biomed San Carlos IdISSC, Dept Med, Madrid, Spain; [Casanova, Ciro] Hosp Univ Nuestra Senora de la Candelaria, Santa Cruz De Tenerife, Spain; [Cosio, Borja G.] Hosp Univ Son Espases IdISPa, Palma De Mallorca, Spain; [Lopez-Vina, Antolin] Hosp Univ Puerta de Hierro Majadahonda, Madrid, Spain; [Perez de Llano, Luis] Hosp Univ LucusAugusti, Lugo, Spain; [Quirce, Santiago] Hosp La Paz, Inst Hlth Res IdiPAZ, Dept Allergy, Madrid, Spain; [Roman-Rodriguez, Miguel] IB Salut, Primary Healthcare Ctr Son Pisa, Palma De Mallorca, Spain; [Jose Soler-Cataluna, Juan] Hosp Arnau de Vilanova Lliria, Pneumol Dept, Valencia, Spain; [Plaza, Vicente] Hosp Santa CreuiSt Pau, Dept Resp Med, IIB St Pau, Barcelona, Spain; Univ Autonoma Barcelona, Dept Med, Barcelona, Spain</t>
  </si>
  <si>
    <t>Miravitlles, M (reprint author), Hosp Univ Vall dHebron, Pneumol Dept, Pg Vall dHebron 119-129, Barcelona 08035, Spain.</t>
  </si>
  <si>
    <t>Canas, JA; Sastre, B; Mazzeo, C; Fernandez-Nieto, M; Rodrigo-Munoz, JM; Gonzalez-Guerra, A; Izquierdo, M; Barranco, P; Quirce, S; Sastre, J; del Pozo, V</t>
  </si>
  <si>
    <t>Exosomes from eosinophils autoregulate and promote eosinophil functions</t>
  </si>
  <si>
    <t>JOURNAL OF LEUKOCYTE BIOLOGY</t>
  </si>
  <si>
    <t>[Antonio Canas, Jose; Sastre, Beatriz; Mazzeo, Carla; Manuel Rodrigo-Munoz, Jose; Gonzalez-Guerra, Andres; del Pozo, Victoria] Fdn Jimenez Diaz, IIS, Dept Immunol, Ave Reyes Catolicos 2, E-28040 Madrid, Spain; [Fernandez-Nieto, Mar; Sastre, Joaquin] Fdn Jimenez Diaz, IIS, Dept Allergy, Madrid, Spain; [Antonio Canas, Jose; Sastre, Beatriz; Fernandez-Nieto, Mar; Gonzalez-Guerra, Andres; Barranco, Pilar; Quirce, Santiago; Sastre, Joaquin; del Pozo, Victoria] CIBER Enfermedades Resp CIBERES, Madrid, Spain; [Izquierdo, Manuel] Univ Autonoma Madrid, Inst Invest Biomed Alberto Sols, Dept Biochem, CSIC,Fac Med, Madrid, Spain; [Barranco, Pilar; Quirce, Santiago] Hosp La Paz, Inst Hlth Res IdiPAZ, Dept Allergy, Madrid, Spain</t>
  </si>
  <si>
    <t>del Pozo, V (reprint author), Fdn Jimenez Diaz, IIS, Dept Immunol, Ave Reyes Catolicos 2, E-28040 Madrid, Spain.</t>
  </si>
  <si>
    <t>0741-5400</t>
  </si>
  <si>
    <t>Garcia-Ara, C; Pedrosa, M; Quirce, S; Caballero, T; Boyano-Martinez, T</t>
  </si>
  <si>
    <t>Sensitization to microarrayed species-specific plant components precedes that of cross-reacting allergens</t>
  </si>
  <si>
    <t>PEDIATRIC ALLERGY AND IMMUNOLOGY</t>
  </si>
  <si>
    <t>[Garcia-Ara, Carmen; Pedrosa, Maria; Quirce, Santiago; Caballero, Teresa; Boyano-Martinez, Teresa] Hosp La Paz, Dept Allergy, Inst Hlth Res IdiPAZ, Madrid, Spain</t>
  </si>
  <si>
    <t>Pedrosa, M (reprint author), Hosp La Paz, Dept Allergy, Inst Hlth Res IdiPAZ, Madrid, Spain.</t>
  </si>
  <si>
    <t>0905-6157</t>
  </si>
  <si>
    <t>Sanchez-Borges, M; Fernandez-Caldas, E; Thomas, WR; Chapman, MD; Lee, BW; Caraballo, L; Acevedo, N; Chew, FT; Ansotegui, IJ; Behrooz, L; Phipatanakul, W; van Wijk, RG; Pascal, D; Rosario, N; Ebisawa, M; Geller, M; Quirce, S; Vrtala, S; Valenta, R; Ollert, M; Canonica, GW; Calderon, MA; Barnes, CS; Custovic, A; Benjaponpitak, S; Capriles-Hulett, A</t>
  </si>
  <si>
    <t>International consensus (ICON) on: clinical consequences of mite hypersensitivity, a global problem</t>
  </si>
  <si>
    <t>WORLD ALLERGY ORGANIZATION JOURNAL</t>
  </si>
  <si>
    <t>[Sanchez-Borges, Mario; Capriles-Hulett, Arnaldo] Ctr Med Docente Trinidad, Allergy &amp; Clin Immunol Dept, Caracas, Venezuela; [Sanchez-Borges, Mario] Clin El Avila, 6a Transversal Urb Altamira,Piso 8,Consultoria 80, Caracas 1060, Venezuela; [Fernandez-Caldas, Enrique] Inmunotek SL, Madrid, Spain; [Fernandez-Caldas, Enrique] Univ S Florida, Coll Med, Div Allergy &amp; Immunol, Tampa, FL USA; [Thomas, Wayne R.] Univ Western Australia, Telethon Kids Inst, Crawley, WA, Australia; [Chapman, Martin D.] Indoor Biotechnol, Charlottesville, VA USA; [Lee, Bee Wah] Natl Univ Singapore, Yong Loo Lin Sch Med, Dept Paediat, Singapore, Singapore; [Caraballo, Luis] Univ Cartagena, Inst Immunol Res, Cartagena, Colombia; [Acevedo, Nathalie] Univ Cartagena, Cartagena, Colombia; [Chew, Fook Tim] Natl Univ Singapore, Dept Biol Sci, Allergy &amp; Mol Immunol Lab, Funct Genom Labs, Singapore, Singapore; [Ansotegui, Ignacio J.] Hosp Quiron Bizkaia, Dept Allergy &amp; Immunol, Bilbao, Spain; [Behrooz, Leili; Phipatanakul, Wanda] Harvard Med Sch, Boston Cshildrens Hosp, Div Immunol &amp; Allergy, Boston, MA USA; [van Wijk, Roy Gerth] Erasmus MC, Dept Internal Med, Allergol, Rotterdam, Netherlands; [Pascal, Demoly] Univ Hosp Montpellier, Dept Pulmonol, Div Allergy, Paris, France; [Pascal, Demoly] Sorbonne Univ, Montpellier &amp; Pierre Louis Inst Epidemiol &amp; Publ, Paris, France; [Rosario, Nelson] Univ Fed Parana, Rua Gen Carneiro, Curitiba, Parana, Brazil; [Ebisawa, Motohiro] Sagamihara Natl Hosp, Clin Res Ctr Allergol &amp; Rheumatol, Dept Allergy, Sagamihara, Kanagawa, Japan; [Geller, Mario] Acad Med Rio de Janeiro, Div Med, Rio De Janeiro, Brazil; [Quirce, Santiago] Hosp La Paz, Dept Allergy, Inst Hlth Res, Madrid, Spain; [Quirce, Santiago] CIBER Resp Dis CIBERES, Madrid, Spain; [Vrtala, Susanne; Valenta, Rudolf] Med Univ Vienna, Ctr Pathophysiol Infectiol &amp; Immunol, Dept Pathophysiol &amp; Allergy Res, Div Immunopathol, Vienna, Austria; [Ollert, Markus] Luxembourg Inst Hlth, Lab Immunogenet &amp; Allergol, Dept Infect &amp; Immun, Luxembourg, Luxembourg; [Canonica, Giorgio Walter] Univ Genoa, IRCCS AOU San Martino IST, Allergy &amp; Resp Dis Clin, Genoa, Italy; [Calderon, Moises A.] Imperial Coll London, NHLI, Sect Allergy &amp; Clin Immunol, London, England; [Barnes, Charles S.] Childrens Mercy Hosp, Div Allergy Immunol, Kansas City, MO 64108 USA; [Custovic, Adnan] Imperial Coll London, Dept Paediat, London, England; [Benjaponpitak, Suwat] Mahidol Univ, Ramathibodi Hosp, Dept Pediat, Div Pediat Allergy Immunol Rheumatol, Bangkok, Thailand</t>
  </si>
  <si>
    <t>Sanchez-Borges, M (reprint author), Ctr Med Docente Trinidad, Allergy &amp; Clin Immunol Dept, Caracas, Venezuela.; Sanchez-Borges, M (reprint author), Clin El Avila, 6a Transversal Urb Altamira,Piso 8,Consultoria 80, Caracas 1060, Venezuela.</t>
  </si>
  <si>
    <t>1939-4551</t>
  </si>
  <si>
    <t>APR 18</t>
  </si>
  <si>
    <t>Longhurst, HJ; Zanichelli, A; Caballero, T; Bouillet, L; Aberer, W; Maurer, M; Fain, O; Fabien, V; Andresen, I</t>
  </si>
  <si>
    <t>Comparing acquired angioedema with hereditary angioedema (types I/II): findings from the Icatibant Outcome Survey</t>
  </si>
  <si>
    <t>CLINICAL AND EXPERIMENTAL IMMUNOLOGY</t>
  </si>
  <si>
    <t>[Longhurst, H. J.] Barts Hlth NHS Trust, Dept Immunol, London, England; [Zanichelli, A.] Univ Milan, Luigi Sacco Hosp Milan, Dept Biomed &amp; Clin Sci Luigi Sacco, Milan, Italy; [Caballero, T.] Hosp La Paz, Dept Allergy, Biomed Res Network Rare Dis, Inst Hlth Res IdiPaz,CIBERER,U754, Madrid, Spain; [Bouillet, L.] Grenoble Univ Hosp, Dept Internal Med, Natl Reference Ctr Angioedema, Grenoble, France; [Aberer, W.] Med Univ Graz, Dept Dermatol &amp; Venerol, Graz, Austria; [Maurer, M.] Charite Univ MEd Berlin, Dept Dermatol &amp; Allergy, Allergie Ctr Charite, Berlin, Germany; [Fain, O.] Univ Paris 06, St Antoine Hosp, Dept Internal Med, DHU I2B, Paris, France; [Fabien, V.; Andresen, I.] Shire, Zug, Switzerland; [Fabien, V.] Vifor Pharma, Glattbrugg, Switzerland</t>
  </si>
  <si>
    <t>Longhurst, HJ (reprint author), Royal London Hosp, Whitechapel Rd, London E1 1BB, England.</t>
  </si>
  <si>
    <t>0009-9104</t>
  </si>
  <si>
    <t>Longhurst, H; Cicardi, M; Craig, T; Bork, K; Grattan, C; Baker, J; Li, HH; Reshef, A; Bonner, J; Bernstein, JA; Anderson, J; Lumry, WR; Farkas, H; Katelaris, CH; Sussman, GL; Jacobs, J; Riedl, M; Manning, ME; Hebert, J; Keith, PK; Kivity, S; Neri, S; Levy, DS; Baeza, ML; Nathan, R; Schwartz, LB; Caballero, T; Yang, W; Crisan, I; Hernandez, MD; Hussain, I; Tarzi, M; Ritchie, B; Kralickova, P; Guilarte, M; Rehman, SM; Banerji, A; Gower, RG; Bensen-Kennedy, D; Edelman, J; Feuersenger, H; Lawo, JP; Machnig, T; Pawaskar, D; Pragst, I; Zuraw, BL</t>
  </si>
  <si>
    <t>Prevention of Hereditary Angioedema Attacks with a Subcutaneous C1 Inhibitor</t>
  </si>
  <si>
    <t>[Longhurst, H.] Barts Hlth NHS Trust, London, England; [Grattan, C.] Guys Hosp, St Johns Inst Dermatol, London, England; [Tarzi, M.] Royal Sussex Cty Hosp, Clin Invest &amp; Res, Brighton, E Sussex, England; [Cicardi, M.] UO Med Gen, Osped Luigi Sacco, Milan, Italy; [Neri, S.] Univ Catania, Dept Internal Med, Catania, Italy; [Craig, T.] Penn State Hershey Allergy Asthma &amp; Immunol, Dept Med &amp; Pediat, Hershey, PA USA; [Bensen-Kennedy, D.; Edelman, J.; Pawaskar, D.] CSL Behring, King Of Prussia, PA USA; [Bork, K.] Johannes Gutenberg Univ Mainz, Dept Dermatol, Mainz, Germany; [Feuersenger, H.; Lawo, J. -P.; Machnig, T.; Pragst, I.] CSL Behring, Marburg, Germany; [Baker, J.] Baker Allergy Asthma &amp; Dermatol Res Ctr, Portland, OR USA; [Li, H. H.] Inst Asthma &amp; Allergy, Chevy Chase, MD USA; [Reshef, A.] Chaim Sheba Med Ctr, Allergy &amp; Immunol Unit, Tel Hashomer, Israel; [Kivity, S.] Tel Aviv Sourasky Med Ctr, Allergy &amp; Immunol Unit, Tel Aviv, Israel; [Bonner, J.; Anderson, J.] Clin Res Ctr Alabama, Birmingham, AL USA; [Bernstein, J. A.] Univ Cincinnati, Coll Med, Dept Internal Med, Allergy Sect Cincinnati, Cincinnati, OH USA; [Rehman, S. M.] Toledo Inst Clin Res, Toledo, OH USA; [Lumry, W. R.] Allergy Asthma Res Associates Res Ctr, Dallas, TX USA; [Farkas, H.] Semmelweis Univ, Dept Internal Med 3, Hungarian Angioedema Ctr, Budapest, Hungary; [Katelaris, C. H.] Campbelltown Hosp, Dept Med Immunol &amp; Allergy, Campbelltown, NSW, Australia; [Sussman, G. L.] St Michaels Hosp, Dept Clin Immunol &amp; Allergy, Toronto, ON, Canada; [Hebert, J.] Ctr Rech Appl Allergie Quebec, Quebec City, PQ, Canada; [Keith, P. K.] McMaster Univ, Hamilton, ON, Canada; [Yang, W.] Ottawa Allergy Res, Ottawa, ON, Canada; [Yang, W.] Univ Ottawa, Sch Med, Ottawa, ON, Canada; [Ritchie, B.] Univ Alberta Hosp, Edmonton, AB, Canada; [Jacobs, J.] Allergy &amp; Asthma Clin Res, Walnut Creek, CA USA; [Riedl, M.; Zuraw, B. L.] Univ Calif San Diego, Sch Med, La Jolla, CA 92093 USA; [Levy, D. S.] 705 W La Veta Ave,Suite 101, Orange, CA USA; [Manning, M. E.] Med Res Arizona, Scottsdale, AZ USA; [Baeza, M. L.] Hosp Gen Univ Gregorio Maranon, Gregorio Maranon, Spain; [Baeza, M. L.] Inst Hlth Res, Biomed Res Network Rare Diseases U761, Gregorio Maranon, Spain; [Caballero, T.] Hosp La Paz, Inst Hlth Res, Biomed Res Network Rare Dis, Allergy Dept, Madrid, Spain; [Hernandez, M. D.] Univ La Fe, IIS Hosp, Dept Allergy, Valencia, Spain; [Guilarte, M.] Hosp Univ Vall dHebron, Barcelona, Spain; [Nathan, R.] Asthma &amp; Allergy Assoc, Colorado Springs, CO USA; [Schwartz, L. B.] Virginia Commonwealth Univ, Dept Internal Med, Richmond, VA 23284 USA; [Crisan, I.] Spitalul Clin Municipal, Cluj Napoca, Romania; [Hussain, I.] Vital Prospects Clin Res Inst, Tulsa, OK USA; [Kralickova, P.] Univ Hosp, Inst Clin Immunol &amp; Allergol, Hradec Kralove, Czech Republic; [Banerji, A.] Massachusetts Gen Hosp, Div Rheumatol Allergy &amp; Immunol, Boston, MA 02114 USA; [Gower, R. G.] Marycliff Allergy Specialists, Spokane, WA USA</t>
  </si>
  <si>
    <t>Longhurst, H (reprint author), Longhurst Barts Hlth NHS Trust, Pathol &amp; Pharm Bldg,80 Newark St, London E1 2ES, England.</t>
  </si>
  <si>
    <t>Murillo-Cuesta, S; Vallecillo, N; Cediel, R; Celaya, AM; Lassaletta, L; Varela-Nieto, I; Contreras, J</t>
  </si>
  <si>
    <t>A Comparative Study of Drug Delivery Methods Targeted to the Mouse Inner Ear: Bullostomy Versus Transtympanic Injection</t>
  </si>
  <si>
    <t>JOVE-JOURNAL OF VISUALIZED EXPERIMENTS</t>
  </si>
  <si>
    <t>[Murillo-Cuesta, Silvia; Vallecillo, Nestor; Cediel, Rafael; Celaya, Adelaida M.; Varela-Nieto, Isabel; Contreras, Julio] Inst Invest Biomed IIBm Alberto Sols CSIC UAM, Madrid, Spain; [Murillo-Cuesta, Silvia; Cediel, Rafael; Celaya, Adelaida M.; Varela-Nieto, Isabel; Contreras, Julio] Inst Salud Carlos III ISCIII, Ctr Invest Biomed Red Enfermedades Raras CIBERER, Madrid, Spain; [Murillo-Cuesta, Silvia; Lassaletta, Luis; Varela-Nieto, Isabel] Inst Invest Sanitaria La Paz IdiPAZ, Madrid, Spain; [Cediel, Rafael; Contreras, Julio] Univ Complutense Madrid, Fac Vet, E-28040 Madrid, Spain; [Lassaletta, Luis] Hosp Univ La Paz, Dept Otorrino Laringol, Madrid, Spain</t>
  </si>
  <si>
    <t>Murillo-Cuesta, S (reprint author), Inst Invest Biomed IIBm Alberto Sols CSIC UAM, Madrid, Spain.; Murillo-Cuesta, S (reprint author), Inst Salud Carlos III ISCIII, Ctr Invest Biomed Red Enfermedades Raras CIBERER, Madrid, Spain.; Murillo-Cuesta, S (reprint author), Inst Invest Sanitaria La Paz IdiPAZ, Madrid, Spain.</t>
  </si>
  <si>
    <t>1940-087X</t>
  </si>
  <si>
    <t>e54951</t>
  </si>
  <si>
    <t>Gonzalez-Mancebo, E; Dominguez-Ortega, J; Blanco-Bermejo, S; Gonzalez-Seco, E; Trujillo, MJ; de la Torre, F</t>
  </si>
  <si>
    <t>Comparison of two diagnostic techniques, skin-prick test and component resolved diagnosis in the follow-up of a cohort of paediatric patients with pollinosis. Multicentre pilot study in a highly exposed allergenic area</t>
  </si>
  <si>
    <t>ALLERGOLOGIA ET IMMUNOPATHOLOGIA</t>
  </si>
  <si>
    <t>[Gonzalez-Mancebo, E.] Hosp Univ Fuenlabrada, Madrid, Spain; [Dominguez-Ortega, J.] Inst Hlth Res IDiPAZ, Hosp Univ Paz, Dept Allergy, Madrid, Spain; [Blanco-Bermejo, S.] Hosp Univ Infanta Elena Valdemoro, Madrid, Spain; [Gonzalez-Seco, E.] Hosp Infanta Cristina Parla, Madrid, Spain; [Trujillo, M. J.] Hosp Tajo Aranjuez, Madrid, Spain; [de la Torre, F.] ALK Abello, Madrid, Spain</t>
  </si>
  <si>
    <t>de la Torre, F (reprint author), ALK Abello, Madrid, Spain.</t>
  </si>
  <si>
    <t>0301-0546</t>
  </si>
  <si>
    <t>1578-1267</t>
  </si>
  <si>
    <t>Quirce, S; Campo, P; Dominguez-Ortega, J; Fernandez-Nieto, M; Gomez-Torrijos, E; Martinez-Arcediano, A; Mur, P; Delgado, J</t>
  </si>
  <si>
    <t>New developments in work-related asthma</t>
  </si>
  <si>
    <t>EXPERT REVIEW OF CLINICAL IMMUNOLOGY</t>
  </si>
  <si>
    <t>[Quirce, Santiago; Dominguez-Ortega, Javier] Hosp La Paz Inst Hlth Res, Dept Allergy, Madrid, Spain; [Quirce, Santiago; Dominguez-Ortega, Javier] CIBERES, CIBER Resp Dis, Madrid, Spain; [Campo, Paloma] Hosp Reg Univ, Unidad Gest Clin Allergy IBIMA, Malaga, Spain; [Fernandez-Nieto, Mar] Fdn Jimenez Diaz, Dept Allergy, Madrid, Spain; [Gomez-Torrijos, Elisa] Hosp Gen Univ, Allergy Sect, Ciudad Real, Spain; [Martinez-Arcediano, Ana] Hosp Univ Araba, Dept Allergy, Vitoria, Spain; [Mur, Pilar] Hosp Santa Barbara, Allergy Unit, Puertollano, Spain; [Delgado, Julio] Hosp Virgen Macarena, Unidad Gest Clin Alergol, Seville, Spain</t>
  </si>
  <si>
    <t>Quirce, S (reprint author), Hosp Univ La Paz, Dept Allergy, Madrid, Spain.</t>
  </si>
  <si>
    <t>1744-666X</t>
  </si>
  <si>
    <t>Hochwallner, H; Schulmeister, U; Swoboda, I; Focke-Tejkl, M; Reininger, R; Civaj, V; Campana, R; Thalhamer, J; Scheiblhofer, S; Balic, N; Horak, F; Ollert, M; Papadopoulos, NG; Quirce, S; Szepfalusi, Z; Herz, U; van Tol, EAF; Spitzauer, S; Valenta, R</t>
  </si>
  <si>
    <t>Infant milk formulas differ regarding their allergenic activity and induction of T-cell and cytokine responses</t>
  </si>
  <si>
    <t>[Hochwallner, H.; Swoboda, I.; Focke-Tejkl, M.; Civaj, V.; Campana, R.; Valenta, R.] Med Univ Vienna, Div Immunopathol, Dept Pathophysiol &amp; Allergy Res, Waehringer Guertel 18-20, A-1090 Vienna, Austria; [Schulmeister, U.; Reininger, R.; Balic, N.; Spitzauer, S.] Med Univ Vienna, Dept Med &amp; Chem Lab Diagnost, Vienna, Austria; [Thalhamer, J.; Scheiblhofer, S.] Salzburg Univ, Dept Mol Biol, Christian Doppler Lab Allergy Diag &amp; Therapy, Salzburg, Austria; [Horak, F.] Allergy Ctr Vienna West, Vienna, Austria; [Ollert, M.] LIH, Dept Infect &amp; Immun, Esch Sur Alzette, Luxembourg; [Ollert, M.] Univ Southern Denmark, Odense Res Ctr Anaphylaxis, Dept Dermatol, Odense, Denmark; [Ollert, M.] Univ Southern Denmark, Odense Res Ctr Anaphylaxis, Allergy Ctr, Odense, Denmark; [Papadopoulos, N. G.] Univ Athens, Pediat Clin 2, Allergy Res Ctr, Athens, Greece; [Papadopoulos, N. G.] Univ Manchester, Inst Human Dev, Ctr Pediat &amp; Child Hlth, Manchester, Lancs, England; [Quirce, S.] Hosp La Paz, Dept Allergy, Inst Hlth Res, IdiPAZ, Madrid, Spain; [Szepfalusi, Z.] Med Univ Vienna, Dept Pediat, Vienna, Austria; [Herz, U.; van Tol, E. A. F.] Mead Johnson Nutr, Evansville, IN USA; [Swoboda, I.] Univ Appl Sci, Mol Biotechnol Sect, Campus Vienna Bioctr, Vienna, Austria</t>
  </si>
  <si>
    <t>Valenta, R (reprint author), Med Univ Vienna, Div Immunopathol, Dept Pathophysiol &amp; Allergy Res, Waehringer Guertel 18-20, A-1090 Vienna, Austria.</t>
  </si>
  <si>
    <t>Grabenhenrich, LB; Reich, A; Bellach, J; Trendelenburg, V; Sprikkelman, AB; Roberts, G; Grimshaw, KEC; Sigurdardottir, S; Kowalski, ML; Papadopoulos, NG; Quirce, S; Dubakiene, R; Niggemann, B; Fernandez-Rivas, M; Ballmer-Weber, B; van Ree, R; Schnadt, S; Mills, ENC; Keil, T; Beyer, K</t>
  </si>
  <si>
    <t>A new framework for the documentation and interpretation of oral food challenges in population-based and clinical research</t>
  </si>
  <si>
    <t>[Grabenhenrich, L. B.; Reich, A.; Keil, T.] Charite Univ Med Berlin, Inst Social Med Epidemiol &amp; Hlth Econ, Berlin, Germany; [Bellach, J.; Trendelenburg, V.; Niggemann, B.; Beyer, K.] Charite Univ Med Berlin, Dept Paediat Pneumol &amp; Immunol, Berlin, Germany; [Sprikkelman, A. B.] Univ Groningen, Univ Med Ctr Groningen, Dept Pediat Pulmonol &amp; Pediat Allergol, Groningen, Netherlands; [Roberts, G.; Grimshaw, K. E. C.] Univ Southampton, Clin Acad Unit, Fac Med, Southampton, Hants, England; [Roberts, G.; Grimshaw, K. E. C.] Univ Southampton, Expt Sci Acad Unit, Fac Med, Southampton, Hants, England; [Grimshaw, K. E. C.] Southampton Childrens Hosp, Dept Nutr &amp; Dietet, Southampton, Hants, England; [Sigurdardottir, S.] Landspitali, Dept Immunol, Reykjavik, Iceland; [Kowalski, M. L.] Univ Lodz, Dept Clin Immunol &amp; Allergy, Lodz, Poland; [Papadopoulos, N. G.] Univ Manchester, Inst Human Dev, Manchester, Lancs, England; [Papadopoulos, N. G.] Univ Athens, Dept Allergy, Paediat Clin 2, Athens, Greece; [Quirce, S.] Hosp La Paz, Dept Allergy, Inst Hlth Res, Madrid, Spain; [Dubakiene, R.] Vilnius Univ, Fac Med, Vilnius, Lithuania; [Fernandez-Rivas, M.] Hosp Clin San Carlos IdISSC, Dept Allergy, Madrid, Spain; [Ballmer-Weber, B.] Univ Hosp, Dept Dermatol, Allergy Unit, Zurich, Switzerland; [van Ree, R.] Acad Med Ctr, Dept Expt Immunol, Amsterdam, Netherlands; [van Ree, R.] Acad Med Ctr, Dept Otorhinolaryngol, Amsterdam, Netherlands; [Schnadt, S.] German Allergy &amp; Asthma Assoc, Monchengladbach, Germany; [Mills, E. N. C.] Univ Manchester, Inst Inflammat &amp; Repair, Manchester, Lancs, England; [Beyer, K.] Icahn Sch Med Mt Sinai, New York, NY 10029 USA</t>
  </si>
  <si>
    <t>Grabenhenrich, LB (reprint author), Charite Univ Med Berlin, Inst Social Med Epidemiol &amp; Hlth Econ, Epidemiol &amp; Prevent Res Unit, Luisenstr 57, D-10117 Berlin, Germany.</t>
  </si>
  <si>
    <t>Lummus, ZL; Kaufman, K; Weirauch, MT; Cartier, A; Cruz, MJ; Kesavalu, B; Lemiere, C; Munoz, X; Perez-Camo, I; Quirce, S; Sastre, J; Yucesoy, B; Bernstein, DI</t>
  </si>
  <si>
    <t>Next Generation DNA Sequencing of Novel Loci in Workers with Diisocyanate Asthma (DA)</t>
  </si>
  <si>
    <t>JOURNAL OF ALLERGY AND CLINICAL IMMUNOLOGY</t>
  </si>
  <si>
    <t>[Lummus, Zana L.; Kesavalu, Banu; Yucesoy, Berran; Bernstein, David I.] Univ Cincinnati, Coll Med, Cincinnati, OH USA; [Kaufman, Kenneth; Weirauch, Matthew T.] Cincinnati Childrens Hosp Med Ctr, Cincinnati, OH 45229 USA; [Cartier, Andre; Lemiere, Catherine] Hop Sacre Coeur Montreal, Montreal, PQ, Canada; [Cruz, Maria-Jesus; Munoz, Xavier] Hosp Univ Vall dHebron, Barcelona, Spain; [Perez-Camo, Ignacio] Hosp Maz, Zaragoza, Spain; [Quirce, Santiago] Hosp La Paz, Inst Hlth Res IdiPaz, Madrid, Spain; [Sastre, Joaquin] Fdn Jimenez Diaz, Madrid, Spain</t>
  </si>
  <si>
    <t>0091-6749</t>
  </si>
  <si>
    <t>AB187</t>
  </si>
  <si>
    <t>Maurer, M; Aberer, W; Caballero, T; Bouillet, L; Longhurst, HJ; Zanichelli, A; Bygum, A; Grumach, AS; Perrin, A; Andresen, I</t>
  </si>
  <si>
    <t>Early Versus Late Administration of Icatibant in Patients With Hereditary Angioedema</t>
  </si>
  <si>
    <t>[Maurer, Marcus] Charite Univ Med Berlin, Dept Dermatol &amp; Allergy, Berlin, Germany; [Aberer, Werner] Med Univ Graz, Dept Dermatol &amp; Venereol, Graz, Austria; [Caballero, Teresa] Hosp La Paz, Inst Hlth Res IdiPaz, Dept Allergy, Madrid, Spain; [Bouillet, Laurence] Grenoble Univ Hosp, Natl Reference Ctr Angioedema, Dept Internal Med, Grenoble, France; [Longhurst, Hilary J.] Barts Hlth NHS Trust, Dept Immunol, London, England; [Zanichelli, Andrea] Univ Milan, Dept Biomed &amp; Clin Sci Luigi Sacco, Milan, Italy; [Bygum, Anette] Odense Univ Hosp, Dept Dermatol, Odense, Denmark; [Bygum, Anette] Odense Univ Hosp, Allergy Ctr, Odense, Denmark; [Grumach, Anete S.] Fac Med ABC, Clin Immunol, Sao Paulo, Brazil; [Perrin, Amandine; Andresen, Irmgard] Shire, Zug, Switzerland</t>
  </si>
  <si>
    <t>AB233</t>
  </si>
  <si>
    <t>Bibian, BP; Vila-Nadal, G; Ortega, JD; Fernandez, NC; Sanz, PB; Gancedo, SQ</t>
  </si>
  <si>
    <t>Clinical Features of the Asthmatic Frecuent-Users of the Emergency Department in a Tertiary Hospital</t>
  </si>
  <si>
    <t>[Pola Bibian, Beatriz; Vila-Nadal, Gemma; Dominguez Ortega, Javier; Cancelliere Fernandez, Nataly; Barranco Sanz, Pilar; Quirce Gancedo, Santiago] La Paz Hosp, Madrid, Spain</t>
  </si>
  <si>
    <t>AB76</t>
  </si>
  <si>
    <t>Vila-Nadal, G; Guillen, D; Diaz-Almiron, M; Garcia-Munoz, MS; Banares, MJB; Gomez-Traseira, C; Lopez-Serrano, MC; Caballero, T</t>
  </si>
  <si>
    <t>Hypercoagulability Study in Patients with Angioedema.</t>
  </si>
  <si>
    <t>[Vila-Nadal, Gemma; Guillen, Daiana; Gomez-Traseira, Carmen; Lopez-Serrano, Maria Concepcion; Caballero, Teresa] Hosp La Paz, Inst Hlth Res IdiPaz, Dept Allergy, Madrid, Spain; [Diaz-Almiron, Mariana] Hosp La Paz, Inst Hlth Res IdiPaz, Res Unit, Madrid, Spain; [Garcia-Munoz, Maria Soledad; Banares, Maria Jesus Blanco] Hosp Univ La Paz, Dept Hematol, Madrid, Spain; [Caballero, Teresa] Hosp La Paz, Inst Hlth Res IdiPaz, Biomed Res Network, Allergy Dept,CIBERER U754, Madrid, Spain</t>
  </si>
  <si>
    <t>AB236</t>
  </si>
  <si>
    <t>Jindal, NL; Harniman, E; Prior, N; Perez-Fernandez, E; Caballero, T; Betschel, S</t>
  </si>
  <si>
    <t>Hereditary angioedema: health-related quality of life in Canadian patients as measured by the SF-36</t>
  </si>
  <si>
    <t>[Jindal, Nina Lakhani; Betschel, Stephen] St Michaels Hosp, Div Clin Immunol &amp; Allergy, CC Specialty Clin 4, Bond St, Toronto, ON M5B 1W8, Canada; [Harniman, Elaine] St Michaels Hosp, Musculoskeletal Hlth &amp; Outcomes Res, Li Ka Shing Knowledge Inst, Toronto, ON, Canada; [Prior, Nieves] Hosp Univ Severo Ochoa, Dept Allergy, Madrid, Spain; [Perez-Fernandez, Elia] Hosp Univ Fdn Alcorcon, Res Unit, Madrid, Spain; [Caballero, Teresa] Inst Hlth Res IdiPaz, Hosp La Paz, Dept Allergy, Madrid, Spain; [Caballero, Teresa] Biomed Res Network Rare Dis CIBERER, U754, Madrid, Spain</t>
  </si>
  <si>
    <t>Jindal, NL (reprint author), St Michaels Hosp, Div Clin Immunol &amp; Allergy, CC Specialty Clin 4, Bond St, Toronto, ON M5B 1W8, Canada.</t>
  </si>
  <si>
    <t>JAN 19</t>
  </si>
  <si>
    <t>Martinez-Moragon, E; Plaza, V; Torres, I; Rosado, A; Urrutia, I; Casas, X; Hinojosa, B; Blanco-Aparicio, M; Delgado, J; Quirce, S; Sabadell, C; Cebollero, P; Munoz-Fernandez, A</t>
  </si>
  <si>
    <t>Fibromyalgia as a cause of uncontrolled asthma: a case-control multicenter study</t>
  </si>
  <si>
    <t>[Martinez-Moragon, Eva] Hosp Univ Doctor Peset, Avda Gaspar Aguilar 90, Valencia 46017, Spain; [Plaza, Vicente; Munoz-Fernandez, Ana] Hosp Santa Creu &amp; Sant Pau, Barcelona, Spain; [Torres, Isabel] Hosp Sagunto, Sagunto, Spain; [Rosado, Ana] Hosp Univ Fdn Alcorcon, Alcorcon, Spain; [Urrutia, Isabel] Hosp Galdakao Usansolo, Galdakao, Spain; [Casas, Xavier] Parc Sanitari St Joan de Deu, St Boi De Llobregat, Spain; [Hinojosa, Belen] Complejo Hosp Univ Huelva, Municipio De Huelva, Spain; [Blanco-Aparicio, Marina] Complexo Hosp Univ, La Coruna, Spain; [Delgado, Julio] Hosp Univ Virgen Macarena, Seville, Spain; [Quirce, Santiago] Hosp La Paz Inst Hlth Res, Paseo De La Castellana, Spain; [Sabadell, Carles] Hosp Figueres, Figueres, Spain; [Cebollero, Pilar] Hosp Univ Virgen del Camino, Pamplona, Spain</t>
  </si>
  <si>
    <t>Martinez-Moragon, E (reprint author), Hosp Univ Doctor Peset, Avda Gaspar Aguilar 90, Valencia 46017, Spain.</t>
  </si>
  <si>
    <t>Pola-Bibian, B; Dominguez-Ortega, J; Vila-Nadal, G; Entrala, A; Gonzaalez-Cavero, L; Barranco, P; Cancelliere, N; Diaz-Almiron, M; Quirce, S</t>
  </si>
  <si>
    <t>Asthma Exacerbations in a Tertiary Hospital: Clinical Features, Triggers, and Risk Factors for Hospitalization</t>
  </si>
  <si>
    <t>JOURNAL OF INVESTIGATIONAL ALLERGOLOGY AND CLINICAL IMMUNOLOGY</t>
  </si>
  <si>
    <t>[Pola-Bibian, B.; Dominguez-Ortega, J.; Vila-Nadal, G.; Entrala, A.; Gonzalez-Cavero, L.; Barranco, P.; Quirce, S.] Hosp La Paz, Inst Hlth Res IdiPAZ, Dept Allergy, Madrid, Spain; [Cancelliere, N.] Hosp Univ La Paz, Dept Emergency Med, Madrid, Spain; [Diaz-Almiron, M.] Hosp Univ La Paz, Dept Biostat, Madrid, Spain; [Dominguez-Ortega, J.; Barranco, P.; Quirce, S.] CIBERES, CIBER Enfermedades Resp, Madrid, Spain</t>
  </si>
  <si>
    <t>Pola-Bibian, B (reprint author), Hosp Univ La Paz, Paseo Castellana 261, Madrid 28046, Spain.</t>
  </si>
  <si>
    <t>1018-9068</t>
  </si>
  <si>
    <t>Barranco, P; Phillips-Angles, E; Dominguez-Ortega, J; Quirce, S</t>
  </si>
  <si>
    <t>Dupilumab in the management of moderate-to-severe asthma: the data so far</t>
  </si>
  <si>
    <t>THERAPEUTICS AND CLINICAL RISK MANAGEMENT</t>
  </si>
  <si>
    <t>[Barranco, Pilar; Dominguez-Ortega, Javier; Quirce, Santiago] Hosp La Paz, Dept Allergy, Inst Hlth Res IdiPAZ, CIBER Enfermedades Resp CIBERES, P La Castellana 261, Madrid 28046, Spain; [Phillips-Angles, Elsa] Hosp La Paz, Dept Allergy, Inst Hlth Res IdiPAZ, Madrid, Spain</t>
  </si>
  <si>
    <t>Barranco, P (reprint author), Hosp La Paz, Dept Allergy, Inst Hlth Res IdiPAZ, CIBER Enfermedades Resp CIBERES, P La Castellana 261, Madrid 28046, Spain.</t>
  </si>
  <si>
    <t>1178-203X</t>
  </si>
  <si>
    <t>Dominguez-Ortega, J; Delgado, J; Blanco, C; Prieto, L; Arroabarren, E; Cimarra, M; Henriquez-Santana, A; Iglesias-Souto, J; Vega-Chicote, JM; Tabar, AL</t>
  </si>
  <si>
    <t>Specific allergen immunotherapy for the treatment of allergic asthma: a review of current evidence</t>
  </si>
  <si>
    <t>[Dominguez-Ortega, J.] Hosp Univ La Paz IdiPAZ, Inst Invest Sanitaria, CIBERES, Serv Alergol,CIBER Enfermedades Resp, Madrid, Spain; [Delgado, J.] Hosp Virgen Macarena, Unidad Gest Clin Alergol, Seville, Spain; [Blanco, C.] Hosp Univ La Princesa, Inst Invest Sanitaria Princesa IP, Serv Alergia, Madrid, Spain; [Prieto, L.] Secc Alergol, Valencia, Spain; [Prieto, L.] Univ Valencia, Valencia, Spain; [Arroabarren, E.; Tabar, A. L.] Complejo Hosp Navarra, Serv Alergol, Pamplona, Spain; [Cimarra, M.] Hosp Clin Univ San Carlos, Serv Alergol, Madrid, Spain; [Henriquez-Santana, A.] Hosp Univ Infanta Elena Valdemoro, Serv Alergol, Madrid, Spain; [Iglesias-Souto, J.] Hosp Sur, Serv Alergol, Tenerife, Spain; [Vega-Chicote, J. M.] Hosp Reg Univ Malaga, Unidad Gest Clin Alergol, Malaga, Spain; [Tabar, A. L.] RETIC Asma Reacc Adversas &amp; Alerg ARADYAL, Inst Invest Sanitaria Navarra IdiSNA, Pamplona, Spain</t>
  </si>
  <si>
    <t>Dominguez-Ortega, J (reprint author), Hosp Univ La Paz, Serv Alergol, Paseo Castellana 261, Madrid 28046, Spain.</t>
  </si>
  <si>
    <t>Gonzalez-Cavero, L; Dominguez-Ortega, J; Gonzalez-Munoz, M; Mayor-Ibarguren, A; Tomas, M; Fiandor, A; Quirce, S</t>
  </si>
  <si>
    <t>Delayed Allergic Reaction to Terbinafine With a Positive Lymphocyte Transformation Test</t>
  </si>
  <si>
    <t>[Gonzalez-Cavero, L.; Dominguez-Ortega, J.; Tomas, M.; Fiandor, A.; Quirce, S.] Hosp La Paz, Dept Allergy, Inst Hlth Res IdiPAZ, Madrid, Spain; [Gonzalez-Munoz, M.] Hosp La Paz, Dept Immunol, Madrid, Spain; [Dominguez-Ortega, J.; Quirce, S.] Ciberes, CIBER Enfermedades Resp, Madrid, Spain; [Mayor-Ibarguren, A.] Hosp La Paz, Dept Dermatol, Madrid, Spain</t>
  </si>
  <si>
    <t>Gonzaalez-Cavero, L (reprint author), Hosp Univ La Paz, Serv Alergia, Paseo Castellana 261, Madrid 28046, Spain.</t>
  </si>
  <si>
    <t>Martin-Munoz, MF; Diaz-Perales, A; Cannabal, J; Quirce, S</t>
  </si>
  <si>
    <t>Anaphylaxis to hidden potato allergens in a peach and egg allergic boy</t>
  </si>
  <si>
    <t>EUROPEAN ANNALS OF ALLERGY AND CLINICAL IMMUNOLOGY</t>
  </si>
  <si>
    <t>[Martin-Munoz, M. F.; Cannabal, J.; Quirce, S.] Hosp La Paz Inst Invest IdiPaz, Dept Allergy, Madrid, Spain; [Diaz-Perales, A.] UPM INIA, Ctr Plant Biotechnol &amp; Genom, Madrid, Spain</t>
  </si>
  <si>
    <t>Martin-Munoz, MF (reprint author), Hosp La Paz, Paseo Castellana 261, Madrid 28046, Spain.</t>
  </si>
  <si>
    <t>1764-1489</t>
  </si>
  <si>
    <t>Quirce, S; Delgado, J; Entrenas, LM; Grande, M; Llorente, C; Vina, AL; Moragon, EM; Mascaros, E; Molina, J; Olaguibel, JM; de Llano, LAP; Tordera, MP; Quintano, JA; Rodriguez, M; Roman-Rodriguez, M; Sastre, J; Trigueros, JA; Valero, AL; Zoni, AC; Plaza, V</t>
  </si>
  <si>
    <t>Quality Indicators of Asthma Care Derived From the Spanish Guidelines for Asthma Management (GEMA 4.0): A Multidisciplinary Team Report</t>
  </si>
  <si>
    <t>[Quirce, S.] Univ La Paz, Inst Invest Hosp, Serv Alergol, IdiPAZ, Madrid, Spain; [Delgado, J.] Hosp Virgen Macarena, Unidad Gest Clin Alergol, Seville, Spain; [Entrenas, L. M.] Hosp Univ Reina Sofia, Unidad Gest Clin Neumol, Cordoba, Spain; [Grande, M.; Llorente, C.] Hosp Gen Univ Gregorio Maranon, Serv Med Prevent &amp; Gest Calidad, SERMAS, Madrid, Spain; [Vina, Lopez A.] Hosp Univ Puerto Hierro, Serv Neumol, Madrid, Spain; [Martinez Moragon, E.] Hosp Univ Dr Peset, Serv Neumol, Valencia, Spain; [Mascaros, E.] Ctr Salud Fuente San Luis, Med Atenc Primaria, Valencia, Spain; [Mascaros, E.] Hosp Dr Peset, Dept Salud, Valencia, Spain; [Molina, J.] EAP Francia, Med Atenc Primaria, Madrid, Spain; [Olaguibel, J. M.] Complejo Hosp Navarra, Serv Alergol, Pamplona, Spain; [Perez de Llano, L. A.] Hosp Univ Lucus Agusti, Serv Neumol, Lugo, Spain; [Perpina Tordera, M.] Hosp Univ Politecn La Fe, Serv Neumol, Valencia, Spain; [Quintano, J. A.] Med Atenc Primaria, Cordoba, Spain; [Rodriguez, M.] Hosp Principe Asturias, Serv Alergol, Alcala De Henares, Madrid, Spain; [Roman-Rodriguez, M.] Inst Invest Palma Mallorca IdisPa, Ctr Salud Son Pisci, Med Atenc Primaria, Palma De Mallorca, Spain; [Sastre, J.] Inst Salud Carlos III, CIBER Enfermedades Resp, CIBERES, Fdn Jinenez Diaz,Serv Alergol, Madrid, Spain; [Sastre, J.] Univ Autonoma Madrid, Madrid, Spain; [Trigueros, J. A.] Ctr Salud Menasalbas, Med Atenc Primaria, Toledo, Spain; [Valero, A. L.] Hosp Clin Barcelona, Inst Invest Biomed August Pi &amp; Sunyer, IDIBAPS, Intitut Clin Resp,Serv Neumol, Barcelona, Spain; [Valero, A. L.] Ctr Invest Biomed Red Enfermedades Resp, CIBERES, Madrid, Spain; [Zoni, A. C.] Consejeria Salud Comunidad Madrid, Area Epidemiol Subdirecc Promoc &amp; Prevenc Salud, Madrid, Spain; [Plaza, V] Univ Autonoma Barcelona, Hosp Santa Creu St Pau, Inst Invest Biomed St Pau, Dept Med,Dept Med Resp, Barcelona, Spain</t>
  </si>
  <si>
    <t>Quirce, S (reprint author), Hosp Univ La Paz, Serv Alergol, Paseo Castellana 261, Madrid 28046, Spain.</t>
  </si>
  <si>
    <t>van Kampen, V; de Biay, F; Folletti, I; Kobierski, P; Moscato, G; Olivieri, M; Quirce, S; Sastre, J; Walusiak-Skorupa, J; Raulf, M</t>
  </si>
  <si>
    <t>Skin prick testing in the diagnosis of occupational type I allergies - a EAACI position paper</t>
  </si>
  <si>
    <t>ALLERGOLOGIE</t>
  </si>
  <si>
    <t>[van Kampen, V.; Raulf, M.] Ruhr Univ Bochum IPA, Inst Pravent &amp; Arbeitsmed Deutsch Gesetzlichen Un, Bochum, Germany; [de Biay, F.] Univ Hosp Strasbourg, Dept Chest Dis, Strasbourg, France; [Folletti, I.] Univ Perugia, I-06100 Perugia, Italy; [Kobierski, P.] AUVA Rehabil Klin Tobelbad, Tobelbad, Austria; [Moscato, G.] Fdn Salvatore Maugeri, Sci Inst Pavia, Allergy &amp; Immunol Unit, Inst Res &amp; Care, Genoa, Italy; [Olivieri, M.] Univ Hosp Verona, Unit Occupat Med, Verona, Italy; [Quirce, S.] Hosp La Paz IdiPAZ, Dept Allergy, Madrid, Spain; [Quirce, S.; Sastre, J.] CIBER Resp Dis CIBERES, Madrid, Spain; [Sastre, J.] Fdn Jimenez Diaz, Dept Allergy, Madrid, Spain; [Walusiak-Skorupa, J.] Nofer Inst Occupat Med, Lodz, Poland</t>
  </si>
  <si>
    <t>Raulf, M (reprint author), Inst Ruhr Univ Bochum IPA, Inst Pravent &amp; Arbeitsmed Deutsch Gesetzlichen Un, Burkle de la Camp Pl 1, D-44789 Bochum, Germany.</t>
  </si>
  <si>
    <t>0344-5062</t>
  </si>
  <si>
    <t>Martinez-Moragon, E; Entrenas, LM; Plaza, V; Quirce, S</t>
  </si>
  <si>
    <t>Attitudes and barriers uncontrolled asthma in Spain. Abanico study</t>
  </si>
  <si>
    <t>[Martinez-Moragon, E.] Hosp Univ Dr Peset, Serv Neumol, Valencia, Spain; [Entrenas, L. M.] Hosp Reina Sofia, Serv Neumol, Cordoba, Spain; [Plaza, V.] Hosp Univ Santa Creu &amp; St Pablo, Serv Neumol, Barcelona, Spain; [Quirce, S.] Hosp La Paz Hlth Res Inst IdiPAZ, Serv Alergol, Madrid, Spain</t>
  </si>
  <si>
    <t>Martinez-Moragon, E (reprint author), Hosp Univ Dr Peset, Serv Neumol, Valencia, Spain.</t>
  </si>
  <si>
    <t>1578-1860</t>
  </si>
  <si>
    <t>Sensitivity and specificity of the lymphocyte transformation test in drug reaction with eosinophilia and systemic symptoms causality assessment.</t>
  </si>
  <si>
    <t>Cabanas, Rosario; Calderon, Oscar; Ramirez, Elena; Fiandor, Ana; Caballero, Teresa; Heredia, Rocio; Herranz, Pedro; Madero, Rosario; Quirce, Santiago; Bellon, Teresa</t>
  </si>
  <si>
    <t>Clinical and experimental allergy : journal of the British Society for Allergy and Clinical Immunology</t>
  </si>
  <si>
    <t>2017 Dec 19 (Epub 2017 Dec 19)</t>
  </si>
  <si>
    <t>Department of Allergy, La Paz University Hospital Health Research Institute (IdiPAZ), Madrid, Spain.</t>
  </si>
  <si>
    <t>1365-2222</t>
  </si>
  <si>
    <t>Biologics in the treatment of severe asthma.</t>
  </si>
  <si>
    <t>Quirce, S; Phillips-Angles, E; Dominguez-Ortega, J; Barranco, P</t>
  </si>
  <si>
    <t>Allergologia et immunopathologia</t>
  </si>
  <si>
    <t>45 Suppl 1</t>
  </si>
  <si>
    <t>45-49</t>
  </si>
  <si>
    <t>2017 Dec (Epub 2017 Nov 03)</t>
  </si>
  <si>
    <t>Department of Allergy, Hospital La Paz Institute for Health Research (IdiPAZ), Madrid, Spain; CIBER de Enfermedades Respiratorias, CIBERES, Spain. Electronic address: santiago.quirce@salud.madrid.org.</t>
  </si>
  <si>
    <t>Polterauer, S; Schwameis, R; Grimm, C; Macuks, R; Iacoponi, S; Zalewski, K; Zapardiel, I</t>
  </si>
  <si>
    <t>Prognostic value of lymph node ratio and number of positive inguinal nodes in patients with vulvar cancer</t>
  </si>
  <si>
    <t>GYNECOLOGIC ONCOLOGY</t>
  </si>
  <si>
    <t>[Polterauer, Stephan; Schwameis, Richard; Grimm, Christoph] Med Univ Vienna, Dept Gen Gynaecol &amp; Gynaecol Oncol, Gynecol Canc Unit, Ctr Comprehens Canc, A-1090 Vienna, Austria; [Polterauer, Stephan] Karl Landsteiner Inst Gen Gynecol &amp; Expt Gynecol, A-1090 Vienna, Austria; [Macuks, Ronalds] Eastern Clin Univ Hosp, Latvian Oncol Ctr Riga, Riga, Latvia; [Iacoponi, Sara; Zapardiel, Ignacio] La Paz Univ Hosp IdiPAZ, Gynecol Oncol Unit, Madrid, Spain; [Zalewski, Kamil] Holycross Canc Ctr, Dept Gynecol Oncol, Kielce, Poland; [Zalewski, Kamil] Maria Sklodowska Curie Mem Canc Ctr, Dept Mol &amp; Translat Oncol, Warsaw, Poland; [Zalewski, Kamil] Inst Oncol, Warsaw, Poland</t>
  </si>
  <si>
    <t>Polterauer, S (reprint author), Med Univ Vienna, Dept Obstet &amp; Gynecol, Wahringer Gurtel 18-20, A-1090 Vienna, Austria.</t>
  </si>
  <si>
    <t>0090-8258</t>
  </si>
  <si>
    <t>Di Martino, G; Crivellaro, C; De Ponti, E; Bussi, B; Papadia, A; Zapardiel, I; Vizza, E; Elisei, F; Diestro, MD; Locatelli, L; Gasparri, ML; Di Lorenzo, P; Mueller, M; Buda, A</t>
  </si>
  <si>
    <t>Indocyanine Green versus Radiotracer with or without Blue Dye for Sentinel Lymph Node Mapping in Stage &gt;IB1 Cervical Cancer (&gt;2 cm)</t>
  </si>
  <si>
    <t>JOURNAL OF MINIMALLY INVASIVE GYNECOLOGY</t>
  </si>
  <si>
    <t>[Di Martino, Giampaolo; Bussi, Beatrice; Locatelli, Luca; Di Lorenzo, Paolo; Buda, Alessandro] Univ Milano Bicocca, Gynecol Oncol Unit, Dept Obstet &amp; Gynecol, ASST Monza,San Gerardo Hosp, Monza, Italy; [Crivellaro, Cinzia; Elisei, Federica] Univ Milano Bicocca, Tecnomed Fdn, Monza, Italy; [De Ponti, Elena] San Gerardo Hosp, ASST Monza, Dept Med Phys, Monza, Italy; [Papadia, Andrea; Gasparri, Maria Luisa; Mueller, Michael] Univ Bern, Dept Obstet &amp; Gynecol, Bern, Switzerland; [Zapardiel, Ignacio; Diestro, Maria Dolores] La Paz Univ Hosp IdiPAZ, Gynecol Oncol Unit, Madrid, Spain; [Vizza, Enrico] Natl Canc Inst, Gynecol Oncol Unit Regina Elena, Dept Oncol Surg, Rome, Italy</t>
  </si>
  <si>
    <t>Buda, A (reprint author), Univ Milano Bicocca, Unit Gynecol Oncol Surg, Dept Obstet &amp; Gynecol, San Gerardo Hosp, Monza, Italy.</t>
  </si>
  <si>
    <t>1553-4650</t>
  </si>
  <si>
    <t>Minig, L; Heitz, F; Cibula, D; Bakkum-Gamez, JN; Germanova, A; Dowdy, SC; Kalogera, E; Zapardiel, I; Lindemann, K; Harter, P; Scambia, G; Petrillo, M; Zorrero, C; Zanagnolo, V; Rebollo, JMC; du Bois, A; Fotopoulou, C</t>
  </si>
  <si>
    <t>Patterns of Lymph Node Metastases in Apparent Stage I Low-Grade Epithelial Ovarian Cancer: A Multicenter Study</t>
  </si>
  <si>
    <t>ANNALS OF SURGICAL ONCOLOGY</t>
  </si>
  <si>
    <t>[Minig, Lucas; Zorrero, Cristina] Inst Valenciano Oncol, Dept Gynecol, Valencia, Spain; [Heitz, Florian; Harter, Philipp; du Bois, Andreas] Kliniken Essen Mitte, Dept Gynecol &amp; Gynecol Oncol, Essen, Germany; [Cibula, David; Germanova, Anna] Charles Univ Prague, Fac Med 1, Gynecol Oncol Ctr, Dept Obstet &amp; Gynecol, Prague, Czech Republic; [Cibula, David; Germanova, Anna] Charles Univ Prague, Gen Univ Hosp, Prague, Czech Republic; [Bakkum-Gamez, Jamie N.; Dowdy, Sean C.; Kalogera, Eleftheria] Mayo Clin, Div Gynecol Surg, Rochester, MN USA; [Zapardiel, Ignacio] La Paz Univ Hosp IdiPAZ, Gynecol Oncol Unit, Madrid, Spain; [Lindemann, Kristina] Oslo Univ Hosp, Norwegian Radium Hosp, Dept Gynecol Oncol, Oslo, Norway; [Lindemann, Kristina] Univ Oslo, Inst Clin Med, Fac Med, Oslo, Norway; [Scambia, Giovanni; Petrillo, Marco] Univ Cattolica Sacro Cuore, Dept Womens &amp; Childrens Hlth, Rome, Italy; [Zanagnolo, Vanna] European Inst Oncol, Dept Gynecol, Milan, Italy; [Cardenas Rebollo, Jose Miguel] CEU San Pablo Univ, Dept Appl Math &amp; Stat, Madrid, Spain; [Fotopoulou, Christina] Imperial Coll London, Dept Gynaecol, London, England</t>
  </si>
  <si>
    <t>Minig, L (reprint author), Inst Valenciano Oncol, Dept Gynecol, Valencia, Spain.</t>
  </si>
  <si>
    <t>1068-9265</t>
  </si>
  <si>
    <t>Zapardiel, I; Blancafort, C; Cibula, D; Jaunarena, I; Gorostidi, M; Gil-Moreno, A; De Santiago, J</t>
  </si>
  <si>
    <t>Utility and Actual Use of European and Spanish Guidelines on the Management of Endometrial Cancer Among Gynecologic Oncologists in Spain</t>
  </si>
  <si>
    <t>INTERNATIONAL JOURNAL OF GYNECOLOGICAL CANCER</t>
  </si>
  <si>
    <t>[Zapardiel, Ignacio] La Paz Univ Hosp, IdiPAZ, Gynecol Oncol Unit, Paseo Castellana 261, Madrid 28046, Spain; [Blancafort, Claudia] Dexeus Univ Inst, Dept Gynecol, Barcelona, Spain; [Cibula, David] Charles Univ Prague, Gynecol Oncol Ctr, Dept Gynecol &amp; Obstet, Fac Med 1, Prague, Czech Republic; [Cibula, David] Charles Univ Prague, Gen Univ Hosp, Prague, Czech Republic; [Jaunarena, Ibon; Gorostidi, Mikel] Hosp Univ Donostia, Gynecol Oncol Unit, San Sebastian, Spain; [Gil-Moreno, Antonio] Univ Autonoma Barcelona, Hosp Maternoinfantil Vall dHebron, Dept Obstet &amp; Gynecol, Unit Gynecol Oncol, Barcelona, Spain; [De Santiago, Javier] MD Anderson Canc Ctr, Dept Gynecol, Madrid, Spain</t>
  </si>
  <si>
    <t>Zapardiel, I (reprint author), La Paz Univ Hosp, IdiPAZ, Gynecol Oncol Unit, Paseo Castellana 261, Madrid 28046, Spain.</t>
  </si>
  <si>
    <t>1048-891X</t>
  </si>
  <si>
    <t>Zapardiel, I; Gorostidi, M; Ravaggi, A; Allende, MT; Silveira, M; Macuks, R</t>
  </si>
  <si>
    <t>Utility of human epididymis protein 4 serum marker for the detection of adnexal malignancy: a multicentric prospective study</t>
  </si>
  <si>
    <t>EUROPEAN JOURNAL OF CANCER PREVENTION</t>
  </si>
  <si>
    <t>[Zapardiel, Ignacio] La Paz Univ Hosp, Gynecol Oncol Unit, Paseo Castellana 261, Madrid 28046, Spain; [Gorostidi, Mikel] Hosp Univ Donostia, Gynecol Oncol Unit, Donostia San Sebastian, Spain; [Allende, Maria T.] Asturias Cent Univ Hosp, Tumoral Markers Unit, Oviedo, Spain; [Ravaggi, Antonella] Univ Brescia, Angelo Novicelli Inst Mol Med, Gynecol Oncol Unit, Brescia, Italy; [Silveira, Margarida] Portuguese Inst Oncol Lisbon, Clin Pathol Dept, Lisbon, Portugal; [Macuks, Ronalds] A Kirhensteins Inst Microbiol &amp; Virol, Riga, Latvia</t>
  </si>
  <si>
    <t>Zapardiel, I (reprint author), La Paz Univ Hosp, Gynecol Oncol Unit, Paseo Castellana 261, Madrid 28046, Spain.</t>
  </si>
  <si>
    <t>0959-8278</t>
  </si>
  <si>
    <t>Carrasco, AL; Gutierrez, AH; Gutierrez, PAH; Gonzalez, RR; Martin, JLM; Zapardiel, I; Garcia, JD</t>
  </si>
  <si>
    <t>Ileocecal endometriosis: diagnosis and management</t>
  </si>
  <si>
    <t>TAIWANESE JOURNAL OF OBSTETRICS &amp; GYNECOLOGY</t>
  </si>
  <si>
    <t>[Lopez Carrasco, Ana; Hernandez Gutierrez, Alicia; Rodriguez Gonzalez, Roberto; Zapardiel, Ignacio; de Santiago Garcia, Javier] La Paz Univ Hosp, Dept Gynecol, Madrid, Spain; [Hidalgo Gutierrez, Paula A.] La Paz Univ Hosp, Dept Radiol, Madrid, Spain; [Marijuan Martin, Jose L.] La Paz Univ Hosp, Dept Gen Surg, Madrid, Spain</t>
  </si>
  <si>
    <t>Carrasco, AL (reprint author), La Paz Univ Hosp, Dept Obstet &amp; Gynecol, Paseo Castellana 261, Madrid 28046, Spain.</t>
  </si>
  <si>
    <t>1028-4559</t>
  </si>
  <si>
    <t>Lara-Dominguez, MD; Lopez-Jimenez, A; Grabowski, JP; Arjona-Berral, JE; Zapardiel, I</t>
  </si>
  <si>
    <t>Prospective observational study comparing traditional laparoscopy and three-dimensional laparoscopy in gynecologic surgery</t>
  </si>
  <si>
    <t>INTERNATIONAL JOURNAL OF GYNECOLOGY &amp; OBSTETRICS</t>
  </si>
  <si>
    <t>[Lara-Dominguez, Maria D.; Lopez-Jimenez, Araceli; Arjona-Berral, Jose E.] Hosp Reina Sofia, Gynecol Dept, Cordoba, Spain; [Grabowski, Jacek P.] Charite Univ Med Berlin, Dept Gynecol, European Competence Ctr Ovarian Canc, Berlin, Germany; [Zapardiel, Ignacio] La Paz Univ Hosp, Gynecol Oncol Unit, IdiPAZ, Madrid, Spain</t>
  </si>
  <si>
    <t>Zapardiel, I (reprint author), La Paz Univ Hosp, Gynecol Oncol Unit, IdiPAZ, Madrid, Spain.</t>
  </si>
  <si>
    <t>0020-7292</t>
  </si>
  <si>
    <t>Zalewski, K; Lindemann, K; Halaska, MJ; Zapardiel, I; Laky, R; Chereau, E; Lindquist, D; Polterauer, S; Sukhin, V; Dursun, P</t>
  </si>
  <si>
    <t>A Call for New Communication Channels for Gynecological Oncology Trainees: A Survey on Social Media Use and Educational Needs by the European Network of Young Gynecological Oncologists</t>
  </si>
  <si>
    <t>[Zalewski, Kamil] Med Univ Warsaw, Fac Med 2, Dept Obstet Gynaecol &amp; Oncol, Warsaw, Poland; [Zalewski, Kamil] Holycross Canc Ctr, Dept Gynaecol Oncol, Artwinskiego 3, PL-25734 Kielce, Poland; [Lindemann, Kristina] Oslo Univ Hosp, Norwegian Radium Hosp, Oslo, Norway; [Lindemann, Kristina] Univ Sydney, NHMRC Clin Trials Ctr, Sydney, NSW, Australia; [Lindemann, Kristina] Westmead Univ Hosp, Crown Princess Mary Canc Ctr, Dept Med Oncol, Sydney, NSW, Australia; [Halaska, Michael J.] Charles Univ Prague, Med Fed 3, Dept Obstet &amp; Gynaecol, Prague, Czech Republic; [Halaska, Michael J.] Fac Hosp Kralovske Vinohrady, Prague, Czech Republic; [Zapardiel, Ignacio] La Paz Univ Hosp, IdiPAZ, Gynecol Oncol Unit, Madrid, Spain; [Laky, Rene] Med Univ Graz, Div Gynecol, Graz, Austria; [Chereau, Elisabeth] Inst Paoli Calmettes, Marseille, France; [Lindquist, David] Umea Univ, Dept Radiat Sci, Umea, Sweden; [Polterauer, Stephan] Med Univ Vienna, Dept Gen Gynecol &amp; Gynecol Oncol, Vienna, Austria; [Sukhin, Vladislav; Dursun, Polat] NAMS Ukraine, Grigoriev Inst Med Radiol, Dept Gynecol Oncol, Kharkov, Ukraine; [Sukhin, Vladislav; Dursun, Polat] Baskent Univ, Div Gynecol Oncol, Dept Obstet &amp; Gynecol, Sch Med, Ankara, Turkey</t>
  </si>
  <si>
    <t>Zalewski, K (reprint author), Holycross Canc Ctr, Dept Gynaecol Oncol, Artwinskiego 3, PL-25734 Kielce, Poland.</t>
  </si>
  <si>
    <t>Papadia, A; Zapardiel, I; Bussi, B; Ghezzi, F; Ceccaroni, M; De Ponti, E; Elisei, F; Imboden, S; de la Noval, BD; Gasparri, ML; Di Martino, G; De Santiago, J; Mueller, M; Vecchione, F; Dell'Orto, F; Buda, A</t>
  </si>
  <si>
    <t>Sentinel lymph node mapping in patients with stage I endometrial carcinoma: a focus on bilateral mapping identification by comparing radiotracer Tc99(m) with blue dye versus indocyanine green fluorescent dye</t>
  </si>
  <si>
    <t>JOURNAL OF CANCER RESEARCH AND CLINICAL ONCOLOGY</t>
  </si>
  <si>
    <t>[Papadia, Andrea; Imboden, Sara; Gasparri, Maria Luisa; Mueller, Michael] Univ Bern, Dept Obstet &amp; Gynecol, Bern, Switzerland; [Zapardiel, Ignacio; Diaz de la Noval, Begona; De Santiago, Javier] La Paz Univ Hosp IdiPAZ, Gynaecol Oncol Unit, Madrid, Spain; [Bussi, Beatrice; Di Martino, Giampaolo; Vecchione, Francesca; Dell'Orto, Federica; Buda, Alessandro] Univ Milano Bicocca, Unit Gynecol Oncol Surg, Dept Obstet &amp; Gynecol, San Gerardo Hosp, Monza, Italy; [Ghezzi, Fabio] Univ Insubria, Dept Obstet &amp; Gynecol, Del Ponte Hosp, Varese, Italy; [Ceccaroni, Marcello] Sacred Heart Hosp, Dept Obstet &amp; Gynecol Gynecol Oncol &amp; Minimally, Invas Pelv Surg Int Sch Surg Anat, Verona, Italy; [De Ponti, Elena] San Gerardo Hosp, Dept Med Phys, Monza, Italy; [Elisei, Federica] San Gerardo Hosp, Dept Nucl Med, Monza, Italy</t>
  </si>
  <si>
    <t>0171-5216</t>
  </si>
  <si>
    <t>Gan, C; Bossart, M; Piek, J; Halaska, M; Haidopoulos, D; Zapardiel, I; Grabowski, JP; Kesic, V; Kimmig, R; Cibula, D; Lambaudie, E; Verheijen, R; Manchanda, R</t>
  </si>
  <si>
    <t>Robotic and Advanced Laparoscopic Surgical Training in European Gynecological Oncology Trainees</t>
  </si>
  <si>
    <t>[Gan, Carmen; Manchanda, Ranjit] Royal London Hosp, Dept Gynaecol Oncol, London, England; [Bossart, Michaela] Univ Freiburg, Dept Obstet &amp; Gynecol, Freiburg, Germany; [Piek, Jurgen] Catharina Hosp, Comprehens Canc Ctr South Locat, Eindhoven, Netherlands; [Halaska, Michael] Charles Univ Prague, Fac Med 2, Prague, Czech Republic; [Haidopoulos, Dimitrios] Alexandra Hosp, Dept Obstet &amp; Gynecol 1, Oncol Unit, Athens, Greece; [Zapardiel, Ignacio] La Paz Univ Hosp, Gynaecol Oncol Unit, Madrid, Spain; [Grabowski, Jacek P.] Charite, Dept Gynecol, European Competence Ctr Ovarian Canc, Berlin, Germany; [Kesic, Vesna] Univ Belgrade, Fac Med, Dept Obstet &amp; Gynecol, Clin Ctr Serbia, Belgrade, Serbia; [Kimmig, Rainer] Univ Duisburg Essen, Clin Obstet &amp; Gynecol, Fac Med, Duisburg, Germany; [Cibula, David] Charles Univ Hosp, Oncogynecol Ctr, Prague, Czech Republic; [Lambaudie, Eric] Paoli Calmettes Inst, Marseille, France; [Verheijen, Rene] Univ Med Ctr Utrecht, Div Surg &amp; Oncol Gynaecol, Utrecht, Netherlands; [Manchanda, Ranjit] Queen Mary Univ London, Barts Canc Inst, London, England; [Manchanda, Ranjit] UCL, Dept Womens Canc, EGA Inst Womens Hlth, London, England</t>
  </si>
  <si>
    <t>Manchanda, R (reprint author), Royal London Hosp, Dept Gynaecol Oncol Bartshlth, 10th Floor, London E1 1BB, England.</t>
  </si>
  <si>
    <t>Iacoponi, S; Zapardiel, I</t>
  </si>
  <si>
    <t>European Nationality Influence in the Management of Squamous Cell Vulvar Cancer</t>
  </si>
  <si>
    <t>GYNECOLOGIC AND OBSTETRIC INVESTIGATION</t>
  </si>
  <si>
    <t>[Iacoponi, Sara; Zapardiel, Ignacio] La Paz Univ Hosp, Gynecol Oncol Unit, IdiPAZ, Paseo Castellana 261, ES-28046 Madrid, Spain</t>
  </si>
  <si>
    <t>Zapardiel, I (reprint author), La Paz Univ Hosp, Gynecol Oncol Unit, IdiPAZ, Paseo Castellana 261, ES-28046 Madrid, Spain.</t>
  </si>
  <si>
    <t>0378-7346</t>
  </si>
  <si>
    <t>1423-002X</t>
  </si>
  <si>
    <t>Alvarez-Lopez, C; De Santiago, J; Pinera, A; Rodriguez, R; Herrero, B; Herrera, M; Pillado, J; Zapardiel, I</t>
  </si>
  <si>
    <t>Utility of Three-Dimensional Ultrasonography to Assess the Position of Essure Tubal Occlusion Device and Its Complications</t>
  </si>
  <si>
    <t>[Alvarez-Lopez, Covadonga; De Santiago, Javier; Pinera, Antonio; Rodriguez, Roberto; Herrero, Beatriz; Herrera, Maria; Pillado, Jaime; Zapardiel, Ignacio] La Paz Univ Hosp IdiPAZ, Dept Gynecol, Madrid, Spain</t>
  </si>
  <si>
    <t>Zapardiel, I (reprint author), La Paz Univ Hosp, Dept Gynecol, Paseo Castellana 261, ES-28046 Madrid, Spain.</t>
  </si>
  <si>
    <t>Leal, MA; Pinera, A; De Santiago, J; Zapardiel, I</t>
  </si>
  <si>
    <t>Novel Technique for Contained Power Morcellation through Umbilicus with Insufflated Bag</t>
  </si>
  <si>
    <t>[Leal, Maria A.; Pinera, Antonio; De Santiago, Javier; Zapardiel, Ignacio] La Paz Univ Hosp, Gynecol Oncol Unit, Paseo Castellana 261, ES-28046 Madrid, Spain</t>
  </si>
  <si>
    <t>Zapardiel, I (reprint author), La Paz Univ Hosp, Gynecol Oncol Unit, Paseo Castellana 261, ES-28046 Madrid, Spain.</t>
  </si>
  <si>
    <t>Halaska, MJ; Haidopoulos, D; Guyon, F; Morice, P; Zapardiel, I; Kesic, V</t>
  </si>
  <si>
    <t>European Society of Gynecological Oncology Statement on Fibroid and Uterine Morcellation</t>
  </si>
  <si>
    <t>[Halaska, Michael J.] Charles Univ Prague, Fac Med 3, Dept Obstet &amp; Gynaecol, Srobarova 1150-50, Prague 10034 10, Czech Republic; [Halaska, Michael J.] Fac Hosp Kralovske Vinohrady, Srobarova 1150-50, Prague 10034 10, Czech Republic; [Haidopoulos, Dimitrios] Alexandra Hosp, Dept Obstet &amp; Gynecol 1, Athens, Greece; [Guyon, Frederic] Inst Bergonie, Chirurg Gynecol, Bordeaux, France; [Morice, Philippe] Inst Gustave Roussy, Dept Surg, Villejuif, France; [Zapardiel, Ignacio] La Paz Univ Hosp, Gynecol Oncol Unit, Madrid, Spain; [Kesic, Vesna] Clin Ctr Serbia, Inst Obstet &amp; Gynecol, Belgrade, Serbia</t>
  </si>
  <si>
    <t>Halaska, MJ (reprint author), Charles Univ Prague, Fac Med 3, Dept Obstet &amp; Gynaecol, Srobarova 1150-50, Prague 10034 10, Czech Republic.; Halaska, MJ (reprint author), Fac Hosp Kralovske Vinohrady, Srobarova 1150-50, Prague 10034 10, Czech Republic.</t>
  </si>
  <si>
    <t>Protocol for the BRECAR study: a prospective cohort follow-up on the impact of breast reconstruction timing on health-related quality of life in women with breast cancer.</t>
  </si>
  <si>
    <t>Herrera de la Muela, Maria; Garcia Lopez, Enrique; Frias Aldeguer, Laura; Gomez-Campelo, Paloma</t>
  </si>
  <si>
    <t>BMJ open</t>
  </si>
  <si>
    <t>e018108</t>
  </si>
  <si>
    <t>2017 Dec 19</t>
  </si>
  <si>
    <t>Breast Pathology Unit, Department of Gynecology, Hospital Universitario La Paz, Madrid, Spain.</t>
  </si>
  <si>
    <t>Increasing survival of metastatic breast cancer through locoregional surgery.</t>
  </si>
  <si>
    <t>Diaz de la Noval, Begona; Frias Aldeguer, Laura; Leal Garcia, Maria A; Garcia Lopez, Enrique; Diaz Almiron, Mariana; Herrera de la Muela, Maria</t>
  </si>
  <si>
    <t>Minerva ginecologica</t>
  </si>
  <si>
    <t>2017 Oct 09 (Epub 2017 Oct 09)</t>
  </si>
  <si>
    <t>European Society of Gynaecology Oncology (ESGO) Fellow, Gynecology Oncology Unit, Department of Gynecology and Obstetrics, La Paz University Hospital-Idi PAZ, Madrid, Spain - begodelanoval@gmail.com.</t>
  </si>
  <si>
    <t>1827-1650</t>
  </si>
  <si>
    <t>Erce, JAG; Morales, MJL</t>
  </si>
  <si>
    <t>Patient blood management in the enhanced recovery program after abdominal surgery</t>
  </si>
  <si>
    <t>CIRUGIA ESPANOLA</t>
  </si>
  <si>
    <t>[Garcia Erce, Jose Antonio] Banco Sangre &amp; Tejidos Navarra, Navarra, Spain; [Garcia Erce, Jose Antonio] IACS, Jaca, Huesca, Spain; [Garcia Erce, Jose Antonio] IdiPAZ49, Jaca, Huesca, Spain; [Laso Morales, Maria Jesus] Corp Sanitaria Parc Tauli, Serv Anestesiol Reanimac &amp; Terapeut Dolor, Barcelona, Spain</t>
  </si>
  <si>
    <t>Erce, JAG (reprint author), Banco Sangre &amp; Tejidos Navarra, Navarra, Spain.; Erce, JAG (reprint author), IACS, Jaca, Huesca, Spain.; Erce, JAG (reprint author), IdiPAZ49, Jaca, Huesca, Spain.</t>
  </si>
  <si>
    <t>0009-739X</t>
  </si>
  <si>
    <t>Erce, JAG; Diaz, MQ</t>
  </si>
  <si>
    <t>Acute respiratory distress secondary to blood transfusion</t>
  </si>
  <si>
    <t>[Garcia Erce, J. A.] Banco Sangre &amp; Tejidos Navarra, Pamplona, Spain; [Garcia Erce, J. A.] IACS, IdiPAZ49, Zaragoza, Spain; [Garcia Erce, J. A.] Grp Trabajo SETS Hemoterapia Basada Sentido Comun, Zaragoza, Spain; [Quintana Diaz, M.] Univ Autonoma Madrid, Dept Med, Madrid, Spain; [Quintana Diaz, M.] Hosp Univ La Paz, IdiPAZ, Serv Med Intens, Madrid, Spain; [Quintana Diaz, M.] SEMICYUC, Grp Trabajo Hemoderivados, Madrid, Spain</t>
  </si>
  <si>
    <t>Erce, JAG (reprint author), Banco Sangre &amp; Tejidos Navarra, Pamplona, Spain.; Erce, JAG (reprint author), IACS, IdiPAZ49, Zaragoza, Spain.; Erce, JAG (reprint author), Grp Trabajo SETS Hemoterapia Basada Sentido Comun, Zaragoza, Spain.</t>
  </si>
  <si>
    <t>Munoz, M; Laso-Morales, MJ; Gomez-Ramirez, S; Cadellas, M; Nunez-Matas, MJ; Garcia-Erce, JA</t>
  </si>
  <si>
    <t>Pre-operative haemoglobin levels and iron status in a large multicentre cohort of patients undergoing major elective surgery</t>
  </si>
  <si>
    <t>ANAESTHESIA</t>
  </si>
  <si>
    <t>[Munoz, M.] Sch Med, Perioperat Transfus Med, Malaga, Spain; [Laso-Morales, M. J.] Corp Sanitaria Parc Tauli, Anesthesiol, Sabadell, Spain; [Gomez-Ramirez, S.] Univ Hosp Virgen de la Victoria, Internal Med, Malaga, Spain; [Cadellas, M.] Univ Hosp Mar Esperanca, Cardiol, Barcelona, Spain; [Nunez-Matas, M. J.] Reg Univ Hosp, Obstet &amp; Gynaecol, Malaga, Spain; [Garcia-Erce, J. A.] Blood &amp; Tissue Bank Navarra, Pamplona, Spain</t>
  </si>
  <si>
    <t>Munoz, M (reprint author), Sch Med, Perioperat Transfus Med, Malaga, Spain.</t>
  </si>
  <si>
    <t>0003-2409</t>
  </si>
  <si>
    <t>Jubilar, MM; Erce, JAG; Calle, NM; Paramo, JA; Figueroa, R; Villar, S; Quintana, M</t>
  </si>
  <si>
    <t>SAFETY AND EFFICACY OF A PROTHROMBIN COMPLEX CONCENTRATE IN VKA REVERSAL AND OFF-LABEL INDICATIONS</t>
  </si>
  <si>
    <t>[Marcos Jubilar, M.; Martinez Calle, N.; Paramo, J. A.; Figueroa, R.; Villar, S.] Clin Univ Navarra, Hematol &amp; Hemotherapy, Pamplona, Spain; [Garcia Erce, J. A.] Complejo Hosp Navarra, Hematol &amp; Hemotherapy, Pamplona, Spain; [Quintana, M.] Hosp Univ La Paz, Intens Med, Madrid, Spain</t>
  </si>
  <si>
    <t>Lagerstedt, L; Egea-Guerrero, JJ; Bustamante, A; Montaner, J; Rodriguez-Rodriguez, A; El Rahal, A; Turck, N; Quintana, M; Garcia-Armengol, R; Prica, CM; Andereggen, E; Rinaldi, L; Sarrafzadeh, A; Schaller, K; Sanchez, JC</t>
  </si>
  <si>
    <t>H-FABP: A new biomarker to differentiate between CT-positive and CT-negative patients with mild traumatic brain injury</t>
  </si>
  <si>
    <t>[Lagerstedt, Linnea; Turck, Natacha; Sanchez, Jean-Charles] Univ Geneva, Dept Human Prot Sci, Fac Med, Geneva, Switzerland; [Jose Egea-Guerrero, Juan; Rodriguez-Rodriguez, Ana] Virgen del Rocio Univ Hosp, NeuroCrit Care Unit, Seville, Spain; [Bustamante, Alejandro; Montaner, Joan] Univ Autonoma Barcelona, VHIR, Neurovasc Res Lab, Barcelona, Spain; [El Rahal, Amir; Schaller, Karl] Geneva Univ Hosp, Div Neurosurg, Dept Clin Neurosci, Geneva Neurosci Ctr, Geneva, Switzerland; [Quintana, Manuel] Univ Autonoma Madrid, Intens Med Unit, Hosp Univ La Paz, IdiPAZ,Dept Med, Madrid, Spain; [Garcia-Armengol, Roser] Hosp Badalona Germans Trias &amp; Pujol, Dept Neurosurg, Neurosci Unit, Badalona, Spain; [Melinda Prica, Carmen] Hosp Tortosa Verge Cinta, Emergency Dept, Tortosa, Spain; [Andereggen, Elisabeth; Rinaldi, Lara] Geneva Univ Hosp, Emergency Ctr, Geneva, Switzerland; [Andereggen, Elisabeth] Geneva Univ Hosp, Dept Surg, Geneva, Switzerland; [Sarrafzadeh, Asita] Univ Hosp Heidelberg, Dept Neurosurg, Heidelberg, Germany</t>
  </si>
  <si>
    <t>Sanchez, JC (reprint author), Univ Geneva, Dept Human Prot Sci, Fac Med, Geneva, Switzerland.</t>
  </si>
  <si>
    <t>e0175572</t>
  </si>
  <si>
    <t>Parra-Salinas, I; Gonzalez-Rodriguez, VP; Pina, JAG; Lozano, JJG; Garcia-Erce, JA</t>
  </si>
  <si>
    <t>Benefit in long-term response and mortality of treatment with intravenous immunoglobulin prior to plasmapheresis in peripheral polyneuropathies</t>
  </si>
  <si>
    <t>TRANSFUSION CLINIQUE ET BIOLOGIQUE</t>
  </si>
  <si>
    <t>[Parra-Salinas, I.; Gonzalez-Rodriguez, V. P.; Gracia Pina, J. A.; Gimeno Lozano, J. J.] Miguel Servet Univ Hosp, Dept Hematol &amp; Haemotherapy, Paseo Isabel la Catolica 1-3, Zaragoza 50009, Spain; [Garcia-Erce, J. A.] San Jorge Hosp, Dept Haematol &amp; Haemotherapy, Av Martinez de Velasco 36, Huesca 22004, Spain</t>
  </si>
  <si>
    <t>Parra-Salinas, I (reprint author), Miguel Servet Univ Hosp, Dept Hematol &amp; Haemotherapy, Paseo Isabel la Catolica 1-3, Zaragoza 50009, Spain.</t>
  </si>
  <si>
    <t>1246-7820</t>
  </si>
  <si>
    <t>Tong, HY; Medrano, N; Borobia, AM; Ruiz, JA; Martinez, AM; Martin, J; Quintana, M; Garcia, S; Carcas, AJ; Ramirez, E</t>
  </si>
  <si>
    <t>Hepatotoxicity induced by acute and chronic paracetamol overdose in children: Where do we stand?</t>
  </si>
  <si>
    <t>WORLD JOURNAL OF PEDIATRICS</t>
  </si>
  <si>
    <t>[Tong, Hoi Yan; Medrano, Nicolas; Borobia, Alberto Manuel; Carcas, Antonio Jose; Ramirez, Elena] Univ Autonoma Madrid, Sch Med, IdiPAZ, Dept Clin Pharmacol,Hosp Univ La Paz, Paseo Castellana 261, Madrid 28046, Spain; [Ruiz, Jose Antonio; Martin, Julia; Garcia, Santos] Hosp Univ La Paz, Pediat Emergency Dept, IdiPAZ, Madrid, Spain; [Martinez, Ana Maria; Quintana, Manuel] Hosp Univ La Paz, Gen Emergency Dept, IdiPAZ, Madrid, Spain</t>
  </si>
  <si>
    <t>Ramirez, E (reprint author), Univ Autonoma Madrid, Sch Med, IdiPAZ, Dept Clin Pharmacol,Hosp Univ La Paz, Paseo Castellana 261, Madrid 28046, Spain.</t>
  </si>
  <si>
    <t>1708-8569</t>
  </si>
  <si>
    <t>Quintana-Diaz, M; Munoz-Romo, R; Gomez-Ramirez, S; Pavia, J; Borobia, AM; Garcia-Erce, JA; Munoz, M</t>
  </si>
  <si>
    <t>A fast-track anaemia clinic in the Emergency Department: cost-analysis of intravenous iron administration for treating iron-deficiency anaemia</t>
  </si>
  <si>
    <t>[Quintana-Diaz, Manuel] Univ Hosp La Paz, Intens Care Unit, Madrid, Spain; [Quintana-Diaz, Manuel; Borobia, Alberto M.; Garcia-Erce, Jose A.] Univ Hosp La Paz IdiPAZ, Res Inst, Madrid, Spain; [Munoz-Romo, Raul] Autonomous Univ Madrid, Sch Med, Clin Pharmacol, Madrid, Spain; [Gomez-Ramirez, Susana] Univ Hosp Virgen de la Victoria, Internal Med, Malaga, Spain; [Pavia, Jose] Univ Malaga, Sch Med, Pharmacol, Malaga, Spain; [Garcia-Erce, Jose A.] Gen Hosp San Jorge, Res Inst Aragon, Haematol &amp; Haemotherapy, Huesca, Spain; [Munoz, Manuel] Univ Malaga, Sch Med, Transfus Med, Malaga, Spain</t>
  </si>
  <si>
    <t>Munoz, M (reprint author), Univ Malaga, Fac Med, Med Transfus Perioperatoria, Campus Teatinos, E-29071 Malaga, Spain.</t>
  </si>
  <si>
    <t>Combination of protein blood biomarkers to differentiate CT-scan results in mild traumatic brain injury</t>
  </si>
  <si>
    <t>BRAIN INJURY</t>
  </si>
  <si>
    <t>[Lagerstedt, Linnea; Turck, Natacha; Sanchez, Jean-Charles] Univ Geneva, Geneva, Switzerland; [Jose Egea-Guerrero, Juan; Rodriguez-Rodriguez, Ana] Virgen del Rocio Univ Hosp, Seville, Spain; [Bustamante, Alejandro; Montaner, Joan] Univ Autonoma Barcelona, Barcelona, Spain; [El Rahal, Amir; Andereggen, Elisabeth; Rinaldi, Lara; Schaller, Karl] Geneva Univ Hosp, Geneva, Switzerland; [Quintana, Manuel] Hosp Univ La Paz, Madrid, Spain; [Garcia-Armengol, Roser] Hosp Badalona Germans Trias &amp; Pujol, Badalona, Spain; [Melinda Prica, Carmen] Hosp Cinta, Tortosa, Spain; [Sarrafzadeh, Asita] Univ Hosp Heidelberg, Heidelberg, Germany</t>
  </si>
  <si>
    <t>0269-9052</t>
  </si>
  <si>
    <t>Barni, S; Gascon, P; Petrelli, F; Garcia-Erce, JA; Pedrazzoli, P; Rosti, G; Giordano, G; Mafodda, A; Munoz, M</t>
  </si>
  <si>
    <t>Position paper on management of iron deficiency in adult cancer patients</t>
  </si>
  <si>
    <t>EXPERT REVIEW OF HEMATOLOGY</t>
  </si>
  <si>
    <t>[Barni, Sandro; Petrelli, Fausto] Dept Oncol, Med Oncol Unit, Treviglio, Italy; [Gascon, Pere] Univ Barcelona, Hosp Clin, Div Med Oncol, Barcelona, Spain; [Antonio Garcia-Erce, Jose] Blood &amp; Tissue Bank Navarra, Dept Hlth, Pamplona, Spain; [Pedrazzoli, Paolo; Rosti, Giovanni] Fdn IRCCS Policlin San Matteo, Med Oncol, Pavia, Italy; [Giordano, Giulio] Gen Med &amp; Hematol Reg Hosp A Cardarelli, Gen Med &amp; Hematol Dept, Campobasso, Italy; [Mafodda, Antonio] AO BMM, Med Oncol Unit, Reggio Di Calabria, Italy; [Munoz, Manuel] Univ Malaga, Sch Med, Peri Operat Transfus Med, Malaga, Spain</t>
  </si>
  <si>
    <t>Barni, S (reprint author), ASST Bergamo Ovest, Med Oncol Unit, Dept Oncol, Treviglio, Italy.</t>
  </si>
  <si>
    <t>1747-4086</t>
  </si>
  <si>
    <t>1747-4094</t>
  </si>
  <si>
    <t>Diaz, MQ; Borobia, AM; Erce, JAG; Maroun-Eid, C; Fabra, S; Carcas, A; Frias, J; Munoz, M</t>
  </si>
  <si>
    <t>Appropriate use of red blood cell transfusion in emergency departments: a study in five emergency departments</t>
  </si>
  <si>
    <t>[Quintana Diaz, Manuel; Maroun-Eid, Charbel; Fabra, Sara] La Paz Univ Hosp, Emergency Dept, Madrid, Spain; [Quintana Diaz, Manuel] Madrid Autonomous Univ, Dept Med, Sch Med, Madrid, Spain; [Borobia, Alberto M.; Carcas, Antonio; Frias, Jesus] La Paz Univ Hosp, Dept Clin Pharmacol, Madrid, Spain; [Garcia Erce, Jose A.] San Jorge Hosp, Serv Haematol &amp; Haemotherapy, Huesca, Spain; [Munoz, Manuel] Univ Malaga, Dept Surg Specialties Biochem &amp; Immunol, Sch Med, Malaga, Spain</t>
  </si>
  <si>
    <t>Munoz, M (reprint author), Univ Malaga, Perioperat Transfus Med, Sch Med, Campus Teatinos, E-29071 Malaga, Spain.</t>
  </si>
  <si>
    <t>1550-509X</t>
  </si>
  <si>
    <t>The role of the internist in the patient blood management program.</t>
  </si>
  <si>
    <t>Jerico Alba, Carlos; Garcia Erce, Jose Antonio</t>
  </si>
  <si>
    <t>2017 Dec 08 (Epub 2017 Dec 08)</t>
  </si>
  <si>
    <t>Servicio de Medicina Interna, Hospital Sant Joan Despi-Moises Broggi, Consorci Sanitari Integral, Sant Joan Despi, Barcelona, Espana; Grupo Multidisciplinar para el Estudio y Manejo de la Anemia del Paciente Quirurgico (www.awge.org).</t>
  </si>
  <si>
    <t>On the safety of intravenous iron formulations.</t>
  </si>
  <si>
    <t>Munoz Gomez, Manuel; Gomez Ramirez, Susana; Garcia Erce, Jose Antonio</t>
  </si>
  <si>
    <t>Medicina Transfusional Perioperatoria, Facultad de Medicina, Universidad de Malaga, Malaga, Espana.</t>
  </si>
  <si>
    <t>Perception survey on the value of the hospital pharmacist at the emergency department.</t>
  </si>
  <si>
    <t>Garcia-Martin, Angeles; Maroun-Eid, Charbel; Campino-Villegas, Ainara; Oliva-Manuel, Belen; Herrero-Ambrosio, Alicia; Quintana-Diaz, Manuel</t>
  </si>
  <si>
    <t>Farmacia hospitalaria : organo oficial de expresion cientifica de la Sociedad Espanola de Farmacia Hospitalaria</t>
  </si>
  <si>
    <t>357-370</t>
  </si>
  <si>
    <t>2017 May 01</t>
  </si>
  <si>
    <t>Pharmacy Department at the Hospital Universitario La Paz, IdiPaz, Madrid, RedFastER Group of the Spanish Society of Hospital Pharmacy (SEFH).. mariadelosangeles.garcia.martin@salud.madrid.org.</t>
  </si>
  <si>
    <t>0214-753X</t>
  </si>
  <si>
    <t>Journal of head trauma rehabilitation</t>
  </si>
  <si>
    <t>Lecumberri, B; Lopez, E; Coronado, M; Rodado, S; Castelo, B</t>
  </si>
  <si>
    <t>Thyroid Metastasis as First Manifestation of a Colon Adenocarcinoma With KRAS Mutation Usefulness of F-18-FDG PET/CT</t>
  </si>
  <si>
    <t>CLINICAL NUCLEAR MEDICINE</t>
  </si>
  <si>
    <t>[Lecumberri, Beatriz] Autonomous Univ Madrid, La Paz Univ Hosp, IdiPAZ, Endocrinol &amp; Nutr Dept, Madrid, Spain; [Lopez, Elena] Autonomous Univ Madrid, La Paz Univ Hosp, IdiPAZ, Pathol Dept, Madrid, Spain; [Coronado, Monica; Rodado, Sonia] Autonomous Univ Madrid, La Paz Univ Hosp, IdiPAZ, Nucl Med Dept, Madrid, Spain; [Castelo, Beatriz] Autonomous Univ Madrid, La Paz Univ Hosp, IdiPAZ, Oncol Dept, Madrid, Spain</t>
  </si>
  <si>
    <t>Lecumberri, B (reprint author), La Paz Univ Hosp, Endocrinol &amp; Nutr Dept, Castellana 261, Madrid 28046, Spain.</t>
  </si>
  <si>
    <t>0363-9762</t>
  </si>
  <si>
    <t>1536-0229</t>
  </si>
  <si>
    <t>Sesmilo, G; Resmini, E; Sambo, M; Blanco, C; Calvo, F; Pazos, F; Fernandez-Catalina, P; de Icaya, PM; Paramo, C; Fajardo, C; Marazuela, M; Alvarez-Escola, C; Diez, JJ; Perea, V</t>
  </si>
  <si>
    <t>Prevalence of acromegaly in patients with symptoms of sleep apnea</t>
  </si>
  <si>
    <t>[Sesmilo, Gemma; Perea, Veronica] Hosp Quiron Dexeus Clin Suerio Estivill, Serv Endocrinol, Barcelona, Spain; [Resmini, Eugenia] Univ Autonoma Barcelona, Hosp St Pau, IIB St Pau, Barcelona, Spain; [Resmini, Eugenia] Univ Autonoma Barcelona, Hosp St Pau, Ctr Invest Biomed Enfermedades Raras CIBER ER, Dept Med,Serv Endocrino,Unidad 747, Barcelona, Spain; [Sambo, Marcel] Hosp Univ Gregorio Maranon, Serv Endocrinol, Madrid, Spain; [Blanco, Concepcion] Hosp Univ Principe Asturias, Serv Endocrinol, Madrid, Spain; [Calvo, Fernando] Hosp Clin Univ Lozano Blesa, Serv Endocrinol, Zaragoza, Spain; [Pazos, Fernando] Hosp Univ Marques de Valdecilla, Serv Endocrinol, Santander, Spain; [Fernandez-Catalina, Pablo] Complexo Hosp Pontevedra, Serv Endocrinol, Pontevedra, Spain; [Martinez de Icaya, Purificacion] Hosp Univ Severo Ochoa, Serv Endocrinol, Madrid, Spain; [Paramo, Concepcion] Complexo Hosp Univ Vigo, Serv Endocrinol, Vigo, Spain; [Fajardo, Carmen] Hosp Univ Ribera, Serv Endocrinol, Alzira, Spain; [Marazuela, Monica] Hosp La Princesa, Serv Endocrinol, Madrid, Spain; [Alvarez-Escola, Cristina] Hosp Univ Paz, Serv Endocrinol, Madrid, Spain; [Jose Diez, Juan] Hosp Univ Ramon &amp; Cajal, Serv Endocrinol, Madrid, Spain; [Perea, Veronica] Hosp Univ Motua Terrassa, Serv Endocrinol, Barcelona, Spain</t>
  </si>
  <si>
    <t>Sesmilo, G (reprint author), Hosp Quiron Dexeus Clin Suerio Estivill, Serv Endocrinol, Barcelona, Spain.</t>
  </si>
  <si>
    <t>e0183539</t>
  </si>
  <si>
    <t>Barriuso, J; Lamarca, A; Heredia, V; Guerra-Pastrian, L; Alvarez-Escola, C; Castell, J; Custodio, A; Miguel, M; Mendiola, M; Feliu, J</t>
  </si>
  <si>
    <t>Integrative DNA methylome and miRNA transcriptome analysis for new biomarker discovery in entero-pancreatic neuroendocrine tumours (EP-NETS)</t>
  </si>
  <si>
    <t>ANNALS OF ONCOLOGY</t>
  </si>
  <si>
    <t>[Barriuso, J.; Lamarca, A.] Christie NHS Fdn Trust, Med Oncol, Manchester, Lancs, England; [Heredia, V.; Miguel, M.; Mendiola, M.] IdIPAZ Hosp Univ La Paz, Translat Oncol, Madrid, Spain; [Guerra-Pastrian, L.] IdIPAZ Hosp Univ La Paz, Pathol, Madrid, Spain; [Alvarez-Escola, C.] IdIPAZ Hosp Univ La Paz, Endocrinol, Madrid, Spain; [Castell, J.] IdIPAZ Hosp Univ La Paz, Surg Oncol, Madrid, Spain; [Custodio, A.; Feliu, J.] IdIPAZ Hosp Univ La Paz, Med Oncol, Madrid, Spain</t>
  </si>
  <si>
    <t>0923-7534</t>
  </si>
  <si>
    <t>1569-8041</t>
  </si>
  <si>
    <t>Martin-Montalvo, A; Lopez-Noriega, L; Herranz, A; Herranz, L; Moreno, J; Gauthier, BR</t>
  </si>
  <si>
    <t>Pax8, a prosurvival gene in islets potentially implicated in gestational diabetes</t>
  </si>
  <si>
    <t>DIABETOLOGIA</t>
  </si>
  <si>
    <t>[Martin-Montalvo, A.; Lopez-Noriega, L.; Gauthier, B. R.] CABIMER, Seville, Spain; [Herranz, A.; Moreno, J.] La Paz Univ Hosp, Thyroid Mol Lab, Madrid, Spain; [Herranz, L.] La Paz Univ Hosp, Dept Endocrinol, Madrid, Spain</t>
  </si>
  <si>
    <t>0012-186X</t>
  </si>
  <si>
    <t>S183</t>
  </si>
  <si>
    <t>Curras-Freixes, M; Pineiro-Yanez, E; Montero-Conde, C; Apellaniz-Ruiz, M; Calsina, B; Mancikova, V; Remacha, L; Richter, S; Ercolino, T; Rogowski-Lehmann, N; Deutschbein, T; Calatayud, M; Guadalix, S; Alvarez-Escola, C; Lamas, C; Aller, J; Sastre-Marcos, J; Lazaro, C; Galofre, JC; Patino-Garcia, A; Meoro-Aviles, A; Balmana-Gelpi, J; De Miguel-Novoa, P; Balbin, M; Matias-Guiu, X; Leton, R; Inglada-Perez, L; Torres-Perez, R; Roldan-Romero, JM; Rodriguez-Antona, C; Fliedner, SMJ; Opocher, G; Pacak, K; Korpershoek, E; de Krijger, RR; Vroonen, L; Mannelli, M; Fassnacht, M; Beuschlein, F; Eisenhofer, G; Cascon, A; Al-Shahrour, F; Robledo, M</t>
  </si>
  <si>
    <t>A Targeted Next-Generation Sequencing Assay for Pheochromocytoma and Paraganglioma Diagnostics</t>
  </si>
  <si>
    <t>JOURNAL OF MOLECULAR DIAGNOSTICS</t>
  </si>
  <si>
    <t>[Curras-Freixes, Maria; Montero-Conde, Cristina; Apellaniz-Ruiz, Maria; Calsina, Bruna; Mancikova, Veronika; Remacha, Laura; Leton, Rocio; Inglada-Perez, Lucia; Torres-Perez, Rafael; Roldan-Romero, Juan M.; Rodriguez-Antona, Cristina; Cascon, Alberto; Robledo, Mercedes] Spanish Natl Canc Res Ctr, Hereditary Endocrine Canc Grp, Madrid, Spain; [Pineiro-Yanez, Elena; Al-Shahrour, Fatima] Spanish Natl Canc Res Ctr, Translat Bioinformat Unit, Madrid, Spain; [Richter, Susan; Eisenhofer, Graeme] Tech Univ Dresden, Med Fac Carl Gustav Carus, Univ Hosp Carl Gustav Carus, Inst Clin Chem &amp; Lab Med, Dresden, Germany; [Ercolino, Tonino; Mannelli, Massimo] Univ Florence, Dept Expt &amp; Clin Biomed Sci Mario Serio, Florence, Italy; [Ercolino, Tonino; Mannelli, Massimo] Ist Toscano Tumori, Florence, Italy; [Rogowski-Lehmann, Natalie; Beuschlein, Felix] Ludwig Maximilians Univ Munchen, Univ Hospital, Dept Internal Med 4, Campus Innenstadt, Munich, Germany; [Deutschbein, Timo; Fassnacht, Martin] Univ Wurzburg, Univ Hosp, Div Endocrinol &amp; Diabet, Dept Internal Med 1, Wurzburg, Germany; [Calatayud, Maria; Guadalix, Sonsoles] Univ Hosp 12 Octubre, Dept Endocrinol &amp; Nutr Serv, Madrid, Spain; [Alvarez-Escola, Cristina] Univ Hosp La Paz, Dept Endocrinol, Madrid, Spain; [Lamas, Cristina] Albacete Univ Hosp Complex, Dept Endocrinol, Albacete, Spain; [Aller, Javier] Univ Hosp Puerta de Hierro, Dept Endocrinol, Madrid, Spain; [Sastre-Marcos, Julia] Virgen Salud Hosp Toledo Hosp Complex, Dept Endocrinol, Toledo, OH, Spain; [Lazaro, Conxi] Catalan Inst Oncol, Mol Diagnost Units Hereditary Canc Program, Barcelona, Spain; [Galofre, Juan C.] Univ Navarra Clin, Dept Endocrinol, Navarra, Spain; [Patino-Garcia, Ana] Univ Navarra Clin, Dept Pediat, Navarra, Spain; [Patino-Garcia, Ana] Univ Navarra Clin, Clin Genet Unit, Navarra, Spain; [Meoro-Aviles, Amparo] Reina Sofia Univ Hosp, Dept Endocrinol, Murcia, Spain; [Balmana-Gelpi, Judith] Vall dHebron Univ Hosp, Dept Med Oncol, High Risk &amp; Canc Prevent Grp, Barcelona, Spain; [Balmana-Gelpi, Judith] Vall dHebron Inst Oncol, Barcelona, Spain; [De Miguel-Novoa, Paz] San Carlos Clin Hosp, Dept Endocrinol, Madrid, Spain; [Balbin, Milagros] Univ Oviedo, Cent Univ Hosp Asturias, Dept Endocrinol, Oviedo, Spain; [Balbin, Milagros] Univ Oviedo, Univ Inst Oncol Asturias, Oviedo, Spain; [Matias-Guiu, Xavier] Univ Hosp Arnau de Vilanova, IRBLLEIDA, Dept Endocrinol &amp; Nutr, Lleida, Spain; [Matias-Guiu, Xavier] Hosp Univ Bellvitge, IDIBELL, Dept Pathol, Barcelona, Spain; [Inglada-Perez, Lucia; Rodriguez-Antona, Cristina; Cascon, Alberto; Robledo, Mercedes] Biomed Res Networking Ctr Rare Dis CIBERER, Madrid, Spain; [Fliedner, Stephanie M. J.] Univ Med Ctr Schleswig Holstein, Dept Med 1, Campus Lubeck, Lubeck, Germany; [Opocher, Giuseppe] Univ Padua, Dept Med &amp; Surg Sci, Dept Endocrinol, Padua, Italy; [Pacak, Karel] NIH, Sect Med Neuroendocrinol, Eunice Kennedy Shriver Natl Inst Child Hlth &amp; Hum, Bldg 10, Bethesda, MD 20892 USA; [Korpershoek, Esther; de Krijger, Ronald R.] Erasmus Univ, Med Ctr, Dept Pathol, Rotterdam, Netherlands; [de Krijger, Ronald R.] Reinier de Graaf Hosp, Dept Pathol, Delft, Netherlands; [Vroonen, Laurent] Ctr Hospitalier Univ Liege, Dept Endocrinol, Liege, Belgium; [Eisenhofer, Graeme] Univ Hosp Carl Gustav Carus, Dept Med 3, Dresden, Germany</t>
  </si>
  <si>
    <t>Robledo, M (reprint author), Centro Nacl Invest Oncol, Hereditary Endocrine Canc Grp, C Melchor Fernandez Almagro 3, Madrid 28029, Spain.</t>
  </si>
  <si>
    <t>1525-1578</t>
  </si>
  <si>
    <t>Bieler, BM; Gerber, SM; de Nanclares, GP; Hardisson, D; Lecumberri, B</t>
  </si>
  <si>
    <t>Intratumoral activating GNAS (R201C) mutation in two unrelated patients with virilizing ovarian Leydig cell tumors</t>
  </si>
  <si>
    <t>ENDOCRINOLOGIA DIABETES Y NUTRICION</t>
  </si>
  <si>
    <t>[Bieler, Bert M.; Gerber, Susan Marie] Cooper Univ Hosp, Dept Endocrinol, Three Cooper Plaza, Camden, NJ 08013 USA; [Perez de Nanclares, Guiomar] Hosp Univ Araba Txagorritxu, BioAraba Natl Hlth Inst, Mol Epi Genet Lab, C Jose Atxotegi S-N, Vitoria 01009, Spain; [Hardisson, David] Autonomous Univ Madrid, IdiPAZ, La Paz Univ Hosp, Pathol Dept, Castellana 261, E-28046 Madrid, Spain; [Lecumberri, Beatriz] Autonomous Univ Madrid, IdiPAZ, La Paz Univ Hosp, Endocrinol &amp; Nutr Dept, Castellana 261, E-28046 Madrid, Spain; [Bieler, Bert M.] Kennedy Hlth Alliance, Dept Endocrinol, 333 Laurel Oak Rd, Voorhees, NJ 08043 USA; [Gerber, Susan Marie] Penn Med Washington, Sq 14th Floor 800,Walnut St, Philadelphia, PA 19107 USA</t>
  </si>
  <si>
    <t>Lecumberri, B (reprint author), Autonomous Univ Madrid, IdiPAZ, La Paz Univ Hosp, Endocrinol &amp; Nutr Dept, Castellana 261, E-28046 Madrid, Spain.</t>
  </si>
  <si>
    <t>2530-0180</t>
  </si>
  <si>
    <t>Alvarado-Martel, D; Fernandez, MAR; Vigaray, MC; Carrillo, A; Boronat, M; Montesdeoca, AE; Chavez, LN; Sanchez, MP; Quevedo, PL; Suarez, ADS; Hillman, N; Subias, D; Vaquero, PM; de Ibarra, LS; Mauricio, D; de Pablos-Velasco, P; Novoa, FJ; Wagner, AM</t>
  </si>
  <si>
    <t>ViDa1: The Development and Validation of a New Questionnaire for Measuring Health-Related Quality of Life in Patients with Type 1 Diabetes</t>
  </si>
  <si>
    <t>FRONTIERS IN PSYCHOLOGY</t>
  </si>
  <si>
    <t>[Alvarado-Martel, Dacil; Carrillo, Armando; Boronat, Mauro; Novoa, Francisco J.; Wagner, Ana M.] Complejo Hosp Univ Insular Materno Infantil Gran, Dept Endocrinol &amp; Nutr, Las Palmas Gran Canaria, Spain; [Alvarado-Martel, Dacil; Boronat, Mauro; Exposito Montesdeoca, Ana; de Pablos-Velasco, Pedro; Novoa, Francisco J.; Wagner, Ana M.] Univ Las Palmas Gran Canaria, Inst Univ Invest Biomed &amp; Sanitarias, Las Palmas Gran Canaria, Spain; [Ruiz Fernandez, M. Angeles] Univ Nacl Educ Distancia, Madrid, Spain; [Cuadrado Vigaray, Maribel; Mauricio, Didac] Hosp Badalona Germans Trias &amp; Pujol, CIBER Diabet &amp; Associated Metab Dis, Dept Endocrinol &amp; Nutr, Badalona, Spain; [Nattero Chavez, Lia; Pozuelo Sanchez, Maite] Hosp Univ Ramon y Cajal, Dept Endocrinol &amp; Nutr, Madrid, Spain; [Lopez Quevedo, Pino; Santana Suarez, Ana D.; de Pablos-Velasco, Pedro] Hosp Univ Gran Canaria Doctor Negrin, Dept Endocrinol &amp; Nutr, Las Palmas Gran Canaria, Spain; [Hillman, Natalia; Saez de Ibarra, Lourdes] Hosp Univ La Paz, Unit Diabet, Madrid, Spain; [Subias, David] Hosp Univ Parc Tauli, Dept Endocrinol &amp; Nutr, Sabadell, Spain; [Martin Vaquero, Pilar] D Med Clin, Unit Diabet &amp; Metab, Madrid, Spain</t>
  </si>
  <si>
    <t>Alvarado-Martel, D (reprint author), Complejo Hosp Univ Insular Materno Infantil Gran, Dept Endocrinol &amp; Nutr, Las Palmas Gran Canaria, Spain.; Alvarado-Martel, D (reprint author), Univ Las Palmas Gran Canaria, Inst Univ Invest Biomed &amp; Sanitarias, Las Palmas Gran Canaria, Spain.</t>
  </si>
  <si>
    <t>1664-1078</t>
  </si>
  <si>
    <t>Badiu, C; Bonomi, M; Borshchevsky, I; Cools, M; Craen, M; Ghervan, C; Hauschild, M; Hershkovitz, E; Hrabovszky, E; Juul, A; Kim, SH; Kumanov, P; Lecumberri, B; Lemos, MC; Neocleous, V; Niedziela, M; Djurdjevic, SP; Persani, L; Phan-Hug, F; Pignatelli, D; Pitteloud, N; Popovic, V; Quinton, R; Skordis, N; Smith, N; Stefanija, MA; Xu, C; Young, J; Dwyer, AA</t>
  </si>
  <si>
    <t>Developing and evaluating rare disease educational materials co-created by expert clinicians and patients: the paradigm of congenital hypogonadotropic hypogonadism</t>
  </si>
  <si>
    <t>ORPHANET JOURNAL OF RARE DISEASES</t>
  </si>
  <si>
    <t>[Badiu, Corin] C Davila Univ Med &amp; Pharm, Natl Inst Endocrinol, Dept Endocrinol, Bucharest 050474, Romania; [Bonomi, Marco] Univ Milan, Dept Clin Sci &amp; Community Hlth, Div Endocrine &amp; Metab Dis, Milan, Italy; [Bonomi, Marco] Univ Milan, Lab Endocrine &amp; Metab Res, Milan, Italy; [Bonomi, Marco; Persani, Luca] IRCCS, Osped San Luca, Ist Auxol Italiano, Brescia 20, I-20149 Milan, Italy; [Borshchevsky, Ivan] Patient Advocacy Working Grp, Pyatigorsk, Russia; [Borshchevsky, Ivan] Int Med Interpreters Assoc, Pyatigorsk, Russia; [Cools, Martine; Craen, Margarita] Univ Ghent, Dept Pediat Endocrinol, Univ Hosp Ghent, Pintelaan 185, B-9000 Ghent, Belgium; [Ghervan, Cristina] Univ Med &amp; Pharm Iuliu Hatieganu, 8 V Babes Str, Cluj Napoca 400012, Romania; [Hauschild, Michael] Childrens Hosp Lausanne, Dept Pediat Med &amp; Surg, Endocrinol Diabet &amp; Obes Serv, Chemin Montetan 16, CH-1004 Lausanne, Switzerland; [Hershkovitz, Eli] Ben Gurion Univ Negev, Soroka Med Ctr, Fac Hlth Sci, Pediat Endocrinol &amp; Metab Unit, POB 151IL 84101, Beer Sheva, Israel; [Hrabovszky, Erik] Hungarian Acad Sci, Inst Expt Med, Lab Endocrine Neurobiol, 43 Szigony St, H-1083 Budapest, Hungary; [Juul, Anders] Rigshosp, Dept Growth &amp; Reprod GR, Sect 5064,Blegdamsvej 9, DK-2100 Copenhagen, Denmark; [Kim, Soo-Hyun] Univ London, St Georges Med Sch, Mol &amp; Clin Sci Res Inst, Cell Biol &amp; Genet Res Ctr, Cranmer Terrace, London SW17 0RE, England; [Kumanov, Phillip] Med Univ, Clin Ctr Endocrinol, 2 Zdrawe St, Sofia 1431, Bulgaria; [Lecumberri, Beatriz] La Paz Univ Hosp, Autonoma Univ Madrid, Endocrinol &amp; Nutr Serv, Hosp La Paz Inst Hlth Res IdiPAZ, Castellana 261, Madrid 28046, Spain; [Lemos, Manuel C.] Univ Beira Interior, Hlth Sci Res Ctr, CICS UBI, PL-6200506 Covilha, Portugal; [Neocleous, Vassos] Cyprus Inst Neurol &amp; Genet, Dept Mol Genet, POB 23462, Nicosia, Cyprus; [Niedziela, Marek] Poznan Univ Med Sci, Dept Pediat Endocrinol &amp; Rheumatol, Szpitalna St 27-33, PL-60572 Poznan, Poland; [Djurdjevic, Sandra Pekic] Univ Belgrade, Dept Med, Dr Subotic 13, YU-11000 Belgrade, Serbia; [Djurdjevic, Sandra Pekic] Univ Clin Ctr Belgrade, Clin Endocrinol Diabet &amp; Metab Dis, Dr Subotic 13, Belgrade 11000, Serbia; [Persani, Luca] Univ Milan, Dept Clin Sci &amp; Community Hlth, Milan, Italy; [Persani, Luca] Div Endocrine &amp; Metab Dis, Milan, Italy; [Persani, Luca] Lab Endocrine &amp; Metab Res, Milan, Italy; [Pignatelli, Duarte] Hosp Sao Joao, Dept Endocrinol, Alameda Hernani Monteiro, PL-4200 Oporto, Portugal; [Pitteloud, Nelly; Xu, Cheng] Univ Lausanne, Rue Bugnon 46, CH-1011 Lausanne, Switzerland; [Pitteloud, Nelly; Xu, Cheng] Univ Lausanne Hosp, Endocrinol Diabet &amp; Metab Serv, Rue Bugnon 46, CH-1011 Lausanne, Switzerland; [Popovic, Vera] Univ Belgrade, Sch Med, Subotic 8, YU-11000 Belgrade, Serbia; [Quinton, Richard] Univ Newcastle Upon Lyne, Inst Med Genet, Newcastle Upon Tyne NE1 3BZ, Tyne &amp; Wear, England; [Quinton, Richard] Royal Victoria Infirm, Newcastle Upon Tyne NE1 3BZ, Tyne &amp; Wear, England; [Skordis, Nicos] Paedi Ctr Specialized Pediat, Div Pediat Endocrinol, Nicosia, Cyprus; [Skordis, Nicos] Univ Nicosia, St Georges Univ London, Sch Med, Nicosia, Cyprus; [Smith, Neil] Patient Advocacy Working Grp, London, England; [Stefanija, Magdalena Avbelj] Univ Med Ctr Ljubljana, Univ Childrens Hosp, Dept Pediat Endocrinol Diabet &amp; Metab, Bohoriceva Ul 20, Ljubljana 1000, Slovenia; [Young, Jacques] Hop Bicetre, Serv Endocrinol &amp; Malad Reprod, F-94275 Le Kremlin Bicetre, France; [Dwyer, Andrew A.] Univ Lausanne, Inst Higher Educ &amp; Res Healthcare, Route Corniche 10, CH-1010 Lausanne, Switzerland; [Dwyer, Andrew A.] Univ Lausanne Hosp, Endocrinol Diabet &amp; Metab Serv, Route Corniche 10, CH-1010 Lausanne, Switzerland</t>
  </si>
  <si>
    <t>Dwyer, AA (reprint author), Univ Lausanne, Inst Higher Educ &amp; Res Healthcare, Route Corniche 10, CH-1010 Lausanne, Switzerland.; Dwyer, AA (reprint author), Univ Lausanne Hosp, Endocrinol Diabet &amp; Metab Serv, Route Corniche 10, CH-1010 Lausanne, Switzerland.</t>
  </si>
  <si>
    <t>1750-1172</t>
  </si>
  <si>
    <t>Perez, AD; Martinez-Fuentes, AJ; Garcia-Carbonero, R; Luque, RL; Jimenez-Fonseca, P; Capdevila, J; Villabona, C; Crespo, G; Blanco, C; Gonzalez, C; Alvarez-Escola, C; Castano, JP</t>
  </si>
  <si>
    <t>Expression of Truncated Functional Subtype 5 Somatostatin Receptor Variant (sst5TMD4) in GEP-NETs and Association with Relevant Pathways Involved in NET Tumorigenesis</t>
  </si>
  <si>
    <t>NEUROENDOCRINOLOGY</t>
  </si>
  <si>
    <t>[Diaz Perez, A.] Hosp Clin San Carlos, Madrid, Spain; [Martinez-Fuentes, A. J.; Luque, R. L.; Castano, J. P.] Univ Cordoba, Maimonides Inst Biomed Res Cordoba IMIBIC, Dept Cell Biol Physiol &amp; Immunol, Cordoba, Spain; [Garcia-Carbonero, R.] Hosp 12 Octubre, Dept Oncol, Madrid, Spain; [Jimenez-Fonseca, P.] Hosp Cent Asturias, Dept Oncol, Oviedo, Spain; [Capdevila, J.] Hosp Valle De Hebron, Dept Oncol, Barcelona, Spain; [Villabona, C.] Hosp Bellvitge Princeps Espanya, Dept Endocrinol, Barcelona, Spain; [Crespo, G.] Hosp Gen Yague, Dept Oncol, Burgos, Spain; [Blanco, C.] Hosp Principe Asturias, Dept Endocrinol, Alcala De Henares, Spain; [Gonzalez, C.] Hosp Ramon &amp; Cajal, Dept Oncol, Madrid, Spain; [Alvarez-Escola, C.] Hosp La Paz, Dept Endocrinol, Madrid, Spain</t>
  </si>
  <si>
    <t>0028-3835</t>
  </si>
  <si>
    <t>Jimenez-Fonseca, P; Castano, A; Barrio, JJP; Alonso, V; Custodio, A; Marazuela, M; Llanos, M; Diaz, JA; Lopez, C; Alonso, T; Blanco, C; La Casta, A; Alvarez-Escola, C; Alcazar, V; Capdevila, J</t>
  </si>
  <si>
    <t>Long-Term Outcomes and Prognostic Factors of Gastroenteropancreatic Neuroendocrine Neoplasms (GEP-NENs): An Update of a Large National Registry (RGETNE)</t>
  </si>
  <si>
    <t>[Jimenez-Fonseca, P.] Hosp Univ Cent Asturias, Med Oncol Dept, Oviedo, Spain; [Castano, A.] Hosp Univ Fuenlabrada, Pathol Dept, Madrid, Spain; [Pi Barrio, J. J.] Complejo Asistencial Univ Burgos, Endocrinol Dept, Burgos, Spain; [Alonso, V] Hosp Univ Miguel Servet, Med Oncol Dept, Zaragoza, Spain; [Custodio, A.] Hosp Univ La Paz, Med Oncol Dept, Madrid, Spain; [Marazuela, M.] Hosp Univ La Princesa, Endocrinol Dept, Madrid, Spain; [Llanos, M.] Hosp Univ Canarias, Med Oncol Dept, Tenerife, Spain; [Diaz, J. A.] Hosp Univ Clin San Carlos, Endocrinol Dept, Madrid, Spain; [Lopez, C.] Hosp Univ Marques de Valdecilla, Med Oncol Dept, Santander, Spain; [Alonso, T.] Hosp Univ Ramon y Cajal, Med Oncol Dept, Madrid, Spain; [Blanco, C.] Hosp Univ Principe Asturias, Endocrinol Dept, Madrid, Spain; [La Casta, A.] Hosp Univ Donostia, Med Oncol Dept, San Sebastian, Spain; [Alvarez-Escola, C.] Hosp Univ La Paz, Endocrinol Dept, Madrid, Spain; [Alcazar, V] Hosp Univ Severo Ochoa, Endocrinol Dept, Madrid, Spain; [Capdevila, J.] Hosp Univ Vall dHebron, Med Oncol Dept, Barcelona, Spain</t>
  </si>
  <si>
    <t>Metabolic syndrome and impaired glucose metabolism during early postpartum after twin pregnancies complicated by gestational diabetes mellitus: Is the risk comparable to singleton pregnancies?</t>
  </si>
  <si>
    <t>Guillen-Sacoto, M A; Barquiel, B; Hillman, N; Burgos, M A; Herranz, L</t>
  </si>
  <si>
    <t>Diabetes &amp; metabolism</t>
  </si>
  <si>
    <t>2017 Nov 11 (Epub 2017 Nov 11)</t>
  </si>
  <si>
    <t>Division of Diabetes, Department of Endocrinology and Nutrition, Hospital Universitario La Paz, 261, P° de la Castellana, 28046 Madrid, Spain. Electronic address: maugusta.guillen@salud.madrid.org.</t>
  </si>
  <si>
    <t>1878-1780</t>
  </si>
  <si>
    <t>Clinical nuclear medicine</t>
  </si>
  <si>
    <t>1083-351X</t>
  </si>
  <si>
    <t>Orejon, RU; Martinez, IH; Torres, EM; Escudero, CJ; Rivas, JG; Sebastian, JD; Tolsada, MDU</t>
  </si>
  <si>
    <t>Impact of a goal directed therapy in the implementation of an ERAS (Enhanced recovery after surgery) protocol in laparoscopic radical cystectomy</t>
  </si>
  <si>
    <t>ARCHIVOS ESPANOLES DE UROLOGIA</t>
  </si>
  <si>
    <t>[Una Orejon, Rafael; Huercio Martinez, Ivan; Mateo Torres, Estrella; Jofre Escudero, Cristina; Ureta Tolsada, Maria del Prado] Hosp Univ La Paz, Serv Anestesiol &amp; Reanimac, Madrid, Spain; [Gomez Rivas, Juan] Hosp Univ La Paz, Serv Urol, Madrid, Spain; [Diez Sebastian, Jesus] Hosp Univ La Paz, Serv Estadist, Madrid, Spain</t>
  </si>
  <si>
    <t>Orejon, RU (reprint author), P Castellana 261, Madrid 28046, Spain.</t>
  </si>
  <si>
    <t>0004-0614</t>
  </si>
  <si>
    <t>Valverde-Martinez, S; Ramirez-Backhaus, M; Rubio-Briones, J; Martinez-Pineiro, L; Dominguez-Escrig, J</t>
  </si>
  <si>
    <t>INDOCYANINE GREEN GUIDED PELVIC LYMPHADENECTOMY</t>
  </si>
  <si>
    <t>Fdn IVO, Valencia, Spain; Hosp Infanta Sofia, Serv Urol, Madrid, Spain</t>
  </si>
  <si>
    <t>Valverde-Martinez, S (reprint author), Serv Urol, Complejo Asistencial Avila,Av Juan Carlos I S-N, Avila 35071, Spain.</t>
  </si>
  <si>
    <t>Blazquez-Moreno, A; Perez-Portilla, A; Agundez-Llaca, M; Dukovska, D; Vales-Gomez, M; Aydogmus, C; Ikinciogullari, A; Regueiro, JR; Reyburn, HT</t>
  </si>
  <si>
    <t>Analysis of the recovery of CD247 expression in a PID patient: insights into the spontaneous repair of defective genes</t>
  </si>
  <si>
    <t>BLOOD</t>
  </si>
  <si>
    <t>[Blazquez-Moreno, Alfonso; Perez-Portilla, Adriana; Agundez-Llaca, Miriam; Dukovska, Daniela; Vales-Gomez, Mar; Reyburn, Hugh T.] Natl Ctr Biotechnol, Dept Immunol &amp; Oncol, Madrid, Spain; [Blazquez-Moreno, Alfonso; Perez-Portilla, Adriana; Agundez-Llaca, Miriam; Dukovska, Daniela; Vales-Gomez, Mar; Reyburn, Hugh T.] Spanish Natl Res Council, Madrid, Spain; [Aydogmus, Cigdem] Istanbul Kanuni Sultan Suleyman Hosp, Dept Pediat Immunol, Istanbul, Turkey; [Ikinciogullari, Aydan] Ankara Univ, Dept Pediat Immunol Allergy, Sch Med, Ankara, Turkey; [Regueiro, Jose R.] Univ Complutense, Sch Med, Hosp 12 Octubre, Dept Immunol,Hlth Res Inst, Madrid, Spain</t>
  </si>
  <si>
    <t>Reyburn, HT (reprint author), CNB CSIC, Darwin 3,Campus CantoBlanco, Madrid 28049, Spain.</t>
  </si>
  <si>
    <t>0006-4971</t>
  </si>
  <si>
    <t>Hernaandez, V; Espinos, EL; Dunn, J; MacLennan, S; Lam, T; Yuan, YH; Compeerat, E; Cowan, NC; Gakis, G; Lebret, T; van der Heijden, AG; Witjes, JA; Ribal, MJ</t>
  </si>
  <si>
    <t>Oncological and functional outcomes of sexual function-preserving cystectomy compared with standard radical cystectomy in men: A systematic review</t>
  </si>
  <si>
    <t>UROLOGIC ONCOLOGY-SEMINARS AND ORIGINAL INVESTIGATIONS</t>
  </si>
  <si>
    <t>[Hernandez, Virginia] Hosp Univ Fdn Alcorcon, Dept Urol, Madrid, Spain; [Linares Espinos, Estefania] Hosp Univ Infanta Sofia, Dept Urol, Madrid, Spain; [Dunn, James] Derriford Hosp, Dept Urol, Plymouth, Devon, England; [MacLennan, Steven; Lam, Thomas] Univ Aberdeen, Acad Urol Unit, Aberdeen, Scotland; [Yuan, Yuhong] McMaster Univ, Hlth Sci Ctr, Dept Med, Hamilton, ON, Canada; [Comperat, Eva] Grp Hosp Pitie Salpetriere, Dept Pathol, Paris, France; [Cowan, Nigel C.] Queen Alexandra Hosp, Dept Radiol, Portsmouth, Hants, England; [Gakis, Georgios] Eberhard Karls Univ Tubingen, Dept Urol, Tubingen, Germany; [Lebret, Thierry] Foch Hosp, Dept Urol, Suresnes, France; [van der Heijden, Antoine G.; Witjes, Johannes Alfred] Radboud Univ Nijmegen, Med Ctr, Dept Urol, Nijmegen, Netherlands; [Ribal, Maria J.] Univ Barcelona, Hosp Clin, Dept Urol, Barcelona, Spain</t>
  </si>
  <si>
    <t>Hernaandez, V (reprint author), Hosp Univ Fdn Alcorcon, Dept Urol, Madrid, Spain.</t>
  </si>
  <si>
    <t>1078-1439</t>
  </si>
  <si>
    <t>1873-2496</t>
  </si>
  <si>
    <t>539.e17</t>
  </si>
  <si>
    <t>Fernandez, EG; Popescu, OB; Quesada-Olarte, J; Maestro, MA; Gonzalez-Peramato, P</t>
  </si>
  <si>
    <t>Squamous cell carcinoma (SCC) of the penis: A retrospective study of 55 penectomies</t>
  </si>
  <si>
    <t>VIRCHOWS ARCHIV</t>
  </si>
  <si>
    <t>[Garcia Fernandez, E.; Popescu, O. B.; Quesada-Olarte, J.; Alvarez Maestro, M.; Gonzalez-Peramato, P.] La Paz Univ Hosp, Pathol, Madrid, Spain</t>
  </si>
  <si>
    <t>0945-6317</t>
  </si>
  <si>
    <t>S274</t>
  </si>
  <si>
    <t>Veneziano, D; Ahmed, K; Van Cleynenbreugel, B; Gozen, A; Palou, J; Sarica, K; Liatsikos, E; Sanguedolce, F; Honeck, P; Alvarez-Maestro, M; Papatsoris, A; Kallidonis, P; Greco, F; Breda, A; Somani, BK</t>
  </si>
  <si>
    <t>Development Methodology of the Novel Endoscopic Stone Treatment Step 1 Training/Assessment Curriculum: An International Collaborative Work by European Association of Urology Sections</t>
  </si>
  <si>
    <t>JOURNAL OF ENDOUROLOGY</t>
  </si>
  <si>
    <t>[Veneziano, Domenico] Univ Minho, Dept Urol, Braga, Portugal; [Veneziano, Domenico] GOM Reggio Calabria, Dept Urol &amp; Kidney Transplant, Calabria, Italy; [Ahmed, Kamran] Guys Hosp, Dept Urol, London, England; [Van Cleynenbreugel, Ben] Katholieke Univ Leuven, Univ Hosp Gasthuisberg, Dept Urol, Louvain, Belgium; [Gozen, Ali] Klinikum Heilbronn, Dept Urol, Heilbronn, Germany; [Palou, Joan; Sanguedolce, Francesco; Breda, Alberto] Univ Autonoma Barcelona, Fundacio Puigvert, Dept Urol, Barcelona, Spain; [Sarica, Kemal] Dr Lutfi Kgrdar Kartal Res &amp; Training Hosp, Dept Urol, Istanbul, Turkey; [Liatsikos, Evangelos] Univ Patras, Dept Urol, Patras, Greece; [Honeck, Patrick] Klin Verbund Sudwest, Dept Urol, Sindelfingen, Germany; [Alvarez-Maestro, Mario] Hosp Univ La Paz, Dept Urol, Madrid, Spain; [Papatsoris, Athanasios] Sismanoglio Gen Hosp, Univ Dept Urol, Athens, Greece; [Kallidonis, Panagiotis] Univ Patras, Dept Urol, Patras, Greece; [Greco, Francesco] Univ Naples Federico II, Dept Urol, Naples, Italy; [Somani, Bhaskar K.] Univ Hosp Southampton NHS Fdn Trust, Dept Urol, Southampton, Hants, England</t>
  </si>
  <si>
    <t>Veneziano, D (reprint author), Via Giudecca 52, I-89125 Reggio Di Calabria, Italy.</t>
  </si>
  <si>
    <t>2152-4920</t>
  </si>
  <si>
    <t>Rivas, JG; Carrion, DM; Gregorio, SAY; Alvarez-Maestro, M; Gomez, AT; Ledo, JC</t>
  </si>
  <si>
    <t>A NOVEL HETEROZYGOUS MUTATION IN THE BIRT-HOGG-DUBE SYNDROME</t>
  </si>
  <si>
    <t>[Gomez Rivas, Juan; Carrion, Diego M.; Alonso y Gregorio, Sergio; Alvarez-Maestro, Mario; Tabernero Gomez, Angel; Cisneros Ledo, Jesus] La Paz Univ Hospital, Dept Urol, Madrid, Spain</t>
  </si>
  <si>
    <t>Rivas, JG (reprint author), La Paz Univ Hosp, Paseo Castellano 261, Madrid 28046, Spain.</t>
  </si>
  <si>
    <t>Rios, E; Martinez-Pineiro, L</t>
  </si>
  <si>
    <t>Re: Mid-term Outcomes After AdvanceXP Male Sling Implantation</t>
  </si>
  <si>
    <t>EUROPEAN UROLOGY</t>
  </si>
  <si>
    <t>[Rios, Emilio] Hosp Univ Infanta Sofia, Urol Unit, Avda Europa 34, Madrid 28702, Spain; [Martinez-Pineiro, Luis] Hosp Univ La Paz, Urol Unit, Madrid, Spain</t>
  </si>
  <si>
    <t>Rios, E (reprint author), Hosp Univ Infanta Sofia, Urol Unit, Avda Europa 34, Madrid 28702, Spain.</t>
  </si>
  <si>
    <t>0302-2838</t>
  </si>
  <si>
    <t>Rodriguez-Socarras, ME; Rivas, JG; Garcia-Sanz, M; Pesquera, L; Tortolero-Blanco, L; Ciappara, M; Melnick, A; Colombo, J; Patruno, G; Serrano-Pascual, A; Bachiller-Burgos, J; Cozar-Olmo, JM</t>
  </si>
  <si>
    <t>Medical-surgical activity and the current state of training of urology residents in Spain: Results of a national survey</t>
  </si>
  <si>
    <t>ACTAS UROLOGICAS ESPANOLAS</t>
  </si>
  <si>
    <t>[Rodriguez-Socarras, M. E.] Hosp Alvaro Cunqueiro, Complejo Hosp Univ Vigo, Serv Urol, Vigo, Spain; [Gomez Rivas, J.] Hosp Univ La Paz, Serv Urol, Madrid, Spain; [Garcia-Sanz, M.] Complejo Univ Hosp Leon, Serv Urol, Leon, Spain; [Pesquera, L.] Hosp Clin Univ Valladolid, Serv Urol, Valladolid, Spain; [Tortolero-Blanco, L.] Hosp Univ Vinalopo, Serv Urol, Elche, Spain; [Ciappara, M.; Serrano-Pascual, A.] Hosp Clin San Carlos, Serv Urol, Madrid, Spain; [Melnick, A.] Hosp Clin Barcelona, Serv Urol, Barcelona, Spain; [Colombo, J.] Complejo Hosp Univ Badajoz, Serv Urol, Badajoz, Spain; [Patruno, G.] Univ Tor Vergata, Serv Urol, Rome, Italy; [Bachiller-Burgos, J.] Hosp San Juan Dios Aljarafe, Serv Urol, Seville, Spain; [Cozar-Olmo, J. M.] Complejo Hosp Univ Granada, Serv Urol, Granada, Spain</t>
  </si>
  <si>
    <t>Rivas, JG (reprint author), Hosp Univ La Paz, Serv Urol, Madrid, Spain.</t>
  </si>
  <si>
    <t>0210-4806</t>
  </si>
  <si>
    <t>1699-7980</t>
  </si>
  <si>
    <t>Morote, J; Tabernero, AJ; Ossorio, JLA; Ciria, JP; Dominguez-Escrig, JL; Vazquez, F; Angulo, J; Lopez, FJ; de La Iglesia, R; Romero, J</t>
  </si>
  <si>
    <t>Cognitive Function in Patients With Prostate Cancer Receiving Luteinizing Hormone-Releasing Hormone Analogues: A Prospective, Observational, Multicenter Study</t>
  </si>
  <si>
    <t>INTERNATIONAL JOURNAL OF RADIATION ONCOLOGY BIOLOGY PHYSICS</t>
  </si>
  <si>
    <t>[Morote, Juan] Hosp Univ Vall DHebron, Dept Urol, Barcelona, Spain; [Jose Tabernero, Angel] Hosp Univ La Paz, Dept Urol, Madrid, Spain; [Alvarez Ossorio, Jose Luis] Hosp Univ Puerta Del Mar, Dept Urol, Cadiz, Spain; [Pablo Ciria, Juan] Hosp Univ Donostia, Dept Radiat Oncol, San Sebastian, Spain; [Luis Dominguez-Escrig, Jose] Inst Valenciano Oncol, Dept Urol, Valencia, Spain; [Vazquez, Fernando] Hosp Univ Virgen de las Nieves, Dept Urol, Granada, Spain; [Angulo, Javier] Hosp Univ Getafe, Dept Urol, Madrid, Spain; [Lopez, Francisco J.] Hosp Univ Virgen de la Arrixaca, Dept Radiat Oncol, Murcia, Spain; [de La Iglesia, Ramon] Hosp Rafael Mendez, Dept Urol, Murcia, Spain; [Romero, Jesus] Hosp Univ Sant Joan dAlacant, Dept Urol, Alicante, Spain</t>
  </si>
  <si>
    <t>Morote, J (reprint author), Hosp Valle De Hebron, Passeig Vall dHebron 119-129, Barcelona 08035, Spain.</t>
  </si>
  <si>
    <t>0360-3016</t>
  </si>
  <si>
    <t>Borgmann, H; Socarras, MR; Salem, J; Tsaur, I; Rivas, JG; Barret, E; Tortolero, L</t>
  </si>
  <si>
    <t>Feasibility and safety of augmented reality-assisted urological surgery using smartglass</t>
  </si>
  <si>
    <t>WORLD JOURNAL OF UROLOGY</t>
  </si>
  <si>
    <t>[Borgmann, H.; Tsaur, I.] Univ Hosp Mainz, Dept Urol, Langenbeckstr 1, D-55131 Mainz, Germany; [Rodriguez Socarras, M.; Tortolero, L.] Alvaro Cunqueiro Univ Hosp, Dept Urol, Vigo, Spain; [Salem, J.] Univ Hosp Cologne, Dept Urol, Cologne, Germany; [Gomez Rivas, J.] La Paz Univ Hosp, Dept Urol, Madrid, Spain; [Barret, E.] Univ Paris 05, Dept Urol, Inst Montsouris, Paris, France</t>
  </si>
  <si>
    <t>Borgmann, H (reprint author), Univ Hosp Mainz, Dept Urol, Langenbeckstr 1, D-55131 Mainz, Germany.</t>
  </si>
  <si>
    <t>0724-4983</t>
  </si>
  <si>
    <t>Rivas, JG; Ledo, JC</t>
  </si>
  <si>
    <t>Principles of urinary tract reconstructive surgery</t>
  </si>
  <si>
    <t>[Gomez Rivas, Juan; Cisneros Ledo, Jesus] Hosp Univ La Paz, Serv Urol, Paseo Castellana 261, Madrid 28049, Spain</t>
  </si>
  <si>
    <t>Rivas, JG (reprint author), Hosp Univ La Paz, Serv Urol, Paseo Castellana 261, Madrid 28049, Spain.</t>
  </si>
  <si>
    <t>Castellucci, R; Quevedo, AIL; Gomez, FJS; Rodriguez, JD; Wasylkowsky, LC; Gonzalez, ER; Beliz, IS; Acuna, IC; De Legaria, MMF; Salinas, S; Martinez-Pineiro, L</t>
  </si>
  <si>
    <t>DIAGNOSTIC ACCURACY COMPARING PROSTATE CANCER DETECTION BY MULTIPARAMETRIC MAGNETIC RESONANCE IMAGING VERSUS PROSTATECTOMY FINDINGS</t>
  </si>
  <si>
    <t>ANTICANCER RESEARCH</t>
  </si>
  <si>
    <t>[Castellucci, Roberto; Linares Quevedo, Ana Isabel; Sanchez Gomez, Francisco Javier; Martinez-Pineiro, Luis] European Univ Madrid, Infanta Sofia Hosp, Div Urol, San Sabastian Reyes Madr, Spain; [Castellucci, Roberto; Linares Quevedo, Ana Isabel; Sanchez Gomez, Francisco Javier; Martinez-Pineiro, Luis] SS Annunziata Hosp, Chieti, Italy; [Diez Rodriguez, Jesus; Cogorno Wasylkowsky, Leopoldo; Rios Gonzalez, Emilio] Infanta Sofia Hosp, Div Urol, Madrid, Spain; [Salmeron Beliz, Isabel; Cogollos Acuna, Isidro] Infanta Sofia Hosp, Dept Radiol, Madrid, Spain; [Fernandez De Legaria, Marta Munoz; Salinas, Silvia] Infanta Sofia Hosp, Dept Pathol, Madrid, Spain</t>
  </si>
  <si>
    <t>0250-7005</t>
  </si>
  <si>
    <t>Goez-Rivas, J; Rodriuez-Socarra, ME; Tortotero-Blanco, L; Garcia-Sanz, M; Alvarez-Maestro, M; Ribal, MJ; Coar-Olmo, M</t>
  </si>
  <si>
    <t>Influence of social networks on congresses of urological societies and associations: Results of the 81th National Congress of the Spanish Urological Association</t>
  </si>
  <si>
    <t>[Gomez-Rivas, J.; Alvarez-Maestro, M.] Hosp Univ La Paz, Serv Urol, Madrid, Spain; [Rodriguez-Socarras, M. E.] Hosp Univ Alvaro Cunqueiro, Serv Urol, Vigo, Spain; [Tortotero-Blanco, L.] Univ Hosp, Serv Urol, Vinalopo, Elche, Spain; [Garcia-Sanz, M.] Complejo Asistencial Univ Leon, Serv Urol, Leon, Spain; [Ribal, M. J.] Hosp Univ Clin, Serv Urol, Barcelona, Spain; [Cozar-Olmo, M.] Complejo Hosp Univ Granada, Serv Urol, Granada, Spain</t>
  </si>
  <si>
    <t>Goez-Rivas, J (reprint author), Hosp Univ La Paz, Serv Urol, Madrid, Spain.</t>
  </si>
  <si>
    <t>Lorentz, A; Tai, C; Capitanio, U; Carballido, J; Ciancio, G; Daneshmand, S; Evans, C; Gontero, P; Haferkamp, A; Hohenfellner, M; Huang, W; Espinos, EL; Martinez-Salamanca, J; McKiernan, J; Montorsi, F; Pahernik, S; Palou, J; Pruthi, R; Russo, P; Scherr, D; Spahn, M; Terrone, C; Tilki, D; Vera-Donoso, C; Vergho, D; Wallen, E; Zigeuner, R; Libertino, J; Master, V</t>
  </si>
  <si>
    <t>EXTERNAL VALIDATION OF THE MAYO CLINIC STAGE, SIZE, GRADE, AND NECROSIS SCORE IN PATIENTS WITH RENAL CELL CARCINOMA AND VENOUS TUMOR THROMBUS</t>
  </si>
  <si>
    <t>JOURNAL OF UROLOGY</t>
  </si>
  <si>
    <t>0022-5347</t>
  </si>
  <si>
    <t>E66</t>
  </si>
  <si>
    <t>E67</t>
  </si>
  <si>
    <t>Ogaya-Pinies, G; Linares-Espinos, E; Sanchez-Salas, R; Hernandez-Cardona, E; Cathelineau, X; Patel, V</t>
  </si>
  <si>
    <t>SALVAGE ROBOTIC-ASSISTED RADICAL PROSTATECTOMY: ONCOLOGIC AND FUNCTIONAL OUTCOMES FROM TWO HIGH-VOLUME INSTITUTIONS</t>
  </si>
  <si>
    <t>E630</t>
  </si>
  <si>
    <t>E631</t>
  </si>
  <si>
    <t>Rivas, JG; Gregorio, SAY; Ledo, JC; Orejon, RU; Doslada, P; Sebastian, J; Gomez, A; Barthel, JJD</t>
  </si>
  <si>
    <t>Early recovery protocol in patients undergoing laparoscopic radical cystectomy</t>
  </si>
  <si>
    <t>UROLOGICAL SCIENCE</t>
  </si>
  <si>
    <t>[Gomez Rivas, Juan; Alonso y Gregorio, Sergio; Cisneros Ledo, Jesus; Tabernero Gomez, Angel; de la Pena Barthel, J. J.] La Paz Univ Hosp, Dept Urol, Paseo Castellana 261, Madrid 28046, Spain; [Una Orejon, Rafael; Ureta Doslada, Prado] Hosp Univ La Paz, Dept Anesthesiol &amp; Reanimat, Madrid, Spain; [Diez Sebastian, Jess] Hosp Univ La Paz, Dept Biostat, Madrid, Spain</t>
  </si>
  <si>
    <t>Rivas, JG (reprint author), La Paz Univ Hosp, Dept Urol, Paseo Castellana 261, Madrid 28046, Spain.</t>
  </si>
  <si>
    <t>1879-5226</t>
  </si>
  <si>
    <t>Hernandez-Vivanco, A; Sanz-Lazaro, S; Jimenez-Pompa, A; Garcia-Magro, N; Carmona-Hidalgo, B; Perez-Alvarez, A; Caba-Gonzalez, JC; Tabernero, A; Gregorio, SAY; Passas, J; Blazquez, J; Gonzalez-Enguita, C; de Castro-Guerin, C; Albillos, A</t>
  </si>
  <si>
    <t>Human native Ca(v)1 channels in chromaffin cells: contribution to exocytosis and firing of spontaneous action potentials</t>
  </si>
  <si>
    <t>EUROPEAN JOURNAL OF PHARMACOLOGY</t>
  </si>
  <si>
    <t>[Hernandez-Vivanco, Alicia; Sanz-Lazaro, Sara; Jimenez-Pompa, Amanda; Garcia-Magro, Nuria; Carmona-Hidalgo, Beatriz; Perez-Alvarez, Alberto; Carlos Caba-Gonzalez, Jose; Albillos, Almudena] Univ Autonoma Madrid, Fac Med, Dept Farmacol &amp; Terapeut, Madrid, Spain; [Tabernero, Angel; Alonso y Gregorio, Sergio; de Castro-Guerin, Cristina] Hosp Univ La Paz, Serv Urol, Madrid, Spain; [Passas, Juan] Hosp Univ 12 Octubre, Serv Urol, Madrid, Spain; [Blazquez, Jesus] Hosp Clin San Carlos, Serv Urol, Madrid, Spain; [Gonzalez-Enguita, Carmen] Fdn Jimenez Diaz, Serv Urol, Madrid, Spain</t>
  </si>
  <si>
    <t>Albillos, A (reprint author), Univ Autonoma Madrid, Fac Med, Dept Farmacol &amp; Terapeut, Madrid, Spain.</t>
  </si>
  <si>
    <t>0014-2999</t>
  </si>
  <si>
    <t>Carrion, DM; Gregorio, SAY; Rivas, JG; Bazan, AA; Sebastian, JD; Martinez-Pineiro, L</t>
  </si>
  <si>
    <t>The role of hemostatic agents in preventing complications in laparoscopic partial nephrectomy</t>
  </si>
  <si>
    <t>CENTRAL EUROPEAN JOURNAL OF UROLOGY</t>
  </si>
  <si>
    <t>[Carrion, Diego M.; Gomez Rivas, Juan; Aguilera Bazan, Alfredo; Martinez-Pineiro, Luis] Hosp Univ La Paz, Dept Urol, Paseo Castellana 261, Madrid, Spain; [Alonso y Gregorio, Sergio] Hosp Principe Asturias, Dept Urol, Alcala De Henares, Spain; [Diez Sebastian, Jesus] Hosp Univ La Paz, Dept Biostat, Madrid, Spain</t>
  </si>
  <si>
    <t>Carrion, DM (reprint author), Hosp Univ La Paz, Dept Urol, Paseo Castellana 261, Madrid, Spain.</t>
  </si>
  <si>
    <t>2080-4806</t>
  </si>
  <si>
    <t>Cansino, R; Portilla, A; Rivas, JG</t>
  </si>
  <si>
    <t>Performing easy prone punction</t>
  </si>
  <si>
    <t>[Cansino, Ramon; Portilla, Alejandra; Gomez Rivas, Juan] Hosp Univ La Paz, Dept Urol, Madrid, Spain</t>
  </si>
  <si>
    <t>Cansino, R (reprint author), Hosp Univ La Paz, 261 Paseo La Castellana, Madrid 28046, Spain.</t>
  </si>
  <si>
    <t>Garcia-Cuesta, EM; Esteso, G; Ashiru, O; Lopez-Cobo, S; Alvarez-Maestro, M; Linares, A; Ho, MM; Martinez-Pineiro, L; Reyburn, HT; Vales-Gomez, M</t>
  </si>
  <si>
    <t>Characterization of a human anti-tumoral NK cell population expanded after BCG treatment of leukocytes</t>
  </si>
  <si>
    <t>ONCOIMMUNOLOGY</t>
  </si>
  <si>
    <t>[Garcia-Cuesta, Eva M.; Esteso, Gloria; Lopez-Cobo, Sheila; Reyburn, Hugh T.; Vales-Gomez, Mar] CSIC, Natl Biotechnol Ctr, Dept Immunol &amp; Oncol, CNB, Madrid, Spain; [Ashiru, Omodele; Ho, Mei M.] Med &amp; Healthcare Prod Regulatory Agcy, Natl Inst Biol Stand &amp; Control MHRA NIBSC, Div Bacteriol, Potters Bar, Herts, England; [Alvarez-Maestro, Mario; Linares, Ana; Martinez-Pineiro, Luis] Infanta Sofia Hosp, Urol Unit, Madrid, Spain; [Ashiru, Omodele] Med &amp; Healthcare Prod Regulatory Agcy, Natl Inst Biol Stand &amp; Control MHRA NIBSC, Div Biotherapeut, Blanche Lane, Potters Bar EN6 3QG, Herts, England; [Alvarez-Maestro, Mario] La Paz Hosp, Urol, Madrid, Spain</t>
  </si>
  <si>
    <t>Vales-Gomez, M (reprint author), CSIC, Natl Biotechnol Ctr, Dept Immunol &amp; Oncol, CNB, Madrid, Spain.</t>
  </si>
  <si>
    <t>2162-402X</t>
  </si>
  <si>
    <t>e1293212</t>
  </si>
  <si>
    <t>Blanco, LT; Socarras, MR; Montero, RF; Diez, EL; Calvo, AO; Gregorio, SAY; Cansino, JR; Galan, JA; Rivas, JG</t>
  </si>
  <si>
    <t>Renal colic during pregnancy: Diagnostic and therapeutic aspects. Literature review</t>
  </si>
  <si>
    <t>[Blanco, Leonardo Tortolero; Galan, Juan Antonio] Vinalopo Univ Hosp, Dept Urol, Alicante, Spain; [Socarras, Moises Rodriguez; Montero, Ruben Fabuena; Diez, Elena Lopez; Calvo, Antonio Ojea] AC Univ Hosp Vigo, Dept Urol, Vigo, Spain; [Gregorio, Sergio Alonso y; Cansino, Jose Ramon; Rivas, Juan Gomez] La Paz Univ Hosp, Dept Urol, Madrid, Spain; Hosp Univ La Paz, 261 Paseo Castellana, Madrid 28046, Spain</t>
  </si>
  <si>
    <t>Rivas, JG (reprint author), Hosp Univ La Paz, 261 Paseo Castellana, Madrid 28046, Spain.</t>
  </si>
  <si>
    <t>Hone, AJ; McIntosh, JM; Rueda-Ruzafa, L; Passas, J; de Castro-Guerin, C; Blazquez, J; Gonzalez-Enguita, C; Albillos, A</t>
  </si>
  <si>
    <t>Therapeutic concentrations of varenicline in the presence of nicotine increase action potential firing in human adrenal chromaffin cells</t>
  </si>
  <si>
    <t>[Hone, Arik J.; Rueda-Ruzafa, Lola; Albillos, Almudena] Univ Autonoma Madrid, Dept Farmacol &amp; Terapeut, Madrid, Spain; [Hone, Arik J.; McIntosh, J. Michael] Univ Utah, Dept Biol, Salt Lake City, UT 84112 USA; [McIntosh, J. Michael] Univ Utah, Dept Psychiat, Salt Lake City, UT USA; [McIntosh, J. Michael] George E Whalen Vet Affairs Med Ctr, Salt Lake City, UT USA; [Passas, Juan] Hosp Doce Octubre, Madrid, Spain; [de Castro-Guerin, Cristina] Hosp La Paz, Madrid, Spain; [Blazquez, Jesus] Hosp Clin San Carlos, Madrid, Spain; [Gonzalez-Enguita, Carmen] Fdn Jimenez Diaz, Madrid, Spain</t>
  </si>
  <si>
    <t>Albillos, A (reprint author), Univ Autonoma Madrid, Fac Med, Dept Farmacol &amp; Terapeut 4, Calle Arzobispo Morcillo, E-28049 Madrid, Spain.</t>
  </si>
  <si>
    <t>Secin, FP; Castillo, OA; Rozanec, JJ; Featherston, M; Holst, P; Milfont, JCA; Marchinena, PG; Navarro, AJ; Autran, A; Rovegno, AR; Faba, OR; Palou, J; Dubeux, VT; Bragayrac, LN; Sotelo, R; Zequi, S; Guimares, GC; Alvarez-Maestro, M; Martinez-Pineiro, L; Villoldo, G; Villaronga, A; Clavijo, DA; Decia, R; Frota, R; Vidal-Mora, I; Finkelstein, D; Gardiner, JIM; Schatloff, O; Hernandez-Porras, A; Santaella-Torres, F; Quesada, ET; Sanchez-Salas, R; Davila, H; Mavric, HV</t>
  </si>
  <si>
    <t>American Confederation of Urology (CAU) experience in minimally invasive partial nephrectomy</t>
  </si>
  <si>
    <t>[Secin, Fernando P.] San Lazaro &amp; FUNDES Fdn, Buenos Aires, DF, Argentina; [Castillo, Octavio A.; Vidal-Mora, Ivar; Schatloff, Oscar] Clin INDISA, Santiago, Chile; [Castillo, Octavio A.; Vidal-Mora, Ivar; Schatloff, Oscar] Univ Andres Bello, Santiago, Chile; [Rozanec, Jose J.; Featherston, Marcelo; Holst, Pablo] British &amp; Austral Hosp, Buenos Aires, DF, Argentina; [Alves Milfont, Jose Cocisfran; Dubeux, Victor Teixeira] Inst Urol, Porto Alegre, RS, Brazil; [Garcia Marchinena, Patricio; Jurado Navarro, Alberto] Italian Hosp, Buenos Aires, DF, Argentina; [Secin, Fernando P.; Autran, Anamaria; Rovegno, Agustin R.] CEMIC Univ Hosp, Buenos Aires, DF, Argentina; [Rodriguez Faba, Oscar; Palou, Joan; Villavicencio Mavric, Humberto] Puigvert Fdn, Barcelona, Spain; [Nunez Bragayrac, Luciano; Sotelo, Rene] Ctr Cirugia Robot &amp; Invas Minima CIMI, Caracas, Venezuela; [Zequi, Stenio; Guimares, Gustavo Cardoso] AC Camargo Canc Ctr, Sao Paulo, Brazil; [Alvarez-Maestro, Mario; Martinez-Pineiro, Luis] Infanta Sofia Hosp, Madrid, Spain; [Villoldo, Gustavo; Villaronga, Alberto] Alexander Fleming Inst, Buenos Aires, DF, Argentina; [Abreu Clavijo, Diego; Decia, Ricardo] Pasteur Hosp, Montevideo, Uruguay; [Frota, Rodrigo] Quinta Dor &amp; Samaritano Hosp, Rio De Janeiro, Brazil; [Finkelstein, Diana; Monzo Gardiner, Juan I.] Hosp Trauma Dr F Abete, Buenos Aires, DF, Argentina; [Hernandez-Porras, Andres] HoPe Urol, Tijuana, Mexico; [Santaella-Torres, Felix] La Raza Hosp, Mexico City, DF, Mexico; [Quesada, Emilio T.] Mater Dei Hosp, Buenos Aires, DF, Argentina; [Sanchez-Salas, Rodolfo; Davila, Hugo] Hosp Univ Caracas, Caracas, Venezuela</t>
  </si>
  <si>
    <t>Secin, FP (reprint author), San Lazaro &amp; FUNDES Fdn, Buenos Aires, DF, Argentina.; Secin, FP (reprint author), CEMIC Univ Hosp, Buenos Aires, DF, Argentina.</t>
  </si>
  <si>
    <t>de la Taille, A; Martinez-Pineiro, L; Cabri, P; Houchard, A; Schalken, J</t>
  </si>
  <si>
    <t>Factors predicting progression to castrate-resistant prostate cancer in patients with advanced prostate cancer receiving long-term androgen-deprivation therapy</t>
  </si>
  <si>
    <t>BJU INTERNATIONAL</t>
  </si>
  <si>
    <t>[de la Taille, Alexandre] CHU Henri Mondor, AP HP, Dept Urol, INSERM Eq07 U955, Creteil, France; [Martinez-Pineiro, Luis] Infanta Sofia Univ Hosp, Urol Unit, Madrid, Spain; [Cabri, Patrick; Houchard, Aude] Ipsen Pharma, Paris, France; [Schalken, Jack] Radboud Univ Nijmegen, Med Ctr, Dept Urol, Nijmegen, Netherlands</t>
  </si>
  <si>
    <t>de la Taille, A (reprint author), CHU Mondor, AP HP, Dept Urol, 51 Ave Marechal Lattre de Tassigny, F-94000 Creteil, France.</t>
  </si>
  <si>
    <t>1464-4096</t>
  </si>
  <si>
    <t>Actas urologicas espanolas</t>
  </si>
  <si>
    <t>Extramedullary plasmacytoma of the testicle.</t>
  </si>
  <si>
    <t>Carrion, Diego M; Alvarez-Maestro, Mario; Gomez Rivas, Juan; Gonzalez-Peramato, Pilar; Cisneros Ledo, Jesus</t>
  </si>
  <si>
    <t>Archivos espanoles de urologia</t>
  </si>
  <si>
    <t>845-847</t>
  </si>
  <si>
    <t>Department of Urology. Hospital Universitario La Paz. Madrid. Spain.</t>
  </si>
  <si>
    <t>Prospective nonrandomized study of diagnostic accuracy comparing prostate cancer detection by transrectal ultrasound-guided biopsy to magnetic resonance imaging with subsequent MRI-guided biopsy in biopsy-naive patients.</t>
  </si>
  <si>
    <t>Castellucci, Roberto; Linares Quevedo, Ana I; Sanchez Gomez, Francisco J; Diez Rodriguez, Jesus; Cogorno, Leopoldo; Cogollos Acuna, Isidro; Salmeron Beliz, Isabel; Munoz Fernandez de Legaria, Marta; Martinez Pineiro, Luis</t>
  </si>
  <si>
    <t>Minerva urologica e nefrologica = The Italian journal of urology and nephrology</t>
  </si>
  <si>
    <t>589-595</t>
  </si>
  <si>
    <t>Department of Urology, &amp;quot;SS. Annunziata&amp;quot; Hospital, Chieti, Italy - roberto.castellucci@gmail.com.</t>
  </si>
  <si>
    <t>1827-1758</t>
  </si>
  <si>
    <t>Update on the role of endovesical chemotherapy in nonmuscle-invasive bladder cancer.</t>
  </si>
  <si>
    <t>Unda-Urzaiz, M; Fernandez-Gomez, J M; Cozar-Olmos, J M; Juarez, A; Palou, J; Martinez-Pineiro, L</t>
  </si>
  <si>
    <t>2017 Nov 09 (Epub 2017 Nov 09)</t>
  </si>
  <si>
    <t>Hospital Universitario Basurto, Bilbao, Espana. Electronic address: jesusmiguel.undaurzaiz@osakidetza.eus.</t>
  </si>
  <si>
    <t>Impact of lymph node dissection at the time of radical nephrectomy with tumor thrombectomy on oncological outcomes: Results from the International Renal Cell Carcinoma-Venous Thrombus Consortium (IRCC-VTC).</t>
  </si>
  <si>
    <t>Tilki, Derya; Chandrasekar, Thenappan; Capitanio, Umberto; Ciancio, Gaetano; Daneshmand, Siamak; Gontero, Paolo; Gonzalez, Javier; Haferkamp, Axel; Hohenfellner, Markus; Huang, William C; Linares Espinos, Estefania; Lorentz, Adam; Martinez-Salamanca, Juan I; Master, Viraj A; McKiernan, James M; Montorsi, Francesco; Novara, Giacomo; Pahernik, Sascha; Palou, Juan; Pruthi, Raj S; Rodriguez-Faba, Oscar; Russo, Paul; Scherr, Douglas S; Shariat, Shahrokh F; Spahn, Martin; Terrone, Carlo; Vera-Donoso, Cesar; Zigeuner, Richard; Libertino, John A; Evans, Christopher P</t>
  </si>
  <si>
    <t>Urologic oncology</t>
  </si>
  <si>
    <t>Department of Urology, University of California, Davis School of Medicine, Sacramento, CA.</t>
  </si>
  <si>
    <t>Alcaraz, Antonio; Martinez-Pineiro, Luis; Rodriguez, Alfredo; Rubio, Jose; Borque, Angel; Burgos, Javier; Carballido, Joaquin; Cozar, Jose Manuel; Crespo, Itziar; Esquena, Salvador; Gomez-Veiga, Francisco; Lopez, Dionisio; Minana, Bernardino; Morote, Juan; Ribal, Maria Jose; Solsona, Eduardo; Suarez, Jose Francisco; Unda, Miguel</t>
  </si>
  <si>
    <t>777-791</t>
  </si>
  <si>
    <t>Hospital Clinic. Universitat de Barcelona. Barcelona. Espana.</t>
  </si>
  <si>
    <t>Cognitive function in patients on androgen suppression: A prospective, multicentric study.</t>
  </si>
  <si>
    <t>Morote, J; Tabernero, A J; Alvarez-Ossorio, J L; Ciria, J P; Dominguez-Escrig, J L; Vazquez, F; Angulo, J; Lopez, F J; de La Iglesia, R; Romero, J</t>
  </si>
  <si>
    <t>2017 Oct 25 (Epub 2017 Oct 25)</t>
  </si>
  <si>
    <t>Departamento de Urologia, Hospital Universitario Vall d'Hebron, Barcelona, Espana. Electronic address: jmorote@vhebron.net.</t>
  </si>
  <si>
    <t>Journal of endourology</t>
  </si>
  <si>
    <t>1557-900X</t>
  </si>
  <si>
    <t>Minimally Invasive Surgical Ureterolithotomy Versus Ureteroscopic Lithotripsy for Large Ureteric Stones: A Systematic Review and Meta-analysis of the Literature.</t>
  </si>
  <si>
    <t>Kallidonis, Panagiotis; Ntasiotis, Panteleimon; Knoll, Thomas; Sarica, Kemal; Papatsoris, Athanasios; Somani, Bhaskar K; Greco, Francesco; Aboumarzouk, Omar M; Alvarez-Maestro, Mario; Sanguedolce, Francesco</t>
  </si>
  <si>
    <t>European urology focus</t>
  </si>
  <si>
    <t>2017 Apr 26 (Epub 2017 Apr 26)</t>
  </si>
  <si>
    <t>Department of Urology, University of Patras, Patras, Greece. Electronic address: pkallidonis@yahoo.com.</t>
  </si>
  <si>
    <t>2405-4569</t>
  </si>
  <si>
    <t>Ceron-Serrano, A; Jimenez-Castellano, R; Gomez-Campos, AM</t>
  </si>
  <si>
    <t>Prevention and nursing care in the first case of Ebola virus disease contracted outside Africa</t>
  </si>
  <si>
    <t>ENFERMERIA CLINICA</t>
  </si>
  <si>
    <t>[Ceron-Serrano, Alicia] Hosp La Paz, Grp Invest Cuidados IdIPAZ, Madrid, Spain; [Ceron-Serrano, Alicia; Jimenez-Castellano, Rafael; Maria Gomez-Campos, Ana] Hosp Univ La Paz Carlos III UAAN, Unidad Aislamiento Alto Nivel, Madrid, Spain</t>
  </si>
  <si>
    <t>Ceron-Serrano, A (reprint author), Hosp La Paz, Grp Invest Cuidados IdIPAZ, Madrid, Spain.; Ceron-Serrano, A (reprint author), Hosp Univ La Paz Carlos III UAAN, Unidad Aislamiento Alto Nivel, Madrid, Spain.</t>
  </si>
  <si>
    <t>1130-8621</t>
  </si>
  <si>
    <t>Palacio, M; Bonet-Carne, E; Cobo, T; Perez-Moreno, A; Sabria, J; Richter, J; Kacerovsky, M; Jacobsson, B; Garcia-Posada, RA; Bugatto, F; Santisteve, R; Vives, A; Parra-Cordero, M; Hernandez-Andrade, E; Bartha, JL; Carretero-Lucena, P; Tan, KL; Cruz-Martinez, R; Burke, M; Vavilala, S; Iruretagoyena, I; Delgado, JL; Schenone, M; Vilanova, J; Botet, F; Yeo, GSH; Hyett, J; Deprest, J; Romero, R; Gratacos, E</t>
  </si>
  <si>
    <t>Prediction of neonatal respiratory morbidity by quantitative ultrasound lung texture analysis: a multicenter study</t>
  </si>
  <si>
    <t>AMERICAN JOURNAL OF OBSTETRICS AND GYNECOLOGY</t>
  </si>
  <si>
    <t>[Palacio, Montse; Cobo, Teresa; Sabria, Joan; Botet, Francesc; Gratacos, Eduard] Univ Barcelona, IDIBAPS, Barcelona Ctr Maternal Fetal &amp; Neonatal Med, BCNatal,Hosp Clin, Barcelona, Spain; [Palacio, Montse; Cobo, Teresa; Sabria, Joan; Botet, Francesc; Gratacos, Eduard] Univ Barcelona, IDIBAPS, Hosp St Joan de Deu, BCNatal,Hosp Clin, Barcelona, Spain; [Palacio, Montse; Cobo, Teresa; Botet, Francesc; Gratacos, Eduard] Ctr Invest Biomed Red Enfermedade Raras, Ctr Biomed Res Rare Dis, Barcelona, Spain; [Bonet-Carne, Elisenda; Perez-Moreno, Alvaro] Transmural Biotech SL, Barcelona, Spain; [Richter, Jute; Deprest, Jan] Katholieke Univ Leuven, Dept Obstet &amp; Gynaecol, Univ Hosp Leuven, Leuven, Belgium; [Richter, Jute; Deprest, Jan] Katholieke Univ Leuven, Acad Dept Dev &amp; Regenerat, Organ Syst Cluster, Leuven, Belgium; [Kacerovsky, Marian] Univ Hosp Hradec Kralove, Dept Obstet &amp; Gynecol, Hradec Kralove, Czech Republic; [Kacerovsky, Marian] Charles Univ Prague, Fac Med Hradec Kralove, Hradec Kralove, Czech Republic; [Jacobsson, Bo] Gothenburg Univ, Dept Obstet &amp; Gynecol, Sahlgrenska Univ Hosp Ostra, Gothenburg, Sweden; [Jacobsson, Bo] Norwegian Inst Publ Hlth, Dept Genet &amp; Bioinformat, Area Hlth Data &amp; Digitalizat, Oslo, Norway; [Garcia-Posada, Raul A.] Clin Prado, Medellin, Antioquia, Colombia; [Bugatto, Fernando] Univ Hosp Puerta Mar, Div Maternal Fetal Med, Dept Obstet &amp; Gynecol, Cadiz, Spain; [Santisteve, Ramon] Althaia Xarxa Assistencial Univ Manresa, Hosp St Joan de Deu, Manresa, Spain; [Vives, Angels] Consorci Sanitari Terrassa, Dept Obstet &amp; Gynaecol, Terrassa, Spain; [Parra-Cordero, Mauro] Univ Chile Hosp, Maternal Fetal Med Unit, Dept Obstet &amp; Gynecol, Santiago, Chile; [Hernandez-Andrade, Edgar; Romero, Roberto] Eunice Kennedy Shriver Natl Inst Child Hlth &amp; Hum, Perinatol Res Branch, Program Perinatal Res &amp; Obstet, Div Intramural Res,NIH, Bethesda, MD USA; [Hernandez-Andrade, Edgar; Romero, Roberto] Eunice Kennedy Shriver Natl Inst Child Hlth &amp; Hum, Perinatol Res Branch, Program Perinatal Res &amp; Obstet, Div Intramural Res,NIH, Detroit, MI USA; [Hernandez-Andrade, Edgar] Wayne State Univ, Sch Med, Dept Obstet &amp; Gynecol, Detroit, MI 48201 USA; [Romero, Roberto] Wayne State Univ, Ctr Mol Med &amp; Genet, Detroit, MI USA; [Luis Bartha, Jose] Univ Hosp La Paz, Div Maternal &amp; Fetal Med, Madrid, Spain; [Carretero-Lucena, Pilar] Univ Hosp Granada CHUG, Maternal Fetal Med Unit, Dept Obstet &amp; Gynaecol, Granada, Spain; [Tan, Kai Lit; Yeo, George S. H.] KK Womens &amp; Childrens Hosp, Dept Maternal Fetal Med, Singapore, Singapore; [Cruz-Martinez, Rogelio] UNAM Juriquilla, Fetal Med Res Unit, Childrens &amp; Womens Specialty Hosp Queretaro, Unidad Invest Neurodesarrollo,Inst Neurobiol, Queretaro, Mexico; [Burke, Minke; Hyett, Jon] Univ Sydney, Royal Prince Alfred Hosp Sydney, Sydney, NSW, Australia; [Vavilala, Suseela] Fernandez Hosp, Hyberabad, India; [Iruretagoyena, Igor] Univ Wisconsin, Dept Obstet &amp; Gynaecol, Div Maternal Fetal Med, Madison, WI USA; [Luis Delgado, Juan] Clin Univ Hosp, Fetal Med Unit, Murcia, Spain; [Schenone, Mauro] Univ Tennessee, Ctr Hlth Sci, Dept Obstet &amp; Gynecol, Memphis, TN 38163 USA; [Vilanova, Josep] Hosp Nostra Senyora Meritxell, Escaldes Engordany, Andorra; [Romero, Roberto] Univ Michigan, Dept Obstet &amp; Gynecol, Ann Arbor, MI 48109 USA; [Romero, Roberto] Michigan State Univ, Dept Epidemiol &amp; Biostat, E Lansing, MI 48824 USA</t>
  </si>
  <si>
    <t>Palacio, M (reprint author), Univ Barcelona, IDIBAPS, Barcelona Ctr Maternal Fetal &amp; Neonatal Med, BCNatal,Hosp Clin, Barcelona, Spain.; Palacio, M (reprint author), Univ Barcelona, IDIBAPS, Hosp St Joan de Deu, BCNatal,Hosp Clin, Barcelona, Spain.; Palacio, M (reprint author), Ctr Invest Biomed Red Enfermedade Raras, Ctr Biomed Res Rare Dis, Barcelona, Spain.</t>
  </si>
  <si>
    <t>0002-9378</t>
  </si>
  <si>
    <t>196.e1-14</t>
  </si>
  <si>
    <t>Bartha, JL; Martinez-Sanchez, N; Marin-Camacho, S</t>
  </si>
  <si>
    <t>EFFICACY AND SAFETY OF USING BEMIPARIN DURING PREGNANCY</t>
  </si>
  <si>
    <t>JOURNAL OF WOMENS HEALTH</t>
  </si>
  <si>
    <t>[Luis Bartha, Jose; Martinez-Sanchez, Nuria; Marin-Camacho, Silvia] Univ Hosp La Paz, Madrid, Spain</t>
  </si>
  <si>
    <t>1540-9996</t>
  </si>
  <si>
    <t>A6</t>
  </si>
  <si>
    <t>Bartha, JL; Martinez-Sanchez, N; Hueso-Zalvide, E</t>
  </si>
  <si>
    <t>PREGNANCY OUTCOME IN WOMEN WITH INFLAMMATORY BOWEL DISEASE WITH OR WITHOUT BIOLOGICAL MEDICATION</t>
  </si>
  <si>
    <t>[Luis Bartha, Jose; Martinez-Sanchez, Nuria; Hueso-Zalvide, Edurne] Univ Hosp La Paz, Madrid, Spain</t>
  </si>
  <si>
    <t>A7</t>
  </si>
  <si>
    <t>Palacio, M; Cobo, T; Antolin, E; Ramirez, M; Cabrera, F; de Rosales, FM; Bartha, JL; Juan, M; Marti, A; Oros, D; Rodriguez, A; Scazzocchio, E; Olivares, JM; Varea, S; Rios, J; Gratacos, E</t>
  </si>
  <si>
    <t>Vaginal Progesterone as Maintenance Treatment After an Episode of Preterm Labour (PROMISE) Study: A Multicentre, Double-blind, Randomised, Placebo-Controlled Trial</t>
  </si>
  <si>
    <t>OBSTETRICAL &amp; GYNECOLOGICAL SURVEY</t>
  </si>
  <si>
    <t>[Palacio, Montse; Cobo, Teresa; Gratacos, Eduard] Univ Barcelona, BCNatal, Hosp Clin Barcelona, E-08007 Barcelona, Spain; [Palacio, Montse; Cobo, Teresa; Gratacos, Eduard] Univ Barcelona, Fetal iD Fetal Med Res Ctr, Hosp Sant Joan Deu, IDIBAPS, E-08007 Barcelona, Spain; [Palacio, Montse; Cobo, Teresa; Gratacos, Eduard] Ctr Biomed Res Rare Dis CIBER ER, Barcelona, Spain; [Antolin, Eugenia] Univ Gregorio Maranon, Gen Hosp, Madrid, Spain; [Ramirez, M.] Hosp Univ Virgen Macarena, Seville, Spain; [Cabrera, Francisco] Univ Insular Materno Infantil, Complejo Hosp, Las Palmas Gran Canaria, Spain; [Mozo de Rosales, Francisco] Hosp Univ Basurto, Bilbao, Spain; [Luis Bartha, Jose] Hosp Puerta Mar, Cadiz, Spain; [Juan, Miquel] Hosp Son Llatzer, Mallorca, Spain; [Marti, Anna] Althaia Xarxa Assistencial Univ Manresa, Hosp St Joan Deu, Manresa, Spain; [Oros, Daniel] Univ Lozano, Hosp Clin, Inst Invest Sanitaria Aragan, Red SAMID,RETICS, Blesa, Spain</t>
  </si>
  <si>
    <t>Palacio, M (reprint author), Univ Barcelona, BCNatal, Hosp Clin Barcelona, E-08007 Barcelona, Spain.; Palacio, M (reprint author), Univ Barcelona, Fetal iD Fetal Med Res Ctr, Hosp Sant Joan Deu, IDIBAPS, E-08007 Barcelona, Spain.</t>
  </si>
  <si>
    <t>0029-7828</t>
  </si>
  <si>
    <t>De la Calle, M; Vidaurrazaga, C; Martinez, N; Gonzalez-Beato, M; Antolin, E; Bartha, JL</t>
  </si>
  <si>
    <t>Successful treatment of a severe early onset case of pemphigoid gestationis with intravenous immunoglobulin in a twin pregnancy conceived with in vitro fertilisation in a primigravida</t>
  </si>
  <si>
    <t>JOURNAL OF OBSTETRICS AND GYNAECOLOGY</t>
  </si>
  <si>
    <t>[De la Calle, M.; Martinez, N.; Antolin, E.; Bartha, J. L.] Univ La Paz Hosp, Dept Obstet &amp; Gynaecol, Maternal Fetal Med Unit, Madrid, Spain; [Vidaurrazaga, C.] Univ La Paz Hosp, Dept Dermatol, Madrid, Spain; [Gonzalez-Beato, M.] Univ La Paz Hosp, Dept Pathol, Madrid, Spain</t>
  </si>
  <si>
    <t>De la Calle, M (reprint author), Univ La Paz Hosp, Dept Obstet, Maternal Fetal Med Unit, Paseo Castellana 261, E-28046 Madrid, Spain.</t>
  </si>
  <si>
    <t>0144-3615</t>
  </si>
  <si>
    <t>1364-6893</t>
  </si>
  <si>
    <t>Bugatto, F; Quintero-Prado, R; Vilar-Sanchez, JM; Perdomo, G; Torrejon, R; Bartha, JL</t>
  </si>
  <si>
    <t>Prepregnancy body mass index influences lipid oxidation rate during pregnancy</t>
  </si>
  <si>
    <t>ACTA OBSTETRICIA ET GYNECOLOGICA SCANDINAVICA</t>
  </si>
  <si>
    <t>[Bugatto, Fernando; Vilar-Sanchez, Jose M.; Torrejon, Rafael] Univ Hosp Puerta del Mar, Dept Obstet &amp; Gynecol, Div Maternal Fetal Med, Cadiz, Spain; [Quintero-Prado, Rocio] Univ Hosp Jerez, Dept Obstet &amp; Gynecol, Cadiz, Spain; [Quintero-Prado, Rocio] Clin Ginemed, Seville, Spain; [Perdomo, German] Univ Castilla La Mancha, Sch Environm Sci &amp; Biochem, Toledo, Spain; [Bartha, Jose L.] Univ Hosp La Paz, Dept Obstet, Div Maternal Fetal Med, Madrid, Spain</t>
  </si>
  <si>
    <t>Bugatto, F (reprint author), Univ Hosp Puerta del Mar, Dept Obstet &amp; Gynecol, Avda Ana Viya 21, Cadiz 11009, Spain.</t>
  </si>
  <si>
    <t>0001-6349</t>
  </si>
  <si>
    <t>Palacio, M; Bonet-Carne, E; Cobo, T; Perez-Moreno, A; Sabria, J; Richter, J; Kacerovsky, M; Jacobsson, B; Garcia-Posada, RA; Bugatto, F; Santisteve, R; Vives, A; Parra-Cordero, M; Hernandez-Andrade, E; Bartha, JL; Carretero-Lucena, P; Lit, K; Cruz, R; Burke, M; Vavilala, S; Iruretagoyena, I; Delgado, JL; Schenone, M; Vilanova, J</t>
  </si>
  <si>
    <t>[Palacio, Montse; Cobo, Teresa; Sabria, Joan] Univ Barcelona, BCNatal, Barcelona, Spain; [Palacio, Montse] CIBER ER, Barcelona, Spain; [Bonet-Carne, Elisenda; Perez-Moreno, Alvaro] Transmural Biotech SL, Barcelona, Spain; [Richter, Jute] Katholieke Univ Leuven, Leuven, Belgium; [Kacerovsky, Marian] Univ Hosp Hradec Kralove, Hradec Kralove, Czech Republic; [Jacobsson, Bo] Gothenburg Univ, Sahlgrenska Acad, Gothenburg, Sweden; [Jacobsson, Bo] Norwegian Inst Publ Hlth, Oslo, Norway; [Garcia-Posada, Raul A.] Clin Prado, Medellin, Antioquia, Colombia; [Bugatto, Fernando] Univ Hosp Puerta del Mar, Cadiz, Spain; [Santisteve, Ramon] Hosp St Joan de Deu, Manresa, Spain; [Vives, Angels] Consorci Sanitari Terrassa, Terrassa, Spain; [Parra-Cordero, Mauro] Univ Chile Hosp, Santiago, Chile; [Hernandez-andrade, Edgar] Eunice Kennedy Shriver Natl Inst Child Hlth &amp; Hum, Perinatol Res Branch, NIH, Bethesda, MD USA; [Hernandez-andrade, Edgar] Wayne State Univ, Hutzel Womens Hosp, Detroit, MI USA; [Luis Bartha, Jose] Univ Hosp La Paz, Madrid, Spain; [Carretero-lucena, Pilar] Univ Hosp Granada, Granada, Spain; [Lit, Kai] KK Womens &amp; Childrens Hosp, Dept Maternal Fetal Med, Singapore, Singapore; [Cruz, Rogelio] Childrens Hosp Queretaro, Queretaro, Mexico; [Burke, Minke] Univ Sydney, Royal Prince Alfred Hosp Sydney, Sydney, NSW, Australia; [Vavilala, Suseela] Fernandez Hosp, Hyberabad, India; [Iruretagoyena, Igor] Univ Wisconsin, Madison, WI USA; [Luis Delgado, Juan] Virgen de la Arrixaca, Murcia, Spain; [Schenone, Mauro] Univ Tennessee, Ctr Hlth Sci, Memphis, TN 38163 USA; [Vilanova, Josep] Hosp Nostra Senyora de Meritxell, Escaldes Engordany, Andorra</t>
  </si>
  <si>
    <t>S190</t>
  </si>
  <si>
    <t>Dore Reyes, M; Triana Junco, P; Encinas Hernandez, J L; Alvarado Antolin, E; Bartha Rasero, J L; Nunez Cerezo, V; Romo Munoz, M; Gomez Cervantes, M; Sanchez Galan, A; Martinez Martinez, L; Lopez Santamaria, M</t>
  </si>
  <si>
    <t>Cirugia pediatrica : organo oficial de la Sociedad Espanola de Cirugia Pediatrica</t>
  </si>
  <si>
    <t>131-137</t>
  </si>
  <si>
    <t>2017 Jul 20</t>
  </si>
  <si>
    <t>Departamento de Cirugia Pediatrica. Hospital Universitario La Paz. Madrid.</t>
  </si>
  <si>
    <t>0214-1221</t>
  </si>
  <si>
    <t>Prediction of chorioamnionitis in cases of intraamniotic infection by ureaplasma urealyticum in women with very preterm premature rupture of membranes or preterm labour.</t>
  </si>
  <si>
    <t>Revello, Rocio; Alcaide, Maria Jose; Abehsera, Daniel; Martin-Camean, Maria; Sousa E Faro Gomes, Mafalda; Alonso-Luque, Barbara; Bartha, Jose L</t>
  </si>
  <si>
    <t>a Division of Maternal and Foetal Medicine , University Hospital La Paz , Madrid , Spain.</t>
  </si>
  <si>
    <t>Recommendations for the use of microarrays in prenatal diagnosis.</t>
  </si>
  <si>
    <t>Suela, Javier; Lopez-Exposito, Isabel; Querejeta, Maria Eugenia; Martorell, Rosa; Cuatrecasas, Esther; Armengol, Lluis; Antolin, Eugenia; Dominguez Garrido, Elena; Trujillo-Tiebas, Maria Jose; Rosell, Jordi; Garcia Planells, Javier; Cigudosa, Juan Cruz</t>
  </si>
  <si>
    <t>2017 Apr 07 (Epub 2017 Feb 21)</t>
  </si>
  <si>
    <t>Laboratorio de Genomica, NIMGenetics, Madrid, Espana. Electronic address: jsuela@nimgenetics.com.</t>
  </si>
  <si>
    <t>Journal of obstetrics and gynaecology : the journal of the Institute of Obstetrics and Gynaecology</t>
  </si>
  <si>
    <t>Sanchez-Galan, A; Encinas, J L; Antolin, E; Vilanova, A; Dore, M; Triana, P; Bartha, J L; Lopez-Santamaria, M</t>
  </si>
  <si>
    <t>33-38</t>
  </si>
  <si>
    <t>2017 Jan 25</t>
  </si>
  <si>
    <t>Servicio de Cirugia Pediatrica. Hospital Universitario La Paz. Madrid.</t>
  </si>
  <si>
    <t>Mesenteric edema as a prenatal ultrasound sign of poor prognosis in gastroschisis</t>
  </si>
  <si>
    <t>Intestinal complications in twin-to-twin transfusion syndrome (TTTS) treated by laser coagulation (LC)</t>
  </si>
  <si>
    <t>Journal of maternal-fetal &amp; neonatal medicine</t>
  </si>
  <si>
    <t>328.e1</t>
  </si>
  <si>
    <t>328.e8</t>
  </si>
  <si>
    <t>EUROPEAN JOURNAL OF MEDICAL GENETICS</t>
  </si>
  <si>
    <t>1769-7212</t>
  </si>
  <si>
    <t>1878-0849</t>
  </si>
  <si>
    <t>HUMAN MUTATION</t>
  </si>
  <si>
    <t>1059-7794</t>
  </si>
  <si>
    <t>1098-1004</t>
  </si>
  <si>
    <t>Ibarra-Ramirez, M; Campos-Acevedo, LD; Lugo-Trampe, J; Martinez-Garza, LE; Martinez-Glez, V; Valencia-Benitez, M; Lapunzina, P; Ruiz-Perez, V</t>
  </si>
  <si>
    <t>Phenotypic Variation in Patients with Homozygous c.1678G &gt; T Mutation in EVC Gene: Report of Two Mexican Families with Ellis-van Creveld Syndrome</t>
  </si>
  <si>
    <t>AMERICAN JOURNAL OF CASE REPORTS</t>
  </si>
  <si>
    <t>[Ibarra-Ramirez, Marisol; Daniel Campos-Acevedo, Luis; Lugo-Trampe, Jose; Martinez-Garza, Laura E.] Autonomous Univ Nuevo Leon, Fac Med, Dept Genet, Monterrey, Nuevo Leon, Mexico; [Martinez-Glez, Victor; Lapunzina, Pablo] Hosp La Paz, Inst Hlth Res IdiPAZ, Inst Med &amp; Mol Genet INGEMM, Madrid, Spain; [Martinez-Glez, Victor; Valencia-Benitez, Maria; Lapunzina, Pablo; Ruiz-Perez, Victor] Carlos III Hlth Inst, CIBER Rare Dis, Madrid, Spain; [Valencia-Benitez, Maria; Ruiz-Perez, Victor] UAM, Spanish Natl Res Council CSIC, Inst Biomed Res Alberto Sols IIBM, Madrid, Spain</t>
  </si>
  <si>
    <t>Ibarra-Ramirez, M (reprint author), Autonomous Univ Nuevo Leon, Fac Med, Dept Genet, Monterrey, Nuevo Leon, Mexico.</t>
  </si>
  <si>
    <t>1941-5923</t>
  </si>
  <si>
    <t>Tardivo, A; Masotto, B; Espeche, L; Solari, AP; Nevado, J; Rozental, S</t>
  </si>
  <si>
    <t>16p11.2 Microdeletion: first report in Argentina</t>
  </si>
  <si>
    <t>ARCHIVOS ARGENTINOS DE PEDIATRIA</t>
  </si>
  <si>
    <t>[Tardivo, Agostina; Masotto, Barbara; Espeche, Lucia; Solari, Andrea P.; Rozental, Sandra] Ctr Nacl Genet Med Dr Eduardo E Castilla, Buenos Aires, DF, Argentina; [Nevado, Julian] Univ Autonoma Madrid, INGEMM, Hosp Univ La Paz, Inst Invest Sanitaria,Hosp Univ La Paz IdiPAZ, Madrid, Spain</t>
  </si>
  <si>
    <t>Tardivo, A (reprint author), Ctr Nacl Genet Med Dr Eduardo E Castilla, Buenos Aires, DF, Argentina.</t>
  </si>
  <si>
    <t>0325-0075</t>
  </si>
  <si>
    <t>E449</t>
  </si>
  <si>
    <t>E453</t>
  </si>
  <si>
    <t>Tornero, C; Aguado, P; Garcia, S; ATenorio, J; Lapunzina, P; Heath, K; Buno, A; Iturzaeta, JM; Monjo, I; Plasencia, C; Balsa, A</t>
  </si>
  <si>
    <t>Low Alkaline Phosphatase Levels: Could it be Hypophosphatasia?.</t>
  </si>
  <si>
    <t>JOURNAL OF BONE AND MINERAL RESEARCH</t>
  </si>
  <si>
    <t>[Tornero, C.; Aguado, P.; Garcia, S.; Monjo, I.; Plasencia, C.; Balsa, A.] La Paz Univ Hosp, Rheumatol, Madrid, Spain; [ATenorio, J.; Lapunzina, P.; Heath, K.] La Paz Univ Hosp, Inst Med &amp; Mol Genet INGEMM, Madrid, Spain; [Buno, A.; Iturzaeta, J. M.] La Paz Univ Hospital, Lab Med, Madrid, Spain; [Ctr Invest Red] Hosp Carlos III, Madrid, Spain</t>
  </si>
  <si>
    <t>0884-0431</t>
  </si>
  <si>
    <t>S181</t>
  </si>
  <si>
    <t>S182</t>
  </si>
  <si>
    <t>Palencia-Campos, A; Ullah, A; Nevado, J; Yildirim, R; Unal, E; Ciorraga, M; Barruz, P; Chico, L; Piceci-Sparascio, F; Guida, V; De Luca, A; Kayserili, HL; Ullah, I; Burmeister, M; Lapunzina, P; Ahmad, W; Morales, AV; Ruiz-Perez, VL</t>
  </si>
  <si>
    <t>GLI1 inactivation is associated with developmental phenotypes overlapping with Ellis-van Creveld syndrome</t>
  </si>
  <si>
    <t>[Palencia-Campos, Adrian; Chico, Lucia; Ruiz-Perez, Victor L.] CSIC UAM, Inst Invest Biomed Alberto Sols, Madrid 28029, Spain; [Palencia-Campos, Adrian; Lapunzina, Pablo; Ruiz-Perez, Victor L.] ISCIII, CIBERER, Madrid, Spain; [Ullah, Asmat; Ullah, Irfan; Ahmad, Wasim] Quaid I Azam Univ, Fac Biol Sci, Dept Biochem, POB 45320, Islamabad, Pakistan; [Nevado, Julian; Barruz, Pilar; Lapunzina, Pablo; Ruiz-Perez, Victor L.] Hosp Univ La Paz IdiPaz UAM, Inst Genet Med &amp; Mol INGEMM, Madrid 28046, Spain; [Yildirim, Ruken] Diyarbakir Children State Hosp, Clin Pediat Endocrinol, Diyarbakir, Turkey; [Unal, Edip] Dicle Univ, Dept Pediat Endocrinol, Diyarbakir, Turkey; [Ciorraga, Maria; Morales, Aixa V.] CSIC, Inst Cajal, Dept Cellular Mol &amp; Dev Neurobiol, E-28002 Madrid, Spain; [Piceci-Sparascio, Francesca; Guida, Valentina; De Luca, Alessandro] IRCCS, Casa Sollievo della Sofferenza Hosp, Mol Genet Unit, I-71013 San Giovanni Rotondo, Italy; [Kayserili, Hulya] Koc Univ, Sch Med, Med Genet Dept, TR-34010 Istanbul, Turkey; [Burmeister, Margit] Univ Michigan, Dept Psychiat, Ann Arbor, MI 48109 USA; [Burmeister, Margit] Univ Michigan, Dept Human Genet, Ann Arbor, MI 48109 USA</t>
  </si>
  <si>
    <t>Ahmad, W (reprint author), Quaid I Azam Univ, Fac Biol Sci, Dept Biochem, POB 45320, Islamabad, Pakistan.; Ruiz-Perez, VL (reprint author), Univ Autonoma Madrid, CSIC, Inst Invest Biomed, Arturo Duperier 4, Madrid 28029, Spain.</t>
  </si>
  <si>
    <t>1460-2083</t>
  </si>
  <si>
    <t>Writzl, K; Maver, A; Kovacic, L; Martinez-Valero, P; Contreras, L; Satrustegui, J; Castori, M; Faivre, L; Lapunzina, P; van Kuilenburg, ABP; Radovic, S; Thauvin-Robinet, C; Peterlin, B; del Arco, A; Hennekam, RC</t>
  </si>
  <si>
    <t>De Novo Mutations in SLC25A24 Cause a Disorder Characterized by Early Aging, Bone Dysplasia, Characteristic Face, and Early Demise</t>
  </si>
  <si>
    <t>AMERICAN JOURNAL OF HUMAN GENETICS</t>
  </si>
  <si>
    <t>[Writzl, Karin; Maver, Ales; Peterlin, Borut] Univ Med Ctr, Clin Inst Med Genet, Ljubljana 1000, Slovenia; [Kovacic, Lidija] Novartis Ireland Ltd, Novartis, Vista Bldg,Elm Business Pk, Dublin D04A 9N6 4, Ireland; [Martinez-Valero, Paula; Contreras, Laura; Satrustegui, Jorgina] Univ Autonoma Madrid, Ctr Biol Mol Severo Ochoa, Dept Biol Mol, E-28049 Madrid, Spain; [Martinez-Valero, Paula; Contreras, Laura; Satrustegui, Jorgina; del Arco, Araceli] CSIC, Madrid 28049, Spain; [Martinez-Valero, Paula; Contreras, Laura; Satrustegui, Jorgina; del Arco, Araceli] Fdn Jimenez Diaz, Inst Invest Sanitaria, Madrid 28049, Spain; [Martinez-Valero, Paula; Contreras, Laura; Satrustegui, Jorgina; del Arco, Araceli] Inst Salud Carlos III, Ctr Invest Biomed Red Enfermedades Raras, Madrid 28049, Spain; [Castori, Marco] Ist Ricovero &amp; Cura Carattere Sci, Div Med Genet, Casa Sollievo della Sofferenza, I-71013 Foggia, Italy; [Faivre, Laurence; Thauvin-Robinet, Christel] Ctr Hosp Univ Dijon Bourgogne, Ctr Reference Malad Rares cAnomalies Dev &amp; Syndro, Ctr Genet, FHU TRANSLAD,Hop Enfants, F-21079 Dijon, France; [Faivre, Laurence; Thauvin-Robinet, Christel] Univ Bourgogne Franche Comte, INSERM, Genet Anomalies Dev, UMR 1231, F-21079 Dijon, France; [Lapunzina, Pablo] Ctr Invest Biomed Red Enfermedades Rares, Hosp Univ La Paz, Inst Genet Med &amp; Mol IdiPAZ, Madrid 26128046, Spain; [van Kuilenburg, Andre B. P.] Univ Amsterdam, Acad Med Ctr, Lab Genet Metab Dis, NL-1105 AZ Amsterdam, Netherlands; [Radovic, Slobodanka] IGA Technol Serv Srl, I-33100 Udine, Italy; [del Arco, Araceli] Univ Castilla La Mancha, Ctr Reg Invest Biomed, Fac Ciencias Ambientales &amp; Bioquim, Toledo 45071, Spain; [Hennekam, Raoul C.] Univ Amsterdam, Acad Med Ctr, Dept Pediat, NL-1105 AZ Amsterdam, Netherlands</t>
  </si>
  <si>
    <t>Writzl, K (reprint author), Univ Med Ctr, Clin Inst Med Genet, Ljubljana 1000, Slovenia.</t>
  </si>
  <si>
    <t>0002-9297</t>
  </si>
  <si>
    <t>Palomares-Bralo, M; Vallespin, E; del Pozo, A; Ibanez, K; Silla, JC; Galan, E; Gordo, G; Martinez-Glez, V; Alba-Valdivia, LI; Heath, KE; Garcia-Minaur, S; Lapunzina, P; Santos-Simarro, F</t>
  </si>
  <si>
    <t>Pitfalls of trio-based exome sequencing: imprinted genes and parental mosaicism-MAGEL2 as an example</t>
  </si>
  <si>
    <t>GENETICS IN MEDICINE</t>
  </si>
  <si>
    <t>[Palomares-Bralo, Maria; Vallespin, Elena; del Pozo, Angela; Ibanez, Kristina; Carlos Silla, Juan; Gordo, Gema; Martinez-Glez, Victor; Alba-Valdivia, Lazaro I.; Heath, Karen E.; Garcia-Minaur, Sixto; Lapunzina, Pablo; Santos-Simarro, Fernando] Hosp Univ La Paz, Inst Genet Med &amp; Mol INGEMM, IdiPaz, Madrid, Spain; [Palomares-Bralo, Maria; Vallespin, Elena; del Pozo, Angela; Ibanez, Kristina; Carlos Silla, Juan; Galan, Enrique; Gordo, Gema; Martinez-Glez, Victor; Heath, Karen E.; Garcia-Minaur, Sixto; Lapunzina, Pablo; Santos-Simarro, Fernando] ISCIII, Ctr Invest Biomed Red Enfermedades Raras, CIBERER, Madrid, Spain; [Galan, Enrique] Hosp Materno Infantil, Dept Pediat, Badajoz, Spain</t>
  </si>
  <si>
    <t>Santos-Simarro, F (reprint author), Hosp Univ La Paz, Inst Genet Med &amp; Mol INGEMM, IdiPaz, Madrid, Spain.; Santos-Simarro, F (reprint author), ISCIII, Ctr Invest Biomed Red Enfermedades Raras, CIBERER, Madrid, Spain.</t>
  </si>
  <si>
    <t>1098-3600</t>
  </si>
  <si>
    <t>1530-0366</t>
  </si>
  <si>
    <t>Rodriguez-Zabala, M; Aza-Carmona, M; Rivera-Pedroza, CI; Belinchon, A; Guerrero-Zapata, I; Barraza-Garcia, J; Vallespin, E; Lu, M; del Pozo, A; Glucksman, MJ; Santos-Simarro, F; Heath, KE</t>
  </si>
  <si>
    <t>FGF9 mutation causes craniosynostosis along with multiple synostoses</t>
  </si>
  <si>
    <t>[Rodriguez-Zabala, Maria; Aza-Carmona, Miriam; Rivera-Pedroza, Carlos I.; Belinchon, Alberta; Guerrero-Zapata, Isabel; Barraza-Garcia, Jimena; Vallespin, Elena; del Pozo, Angela; Santos-Simarro, Fernando; Heath, Karen E.] Univ Autonoma Madrid, Inst Med &amp; Mol Genet INGEMM, Hosp Univ La Paz, IdiPAZ, Madrid, Spain; [Aza-Carmona, Miriam; Belinchon, Alberta; Barraza-Garcia, Jimena; Vallespin, Elena; del Pozo, Angela; Santos-Simarro, Fernando; Heath, Karen E.] Inst Carlos III, CIBERER, Madrid, Spain; [Aza-Carmona, Miriam; Rivera-Pedroza, Carlos I.; Belinchon, Alberta; Barraza-Garcia, Jimena; Santos-Simarro, Fernando; Heath, Karen E.] Hosp Univ La Paz, Multidisciplinary Skeletal Dysplasia Unit UMDE, Madrid, Spain; [Lu, Min; Glucksman, Marc J.] Rosalind Franklin Univ Med &amp; Sci North Chicago, Chicago Med Sch, Dept Biochem &amp; Mol Biol, N Chicago, IL USA</t>
  </si>
  <si>
    <t>Heath, KE (reprint author), Hosp Univ La Paz, Inst Med &amp; Mol Genet INGEMM, P Castellana 261, Madrid 28046, Spain.</t>
  </si>
  <si>
    <t>Marcos, EC; Laorden, NR; Rodriguez, JMP; del Pozo, A; Saez, MI; Colmenero, AM; Puente, J; Silla-Castro, JC; Mejorada, RL; Garcia-Carbonero, I; Rivera, L; Vidal, MJM; Barrera, RM; Parra, EMF; Florez, YC; Borrega, P; Baamonde, MAGD; Pritchard, C; Lapunzina, P; Hidalgo, DO</t>
  </si>
  <si>
    <t>PROREPAIR-B: A prospective cohort study of DNA repair defects in metastatic castration resistant prostate cancer (mCRPC)</t>
  </si>
  <si>
    <t>[Castro Marcos, E.; Romero Laorden, N.; Lozano Mejorada, R.; Rivera, L.; Cendon Florez, Y.; Olmos Hidalgo, D.] CNIO Spanish Natl Canc Ctr, Prostate Canc Unit, Madrid, Spain; [Piulats Rodriguez, J. M.] Ins Catal Oncol, Med Oncol, Barcelona, Spain; [del Pozo, A.; Silla-Castro, J. C.] Hosp Univ La Paz, Inst Genet Med &amp; Mol, Madrid, Spain; [Saez, M. I.] H Univ Virgen Victoria &amp; Reg Malaga, Med Oncol, Malaga, Spain; [Medina Colmenero, A.] Ctr Oncol A Coruna, Oncol Med, La Coruna, Spain; [Puente, J.] Hosp Clin Univ San Carlos, Med Oncol, Madrid, Spain; [Garcia-Carbonero, I.] Hosp Univ Virgen Salud, Med Oncol, Toledo, Spain; [Mendez Vidal, M. J.] Univ Hosp Reina Sofia, Med Oncol, Cordoba, Spain; [Morales Barrera, R.] Vall dHebron Univ Hosp, Oncol, Barcelona, Spain; [Fernandez Parra, E. M.] Hosp Nuestra Senora Valme, Med Oncol, Seville, Spain; [Borrega, P.] H San Pedro Alcantara, Med Oncol, Caceres, Spain; [Del Alba Baamonde, M. A. Gonzalez] Hosp Univ Son Espases, Med Oncol, Palma De Mallorca, Spain; [Pritchard, C.] Univ Washington, Lab Med, Washington, DC USA; [Lapunzina, P.] Hosp Univ La Paz, Inst Invest, Med Genet &amp; Mol Inst INGEMM, Madrid, Spain</t>
  </si>
  <si>
    <t>Laorden, NR; Mejorada, RL; Rodriguez, JMP; Vallespin, E; Montesa, A; Estelles, DL; Villaguzman, JC; Estelles, DL; Villaguzman, JC; Ibanez, K; Gonzalez-Billalabeitia, E; Magraner, L; Garde, J; Polo, SH; Arija, JA; Villatoro, R; Valderrama, BP; Lapunzina, P; Marcos, EC; Hidalgo, DO</t>
  </si>
  <si>
    <t>Prevalence and baseline clinico-pathological associations of germline deleterious mutations in DNA repair genes (gmDDR) in a metastatic castration resistant prostate cancer (mCRPC) prospective spanish cohort (PROREPAIR-B study)</t>
  </si>
  <si>
    <t>[Romero Laorden, N.; Lozano Mejorada, R.; Magraner, L.; Castro Marcos, E.; Olmos Hidalgo, D.] Spanish Natl Canc Res Ctr, Prostate Canc Clin Res Unit, Madrid, Spain; [Piulats Rodriguez, J. M.] Insitut Catalan Oncol, Med Oncol, Barcelona, Spain; [Vallespin, E.; Ibanez, K.; Lapunzina, P.] Univ La Paz, Inst Invest Hosp, Med Genet &amp; Mol Inst INGEMM, Madrid, Spain; [Montesa, A.; Grau, G.] Hosp Univ Virgen de la Victoria &amp; Reg Malaga, CNIO IBIMA Genitourinary Res Unit, Malaga, Spain; [Lorente Estelles, D.] Hosp Univ &amp; Politecn La Fe, Med Oncol, Valencia, Spain; [Villaguzman, J. C.] Hosp Gen Univ Ciudad Real, Med Oncol, Ciudad Real, Spain; [Rodriguez-Vida, A.] Univ Hosp Mar, Med Oncol, Barcelona, Spain; [Gonzalez-Billalabeitia, E.] Hosp Gen Univ Morales Messeguer, Med Oncol Dept, Murcia, Spain; [Garde, J.] Hosp Arnau Vilanova, Med Oncol Dept, Valencia, Spain; [Hernando Polo, S.] HUFA Hosp Univ Fdn Alcorcon, Med Oncol Dept, Alcorcon, Spain; [Arranz Arija, J.] Hosp Gen Univ Gregorio Maranon, Med Oncol, Madrid, Spain; [Villatoro, R.] Hosp Costa Sol, Med Oncol, Malaga, Spain; [Perez Valderrama, B.] HH Virgen del Rocio, Med Oncol, Seville, Spain</t>
  </si>
  <si>
    <t>Rodriguez, F; Vallejos, C; Giraudo, F; Unanue, N; Hernandez, MI; Godoy, P; Celis, S; Martin-Arenas, R; Palomares-Bralo, M; Heath, KE; Lopez, MT; Cassorla, F</t>
  </si>
  <si>
    <t>Copy number variants of Ras/MAPK pathway genes in patients with isolated cryptorchidism</t>
  </si>
  <si>
    <t>ANDROLOGY</t>
  </si>
  <si>
    <t>[Rodriguez, F.; Vallejos, C.; Giraudo, F.; Unanue, N.; Hernandez, M. I.; Cassorla, F.] Univ Chile, Inst Maternal &amp; Child Res, Sch Med, Santa Rosa 1234, Santiago 8360160, Chile; [Godoy, P.] Hosp Base San Jose, Serv Pediat, Osorno, Chile; [Celis, S.; Lopez, M. T.] Hosp Clin San Borja Arriaran, Pediat Urol Dept, Santiago, Chile; [Martin-Arenas, R.; Palomares-Bralo, M.; Heath, K. E.] UAM, Inst Med &amp; Mol Genet INGEMM, Hosp Univ La Paz, IdiPAZ, Madrid, Spain; [Martin-Arenas, R.; Palomares-Bralo, M.; Heath, K. E.] ISCIII, CIBERER, Madrid, Spain</t>
  </si>
  <si>
    <t>Rodriguez, F (reprint author), Univ Chile, Inst Maternal &amp; Child Res, Sch Med, Santa Rosa 1234, Santiago 8360160, Chile.</t>
  </si>
  <si>
    <t>2047-2919</t>
  </si>
  <si>
    <t>Santos-Simarro, F; Vallespin, E; del Pozo, A; Ibanez, K; Silla, JC; Fernandez, L; Nevado, J; Gonzalez-Pecellin, H; Montano, VEF; Martin, R; Valdivia, LA; Garcia-Minaur, S; Lapunzina, P; Palomares-Bralo, M</t>
  </si>
  <si>
    <t>Eye coloboma and complex cardiac malformations belong to the clinical spectrum of PUF60 variants</t>
  </si>
  <si>
    <t>[Santos-Simarro, F.; Garcia-Minaur, S.; Lapunzina, P.] Hosp Univ La Paz, Inst Genet Med Mol INGEMM, Secc Genet Clin, Madrid, Spain; [Santos-Simarro, F.; Vallespin, E.; del Pozo, A.; Ibanez, K.; Silla, J. C.; Fernandez, L.; Nevado, J.; Gonzalez-Pecellin, H.; Montano, V. E. F.; Martin, R.; Garcia-Minaur, S.; Lapunzina, P.; Palomares-Bralo, M.] ISCIII, Ctr Invest Biomed Red Enfermedades Raras, CIBERER, Unidad 753, Madrid, Spain; [Vallespin, E.; Fernandez, L.; Nevado, J.; Gonzalez-Pecellin, H.; Montano, V. E. F.; Martin, R.; Alba Valdivia, L. I.; Palomares-Bralo, M.] Hosp Univ La Paz, Inst Genet Med Mol INGEMM, Secc Genom Estructural &amp; Func, Madrid, Spain; [del Pozo, A.; Ibanez, K.; Silla, J. C.] Hosp Univ La Paz, Inst Genet Med Mol INGEMM, Secc Bioinformat, Madrid, Spain</t>
  </si>
  <si>
    <t>Santos-Simarro, F (reprint author), Hosp Univ La Paz, Inst Genet Med Mol INGEMM, Secc Genet Clin, Madrid, Spain.; Santos-Simarro, F (reprint author), ISCIII, Ctr Invest Biomed Red Enfermedades Raras, CIBERER, Unidad 753, Madrid, Spain.</t>
  </si>
  <si>
    <t>1399-0004</t>
  </si>
  <si>
    <t>Meerschaut, I; Rochefort, D; Revencu, N; Petre, J; Corsello, C; Rouleau, GA; Hamdan, FF; Michaud, JL; Morton, J; Radley, J; Ragge, N; Garcia-Minaur, S; Lapunzina, P; Bralo, MP; Mori, MA; Moortgat, S; Benoit, V; Mary, S; Bockaert, N; Oostra, A; Vanakker, O; Velinov, M; de Ravel, TJL; Mekahli, D; Sebat, J; Vaux, KK; DiDonato, N; Hanson-Kahn, AK; Hudgins, L; Dallapiccola, B; Novelli, A; Tarani, L; Andrieux, J; Parker, MJ; Neas, K; Ceulemans, B; Schoonjans, AS; Prchalova, D; Havlovicova, M; Hancarova, M; Budisteanu, M; Dheedene, A; Menten, B; Dion, PA; Lederer, D; Callewaert, B</t>
  </si>
  <si>
    <t>FOXP1-related intellectual disability syndrome: a recognisable entity</t>
  </si>
  <si>
    <t>JOURNAL OF MEDICAL GENETICS</t>
  </si>
  <si>
    <t>[Meerschaut, Ilse; Vanakker, Olivier; Dheedene, Annelies; Menten, Bjorn; Callewaert, Bert] Ghent Univ Hosp, Ctr Med Genet, Ghent, Belgium; [Meerschaut, Ilse; Bockaert, Nele; Oostra, Ann; Vanakker, Olivier; Callewaert, Bert] Ghent Univ Hosp, Dept Pediat, Ghent, Belgium; [Rochefort, Daniel; Corsello, Christina; Rouleau, Guy A.; Dion, Patrick A.] McGill Univ, Montreal Neurol Inst, Montreal, PQ, Canada; [Revencu, Nicole; Petre, Justine] Catholic Univ Louvain, Clin Univ Saint Luc, Ctr Genet Humaine, Brussels, Belgium; [Hamdan, Fadi F.; Michaud, Jacques L.] Univ Montreal, CHU Sainte Justine, Res Ctr, Montreal, PQ, Canada; [Morton, Jenny; Radley, Jessica; Ragge, Nicola] Birmingham Womens Hosp, NHS Fdn Trust, West Midlands Reg Clin Genet Serv &amp; Birmingham Hl, Edgbaston, England; [Garcia-Minaur, Sixto; Lapunzina, Pablo; Bralo, Maria Palomares; Mori, Maria Angeles] Hosp Univ La Paz, Inst Genet Med Mol, IdiPAZ, ISCI,CIBERER, Madrid, Spain; [Moortgat, Stephanie; Benoit, Valerie; Mary, Sandrine; Lederer, Damien] Inst Pathol &amp; Genet, Ctr Genet Humaine, Gosselies, Belgium; [Velinov, Milen] NYS Inst Basic Res Dev Disabil, New York, NY USA; [de Ravel, Thomy J. L.] Univ Hosp Leuven, Ctr Human Genet, Leuven, Belgium; [Mekahli, Djalila] Univ Hosp Leuven, Dept Pediat Nephrol, Leuven, Belgium; [Sebat, Jonathan] Univ Calif San Diego, Beyster Ctr Genom Psychiat Dis, San Diego, CA USA; [Vaux, Keith K.] UC San Diego Sch Med, Dept Med, San Diego, CA USA; [Vaux, Keith K.] UC San Diego Sch Med, Dept Neurosci, San Diego, CA USA; [DiDonato, Nataliya] Tech Univ Dresden, Inst Klin Genet, Dresden, Germany; [Hanson-Kahn, Andrea K.; Hudgins, Louanne] Stanford Univ, Sch Med, Div Med Genet, Dept Pediat, Stanford, CA USA; [Dallapiccola, Bruno; Novelli, Antonio] IRCCS, Bambino Gesu Childrens Hosp, Lab Med Genet, Rome, Italy; [Tarani, Luigi] Univ Roma La Sapienza, Dept Pediat &amp; Child Neuropsychiat, Rome, Italy; [Andrieux, Joris] Hosp Jeanne Flandre, Inst Genet Med, Lille, France; [Parker, Michael J.] Sheffield Childrens Hosp, Sheffield Clin Genet Serv, Sheffield, S Yorkshire, England; [Neas, Katherine] Genet Hlth Serv NZ, Wellington, New Zealand; [Ceulemans, Berten; Schoonjans, An-Sofie] Univ Antwerp Hosp, Dept Neurol Pediat Neurol, Edegem, Belgium; [Prchalova, Darina; Havlovicova, Marketa; Hancarova, Miroslava] Univ Hosp Motol, Dept Biol &amp; Med Genet, Prague, Czech Republic; [Prchalova, Darina; Havlovicova, Marketa; Hancarova, Miroslava] Univ Hosp Motol, Charles Univ, Fac Med 2, Prague, Czech Republic; [Budisteanu, Magdalena] Prof Dr Alexandru Obregia Clin Hosp Psychiat, Psychiat Res Lab, Bercini, Romania</t>
  </si>
  <si>
    <t>Callewaert, B (reprint author), Ghent Univ Hosp, Ctr Med Genet, Pintelaan 185, B-9000 Ghent, Belgium.</t>
  </si>
  <si>
    <t>0022-2593</t>
  </si>
  <si>
    <t>Leiter, SM; Parker, VER; Welters, A; Knox, R; Rocha, N; Clark, G; Payne, F; Lotta, L; Harris, J; Guerrero-Fernandez, J; Gonzalez-Casado, I; Garcia-Minaur, S; Gordo, G; Wareham, N; Martinez-Glez, V; Allison, M; O'Rahilly, S; Barroso, I; Meissner, T; Davies, S; Hussain, K; Temple, K; Barreda-Bonis, AC; Kummer, S; Semple, RK</t>
  </si>
  <si>
    <t>Hypoinsulinaemic, hypoketotic hypoglycaemia due to mosaic genetic activation of PI3-kinase</t>
  </si>
  <si>
    <t>EUROPEAN JOURNAL OF ENDOCRINOLOGY</t>
  </si>
  <si>
    <t>[Leiter, Sarah M.; Parker, Victoria E. R.; Knox, Rachel; Rocha, Nuno; Harris, Julie; O'Rahilly, Stephen; Barroso, Ines; Semple, Robert K.] Univ Cambridge, MRC Inst Metab Sci, Wellcome Trust, Metabol Res Labs, Cambridge, England; [Leiter, Sarah M.; Parker, Victoria E. R.; Knox, Rachel; Rocha, Nuno; Harris, Julie; O'Rahilly, Stephen; Barroso, Ines; Semple, Robert K.] Natl Inst Hlth Res, Cambridge Biomed Res Ctr, Cambridge, England; [Welters, Alena; Meissner, Thomas; Kummer, Sebastian] Univ Childrens Hosp, Dept Gen Paediat Neonatol &amp; Paediat Cardiol, Dusseldorf, Germany; [Clark, Graeme] Addenbrookes Hosp, Dept Mol Genet, Cambridge, England; [Payne, Felicity; Barroso, Ines] Wellcome Trust Sanger Inst Hinxton, Cambridge, England; [Lotta, Luca; Wareham, Nick] Univ Cambridge, MRC Epidemiol Unit, Cambridge, England; [Guerrero-Fernandez, Julio; Gonzalez-Casado, Isabel; Barreda-Bonis, Ana-Coral] La Paz Hosp, Dept Paediat Endocrinol, Madrid, Spain; [Garcia-Minaur, Sixto; Gordo, Gema; Martinez-Glez, Victor] La Paz Hosp, Dept Clin &amp; Mol Genet, Madrid, Spain; [Allison, Michael] Addenbrookes Hosp, Dept Hepatol, Cambridge, England; [Davies, Susan] Addenbrookes Hosp, Dept Histopathol, Cambridge, England; [Hussain, Khalid] UCL, Inst Child Hlth, London, England; [Temple, Karen] Southampton Univ Hosp, Dept Clin Genet, Southampton, Hants, England</t>
  </si>
  <si>
    <t>Semple, RK (reprint author), Univ Cambridge, MRC Inst Metab Sci, Wellcome Trust, Metabol Res Labs, Cambridge, England.; Semple, RK (reprint author), Natl Inst Hlth Res, Cambridge Biomed Res Ctr, Cambridge, England.; Kummer, S (reprint author), Univ Childrens Hosp, Dept Gen Paediat Neonatol &amp; Paediat Cardiol, Dusseldorf, Germany.</t>
  </si>
  <si>
    <t>0804-4643</t>
  </si>
  <si>
    <t>Kalish, JM; Biesecker, LG; Brioude, F; Deardorff, MA; Di Cesare-Merlone, A; Druley, T; Ferrero, GB; Lapunzina, P; Larizza, L; Maas, S; Macchiaiolo, M; Maher, ER; Maitz, S; Martinez-Agosto, JA; Mussa, A; Robinson, P; Russo, S; Selicorni, A; Hennekam, RC</t>
  </si>
  <si>
    <t>Nomenclature and definition in asymmetric regional body overgrowth</t>
  </si>
  <si>
    <t>AMERICAN JOURNAL OF MEDICAL GENETICS PART A</t>
  </si>
  <si>
    <t>[Kalish, Jennifer M.; Deardorff, Matthew A.] Univ Penn, Childrens Hosp Philadelphia, Div Human Genet, Philadelphia, PA 19104 USA; [Kalish, Jennifer M.; Deardorff, Matthew A.] Univ Penn, Dept Pediat, Perelman Sch Med, Philadelphia, PA 19104 USA; [Biesecker, Leslie G.] NHGRI, Med Genom &amp; Metab Genet Branch, NIH, Bethesda, MD 20892 USA; [Brioude, Frederic] Sorbonne Univ, UPMC Univ Paris 06, Paris, France; [Di Cesare-Merlone, Alessandra] Fdn IRCCS, Policlin S Matteo, Oncoematol Pediat, Pavia, Italy; [Druley, Todd] Washington Univ, Sch Med, Dept Pediat, Ctr Genome Sci &amp; Syst Biol, St Louis, MO 63110 USA; [Druley, Todd] Washington Univ, Sch Med, Dept Genet, St Louis, MO 63110 USA; [Ferrero, Giovanni B.; Mussa, Alessandro] Univ Turin, Dept Pediat &amp; Publ Hlth Sci, Turin, Italy; [Lapunzina, Pablo] Hosp Univ La Paz UAM, Inst Genet Med &amp; Mol INGEMM IdiPAZ, Madrid, Spain; [Lapunzina, Pablo] ISCIII, CIBERER, Madrid, Spain; [Larizza, Lidia; Russo, Silvia] IRCCS, Ist Auxol Italiano, Ctr Ric &amp; Tecnol Biomed, Med Cytogenet &amp; Mol Genet Lab, Milan, Italy; [Maas, Saskia] Univ Amsterdam, Acad Med Ctr, Dept Clin Genet, Amsterdam, Netherlands; [Macchiaiolo, Marina] Osped Peiatr Bambino Gesu, UOC Malattie Rare, Rome, Italy; [Maher, Eamonn R.] Univ Cambridge, Dept Med Genet, Cambridge, England; [Maher, Eamonn R.] Cambridge NIHR Biomed Res Ctr, Cambridge, England; [Maitz, Silvia] S Gerardo Hosp, MBBM Fdn, Pediat Clin, Clin Pediat Genet Unit, Monza, Italy; [Martinez-Agosto, Julian A.] Univ Calif Los Angeles, David Geffen Sch Med, Dept Pediat, Dept Human Genet,Div Med Genet, Los Angeles, CA 90095 USA; [Robinson, Peter] Jackson Lab Genom Med, Farmington, CT USA; [Selicorni, Angelo] ASST Lariana, Pediat Unit, Como, Italy; [Hennekam, Raoul C.] Univ Amsterdam, Acad Med Ctr, Dept Pediat, Amsterdam, Netherlands</t>
  </si>
  <si>
    <t>Kalish, JM (reprint author), Childrens Hosp Philadelphia, Div Human Genet, Ctr Childhood Canc Res, 3501 Civ Ctr Blvd,CTRB 3028, Philadelphia, PA 19104 USA.</t>
  </si>
  <si>
    <t>1552-4825</t>
  </si>
  <si>
    <t>1552-4833</t>
  </si>
  <si>
    <t>Garcia-Morato, MB; Nevado, J; Gonzalez-Granado, LI; Urgelles, AS; Pena, RR; Cerdan, AF</t>
  </si>
  <si>
    <t>Chronic granulomatous disease caused by maternal uniparental isodisomy of chromosome 16</t>
  </si>
  <si>
    <t>[Bravo Garcia-Morato, Maria; Rodriguez Pena, Rebeca; Ferreira Cerdan, Antonio] La Paz Univ Hosp, Dept Immunol, Paseo Castellana 261, Madrid 28046, Spain; [Bravo Garcia-Morato, Maria; Rodriguez Pena, Rebeca; Ferreira Cerdan, Antonio] La Paz Inst Biomed Res, Lymphocyte Pathophysiol Grp, IdiPAZ, Madrid, Spain; [Nevado, Julian] La Paz Univ Hosp, Inst Med &amp; Mol Genet INGEMM, IdiPAZ, Madrid, Spain; [Nevado, Julian] CIBERER, Ctr Biomed Invest Rare Dis, Madrid, Spain; [Ignacio Gonzalez-Granado, Luis] 12 Octubre Inst Biomed Res I 12, Dept Pediat, Immunodeficiencies Unit, Madrid, Spain; [Sastre Urgelles, Ana] La Paz Univ Hosp, Dept Pediat Hematol Oncol, Madrid, Spain</t>
  </si>
  <si>
    <t>Garcia-Morato, MB (reprint author), La Paz Univ Hosp, Dept Immunol, Paseo Castellana 261, Madrid 28046, Spain.</t>
  </si>
  <si>
    <t>Barraza-Garcia, J; Rivera-Pedroza, CI; Hisado-Oliva, A; Belinchon-Martinez, A; Sentchordi-Montane, L; Duncan, EL; Clark, GR; del Pozo, A; Ibanez-Garikano, K; Offiah, A; Prieto-Matos, P; Cormier-Daire, V; Heath, KE</t>
  </si>
  <si>
    <t>Broadening the phenotypic spectrum of POP1-skeletal dysplasias: identification of POP1 mutations in a mild and severe skeletal dysplasia</t>
  </si>
  <si>
    <t>[Barraza-Garcia, J.; Rivera-Pedroza, C. I.; Hisado-Oliva, A.; Belinchon-Martinez, A.; Sentchordi-Montane, L.; del Pozo, A.; Ibanez-Garikano, K.; Heath, K. E.] Univ Autonoma Madrid, Inst Med &amp; Mol Genet INGEMM, Hosp Univ La Paz, IdiPAZ, Madrid, Spain; [Barraza-Garcia, J.; Hisado-Oliva, A.; Belinchon-Martinez, A.; del Pozo, A.; Heath, K. E.] Inst Carlos III, Ctr Invest Biomed Red Enfermedades Raras CIBERER, Madrid, Spain; [Barraza-Garcia, J.; Rivera-Pedroza, C. I.; Hisado-Oliva, A.; Belinchon-Martinez, A.; Sentchordi-Montane, L.; Heath, K. E.] Hosp Univ La Paz, Multidisciplinary Skeletal Dysplasia Unit UMDE, Madrid, Spain; [Sentchordi-Montane, L.] Hosp Univ Infanta Leonor, Dept Pediat Endocrinol, Madrid, Spain; [Duncan, E. L.] Royal Brisbane &amp; Womens Hosp, Dept Endocrinol, Herston, Qld, Australia; [Clark, G. R.] Univ Queensland, Translat Res Inst, Princess Alexandra Hosp, Diamantina Inst,Human Genet Grp, Brisbane, Qld, Australia; [Offiah, A.] Sheffield Childrens Hosp NHS Fdn Trust, Dept Radiol, Sheffield, S Yorkshire, England; [Offiah, A.] Univ Sheffield, Acad Unit Child Hlth, Sheffield, S Yorkshire, England; [Prieto-Matos, P.] Hosp Univ Salamanca, Inst Invest Biomed Salamanca, Pediat Endocrinol Unit, Salamanca, Spain; [Cormier-Daire, V.] Paris Descartes Sorbonne Paris Cite Univ, Lab Mol &amp; Physiopathol Bases Osteochondrodysplasi, Reference Ctr Skeletal Dysplasia, AP HP,Dept Med Genet,Inst Imagine,INSERM,UMR 1163, Paris, France; [Cormier-Daire, V.] Hop Univ Necker Enfants Malad, Paris, France</t>
  </si>
  <si>
    <t>Heath, KE (reprint author), Hosp Univ La Paz, Inst Med &amp; Mol Genet, Paseo Castellana 261, Madrid 28046, Spain.</t>
  </si>
  <si>
    <t>Galvez, E; Sebastian, E; Madero, L; Catala, A; Belendez, C; de Heredia, CD; Galera, A; Plaza, D; Badell, I; Vallespin, E; Lapunzina, P; Perona, R; Surralles, J; Bueren, J; Sevilla, J</t>
  </si>
  <si>
    <t>NEXT GENERATION SEQUENCING IN BONE MARROW FAILURE SYNDROMES</t>
  </si>
  <si>
    <t>[Galvez, E.; Sebastian, E.; Madero, L.; Sevilla, J.] Hosp Infantil Nino Jesus, Madrid, Spain; [Catala, A.; Diaz de Heredia, C.; Badell, I.] Grp Fallos Medulares SEHOP, Barcelona, Spain; [Belendez, C.; Plaza, D.] Grp Fallos Medulares SEHOP, Madrid, Spain; [Galera, A.] Grp Fallos Medulares SEHOP, Valencia, Spain; [Vallespin, E.; Lapunzina, P.; Perona, R.; Bueren, J.] CIBERER, Madrid, Spain; [Surralles, J.] CIBERER, Barcelona, Spain</t>
  </si>
  <si>
    <t>Tornero, C; Aguado, P; Garcia, S; Tenorio, J; Lapunzina, P; Buno, A; Iturzaeta, JM; Plasencia, C; Monjo, I; Balsa, A</t>
  </si>
  <si>
    <t>LOW ALKALINE PHOSPHATASE LEVELS: COULD IT BE HYPOPHOSPHATASIA?</t>
  </si>
  <si>
    <t>[Tornero, C.; Aguado, P.; Garcia, S.; Plasencia, C.; Monjo, I.; Balsa, A.] La Paz Univ Hosp, Rheumatol, Madrid, Spain; [Tenorio, J.; Lapunzina, P.] La Paz Univ Hosp, Genet, Madrid, Spain; [Buno, A.; Iturzaeta, J. M.] La Paz Univ Hosp, Clin Lab, Madrid, Spain</t>
  </si>
  <si>
    <t>Altmuller, F; Lissewski, C; Bertola, D; Flex, E; Stark, Z; Spranger, S; Baynam, G; Buscarilli, M; Dyack, S; Gillis, J; Yntema, HG; Pantaleoni, F; van Loon, RLE; MacKay, S; Mina, K; Schanze, I; Tan, TY; Walsh, M; White, SM; Niewisch, MR; Garcia-Minaur, S; Plaza, D; Ahmadian, MR; Cave, H; Tartaglia, M; Zenker, M</t>
  </si>
  <si>
    <t>Genotype and phenotype spectrum of NRAS germline variants</t>
  </si>
  <si>
    <t>EUROPEAN JOURNAL OF HUMAN GENETICS</t>
  </si>
  <si>
    <t>[Altmueller, Franziska; Lissewski, Christina; Schanze, Ina; Zenker, Martin] Univ Hosp Magdeburg, Inst Human Genet, Leipziger Str 44, D-39120 Magdeburg, Germany; [Altmueller, Franziska] Leibniz Inst Neurobiol, RG Presynapt Plast, Magdeburg, Germany; [Bertola, Debora; Buscarilli, Michelle] Univ Sao Paulo, Fac Med, Unidade Genet Inst Crianca Hosp Clin, Sao Paulo, Brazil; [Bertola, Debora] Univ Sao Paulo, Ctr Pesquisa Genoma Humano Celulas Tronco, Inst Biociencias, Sao Paulo, Brazil; [Flex, Elisabetta] Ist Super Sanita, Dept Hematol Oncol &amp; Mol Med, Rome, Italy; [Stark, Zornitza] Murdoch Childrens Res Inst, Victorian Clin Genet Serv, Melbourne, Australia; [Spranger, Stephanie] Praxis Humangenetik, Bremen, Germany; [Baynam, Gareth] Genet Serv Western Australia, WA Dept Hlth, Perth, WA, Australia; [Baynam, Gareth] Sch Paediat &amp; Child Hlth, Perth, WA, Australia; [Baynam, Gareth] Murdoch Univ, Inst Immunol &amp; Infect Dis, Perth, WA, Australia; [Baynam, Gareth] Publ Hlth &amp; Clin Serv Div, Off Populat Hlth Gen, WA Dept Hlth, Perth, WA, Australia; [Baynam, Gareth] Telethon Kids Inst, Perth, WA, Australia; [Baynam, Gareth] Western Australian Register Dev Anomalies, WA Dept Hlth, Perth, WA, Australia; [Baynam, Gareth] Curtin Univ, Spatial Sci, Dept Sci &amp; Engn, Perth, WA, Australia; [Dyack, Sarah] Dalhousie Univ, Dept Paediat &amp; Med, Halifax, NS, Canada; [Gillis, Jane] Univ British Columbia, Dept Pediat, Div Biochem Dis, BC Childrens Hosp, Vancouver, BC, Canada; [Yntema, Helger G.] Radboud Univ Nijmegen, Med Ctr, Dept Human Genet, Nijmegen, Netherlands; [Pantaleoni, Francesca; Tartaglia, Marco] Osped Pediatr Bambino Gesu, Genet &amp; Rare Dis Res Div, Rome, Italy; [van Loon, Rosa L. E.] Erasmus MC, Dept Clin Genet, Rotterdam, Netherlands; [MacKay, Sara] IWK Hlth Ctr, Maritime Med Genet Serv, Halifax, NS, Canada; [Mina, Kym] PathWest Lab Med WA, Dept Diagnost Gen, Perth, WA, Australia; [Mina, Kym] Univ Western Australia, Sch Pathol, Perth, WA, Australia; [Mina, Kym] Univ Western Australia, Lab Med, Perth, WA, Australia; [Tan, Tiong Yang; Walsh, Maie; White, Susan M.] Murdoch Childrens Res Inst, Victorian Clin Genet Serv, Melbourne, Vic, Australia; [Tan, Tiong Yang; White, Susan M.] Univ Melbourne, Dept Paediat, Melbourne, Vic, Australia; [Niewisch, Marena R.] Univ Freiburg, Fac Med, Div Pediat Hematol &amp; Oncol, Med Ctr,Dept Pediat &amp; Adolescent Med, Freiburg, Germany; [Garcia-Minaur, Sixto] Hosp Univ La Paz, Inst Genet Med &amp; Mol, Madrid, Spain; [Plaza, Diego] Hosp Univ La Paz, Unidad Hemato Oncol Pediatr, Madrid, Spain; [Ahmadian, Mohammad Reza] Heinrich Heine Univ, Med Fac, Inst Biochem &amp; Mol Biol 2, Dusseldorf, Germany; [Cave, Helene] Univ Paris Diderot, INSERM, UMR S1131, Inst Univ Hematol,Paris Sorbonne Cite, Paris, France; [Cave, Helene] Hop Robert Debre, AP HP, Dept Genet, Paris, France</t>
  </si>
  <si>
    <t>Zenker, M (reprint author), Univ Hosp Magdeburg, Inst Human Genet, Leipziger Str 44, D-39120 Magdeburg, Germany.</t>
  </si>
  <si>
    <t>1018-4813</t>
  </si>
  <si>
    <t>Blanco-Lago, R; Malaga-Dieguez, I; Granizo-Martinez, JJ; Carrera-Garcia, L; Barruz-Galian, P; Lapunzina, P; Nevado-Blanco, J</t>
  </si>
  <si>
    <t>Wolf-Hirschhorn syndrome. Description of a Spanish cohort of 51 cases and a literature review</t>
  </si>
  <si>
    <t>[Blanco-Lago, Raquel; Malaga-Dieguez, Ignacio; Carrera-Garcia, Laura] Hosp Univ Cent Asturias, Area Gest Clin Pediat, Neuropediat, Oviedo, Asturias, Spain; [Granizo-Martinez, Juan Jose] Hosp Univ Infanta Cristina, Serv Med Prevent, Madrid, Spain; [Barruz-Galian, Pilar; Lapunzina, Pablo; Nevado-Blanco, Julian] Hosp La Paz, Inst Invest Biomed, Inst Genet Med &amp; Mol, INGEMM,IdIPaz, Madrid, Spain; [Barruz-Galian, Pilar; Lapunzina, Pablo; Nevado-Blanco, Julian] CIBERER, Ctr Invest Biomed Red Enfermedades Raras, Madrid, Spain</t>
  </si>
  <si>
    <t>Blanco-Lago, R (reprint author), Hosp Univ Cent Asturias, Serv Neuropediat, Avda Roma S-N, E-33012 Oviedo, Asturias, Spain.</t>
  </si>
  <si>
    <t>Teresa, MAG; Abal, RP; Torres, SR; Urabayen, DG; Martinez, SG; Trang, H; Barros, AC</t>
  </si>
  <si>
    <t>Spanish patients with central hypoventilation syndrome included in the European Registry. The 2015 data</t>
  </si>
  <si>
    <t>[Teresa, Maria Angeles Garcia] Hosp Nino Jesus, Cuidados Intensivos Pediat, Madrid, Spain; [Abal, Raquel Porto] CS Villalva Pueblo, Pediat, Madrid, Spain; [Torres, Silvia Rodriguez] Hosp St Joan de Deu, Neumol Pediat, Barcelona, Spain; [Urabayen, Diego Garcia] Hosp Cruces, Cuidados Intensivos Pediat, Bilbao, Vizcaya, Spain; [Martinez, Silvia Garcia] Hosp Arrixaca, Hospitalizac Domiciliaria Pediat, Murcia, Spain; [Trang, Ha] Hosp Robert Debre, Consorcio Europeo Sindrome Hipoventilac Cent, Ctr Referencia Frances Hipoventilac Cent, Paris, France; [Barros, Angel Campos] Hosp Univ La Paz, ISCIII, CIBER Enfermedades Raras, Inst Genet Med &amp; Mol,IdiPAz, Madrid, Spain</t>
  </si>
  <si>
    <t>Teresa, MAG (reprint author), Hosp Nino Jesus, Cuidados Intensivos Pediat, Madrid, Spain.</t>
  </si>
  <si>
    <t>Mediero, S; Mardero, OD; de los Bueis, AB; Martin, SN; Garcia-Minaur, S</t>
  </si>
  <si>
    <t>Keratoconus associated with Williams-Beuren syndrome: a new case report</t>
  </si>
  <si>
    <t>INTERNATIONAL JOURNAL OF OPHTHALMOLOGY</t>
  </si>
  <si>
    <t>[Mediero, Soraya; D'Anna Mardero, Oriana; Boto de los Bueis, Ana; Noval Martin, Susana] La Paz Univ Hosp, Dept Ophthalmol, P Castellana 261, Madrid 28046, Spain; [Garcia-Minaur, Sixto] La Paz Univ Hosp, Dept Genet, Madrid 28046, Spain</t>
  </si>
  <si>
    <t>Mediero, S (reprint author), La Paz Univ Hosp, Dept Ophthalmol, P Castellana 261, Madrid 28046, Spain.</t>
  </si>
  <si>
    <t>2222-3959</t>
  </si>
  <si>
    <t>Andrade, RC; dos Santos, ACE; Neto, JCD; Nevado, J; Lapunzina, P; Vargas, FR</t>
  </si>
  <si>
    <t>TP53 and CDKN1A mutation analysis in families with Li-Fraumeni and Li-Fraumeni like syndromes</t>
  </si>
  <si>
    <t>FAMILIAL CANCER</t>
  </si>
  <si>
    <t>[Andrade, Raissa Coelho; Evangelista dos Santos, Anna Claudia; Vargas, Fernando Regla] Inst Nacl Canc, Genet Div, Rio De Janeiro, Brazil; [de Aguirre Neto, Joaquim Caetano] Santa Casa Belo Horizonte, Clin Oncol Pediat, Belo Horizonte, MG, Brazil; [Nevado, Julian; Lapunzina, Pablo] Univ Autonoma Madrid, IdiPAZ CIBERER, INGEMM, Inst Genet Med &amp; Mol, Madrid, Spain; [Vargas, Fernando Regla] Univ Fed Estado Rio de Janeiro, Genet &amp; Mol Biol Dept, Rio De Janeiro, Brazil; [Vargas, Fernando Regla] Fundacao Oswaldo Cruz, Birth Defects Epidemiol Lab, Av Brasil 4365 Pavilhao Leonidas Deane Sala 617, BR-21040900 Rio De Janeiro, RJ, Brazil</t>
  </si>
  <si>
    <t>Vargas, FR (reprint author), Inst Nacl Canc, Genet Div, Rio De Janeiro, Brazil.; Vargas, FR (reprint author), Univ Fed Estado Rio de Janeiro, Genet &amp; Mol Biol Dept, Rio De Janeiro, Brazil.; Vargas, FR (reprint author), Fundacao Oswaldo Cruz, Birth Defects Epidemiol Lab, Av Brasil 4365 Pavilhao Leonidas Deane Sala 617, BR-21040900 Rio De Janeiro, RJ, Brazil.</t>
  </si>
  <si>
    <t>1389-9600</t>
  </si>
  <si>
    <t>Garcia, M; Barrio, R; Garcia-Lavandeira, M; Garcia-Rendueles, AR; Escudero, A; Diaz-Rodriguez, E; Del Blanco, DG; Fernandez, A; de Rijke, YB; Vallespin, E; Nevado, J; Lapunzina, P; Matre, V; Hinkle, PM; Hokken-Koelega, ACS; de Miguel, MP; Cameselle-Teijeiro, JM; Nistal, M; Alvarez, CV; Moreno, JC</t>
  </si>
  <si>
    <t>The syndrome of central hypothyroidism and macroorchidism: IGSF1 controls TRHR and FSHB expression by differential modulation of pituitary TGF beta and Activin pathways</t>
  </si>
  <si>
    <t>[Garcia, Marta; Escudero, Adela; Fernandez, Ana; Moreno, Jose C.] Autonomous Univ Madrid, La Paz Univ Hosp, Inst Med &amp; Mol Genet INGEMM, Thyroid Mol Lab, Madrid, Spain; [Barrio, Raquel] Ramon &amp; Cajal Univ Hosp, Pediatr Endocrinol &amp; Diabet, Madrid, Spain; [Garcia-Lavandeira, Montserrat; Garcia-Rendueles, Angela R.; Diaz-Rodriguez, Esther; Alvarez, Clara V.] Univ Santiago de Compostela, Ctr Invest Med Mol &amp; Enfermedades Cronicas CIMUS, Inst Invest Sanitaria IDIS, Santiago De Compostela, Spain; [Del Blanco, Darya Gorbenko; Hokken-Koelega, Anita C. S.] Erasmus MC, Dept Pediat, Subdiv Endocrinol, Rotterdam, Netherlands; [de Rijke, Yolanda B.] Erasmus MC, Dept Clin Chem, Rotterdam, Netherlands; [Vallespin, Elena; Nevado, Julian; Lapunzina, Pablo] La Paz Univ Hosp, Inst Med &amp; Mol Genet INGEMM, Funct &amp; Struct Gen, Madrid, Spain; [Matre, Vilborg] Univ Oslo, Dept Biosci, Oslo, Norway; [Hinkle, Patricia M.] Univ Rochester, Med Ctr, Dept Pharmacol &amp; Physiol, Rochester, NY 14642 USA; [de Miguel, Maria P.] La Paz Hosp Res, Inst IdiPAZ, Cell Engn Lab, Madrid, Spain; [Manuel Cameselle-Teijeiro, Jose] Univ Santiago de Compostela, Clin Univ Hosp, Fac Med, Dept Anat Pathol, Santiago De Compostela, Spain; [Nistal, Manuel] Autonomous Univ Madrid, Dept Anat Histol &amp; Neurosci, Madrid, Spain</t>
  </si>
  <si>
    <t>Moreno, JC (reprint author), Autonomous Univ Madrid, La Paz Univ Hosp, Inst Med &amp; Mol Genet INGEMM, Thyroid Mol Lab, Madrid, Spain.; Alvarez, CV (reprint author), Univ Santiago de Compostela, Ctr Invest Med Mol &amp; Enfermedades Cronicas CIMUS, Inst Invest Sanitaria IDIS, Santiago De Compostela, Spain.</t>
  </si>
  <si>
    <t>Tenorio, J; Alvarez, I; Riancho-Zarrabeitia, L; Martos-Moreno, GA; Mandrile, G; Crespo, MD; Sukchev, M; Sherif, M; Kramer, I; Darnaude-Ortiz, MT; Arias, P; Gordo, G; Dapia, I; Martinez-Villanueva, J; Gomez, R; Iturzaeta, JM; Otaify, G; Garcia-Unzueta, M; Rubinacci, A; Riancho, JA; Aglan, M; Temtamy, S; Hamid, MA; Argente, J; Ruiz-Perez, VL; Heath, KE; Lapunzina, P</t>
  </si>
  <si>
    <t>Molecular and clinical analysis of ALPL in a cohort of patients with suspicion of Hypophosphatasia</t>
  </si>
  <si>
    <t>[Tenorio, Jair; Arias, Pedro; Gordo, Gema; Dapia, Irene; Heath, Karen E.; Lapunzina, Pablo] Univ Autonoma Madrid, Hosp Univ Paz, Inst Med &amp; Mol Genet INGEMM, IdiPAZ, Madrid, Spain; [Tenorio, Jair; Arias, Pedro; Gordo, Gema; Dapia, Irene; Ruiz-Perez, Victor L.; Heath, Karen E.; Lapunzina, Pablo] Ctr Invest Biomed Red Enfermedades Raras, ISCIII, CIBERER, Madrid, Spain; [Alvarez, Ignacio] Alex Pharmaceut, Div Med, Madrid, Spain; [Riancho-Zarrabeitia, Leyre] Hosp Univ Marques Valdecilla, IDIVAL, Dept Rheumatol, Santander, Spain; [Martos-Moreno, Gabriel A.; Martinez-Villanueva, Julian; Argente, Jesus] Hosp Univ Ninno Jesus, IIS Princesa, Dept Endocrinol, Madrid, Spain; [de la Flor Crespo, Monserrat; Argente, Jesus] Univ Autonoma Madrid, Dept Pediat, Madrid, Spain; [Martos-Moreno, Gabriel A.; Argente, Jesus] Ctr Invest Biomed Red Fisiopatol Obesidad &amp; Nutri, Inst Salud Carlos III, CIBEROBN, Madrid, Spain; [Mandrile, Giorgia] San Luigi Univ Hosp, Dept Med Genet, Orbassano, Italy; [Mandrile, Giorgia] Univ Torino, Dept Clin &amp; Biol Sci, Turin, Italy; [de la Flor Crespo, Monserrat] Hosp Moraleja, Dept Pediat, Madrid, Spain; [Sukchev, Mikhail] Alexion Pharmaceut, Diagnost Specialist, Moscow, Russia; [Sherif, Mostafa] Alexion Pharma Middle East, Div Med, Dubai Media City, U Arab Emirates; [Kramer, Iza] Privat Hosp Denmark, Dept Pediat, Charlottenlund, Denmark; [Darnaude-Ortiz, Maria T.] Hosp Univ Mostoles, Dept Genet, Madrid, Spain; [Gomez, Ruben; Manuel Iturzaeta, Jose] Hosp Univ Paz, IdiPaz, Dept Biochem, Madrid, Spain; [Otaify, Ghada; Aglan, Mona; Temtamy, Samia] Natl Res Ctr, Dept Clin Genet, Div Human Genet &amp; Genome Res, Cairo, Egypt; [Otaify, Ghada; Temtamy, Samia; Hamid, Mohamed Abdel] Natl Res Ctr, Ctr Excellence Human Genet, Cairo, Egypt; [Garcia-Unzueta, Mayte] Hosp Univ Marques Valdecilla, IDIVAL, Dept Clin Biochem, Santander, Spain; [Rubinacci, Alessandro] Ist Sci San Raffaele, Bone Metab Unit, Milan, Italy; [Riancho, Jose A.] Univ Cantabria, Hosp Univ Marques Valdecilla, RETICEF, IDIVAL,Dept Internal Med, Santander, Spain; [Hamid, Mohamed Abdel; Lapunzina, Pablo] Natl Res Ctr, Dept Med Mol Genet, Div Human Genet &amp; Genome Res, El Cairo, Egypt; [Ruiz-Perez, Victor L.; Heath, Karen E.; Lapunzina, Pablo] Hosp Univ Paz, Skeletal Dysplasia Multidisciplinary Unit UMDE, Madrid, Spain; [Ruiz-Perez, Victor L.] Univ Autonoma Madrid, Consejo Super Investigac Cientif CSIC, Inst Invests Biol IB, Madrid, Spain</t>
  </si>
  <si>
    <t>Lapunzina, P (reprint author), Natl Res Ctr, Dept Med Mol Genet, Div Human Genet &amp; Genome Res, El Cairo, Egypt.; Lapunzina, P (reprint author), Univ Autonoma Madrid, Hosp Univ Paz, CIBERER, INGEMM,IdiPAZ,ISCIII, Paseo Castellana, Madrid 26128046, Spain.</t>
  </si>
  <si>
    <t>Blanco-Kelly, F; Palomares, M; Vallespin, E; Villaverde, C; Martin-Arenas, R; Velez-Monsalve, C; Lorda-Sanchez, I; Nevado, J; Trujillo-Tiebas, MJ; Lapunzina, P; Ayuso, C; Corton, M</t>
  </si>
  <si>
    <t>Improving molecular diagnosis of aniridia and WAGR syndrome using customized targeted array-based CGH</t>
  </si>
  <si>
    <t>[Blanco-Kelly, Fiona; Villaverde, Cristina; Velez-Monsalve, Camilo; Lorda-Sanchez, Isabel; Jose Trujillo-Tiebas, Maria; Ayuso, Carmen; Corton, Marta] Univ Autonoma Madrid, Dept Genet &amp; Genom, Inst Invest Sanitaria, Fdn Jimenez Diaz Univ Hosp, Madrid, Spain; [Blanco-Kelly, Fiona; Palomares, Maria; Vallespin, Elena; Villaverde, Cristina; Martin-Arenas, Ruben; Velez-Monsalve, Camilo; Lorda-Sanchez, Isabel; Nevado, Julian; Jose Trujillo-Tiebas, Maria; Lapunzina, Pablo; Ayuso, Carmen; Corton, Marta] ISCIII, Ctr Biomed Network Res Rare Dis CIBERER, Madrid, Spain; [Palomares, Maria; Vallespin, Elena; Martin-Arenas, Ruben; Lapunzina, Pablo] Univ Autonoma Madrid, IdiPAZ, Hosp Univ La Paz, Inst Med &amp; Mol Genet INGEMM, Madrid, Spain</t>
  </si>
  <si>
    <t>Ayuso, C; Corton, M (reprint author), Univ Autonoma Madrid, Dept Genet &amp; Genom, Inst Invest Sanitaria, Fdn Jimenez Diaz Univ Hosp, Madrid, Spain.; Ayuso, C; Corton, M (reprint author), ISCIII, Ctr Biomed Network Res Rare Dis CIBERER, Madrid, Spain.</t>
  </si>
  <si>
    <t>e0172363</t>
  </si>
  <si>
    <t>Gkourogianni, A; Andrew, M; Tyzinski, L; Crocker, M; Douglas, J; Dunbar, N; Fairchild, J; Funari, MFA; Heath, KE; Jorge, AAL; Kurtzman, T; LaFranchi, S; Lalani, S; Lebl, J; Lin, YZ; Los, E; Newbern, D; Nowak, C; Olson, M; Popovic, J; Pruhova, S; Elblova, L; Quintos, JB; Segerlund, E; Sentchordi, L; Shinawi, M; Stattin, EL; Swartz, J; del Angel, AG; Cuellar, SD; Hosono, H; Sanchez-Lara, PA; Hwa, V; Baron, J; Nilsson, O; Dauber, A</t>
  </si>
  <si>
    <t>Clinical Characterization of Patients With Autosomal Dominant Short Stature due to Aggrecan Mutations</t>
  </si>
  <si>
    <t>JOURNAL OF CLINICAL ENDOCRINOLOGY &amp; METABOLISM</t>
  </si>
  <si>
    <t>[Gkourogianni, Alexandra; Segerlund, Emma; Nilsson, Ola] Karolinska Inst &amp; Karolinska Univ Hosp, Div Pediat Endocrinol, Dept Womens &amp; Childrens Hlth, S-17176 Stockholm, Sweden; [Andrew, Melissa; Tyzinski, Leah; Dauber, Andrew] Cincinnati Childrens Hosp Med Ctr, Div Endocrinol, Cincinnati Ctr Growth Disorders, Cincinnati, OH 70941 USA; [Crocker, Melissa; Swartz, Jonathan] Boston Childrens Hosp, Endocrinol, Boston, MA USA; [Douglas, Jessica; Nowak, Catherine] Boston Childrens Hosp, Boston, MA 02115 USA; [Dunbar, Nancy] Div Pediat Endocrinol, Connecticut Childrens Med Ctr, Hartford, CT 06106 USA; [Fairchild, Jan] Womens &amp; Childrens Hosp, Dept Endocrinol &amp; Diabet, South Australia 5006, Australia; [Funari, Mariana F. A.; Jorge, Alexander A. L.] Univ S ao Paulo, Unidade Endocrinologia Desenvolvimento LIM 42, Disciplina Endocrinologia, Faculdade Medicina, BR-05508020 Sao Paulo, Brazil; [Heath, Karen E.; Sentchordi, Lucia] Univ Auto noma Madrid, Hosp Univ Paz, Inst Med &amp; Mol Genet INGEMM &amp; Skeletal Dysplasia, IdiPAZ, Madrid 20849, Spain; [Kurtzman, Tracey] El Rio Community Hlth Ctr, Tucson, AZ 85745 USA; [Los, Evan] Oregon Hlth &amp; Sci Univ, Dept Pediat, Portland, OR 97239 USA; [Lalani, Seema] Molecular &amp; Human Genet, Dublin, Ireland; [Lin, Yuezhen] Baylor Coll Med, Pediatr Endocrinol &amp; Metab, Houston, TX 77030 USA; [Fairchild, Jan; LaFranchi, Stephen; Elblova, Lenka] Charles Univ Prague &amp; Univ Hosp Motol, Second Fac Med, Dept Pediat, Prague 11636, Czech Republic; Phoenix Childrens Hosp, Divis Endocrinol, Phoenix, AZ 85016 USA; [Popovic, Jadranka] Univ Pittsburgh Med Ctr, Childrens Hosp Pittsburgh, Pittsburgh, PA 15237 USA; [Quintos, Jose Bernardo] Childrens Hosp, Providence, RI 02903 USA; [Segerlund, Emma] Sunderby Hosp, S-95442 Sunderby, Sweden; [Sentchordi, Lucia] Hosp Univ Infanta Sofia, Dept Pediat, Madrid 28703, Spain; [Shinawi, Marwan] Washington Univ, Divis Genet, St Louis, MO 63130 USA; [Stattin, Eva-Lena] Uppsala Univ, Sci Life Lab, Dept Immunol, Genet &amp; Pathol, S-75236 Uppsala, Sweden; [Gonzalez del Angel, Ariadna; Cuellar, Sinhue Diaz] Inst Nacl Pediat, Dept Gene tica Humana, Lab Biolog Mol Insurgentes Cuicuilco, Insurgentes Cuicuilco, Mexico City 04530, DF, Mexico; [Hosono, Hidekazu] Childrens Med Ctr, Santa Barbara, CA 93111 USA; [Sanchez-Lara, Pedro A.] Childrens Hosp Angeles, Ctr Personalized Med, Los Angeles, CA 90027 USA; [Baron, Jeffrey; Nilsson, Ola] Eunice Kennedy Shriver Natl Inst Child Hlth &amp; Hum, Natl Inst Hlth, Sect Growth &amp; Dev, Bethesda, MD 20892 USA; [Dauber, Andrew] Orebro Univ &amp; Univ Hosp, Department ofMed Sci, S-70185 Orebro, Sweden</t>
  </si>
  <si>
    <t>Gkourogianni, A (reprint author), Karolinska Inst &amp; Karolinska Univ Hosp, Div Pediat Endocrinol, Dept Womens &amp; Childrens Hlth, S-17176 Stockholm, Sweden.</t>
  </si>
  <si>
    <t>0021-972X</t>
  </si>
  <si>
    <t>Benito-Sanz, S; Belinchon-Martinez, A; Aza-Carmona, M; de la Torre, C; Huber, C; Gonzalez-Casado, I; Ross, JL; Thomas, NS; Zinn, AR; Cormier-Daire, V; Heath, KE</t>
  </si>
  <si>
    <t>Identification of 15 novel partial SHOX deletions and 13 partial duplications, and a review of the literature reveals intron 3 to be a hotspot region</t>
  </si>
  <si>
    <t>JOURNAL OF HUMAN GENETICS</t>
  </si>
  <si>
    <t>[Benito-Sanz, Sara; Belinchon-Martinez, Alberta; Aza-Carmona, Miriam; de la Torre, Carolina; Heath, Karen E.] Univ Autonoma Madrid, Hosp Univ La Paz, Inst Med &amp; Mol Genet INGEMM, Madrid, Spain; [Benito-Sanz, Sara; Belinchon-Martinez, Alberta; Aza-Carmona, Miriam; Heath, Karen E.] Inst Salud Carlos III, Ctr Invest Biomed Red Enfermedades Raras CIBERER, Madrid, Spain; [Benito-Sanz, Sara; Belinchon-Martinez, Alberta; Aza-Carmona, Miriam; Gonzalez-Casado, Isabel; Heath, Karen E.] Hosp Univ La Paz, UMDE, Madrid, Spain; [Huber, Celine; Cormier-Daire, Valerie] Univ Paris 05, Hop Necker Enfants Malad, Sorbonne Paris Cite, Dept Genet,Inst IMAGINE, Paris, France; [Gonzalez-Casado, Isabel] Univ Autonoma Madrid, Hosp Univ La Paz, Dept Pediat Endocrinol, Madrid, Spain; [Ross, Judith L.] Thomas Jefferson Univ, Dept Pediat, Philadelphia, PA 19107 USA; [Thomas, N. Simon] Salisbury Dist Hosp, Wessex Reg Genet Lab, Salisbury, Wilts, England; [Zinn, Andrew R.] Univ Texas Southwestern Med Sch, Dermott Ctr Human Growth &amp; Dev, Dallas, TX USA; [Zinn, Andrew R.] Univ Texas Southwestern Med Sch, Dept Internal Med, Dallas, TX USA</t>
  </si>
  <si>
    <t>Heath, KE (reprint author), Univ Autonoma Madrid, Hosp Univ La Paz, Inst Med &amp; Mol Genet INGEMM, IdiPAZ, P Castellana 261, Madrid 28046, Spain.</t>
  </si>
  <si>
    <t>1434-5161</t>
  </si>
  <si>
    <t>Rodriguez, FA; Vallejos, C; Unanue, N; Hernandez, MI; Celis, S; Martin-Arenas, R; Bralo, MP; Heath, KE; Lopez, MT; Cassorla, F</t>
  </si>
  <si>
    <t>MOLECULAR STUDY OF RAS/ MAPK PATHWAY GENES IN PATIENTS WITH CRYPTORCHIDISM</t>
  </si>
  <si>
    <t>HORMONE RESEARCH IN PAEDIATRICS</t>
  </si>
  <si>
    <t>[Rodriguez, Fernando A.; Vallejos, Carla; Unanue, Nancy; Cassorla, Fernando] Univ Chile, Sch Med, Santiago, Chile; [Celis, Soledad; Lopez, Maria T.] San Borja Arriaran Clin Hosp, Santiago, Chile; [Martin-Arenas, Ruben; Palomares Bralo, Maria; Heath, Karen E.] La Paz Univ Hosp, Madrid, Spain</t>
  </si>
  <si>
    <t>1663-2818</t>
  </si>
  <si>
    <t>Villafuerte, B; Gonzalez, A; Moya, C; Garzon, L; Herranz, A; Natera-De Benito, D; Gallego, M; Palomares, M; Nevado, J; Moreno, JC</t>
  </si>
  <si>
    <t>NKX2-1 GENE DEFECTS IN A PEDIATRIC COHORT WITH SUSPECTED BRAIN-LUNG-THYROID SYNDROME</t>
  </si>
  <si>
    <t>[Villafuerte, Beatriz; Gonzalez, Aidy; Moya, Christian; Herranz, Amanda; Moreno, Jose C.] La Paz Univ Hosp, Thyroid Mol Lab, Inst Med &amp; Mol Genet INGEMM, Madrid, Spain; [Garzon, Lucia; Gallego, Maria] Doce Octubre Univ Hosp, Pediat Endocrinol Deparment, Madrid, Spain; [Natera-De Benito, Daniel] Fuenlabrada Univ Hosp, Pediat Neurol, Madrid, Spain; [Palomares, Maria; Nevado, Julian] La Paz Univ Hosp, Inst Med &amp; Mol Genet INGEMM, Funct &amp; Struct Genom, Madrid, Spain</t>
  </si>
  <si>
    <t>Del Rey, G; Gryngarten, MG; Barruz, P; Alvarez, MAM; Venara, MC; Azrak, SR; Arcari, AJ; Casali, B; Boywitt, A; De Bellis, R; Escobar, ME; Lapunzina, P; Nevado, J</t>
  </si>
  <si>
    <t>DELETION UPSTREAM OF SOX9 IN A 46 XY FEMALE WITHOUT CAMPOMELIC DYSPLASIA, AND IDENTIFIED IN HER MOTHER WITH PREMATURE OVARIAN FAILURE</t>
  </si>
  <si>
    <t>[Del Rey, Graciela; Gryngarten, Mirta G.; Venara, Marcela C.; Rodriguez Azrak, Sol; Arcari, Andrea J.; Casali, Barbara; Boywitt, Adriana; De Bellis, Rodolfo; Eugenia Escobar, Maria] Hosp Ninos Dr Ricardo Gutierrez, Div Endocrinol, CONICET FEI, Ctr Invest Endocrinol Dr Cesar Bergada CEDIE, Buenos Aires, DF, Argentina; [Barruz, Pilar; Mori Alvarez, Maria Angeles; Lapunzina, Pablo; Nevado, Julian] Univ Autonoma Madrid, Inst Invest Sanitaria, Hosp Univ La Paz IdiPAZ, Inst Genet Med Mol INGEMM,Area Genom Estruct &amp; Fu, Madrid, Spain</t>
  </si>
  <si>
    <t>Caparros-Martin, JA; Aglan, MS; Temtamy, S; Otaify, GA; Valencia, M; Nevado, J; Vallespin, E; Del Pozo, A; de Castro, CP; Calatrava-Ferreras, L; Gutierrez, P; Bueno, AM; Sagastizabal, B; Guillen-Navarro, E; Ballesta-Martinez, M; Gonzalez, V; Basaran, SY; Buyukoglan, R; Sarikepe, B; Espinoza-Valdez, C; Cammarata-Scalisi, F; Martinez-Glez, V; Heath, KE; Lapunzina, P; Ruiz-Perez, VL</t>
  </si>
  <si>
    <t>Molecular spectrum and differential diagnosis in patients referred with sporadic or autosomal recessive osteogenesis imperfecta</t>
  </si>
  <si>
    <t>MOLECULAR GENETICS &amp; GENOMIC MEDICINE</t>
  </si>
  <si>
    <t>[Caparros-Martin, Jose A.; Ruiz-Perez, Victor L.] Univ Autonoma Madrid, CSIC, Inst Invest Biomed, Arturo Duperier 4, E-28029 Madrid, Spain; [Caparros-Martin, Jose A.; Martinez-Glez, Victor; Heath, Karen E.; Lapunzina, Pablo] CIBER Enfermedades Raras CIBERER, Madrid, Spain; [Aglan, Mona S.; Temtamy, Samia; Otaify, Ghada A.] Natl Res Ctr, Human Genet &amp; Genome Res Div, Ctr Excellence Human Genet, Cairo, Egypt; [Nevado, Julian; Vallespin, Elena; Heath, Karen E.; Lapunzina, Pablo] Univ Autonoma Madrid, Inst Genet Med &amp; Mol INGEMM, Hosp Univ Paz IdiPaz, Madrid, Spain; [Gutierrez, Pilar; Bueno, Ana M.] Hosp Univ Getafe, Dept Orthoped Surg, Madrid, Spain; [Guillen-Navarro, Encarna; Ballesta-Martinez, Maria] Hosp Univ Getafe, Dept Endocrinol, Madrid, Spain; [Basaran, Sarenur Y.] Hosp Univ Virgen Arrixaca, Serv Pediat, Unidad Genet Med, Murcia, Spain; [Buyukoglan, Ruksan] Istanbul Medeniyet Univ, Dept Med Genet, Fac Med, Istanbul, Turkey; [Sarikepe, Bilge] Erciyes Univ, Dept Genet, Fac Med, Kayseri, Turkey; [Espinoza-Valdez, Cecilia] Pamukkale Univ, Sch Med, Dept Genet, Denizli, Turkey; [Cammarata-Scalisi, Francisco] Hosp Univ Catolico, Cuenca, Ecuador; [Heath, Karen E.] Univ Los Andes, Dept Pediat, Unidad Genet Med, Merida, Venezuela; [Guillen-Navarro, Encarna] Hosp Univ La Paz, Skeletal Dysplasia Multidisciplinary Unit UMDE, Madrid, Spain</t>
  </si>
  <si>
    <t>Ruiz-Perez, VL (reprint author), Univ Autonoma Madrid, CSIC, Inst Invest Biomed, Arturo Duperier 4, E-28029 Madrid, Spain.</t>
  </si>
  <si>
    <t>2324-9269</t>
  </si>
  <si>
    <t>Rivera-Pedroza, CI; Barraza-Garcia, J; Paumard-Hernandez, B; Nevado, J; Orbea-Gallardo, C; del Pozo, JS; Heath, KE</t>
  </si>
  <si>
    <t>Chromosome 1p31.1p31.3 Deletion in a Patient with Craniosynostosis, Central Nervous System and Renal Malformation: Case Report and Review of the Literature</t>
  </si>
  <si>
    <t>MOLECULAR SYNDROMOLOGY</t>
  </si>
  <si>
    <t>[Rivera-Pedroza, Carlos I.; Barraza-Garcia, Jimena; Paumard-Hernandez, Beatriz; Nevado, Julian; Heath, Karen E.] Univ Autonoma Madrid, IdiPAZ, Inst Med &amp; Mol Genet INGEMM, Hosp Univ La Paz, Madrid, Spain; [Rivera-Pedroza, Carlos I.] Univ Autonoma Madrid, IdiPAZ, Multidisciplinary Unit Skeletal Dysplasias UMD, Hosp Univ La Paz, Madrid, Spain; [Barraza-Garcia, Jimena; Nevado, Julian; Heath, Karen E.] Inst Carlos III, Ctr Invest Biomed Enfermedades Raras CIBERER, Madrid, Spain; [Orbea-Gallardo, Carlos] Hosp Univ Doce Octubre, Neonatol Unit, Madrid, Spain; [Sanchez del Pozo, Jaime] Hosp Univ Doce Octubre, Dysmorphol Unit, Madrid, Spain</t>
  </si>
  <si>
    <t>Heath, KE (reprint author), Hosp Univ La Paz, Inst Genet Med &amp; Mol INGEMM, Paseo Castellana 261, ES-28046 Madrid, Spain.</t>
  </si>
  <si>
    <t>1661-8769</t>
  </si>
  <si>
    <t>Marquez-Rodas, I; Lobo, M; Flores-Sanchez, C; Sanz, M; Luque, S; Lizarraga, S; Gonzalez-Asanza, C; Pajares, JA; Peligros, MI; Bueno, O; Mata, C; Lopez, C; Lopez-Tarruella, S; Jerez, Y; Munoz-Martin, A; Blanco, M; Die-Trill, M; Justel, JP; Solera, J; Martin, M</t>
  </si>
  <si>
    <t>Five Years of Multidisciplinary Care in Hereditary Cancer: Our Experience in a Spanish University Hospital</t>
  </si>
  <si>
    <t>ONCOLOGY</t>
  </si>
  <si>
    <t>[Marquez-Rodas, I.; Lobo, M.; Flores-Sanchez, C.; Lopez, C.; Lopez-Tarruella, S.; Jerez, Y.; Munoz-Martin, A.; Blanco, M.; Martin, M.] Inst Invest Sanitaria Gregorio Maranon, Serv Oncol Med, Calle Doctor Esquerdo 46, ES-28007 Madrid, Spain; [Sanz, M.] Inst Invest Sanitaria Gregorio Maranon, Serv Cirugia Gen Coordinada, Madrid, Spain; [Luque, S.; Lizarraga, S.] Inst Invest Sanitaria Gregorio Maranon, Serv Ginecolol, Madrid, Spain; [Gonzalez-Asanza, C.; Pajares, J. A.] Inst Invest Sanitaria Gregorio Maranon, Serv Aparato Digest, Madrid, Spain; [Peligros, M. I.] Inst Invest Sanitaria Gregorio Maranon, Serv Anat Patol, Madrid, Spain; [Bueno, O.] Inst Invest Sanitaria Gregorio Maranon, Serv Radiodiagnost, Madrid, Spain; [Mata, C.] Inst Invest Sanitaria Gregorio Maranon, Serv Pediat, Madrid, Spain; [Die-Trill, M.] Inst Invest Sanitaria Gregorio Maranon, Unidad Psicooncol, Madrid, Spain; [Justel, J. P.] Hosp La Paz, SERMAS, Unidad Docente Sureste, Ctr Salud Aldebaran, Madrid, Spain; [Solera, J.] Hosp La Paz, Inst Genet Mol, Madrid, Spain</t>
  </si>
  <si>
    <t>Marquez-Rodas, I (reprint author), Inst Invest Sanitaria Gregorio Maranon, Serv Oncol Med, Calle Doctor Esquerdo 46, ES-28007 Madrid, Spain.</t>
  </si>
  <si>
    <t>0030-2414</t>
  </si>
  <si>
    <t>Vasques, GA; Hisado-Oliva, A; Funari, MFA; Lerario, AM; Quedas, EPS; Solberg, P; Heath, KE; Jorge, AAL</t>
  </si>
  <si>
    <t>Long-term response to growth hormone therapy in a patient with short stature caused by a novel heterozygous mutation in NPR2</t>
  </si>
  <si>
    <t>JOURNAL OF PEDIATRIC ENDOCRINOLOGY &amp; METABOLISM</t>
  </si>
  <si>
    <t>[Jorge, Alexander A. L.] Univ Sao Paulo, Fac Med, LIM 25, Av Dr Arnaldo,455 5 Andar Sala 5340, BR-01246903 Sao Paulo, SP, Brazil; [Vasques, Gabriela A.; Lerario, Antonio M.; Jorge, Alexander A. L.] Univ Sao Paulo, Hosp Clin, Fac Med, Unidade Endocrinol Genet LIM25, Sao Paulo, Brazil; [Lerario, Antonio M.; Heath, Karen E.] Univ Autonoma Madrid, IdiPAZ, Inst Med &amp; Mol Genet INGEMM, Madrid, Spain; [Hisado-Oliva, Alfonso; Heath, Karen E.] Inst Salud Carlos III, CIBERER, Madrid, Spain; [Hisado-Oliva, Alfonso] Hosp Univ La Paz, Skeletal Dysplasia Multidisciplinary Unit UMDE, Madrid, Spain; [Funari, Mariana F. A.] Univ Sao Paulo, Hosp Clin, Fac Med, Lab Hormonios Genet Mol LIM42,Unidade Endrocrinol, Sao Paulo, Brazil; [Lerario, Antonio M.] Univ Michigan, Dept Internal Med, Div Metab Endocrinol &amp; Diabet, Ann Arbor, MI 48109 USA; [Solberg, Paulo] Univ Estado Rio de Janeiro, Fac Ciencias Med, Disciplina Endocrinol, Rio De Janeiro, Brazil</t>
  </si>
  <si>
    <t>Jorge, AAL (reprint author), Univ Sao Paulo, Fac Med, LIM 25, Av Dr Arnaldo,455 5 Andar Sala 5340, BR-01246903 Sao Paulo, SP, Brazil.; Jorge, AAL (reprint author), Univ Sao Paulo, Hosp Clin, Fac Med, Unidade Endocrinol Genet LIM25, Sao Paulo, Brazil.</t>
  </si>
  <si>
    <t>0334-018X</t>
  </si>
  <si>
    <t>Clinical Implementation of Pharmacogenetic Testing in a Hospital of the Spanish National Health System: Strategy and Experience Over 3 Years.</t>
  </si>
  <si>
    <t>Borobia, Alberto M; Dapia, Irene; Tong, Hoi Y; Arias, Pedro; Munoz, Mario; Tenorio, Jair; Hernandez, Rafael; Garcia Garcia, Irene; Gordo, Gema; Ramirez, Elena; Frias, Jesus; Lapunzina, Pablo; Carcas, Antonio J</t>
  </si>
  <si>
    <t>Clinical and translational science</t>
  </si>
  <si>
    <t>2017 Nov 28 (Epub 2017 Nov 28)</t>
  </si>
  <si>
    <t>Clinical Pharmacology Department, IdiPAZ, La Paz University Hospital, School of Medicine, Autonomous University of Madrid, Madrid, Spain.</t>
  </si>
  <si>
    <t>1752-8062</t>
  </si>
  <si>
    <t>In-frame Variants in FLNA Proximal Rod 1 Domain Associate With a Predominant Cardiac Valvular Phenotype.</t>
  </si>
  <si>
    <t>Fernandez, Luis; Tenorio, Jair; Polo-Vaquero, Coral; Vallespin, Elena; Palomares-Bralo, Maria; Garcia-Minaur, Sixto; Santos-Simarro, Fernando; Arias, Pedro; Carnicer, Hernan; Giannivelli, Silvina; Medina, Juan; Perez-Piaya, Rosa; Solis, Jorge; Rodriguez, Monica; Villagra, Alexandra; Rodriguez, Laura; Nevado, Julian; Martinez-Glez, Victor; Heath, Karen E; Lapunzina, Pablo</t>
  </si>
  <si>
    <t>2017 Nov 13 (Epub 2017 Nov 13)</t>
  </si>
  <si>
    <t>Instituto de Genetica Medica y Molecular (INGEMM), Instituto de Investigacion del Hospital Universitario La Paz (IdiPAZ), Madrid, Spain; Centro de Investigacion Biomedica en Red de Enfermedades Raras (CIBERER), Instituto de Salud Carlos III (ISCIII), Madrid, Spain. Electronic address: lfernandezg@salud.madrid.org.</t>
  </si>
  <si>
    <t>Noncoding copy-number variations are associated with congenital limb malformation.</t>
  </si>
  <si>
    <t>Flottmann, Ricarda; Kragesteen, Bjort K; Geuer, Sinje; Socha, Magdalena; Allou, Lila; Sowinska-Seidler, Anna; Bosquillon de Jarcy, Laure; Wagner, Johannes; Jamsheer, Aleksander; Oehl-Jaschkowitz, Barbara; Wittler, Lars; de Silva, Deepthi; Kurth, Ingo; Maya, Idit; Santos-Simarro, Fernando; Hulsemann, Wiebke; Klopocki, Eva; Mountford, Roger; Fryer, Alan; Borck, Guntram; Horn, Denise; Lapunzina, Pablo; Wilson, Meredith; Mascrez, Benedicte; Duboule, Denis; Mundlos, Stefan; Spielmann, Malte</t>
  </si>
  <si>
    <t>Genetics in medicine : official journal of the American College of Medical Genetics</t>
  </si>
  <si>
    <t>Max Planck Institute for Molecular Genetics, Berlin, Germany.</t>
  </si>
  <si>
    <t>Translation and Cross-Cultural Adaptation with Preliminary Validation of GCOS-24 for Use in Spain.</t>
  </si>
  <si>
    <t>Munoz-Cabello, Patricia; Garcia-Minaur, Sixto; Espinel-Vallejo, Manuel Eliecer; Fernandez-Franco, Lorenzo; Stephens, Alexandra; Santos-Simarro, Fernando; Lapunzina-Badia, Pablo; McAllister, Marion</t>
  </si>
  <si>
    <t>Journal of genetic counseling</t>
  </si>
  <si>
    <t>2017 Sep 25 (Epub 2017 Sep 25)</t>
  </si>
  <si>
    <t>Seccion de Genetica Clinica, Instituto de Genetica Medica y Molecular (INGEMM), Hospital Universitario La Paz, Paseo Castellana, 261, E-28046, Madrid, Spain.</t>
  </si>
  <si>
    <t>1573-3599</t>
  </si>
  <si>
    <t>mTOR mutations in Smith-Kingsmore syndrome: four additional patients and a review.</t>
  </si>
  <si>
    <t>Gordo, G; Tenorio, J; Arias, P; Santos-Simarro, F; Garcia-Minaur, S; Moreno, J C; Nevado, J; Vallespin, E; Rodriguez-Laguna, L; de Mena, R; Dapia, I; Palomares, M; Del Pozo, A; Ibanez, K; Silla, J C; Barroso, E; Ruiz Perez, V L; Martinez-Glez, V; Lapunzina, P</t>
  </si>
  <si>
    <t>Clinical genetics</t>
  </si>
  <si>
    <t>2017 Sep 11 (Epub 2017 Sep 11)</t>
  </si>
  <si>
    <t>CIBERER, Centro de Investigacion Biomedica en Red de Enfermedades Raras, ISCIII, 28029, Madrid, Spain.</t>
  </si>
  <si>
    <t>Next generation sequencing in the diagnosis of Stargardt's disease.</t>
  </si>
  <si>
    <t>Jimenez-Rolando, B; Noval, S; Rosa-Perez, I; Mata Diaz, E; Del Pozo, A; Ibanez, C; Silla, J C; Montano, V E F; Martin-Arenas, R; Vallespin, E</t>
  </si>
  <si>
    <t>Archivos de la Sociedad Espanola de Oftalmologia</t>
  </si>
  <si>
    <t>Servicio Oftalmologia, Hospital Central de la Cruz Roja, Madrid, Espana. Electronic address: belenjimnz@gmail.com.</t>
  </si>
  <si>
    <t>1989-7286</t>
  </si>
  <si>
    <t>Costello Syndrome and Umbilical Ligament Rhabdomyosarcoma in Two Pediatric Patients: Case Reports and Review of the Literature.</t>
  </si>
  <si>
    <t>Sanchez-Montenegro, Carlos; Vilanova-Sanchez, Alejandra; Barrena-Delfa, Saturnino; Tenorio, Jair; Santos-Simarro, Fernando; Garcia-Minaur, Sixto; Lapunzina, Pablo; Martinez-Martinez, Leopoldo</t>
  </si>
  <si>
    <t>Case reports in genetics</t>
  </si>
  <si>
    <t>2017  (Epub 2017 Jan 19)</t>
  </si>
  <si>
    <t>Pediatric Surgical Oncology Section, Oncology Service, Department of Hematology-Oncology, Hospital Nacional de Ninos "Dr. Carlos Saenz Herrera", Paseo Colon, 1654-1000 San Jose, Costa Rica; Oncology Section, Department of Pediatric Surgery, Hospital Universitario La Paz, Paseo de la Castellana 261, 28046 Madrid, Spain.</t>
  </si>
  <si>
    <t>2090-6544</t>
  </si>
  <si>
    <t>Almhanna, K; Wright, D; Mercade, TM; Laethem, JL; Gracian, AC; Guillen-Ponce, C; Faris, J; Lopez, CM; Hubner, RA; Bendell, J; Bols, A; Feliu, J; Starling, N; Enzinger, P; Mahalingham, D; Messersmith, W; Yang, HY; Fasanmade, A; Danaee, H; Kalebic, T</t>
  </si>
  <si>
    <t>A phase II study of antibody-drug conjugate, TAK-264 (MLN0264) in previously treated patients with advanced or metastatic pancreatic adenocarcinoma expressing guanylyl cyclase C</t>
  </si>
  <si>
    <t>INVESTIGATIONAL NEW DRUGS</t>
  </si>
  <si>
    <t>[Almhanna, Khaldoun] H Lee Moffitt Canc Ctr &amp; Res Inst, Dept Gastrointestinal Oncol, 12902 Magnolia Dr, Tampa, FL 33612 USA; [Wright, David] Florida Canc Specialists, Tampa, FL USA; [Macarulla Mercade, Teresa] Vall dHebron Univ Hosp, Barcelona, Spain; [Van Laethem, Jean-Luc] Erasme Univ Hosp, Brussels, Belgium; [Cubillo Gracian, Antonio] HM Univ Sanchinarro, CIOCC, Madrid, Spain; [Cubillo Gracian, Antonio] Univ San Pablo CEU, Dept Ciencias Med Clin, Madrid, Spain; [Guillen-Ponce, Carmen] Ramon &amp; Cajal Univ Hosp, Madrid, Spain; [Faris, Jason] Massachusetts Gen Hosp, Canc Ctr, Boston, MA 02114 USA; [Muriel Lopez, Carolina] Hosp Univ Virgen de la Victoria, Malaga, Spain; [Hubner, Richard A.] Christie NHS Fdn Trust, Manchester, Lancs, England; [Bendell, Johanna] Sarah Cannon Res Inst Tennessee Oncol, Nashville, TN USA; [Bols, Alain] Brugge Oostende Oncol Ctr, Brugge, Belgium; [Feliu, Jaime] La Paz Univ Hosp, CIBERONC, Madrid, Spain; [Starling, Naureen] Royal Marsden NHS Fdn Trust, London, England; [Enzinger, Peter] Dana Farber Canc Inst, Boston, MA 02115 USA; [Mahalingham, Devalingham] Univ Texas Hlth Sci Ctr San Antonio, San Antonio, TX 78229 USA; [Messersmith, Wells] Univ Colorado, Aurora, CO USA; [Yang, Huyuan; Fasanmade, Adedigbo; Danaee, Hadi; Kalebic, Thea] Millennium Pharmaceut Inc, Cambridge, MA USA</t>
  </si>
  <si>
    <t>Almhanna, K (reprint author), H Lee Moffitt Canc Ctr &amp; Res Inst, Dept Gastrointestinal Oncol, 12902 Magnolia Dr, Tampa, FL 33612 USA.</t>
  </si>
  <si>
    <t>0167-6997</t>
  </si>
  <si>
    <t>Pelaez-Garcia, A; Yebenes, L; Berjon, A; Angulo, A; Zamora, P; Sanchez-Mendez, JI; Espinosa, E; Redondo, A; Heredia-Soto, V; Mendiola, M; Feliu, J; Hardisson, D</t>
  </si>
  <si>
    <t>Comparison of risk classification between EndoPredict and MammaPrint in ER-positive/HER2-negative primary invasive breast cancer</t>
  </si>
  <si>
    <t>[Pelaez-Garcia, Alberto; Yebenes, Laura; Berjon, Alberto; Mendiola, Marta; Hardisson, David] Hosp Univ La Paz, Dept Pathol, IdiPAZ, Madrid, Spain; [Pelaez-Garcia, Alberto; Yebenes, Laura; Berjon, Alberto; Sanchez-Mendez, Jose Ignacio; Heredia-Soto, Victoria; Mendiola, Marta; Hardisson, David] Hosp Univ La Paz, Mol Pathol &amp; Therapeut Targets Grp, IdiPAZ, Madrid, Spain; [Pelaez-Garcia, Alberto; Heredia-Soto, Victoria; Mendiola, Marta; Hardisson, David] Hosp Univ La Paz, INGEMM, IdiPAZ, Mol Pathol Diagnost Unit, Madrid, Spain; [Angulo, Antonia] Myriad Genet Espana SLU, Madrid, Spain; [Zamora, Pilar; Espinosa, Enrique; Redondo, Andres; Feliu, Jaime] Hosp Univ La Paz, IdiPAZ, Dept Med Oncol, Madrid, Spain; [Zamora, Pilar; Sanchez-Mendez, Jose Ignacio; Espinosa, Enrique; Redondo, Andres; Feliu, Jaime; Hardisson, David] Univ Autonoma Madrid, Fac Med, Madrid, Spain; [Zamora, Pilar; Espinosa, Enrique; Redondo, Andres; Feliu, Jaime] Hosp Univ La Paz, Translat Oncol Grp, IdiPAZ, Madrid, Spain; [Sanchez-Mendez, Jose Ignacio] Hosp Univ La Paz, Dept Obstet &amp; Gynecol, IdiPAZ, Breast Canc Unit, Madrid, Spain; [Espinosa, Enrique; Heredia-Soto, Victoria; Feliu, Jaime] Minist Econ Ind &amp; Competitividad, Inst Salud Carlos III, Ctr Invest Biorned Red Canc CIBERONC, Madrid, Spain</t>
  </si>
  <si>
    <t>Hardisson, D (reprint author), Hosp Univ La Paz, Dept Pathol, IdiPAZ, Madrid, Spain.; Hardisson, D (reprint author), Hosp Univ La Paz, Mol Pathol &amp; Therapeut Targets Grp, IdiPAZ, Madrid, Spain.; Hardisson, D (reprint author), Hosp Univ La Paz, INGEMM, IdiPAZ, Mol Pathol Diagnost Unit, Madrid, Spain.; Hardisson, D (reprint author), Univ Autonoma Madrid, Fac Med, Madrid, Spain.</t>
  </si>
  <si>
    <t>e0183452</t>
  </si>
  <si>
    <t>Arija, JA; Perez-Valderrama, B; Sanchez, AR; Alvarez, JP; Marin, AP; Alonso, CM; Guzman, JCV; Parra, EMF; Diaz, EG; Gonzalez-Larriba, J; Garcia, JT; Lambea, J; Figueiras, MC; Vidal, MJM; Echaburu, JAV; Mazon, FJV; Ulazia, OE; Villar, MTA; Cassinello, J; Garcia, JMJ</t>
  </si>
  <si>
    <t>SPAZO2 (SOGUG): Comparative effectiveness of everolimus (Ev) vs axitinib (Ax) as second-line after first-line pazopanib (1stPz) in metastatic renal carcinoma (mRC)</t>
  </si>
  <si>
    <t>[Arranz Arija, J.] Hosp Gen Univ Gregorio Maranon, Med Oncol, Madrid, Spain; [Perez-Valderrama, B.] HH Virgen del Rocio, Med Oncol, Seville, Spain; [Rodriguez Sanchez, A.] Hosp Univ Leon, Med Oncol, Leon, Spain; [Puertas Alvarez, J.] Hosp Univ Rio Hortega, Med Oncol, Valladolid, Spain; [Pinto Marin, A.] Hosp Univ La Paz, Med Oncol, Madrid, Spain; [Maximiano Alonso, C.] Hosp Univ Puerta de Hierro, Med Oncol, Majadahonda, Spain; [Villa Guzman, J. C.] Hosp Gen Ciudad Real, Med Oncol, Ciudad Real, Spain; [Fernandez Parra, E. M.] Hosp Nuestra Senora de Valme, Med Oncol, Seville, Spain; [Gallardo Diaz, E.] Corp Parc Tauli, Hosp Sabadell, Med Oncol, Sabadell, Spain; [Gonzalez-Larriba, J.] Univ San Carlos, Hosp Clin, Med Oncol, Madrid, Spain; [Tafalla Garcia, J.] Hosp Cent Def Gomez Ulla, Med Oncol, Madrid, Spain; [Lambea, J.] Univ Lozano Blesa, Hosp Clin, Med Oncol, Zaragoza, Spain; [Constenla Figueiras, M.] Hosp Prov Pontevedra, Med Oncol, Pontevedra, Spain; [Mendez Vidal, M. J.] Univ Hosp Reina Sofia, Med Oncol, Cordoba, Spain; [Virizuela Echaburu, J. A.] Hosp Univ Virgen Macarena, Med Oncol, Seville, Spain; [Vazquez Mazon, F. J.] Hosp Gen Univ Elche, Med Oncol, Elche, Spain; [Etxaniz Ulazia, O.] Hosp Germans Trias i Pujol, Catalan Inst Oncol ICO Badalona, Med Oncol, Badalona, Spain; [Abad Villar, M. T.] Hosp Basurto, Med Oncol, Bilbao, Spain; [Cassinello, J.] Univ Gen Hosp, Med Oncol, Guadalajara, Spain; [Jurado Garcia, J. M.] Hosp Clin San Cecilio, Med Oncol, Granada, Spain</t>
  </si>
  <si>
    <t>Boni, V; Garcia-Corbacho, J; Feliu, J; Wydmanski, J; Horvath, Z; Bondarenko, I; Irving, B; Will, M; de Vries, EGE; Thistlethwaite, F</t>
  </si>
  <si>
    <t>The first-in-human, dose-finding PROCLAIM-CX-072 trial to assess the antitumor activity and tolerability of the probody therapeutic CX-072 as monotherapy and in combination with ipilimumab or vemurafenib in solid advanced tumors and lymphomas</t>
  </si>
  <si>
    <t>[Boni, V.] START Madrid CIOCC, Oncol, Madrid, Spain; [Garcia-Corbacho, J.] Hosp Clin Barcelona, Oncol, Barcelona, Spain; [Feliu, J.] Hosp Univ La Paz, Oncol, Madrid, Spain; [Wydmanski, J.] NZOZ Vegamed, Oncol, Katowice, Poland; [Horvath, Z.] Debreceni Egyet, Oncol, Klin Kozpont, Debrecen, Hungary; [Bondarenko, I.] Dnipropetrovsk State Med Acad, Oncol, Dnepropetrovsk, Ukraine; [Irving, B.; Will, M.] CytomX Therapeut, Oncol, San Francisco, CA USA; [de Vries, E. G. E.] Univ Med Ctr Groningen, Oncol, Groningen, Netherlands; [Thistlethwaite, F.] Christie NHS Fdn Trust, Oncol, Manchester, Lancs, England; [Thistlethwaite, F.] Univ Manchester, Manchester, Lancs, England</t>
  </si>
  <si>
    <t>Garcia-Corbacho, J; Spira, A; Boni, V; Feliu, J; Middleton, M; Burris, H; Weaver, AY; Will, M; Harding, J; Meric-Bernstam, F; Heinemann, V</t>
  </si>
  <si>
    <t>PROCLAIM-CX-2009: A first-in-human trial to evaluate CX-2009 in adults with metastatic or locally advanced unresectable solid tumors</t>
  </si>
  <si>
    <t>[Garcia-Corbacho, J.] Hosp Clin Barcelona, Oncol, Barcelona, Spain; [Spira, A.] Virginia Canc Specialists Res Inst, Oncol, Fairfax, VA USA; [Spira, A.] Oncol Res, Fairfax, VA USA; [Boni, V.] START Madrid CIOCC, Oncol, Madrid, Spain; [Feliu, J.] Hosp Univ La Paz, Oncol, Madrid, Spain; [Middleton, M.] Univ Oxford, Oncol, Oxford NIHR Biomed Res Ctr, Oxford, England; [Burris, H.] Sarah Cannon Res Inst, Oncol, Nashville, TN USA; [Weaver, A. Yang; Will, M.] CytomX Therapeut, Oncol, San Francisco, CA USA; [Harding, J.] Mem Sloan Kettering Canc Ctr, Oncol, 1275 York Ave, New York, NY 10021 USA; [Meric-Bernstam, F.] Univ Texas MD Anderson Canc Ctr, Oncol, Houston, TX 77030 USA; [Heinemann, V.] Ludwig Maximilians Univ Munchen, Oncol, Campus Grosshadern, Munich, Germany</t>
  </si>
  <si>
    <t>Heredia, V; Mendiola, M; Ortiz, E; Bernabeu, D; Pozo-Kreilinger, JJ; Miguel, M; Crespo, R; Berjon, A; Martinez-Marin, V; Redondo, A</t>
  </si>
  <si>
    <t>AG-120, a novel IDH1 targeted molecule, inhibits invasion and migration of chondrosarcoma cells in vitro</t>
  </si>
  <si>
    <t>[Heredia, V.; Mendiola, M.; Miguel, M.] Univ La Paz, IdIPAZ Hosp, Mol Pathol &amp; Therapeut Targets Lab, Madrid, Spain; [Ortiz, E.] Hosp Univ La Paz, Orthoped Traumatol Surg Dept, Madrid, Spain; [Bernabeu, D.] Hosp Univ La Paz, Radiol Dept, Madrid, Spain; [Pozo-Kreilinger, J. J.; Berjon, A.] Hosp Univ La Paz, Pathol Dept, Madrid, Spain; [Crespo, R.] Univ La Paz, IdIPAZ Hosp, Translat Oncol, Madrid, Spain; [Martinez-Marin, V.; Redondo, A.] Hosp Univ La Paz, Med Oncol Dept, Madrid, Spain</t>
  </si>
  <si>
    <t>Estelles, DL; Puente, J; Medina, A; Mejorada, RL; Rivera, L; Pacheco, MI; Saez, MI; Rodriguez, JMP; Parra, EMF; Garcia, PB; Valderrama, BP; Diaz, EG; Villatoro, R; Barrera, RM; Estevez, SV; Marin, AP; Ibanez, JAC; Laorden, NR; Marcos, EC</t>
  </si>
  <si>
    <t>PROSABI: Prospective multi-centre study of prognostic factors in castration resistant prostate cancer (CRPC) patients treated with abiraterone acetate (AA)</t>
  </si>
  <si>
    <t>[Lorente Estelles, D.] Hosp Univ &amp; Politecn La Fa, Med Oncol, Valencia, Spain; [Puente, J.] Hosp Clin Univ San Carlos, Med Oncol, Madrid, Spain; [Medina, A.] Ctr Oncol Galicia, Med Oncol, La Coruna, Spain; [Lozano Mejorada, R.; Rivera, L.; Pacheco, M. I.; Romero Laorden, N.; Castro Marcos, E.] Spanish Natl Canc Res Ctr, Prostate Canc Clin Res Unit, Madrid, Spain; [Saez, M. I.] H Univ Virgen de la Victoria &amp; Reg Malaga, Med Oncol, Malaga, Spain; [Piulats Rodriguez, J. M.] Inst Catalan Oncol, Med Oncol, Barcelona, Spain; [Fernandez Parra, E. M.] Hosp Nuestra Senora Valme, Med Oncol, Seville, Spain; [Borrega Garcia, P.] H San Pedro de Alcantara, Med Oncol, Caceres, Spain; [Perez Valderrama, B.] HH Virgen del Rocio, Med Oncol, Seville, Spain; [Gallardo Diaz, E.] Hosp Sabadell Corporacio Parc Tauli, Med Oncol, Sabadell, Spain; [Villatoro, R.] Hosp Costa del Sol, Med Oncol, Malaga, Spain; [Morales Barrera, R.] Vall dHebron Univ Hosp, Med Oncol, Barcelona, Spain; [Vazquez Estevez, S.] Hosp Univ Lucus Augusti, Med Oncol, Lugo, Spain; [Pinto Marin, A.] Hosp Univ La Paz, Med Oncol, Madrid, Spain; [Contreras Ibanez, J. A.] Hosp Puerta Mar, Med Oncol, Cadiz, Spain</t>
  </si>
  <si>
    <t>Mendiola, M; Heredia-Soto, V; Herranz, J; Martin, R; Aunon, PZ; Castelo, B; Marin, AP; Miguel, M; Crespo, R; de Molina, AR; Hardisson, D; Espinosa, E; Redondo, A</t>
  </si>
  <si>
    <t>Micro-RNA profile in advanced metastatic breast cancer as a predictive tool for response to bevacizumab-paclitaxel</t>
  </si>
  <si>
    <t>[Mendiola, M.; Miguel, M.] IdIPAZ Hosp Univ La Paz, Mol Pathol &amp; Therapeut Target Lab, Madrid, Spain; [Heredia-Soto, V.] IdIPAZ Hosp Univ La Paz, HULP, Inst Invest HULP, Madrid, Spain; [Herranz, J.; Martin, R.] IMDEA, Stat Unit, Madrid, Spain; [Zamora Aunon, P.; Castelo, B.; Pinto Marin, A.; Espinosa, E.] Hosp Univ La Paz, Med Oncol, Madrid, Spain; [Crespo, R.] IdIPAZ Hosp Univ La Paz, Translat Oncol Lab, Madrid, Spain; [Ramirez de Molina, A.] IMDEA, Res Lab, Madrid, Spain; [Hardisson, D.] Hosp Univ La Paz, Pathol, Madrid, Spain; [Redondo, A.] Hosp Univ La Paz, Med Oncol Dept, Madrid, Spain</t>
  </si>
  <si>
    <t>Ramirez, SP; del Monte-Millan, M; Lopez-Tarruella, S; Marquez-Rodas, I; Jerez, Y; Samper, FL; Peron, YI; Janez, NM; Garcia-Saenz, JA; Anton, FM; Aunon, PZ; Yustos, MA; Alvarez, MAL; Gil, EMC; Sanchez, LM; Gonzalez, MJE; Martinez, JAG; Sanchez, CJ; Maganto, VV; Jimenez, MM</t>
  </si>
  <si>
    <t>Distribution of genomically defined recurrence risk in luminal A and B breast tumors defined by inmunohistochemistry: A retrospective study in Spanish population</t>
  </si>
  <si>
    <t>[Perez Ramirez, S.; del Monte-Millan, M.; Lopez-Tarruella, S.; Marquez-Rodas, I.; Jerez, Y.; Martin Jimenez, M.] Hosp Gen Univ Gregorio Maranon, Med Oncol, Inst Invest Sanitaria Gregorio Maranon IiSGM, Madrid, Spain; [Lobo Samper, F.; Izarzugaza Peron, Y.] Hosp Univ Fdn Jimenez Diaz, Med Oncol, Madrid, Spain; [Martinez Janez, N.] Hosp Univ Ramon &amp; Cajal, Med Oncol, Madrid, Spain; [Garcia-Saenz, J. A.; Moreno Anton, F.] Hosp Univ Clin San Carlos, Med Oncol, Madrid, Spain; [Zamora Aunon, P.] Hosp Univ La Paz, Med Oncol, Madrid, Spain; [Arroyo Yustos, M.] Hosp Univ Principe de Asturias, Med Oncol, Madrid, Spain; [Lara Alvarez, M. A.] Hosp Univ Infanta Leonor, Med Oncol, Madrid, Spain; [Ciruelos Gil, E. M.; Manso Sanchez, L.] Hosp Univ 12 Octubre, Med Oncol, Madrid, Spain; [Echarri Gonzalez, M. J.] Hosp Univ Severo Ochoa, Med Oncol, Madrid, Spain; [Guerra Martinez, J. A.] Hosp Univ Fuenlabrada, Med Oncol, Madrid, Spain; [Jara Sanchez, C.] Univ Rey Juan Carlos, Hosp Univ Fdn Alcorcon, Med Oncol, Madrid, Spain; [Valentin Maganto, V.] Minist Hlth, Madrid, Spain</t>
  </si>
  <si>
    <t>Pujade-Lauraine, E; Colombo, N; Glasspool, R; Asselain, B; Huzarski, T; Korach, J; Marme, F; Mirza, MR; Redondo, A; Scambia, G; Blakeley, C; Milner, A; Selle, F; Vergote, I</t>
  </si>
  <si>
    <t>OReO/ENGOT Ov-38: A phase IIIb trial of olaparib maintenance retreatment in patients with epithelial ovarian cancer</t>
  </si>
  <si>
    <t>[Pujade-Lauraine, E.] Univ Paris 05, AP HP, Paris, France; [Pujade-Lauraine, E.; Asselain, B.; Selle, F.] GINECO, Paris, France; [Colombo, N.] Univ Milano Bicocca, Ist Europeo Oncol, Milan, Italy; [Colombo, N.] MANGO, Milan, Italy; [Glasspool, R.] Beatson West Scotland Canc Ctr, Glasgow, Lanark, Scotland; [Glasspool, R.] NCRI, Glasgow, Lanark, Scotland; [Glasspool, R.] SGCTG, Glasgow, Lanark, Scotland; [Asselain, B.] Inst Curie, Paris, France; [Huzarski, T.] Pomeranian Med Univ, Szczecin, Poland; [Korach, J.] Tel Aviv Univ, Sheba Med Ctr, Tel Hashomer, Israel; [Korach, J.] ISGO, Tel Hashomer, Israel; [Marme, F.] Univ Hosp Heidelberg, Heidelberg, Germany; [Marme, F.] AGO, Heidelberg, Germany; [Mirza, M. R.] Copenhagen Univ Hosp, Rigshosp, Copenhagen, Denmark; [Redondo, A.] Hosp Univ La Paz, Madrid, Spain; [Redondo, A.] GEICO, Madrid, Spain; [Scambia, G.] Univ Cattolica Sacro Cuore Roma, Rome, Italy; [Blakeley, C.; Milner, A.] AstraZeneca, Cambridge, England; [Selle, F.] Hop Tenon, Paris, France; [Vergote, I.] Univ Hosp Leuven, Leuven, Belgium; [Vergote, I.] BGOG, Leuven, Belgium</t>
  </si>
  <si>
    <t>Rojas, K; Trilla-Fuertes, L; Gamez, A; Sanchez, JS; Sanchez, LM; Prado-Vasquez, G; Chiva, C; Zapater-Moros, A; Llorente-Armijo, S; Mendiola, DC; Sabido, E; Fresno, JA; Gil, EMC; Paz-Ares, L</t>
  </si>
  <si>
    <t>Proteomics of triple negative breast cancer developing metastases to central nervous system</t>
  </si>
  <si>
    <t>[Rojas, K.; Sepulveda Sanchez, J.; Manso Sanchez, L.; Mendiola, D. C.; Ciruelos Gil, E. M.; Paz-Ares, L.] Univ Hosp 12 Octubre, Med Oncol, Madrid, Spain; [Gamez, A.; Prado-Vasquez, G.; Zapater-Moros, A.; Llorente-Armijo, S.; Fresno, J. A.] Hosp La Paz, INGEMM, Mol Oncol &amp; Pathol Lab, Madrid, Spain; [Chiva, C.; Sabido, E.] BIST, Prote Unit, Barcelona, Spain</t>
  </si>
  <si>
    <t>Wang, J; Zhang, ZY; Mirza, MR; Gilbert, L; Fabbro, M; Tinker, AV; Wang, X; Redondo, A; Berek, JS; Woelber, L; Pentikis, HS; Moore, KN; Lorusso, D; Benigno, B; Hazard, SJ; Follana, P; Rimel, BJ; Matulonis, UA; Agarwal, S; Kansra, V</t>
  </si>
  <si>
    <t>The exposure-response relationship of niraparib in patients with gBRCAmut and non-gBRCAmut: Results from the ENGOT-OV16/NOVA Trial</t>
  </si>
  <si>
    <t>[Wang, J.; Zhang, Z-Y.; Wang, X.; Kansra, V.] TESARO Inc, Clin Pharmacol, Waltham, MA USA; [Mirza, M. R.] NSGO, Oncol, Copenhagen, Denmark; [Mirza, M. R.] Copenhagen Univ Hosp, Rigshosp, Copenhagen, Denmark; [Gilbert, L.] McGill Univ, Oncol, Hlth Ctr, Montreal, PQ, Canada; [Fabbro, M.] GINECO, Oncol, Montpellier, France; [Fabbro, M.] Inst Canc Montpellier, Montpellier, France; [Tinker, A. V.] BC Canc Agcy Vancouver, Syst Therapy, Vancouver, BC, Canada; [Redondo, A.] GEICO, Oncol, Madrid, Spain; [Redondo, A.] Hosp Univ La Paz, Madrid, Spain; [Berek, J. S.] Stanford Canc Inst, Gynecol Oncol, Palo Alto, CA USA; [Woelber, L.] AGO, Gynaecol &amp; Gynaecol Oncol, Hamburg, Germany; [Woelber, L.] Univ Klinikum Hamburg Eppendorf, Hamburg, Germany; [Pentikis, H. S.] SAJE Consulting LLC, Clin Pharmacol, Baltimore, MD USA; [Moore, K. N.] Univ Oklahoma, HSC, Stephenson Canc Ctr, Obstet &amp; Gynecol, Oklahoma City, OK USA; [Moore, K. N.] Sarah Cannon Res Inst, Nashville, TN USA; [Lorusso, D.] Multictr Italian Trials Ovarian Canc Mario Negri, Gynecol Oncol, Milan, Italy; [Lorusso, D.] Fdn IRCCS Natl Canc Inst, Milan, Italy; [Benigno, B.] Northside Hosp, Gynecol Oncol, Atlanta, GA USA; [Hazard, S. J.; Agarwal, S.] TESARO Inc, Clin Sci, Waltham, MA USA; [Follana, P.] GINECO, Hematol Oncol Med, Nice, France; [Follana, P.] Ctr Antoine Lacassagne, Nice, France; [Rimel, B. J.] Cedars Sinai Med Ctr, Obstet &amp; Gynecol, West Hollywood, CA USA; [Matulonis, U. A.] Dana Farber Canc Inst, Gynecol Oncol, Boston, MA 02115 USA</t>
  </si>
  <si>
    <t>Garcia, AP; Berjon, A; Yebenes, L; Zamora, P; Mendez, JIS; Espinosa, E; Redondo, A; Mendiola, M; Hardisson, D</t>
  </si>
  <si>
    <t>The EndoPredict gene-expression assay in clinical practice in ER-positive/HER2-negative primary invasive breast cancer: Comparison with standard clinicopathological parameters</t>
  </si>
  <si>
    <t>[Pelaez Garcia, A.] Hosp Univ La Paz, Dept Pathol, Madrid, Spain</t>
  </si>
  <si>
    <t>S55</t>
  </si>
  <si>
    <t>Ajani, JA; Abramov, M; Bondarenko, I; Shparyk, Y; Gorbunova, V; Hontsa, A; Otchenash, N; Alsina, M; Lazarev, S; Feliu, J; Elme, A; Esko, V; Abdalla, K; Verma, U; Benedetti, F; Aoyama, T; Mizuguchi, H; Makris, L; Rosati, G</t>
  </si>
  <si>
    <t>A phase III trial comparing oral S-1/cisplatin and intravenous 5-fluorouracil/cisplatin in patients with untreated diffuse gastric cancer</t>
  </si>
  <si>
    <t>[Ajani, J. A.] Univ Texas MD Anderson Canc Ctr, GI Med Oncol, 1515 Holcombe Blvd, Houston, TX 77030 USA; [Abramov, M.] State Inst Russian Sci Oncol Ctr NN Blokhin RAMS, Moscow, Russia; [Bondarenko, I.] Dnipropetrovsk Med Acad, Oncol Dept, Clin Hosp 4, Dnepropetrovsk, Ukraine; [Shparyk, Y.] Lviv State Oncol Reg Treatment &amp; Diagnost Ctr Hos, Chemotherapy Dept, Lvov, Ukraine; [Gorbunova, V.] State Inst Russian Sci Oncol Ctr NN Blokhin RAMS, Chemotherapy Dept, Moscow, Russia; [Hontsa, A.] Chernivtsi Reg Oncol Ctr, Day Staing Dept, Chernovtsy, Ukraine; [Otchenash, N.] Kharkiv Reg Clin Oncol Ctr, Dept Oncol, Kharkov, Ukraine; [Alsina, M.] Vall Hebron Univ Hosp, Dept Med Oncol, Barcelona, Spain; [Lazarev, S.] State Healthcare Inst Altai Reg Oncol Dispensary, Barnaul, Russia; [Feliu, J.] Hosp Univ La Paz, Ctr Invest Biomed Red Canc CIBERONC, Dept Oncol, Madrid, Spain; [Elme, A.] North Estonian Reg Hosp, Dept Oncol, Harjumaa, Estonia; [Esko, V.] East Tallinn Cent Hosp, Canc Ctr, Tallinn, Estonia; [Abdalla, K.] Hosp Canc Barretos, Dept Clin Oncol, Fdn PIO 12, Barretos, SP, Brazil; [Verma, U.] Univ Texas Southwestern Med Ctr Dallas, Dept Hematol Oncol, Dallas, TX 75390 USA; [Benedetti, F.] Taiho Oncol Inc, Dept Clin Dev, Princeton, NJ USA; [Mizuguchi, H.] Taiho Oncol Inc, Dept Clin Res, Princeton, NJ USA; [Makris, L.] Stathmi Inc, Dept Oncol, New Hope, PA USA; [Rosati, G.] Osped San Carlo Borromeo Milano, Med Oncol Unit, Potenza, Italy</t>
  </si>
  <si>
    <t>Ajani, JA (reprint author), Univ Texas MD Anderson Canc Ctr, GI Med Oncol, 1515 Holcombe Blvd, Houston, TX 77030 USA.</t>
  </si>
  <si>
    <t>Gamez-Pozo, A; Trilla-Fuertes, L; Berges-Soria, J; Selevsek, N; Lopez-Vacas, R; Diaz-Almiron, M; Nanni, P; Arevalillo, JM; Navarro, H; Grossmann, J; Moreno, FG; Rioja, RG; Prado-Vazquez, G; Zapater-Moros, A; Main, P; Feliu, J; del Prado, PM; Zamora, P; Ciruelos, E; Espinosa, E; Vara, JAF</t>
  </si>
  <si>
    <t>Functional proteomics outlines the complexity of breast cancer molecular subtypes</t>
  </si>
  <si>
    <t>[Gamez-Pozo, Angelo; Berges-Soria, Julia; Lopez-Vacas, Rocio; Prado-Vazquez, Guillermo; Zapater-Moros, Andrea; Fresno Vara, Juan Angel] La Paz Univ Hosp IdiPAZ, Inst Med &amp; Mol Genet INGEMM, Mol Oncol &amp; Pathol Lab, Madrid, Spain; [Trilla-Fuertes, Lucia] Biomed Mol Med SL, Madrid, Spain; [Selevsek, Nathalie; Nanni, Paolo; Grossmann, Jonas] Univ Zurich, ETH Zurich, Funct Genom Ctr Zurich, Zurich, Switzerland; [Diaz-Almiron, Mariana; Gaya Moreno, Francisco] La Paz Univ Hosp IdiPAZ, Biostat Unit, Dept Stat, Madrid, Spain; [Arevalillo, Jorge M.; Navarro, Hilario] Natl Distance Educ Univ UNED, Operat Res &amp; Numer Anal, Madrid, Spain; [Gomez Rioja, Ruben] La Paz Univ Hosp, Hlth Res Inst IdiPAZ, Med Lab Serv, Madrid, Spain; [Main, Paloma] Univ Complutense Madrid, Fac Math, Dept Stat &amp; Operat Res, Madrid, Spain; [Feliu, Jaime; Zamora, Pilar; Espinosa, Enrique] La Paz Univ Hosp IdiPAZ, Med Oncol Serv, Madrid, Spain; [Martinez del Prado, Purificacion] Basurto Hosp, Med Oncol Serv, Bilbao, Spain; [Ciruelos, Eva] Hosp 12 Octubre I 12, Hlth Res Inst, Med Oncol Serv, Madrid, Spain</t>
  </si>
  <si>
    <t>Vara, JAF (reprint author), La Paz Univ Hosp IdiPAZ, Inst Med &amp; Mol Genet INGEMM, Mol Oncol &amp; Pathol Lab, Madrid, Spain.</t>
  </si>
  <si>
    <t>AUG 30</t>
  </si>
  <si>
    <t>Blank, CU; Larkin, J; Arance, AM; Hauschild, A; Queirolo, P; Del Vecchio, M; Ascierto, PA; Krajsova, I; Schachter, J; Neyns, B; Garbe, C; Sileni, VC; Mandala, M; Gogas, H; Espinosa, E; Hospers, GAP; Miller, WH; Robson, S; Makrutzki, M; Antic, V; Brown, MP</t>
  </si>
  <si>
    <t>Open-label, multicentre safety study of vemurafenib in 3219 patients with BRAF(V600) mutation-positive metastatic melanoma: 2-year follow-up data and long-term responders' analysis</t>
  </si>
  <si>
    <t>[Blank, Christian U.] Netherlands Canc Inst, Plesmanlaan 121, NL-1066 CX Amsterdam, Netherlands; [Larkin, James] Royal Marsden NHS Fdn Trust, London, England; [Arance, Ana M.] Hosp Clin Barcelona, Dept Med Oncol, Barcelona, Spain; [Hauschild, Axel] Univ Hosp Schleswig Holstein UKSH, Dept Dermatol, Campus Kiel, Kiel, Germany; [Queirolo, Paola] IRCCS San Martino IST, Genoa, Italy; [Del Vecchio, Michele] Fdn IRCCS Ist Nazl Tumori, Dept Med Oncol, Milan, Italy; [Ascierto, Paolo A.] Ist Nazl Tumori Fdn Pascale, Naples, Italy; [Krajsova, Ivana] Gen Univ Hosp, Dermatooncol U, Prague, Czech Republic; [Schachter, Jacob] Chaim Sheba Med Ctr, Inst Oncol, Ramat Gan, Israel; [Neyns, Bart] Afdelingshoofd, Med Oncol, Brussels, Belgium; [Garbe, Claus] Univ Hosp Tuebingen, Dept Dermatol, Tubingen, Germany; [Sileni, Vanna Chiarion] IRCCS, Oncol Inst Veneto, Padua, Italy; [Mandala, Mario] Papa Giovanni XIII Hosp, Bergamo, Italy; [Gogas, Helen] Univ Athens, Athens, Greece; [Espinosa, Enrique] Hosp La Paz, Madrid, Spain; [Hospers, Geke A. P.] Univ Groningen, Univ Med Ctr Groningen, Groningen, Netherlands; [Miller, Wilson H., Jr.] McGill Univ, Segal Canc Ctr, Montreal, PQ, Canada; [Robson, Susan; Makrutzki, Martina; Antic, Vladan] F Hoffmann La Roche Ltd, Basel, Switzerland; [Brown, Michael P.] Royal Adelaide Hosp, Canc Clin Trials Unit, Adelaide, SA, Australia; [Brown, Michael P.] SA Pathol, Ctr Canc Biol, Adelaide, SA, Australia; [Brown, Michael P.] Univ South Australia, Adelaide, SA, Australia; [Brown, Michael P.] Univ Adelaide, Discipline Med, Adelaide, SA, Australia</t>
  </si>
  <si>
    <t>Blank, CU (reprint author), Netherlands Canc Inst, Plesmanlaan 121, NL-1066 CX Amsterdam, Netherlands.</t>
  </si>
  <si>
    <t>Cadenas, FL; Xicoy, B; Bargay, J; Sanz, G; Amigo, ML; Arrizabalaga, B; Bernal, T; De Paz, R; Sanchez, J; Nomdedeu, B; Rivas, JAH; Fenaux, P; Slama, B; Giagounidis, A; Lumbreras, E; Thepot, S; Platzbecker, U; Coll, R; Redondo, A; Roldan, MCDF; Diez-Campelo, M</t>
  </si>
  <si>
    <t>PRELIMINARY ANALYSIS OF EFFICACY AND SAFETY OF SINTRA-REV CLINICAL TRIAL, LENALIDOMIDE VS PLACEBO PHASE 3 STUDY IN LOW/INT-1 MDS PATIENTS WITH DEL(5Q) AND TRANSFUSION INDEPENDENCY</t>
  </si>
  <si>
    <t>[Lopez Cadenas, F.; Redondo, A.; Fernandez Roldan, M. C. Del Canizo; Diez-Campelo, M.] Hosp Clin Univ Salamanca Sanidad Castilla &amp; Leon, Dept Hematol, Salamanca, Spain; [Xicoy, B.] Hosp Germans Trias &amp; Pujol ICO Badalona, Dept Hematol, Badalona, Spain; [Bargay, J.] Hosp Son Llatzer, Dept Hematol, Palma De Mallorca, Spain; [Sanz, G.] Hosp Univ La Fe, Dept Hematol, Valencia, Spain; [Amigo, M. L.] Hosp Morales Meseguer, Dept Hematol, Murcia, Spain; [Arrizabalaga, B.] Hosp Cruces, Dept Hematol, Bilbao, Spain; [Bernal, T.] Hosp Univ Cent Asturias, Dept Hematol, Oviedo, Spain; [De Paz, R.] Hosp La Paz, Dept Hematol, Madrid, Spain; [Sanchez, J.] Hosp Univ Reina Sofia, Dept Hematol, Cordoba, Spain; [Nomdedeu, B.] Hosp Clin Barcelona, Dept Hematol, Barcelona, Spain; [Hernandez Rivas, J. A.] Hosp Univ Infanta Leonor, Dept Hematol, Madrid, Spain; [Fenaux, P.] Hop St Louis, Dept Hematol, Paris, France; [Slama, B.] Ctr Hosp Avignon, Dept Hematol, Avignon, France; [Giagounidis, A.] Marien Hosp Duesseldorf, Dept Hematol, Dusseldorf, Germany; [Lumbreras, E.] IBSAL, Unidad Diagnost Mol &amp; Celular Canc, Salamanca, Spain; [Thepot, S.] Ctr Hosp Univ Angers, Dept Hematol, Angers, France; [Platzbecker, U.] Tech Univ Dresden, Univ Klinikum Carl Gustav Carus, Dept Hematol, Dresden, Germany; [Coll, R.] ICO Girona, Dept Hematol, Girona, Spain</t>
  </si>
  <si>
    <t>Pineda, E; Salud, A; Vila-Navarro, E; Safont, MJ; Llorente, B; Aparicio, J; Vera, R; Escudero, P; Casado, E; Bosch, C; Bohn, U; Perez-Carrion, R; Carmona, A; Ayuso, JR; Ripolles, T; Bouzas, R; Gironella, M; Garcia-Albeniz, X; Feliu, J; Maurel, J</t>
  </si>
  <si>
    <t>Dynamic soluble changes in sVEGFR1, HGF, and VEGF promote chemotherapy and bevacizumab resistance: A prospective translational study in the BECOX (GEMCAD 09-01) trial</t>
  </si>
  <si>
    <t>TUMOR BIOLOGY</t>
  </si>
  <si>
    <t>[Pineda, Estela; Maurel, J.] Hosp Clin Barcelona, Dept Med Oncol, E-08036 Barcelona, Spain; [Salud, A.] Arnau de Vilanova Hosp, Dept Med Oncol, Lleida, Spain; [Vila-Navarro, E.; Gironella, M.] Clin Hosp, IDIBAPS, CIBERehd, Dept Gastrointestinal &amp; Pancreat Oncol, Barcelona, Spain; [Safont, M. J.] Gen Univ Hosp Valencia, Dept Med Oncol, Valencia, Spain; [Llorente, Beatriz] Hosp Univ Burgos, Dept Med Oncol, Burgos, Spain; [Aparicio, J.] La Fe Univ Hosp, Dept Med Oncol, Valencia, Spain; [Vera, R.] De Navarra Hosp, Dept Med Oncol, Pamplona, Spain; [Escudero, P.] Lozano Blesa Hosp, Dept Med Oncol, Zaragoza, Spain; [Casado, E.] Infanta Sofia Hosp, Dept Med Oncol, Madrid, Spain; [Bosch, C.] Pesset Hosp, Dept Med Oncol, Valencia, Spain; [Bohn, U.] Doctor Negrin Univ Hosp Gran Canaria, Dept Med Oncol, Las Palmas Gran Canaria, Spain; [Perez-Carrion, R.] Hosp Univ Quiron Madrid, Dept Med Oncol, Madrid, Spain; [Carmona, A.] Morales Meseguer Univ Hosp, Dept Med Oncol, Murcia, Spain; [Ayuso, J. R.] Hosp Clin Barcelona, Dept Radiol, Barcelona, Spain; [Ripolles, T.] Pesset Hosp, Dept Radiol, Valencia, Spain; [Bouzas, R.] Hosp Alvaro Cunqueiro, Dept Radiol, Vigo, Spain; [Garcia-Albeniz, X.] Harvard TH Chan Sch Publ Hlth, Dept Epidemiol, Boston, MA USA; [Feliu, J.] La Paz Univ Hosp, Dept Med Oncol, Madrid, Spain</t>
  </si>
  <si>
    <t>Pineda, E (reprint author), Hosp Clin Barcelona, Dept Med Oncol, E-08036 Barcelona, Spain.</t>
  </si>
  <si>
    <t>1010-4283</t>
  </si>
  <si>
    <t>UNSP 1010428317705509</t>
  </si>
  <si>
    <t>Gamez-Pozo, A; Trilla-Fuertes, L; Prado-Vazquez, G; Chiva, C; Lopez-Vacas, R; Nanni, P; Berges-Soria, J; Grossmann, J; Diaz-Almiron, M; Ciruelos, E; Sabido, E; Espinosa, E; Vara, JAF</t>
  </si>
  <si>
    <t>Prediction of adjuvant chemotherapy response in triple negative breast cancer with discovery and targeted proteomics</t>
  </si>
  <si>
    <t>[Gamez-Pozo, Angelo; Prado-Vazquez, Guillermo; Lopez-Vacas, Rocio; Berges-Soria, Julia; Fresno Vara, Juana Angel] Hosp Univ La Paz IdiPAZ, Inst Genet Med &amp; Mol INGEMM, Mol Oncol &amp; Pathol Lab, Madrid, Spain; [Gamez-Pozo, Angelo; Trilla-Fuertes, Lucia; Fresno Vara, Juana Angel] Biomed Mol Med SL, Madrid, Spain; [Chiva, Cristina; Sabido, Eduard] Barcelona Inst Sci &amp; Technol, Prote Unit, Ctr Genom Regulat CRG, Barcelona, Spain; [Chiva, Cristina; Sabido, Eduard] Univ Pompeu Fabra, Prote Unit, Barcelona, Spain; [Nanni, Paolo; Grossmann, Jonas] Univ Zurich, ETH Zurich, Funct Genom Ctr Zurich, Zurich, Switzerland; [Diaz-Almiron, Mariana] Hosp Univ La Paz IdiPAZ, Biostat Unit, Madrid, Spain; [Ciruelos, Eva] Hosp Univ Doce Octubre I 12, Inst Invest, Med Oncol Serv, Madrid, Spain; [Espinosa, Enrique] Hosp Univ La Paz IdiPAZ, Med Oncol Serv, Madrid, Spain; [Espinosa, Enrique; Fresno Vara, Juana Angel] Inst Salud Carlos III, CIBERONC, Madrid, Spain</t>
  </si>
  <si>
    <t>Vara, JAF (reprint author), Hosp Univ La Paz IdiPAZ, Inst Genet Med &amp; Mol INGEMM, Mol Oncol &amp; Pathol Lab, Madrid, Spain.; Vara, JAF (reprint author), Biomed Mol Med SL, Madrid, Spain.; Vara, JAF (reprint author), Inst Salud Carlos III, CIBERONC, Madrid, Spain.</t>
  </si>
  <si>
    <t>e0178296</t>
  </si>
  <si>
    <t>Gonzalez-Cao, M; Arance, A; Piulats, JM; Marquez-Rodas, I; Manzano, JL; Berrocal, A; Crespo, G; Rodriguez, D; Perez-Ruiz, E; Berciano, M; Soria, A; Castano, AG; Espinosa, E; Montagut, C; Alonso, L; Puertolas, T; Aguado, C; Royo, MA; Blanco, R; Rodriguez, JF; Munoz, E; Mut, P; Barron, F; Martin-Algarra, S</t>
  </si>
  <si>
    <t>Pembrolizumab for advanced melanoma: experience from the Spanish Expanded Access Program</t>
  </si>
  <si>
    <t>CLINICAL &amp; TRANSLATIONAL ONCOLOGY</t>
  </si>
  <si>
    <t>[Gonzalez-Cao, M.] Quiron Dexeus Univ Hosp, Dr Rosell Oncol Inst, Translat Canc Res Unit, Barcelona 08028, Spain; [Arance, A.] Hosp Clin Barcelona, Barcelona, Spain; [Piulats, J. M.] Catalan Inst Oncol, Barcelona, Spain; [Marquez-Rodas, I.] Gregorio Maranon Inst Hlth Res, Madrid, Spain; [Manzano, J. L.] Germans Trias &amp; Pujol Univ Hosp, Barcelona, Spain; [Berrocal, A.] Gen Univ Hosp, Valencia, Spain; [Crespo, G.] Burgos Univ Hosp, Burgos, Spain; [Rodriguez, D.] Insular Univ Hosp Gran Canaria, Canary Isl, Spain; [Perez-Ruiz, E.] Costa Sol Hosp, Malaga, Spain; [Berciano, M.] Reg Univ Hosp Malaga, Malaga, Spain; [Soria, A.] Ramony Cajal Hosp, Madrid, Spain; [Castano, A. G.] Marques Valdecilla Univ Hosp, Santander, Spain; [Espinosa, E.] La Paz Univ Hosp, Madrid, Spain; [Montagut, C.] Del Mar Univ Hosp, Barcelona, Spain; [Alonso, L.] Virgen Victoria Hosp, Malaga, Spain; [Puertolas, T.] Miguel Servet Univ Hosp, Zaragoza, Spain; [Aguado, C.] San Carlos Hosp, Madrid, Spain; [Royo, M. A.] Dr Peset Hosp, Valencia, Spain; [Blanco, R.] Consorci Sanitari Terrassa, Barcelona, Spain; [Rodriguez, J. F.] Clara Campal Hosp, Madrid, Spain; [Munoz, E.] Vall dHebron Univ Hosp, Barcelona, Spain; [Mut, P.] Son Llatzer Univ Hosp, Mallorca, Spain; [Barron, F.] Natl Canc Inst, Mexico City, DF, Mexico; [Martin-Algarra, S.] Univ Navarra, Pamplona, Spain</t>
  </si>
  <si>
    <t>Gonzalez-Cao, M (reprint author), Quiron Dexeus Univ Hosp, Dr Rosell Oncol Inst, Translat Canc Res Unit, Barcelona 08028, Spain.</t>
  </si>
  <si>
    <t>1699-048X</t>
  </si>
  <si>
    <t>del Alba, AG; Arranz, JA; Puente, J; Mendez-Vidal, MJ; Gallardo, E; Grande, E; Perez-Valderrama, B; Gonzalez-Billalabeitia, E; Lazaro-Quintela, M; Pinto, A; Lainez, N; Piulats, JM; Esteban, E; Rey, JPM; Garcia, JA; Suarez, C</t>
  </si>
  <si>
    <t>Recent advances in genitourinary tumors: A review focused on biology and systemic treatment</t>
  </si>
  <si>
    <t>CRITICAL REVIEWS IN ONCOLOGY HEMATOLOGY</t>
  </si>
  <si>
    <t>[Gonzalez del Alba, Aranzazu] Hosp Univ Son Espases, Dept Med Oncol, Palma De Mallorca, Spain; [Angel Arranz, Jose] Hosp Gen Univ Gregorio Maranon, Unit Urol &amp; Gynecol Tumors, Med Oncol Dept, Madrid, Spain; [Puente, Javier] Hosp Univ San Carlos, Med Oncol Dept, Madrid, Spain; [Jose Mendez-Vidal, Maria] Hosp Univ Reina Sofia, Maimonides Inst Med Res IMIBIC, Oncol Dept, Cordoba, Spain; [Gallardo, Enrique] Hosp Univ Parc Tauli, Dept Oncol, Barcelona, Spain; [Grande, Enrique] Hosp Univ Ramon y Cajal, Early Drug Dev Unit IRYCIS, Endocrine &amp; Translat Res Unit, Med Oncol Dept,GI, Madrid, Spain; [Perez-Valderrama, Begona] Hosp Univ Virgen del Rocio, Oncol Dept, Seville, Spain; [Gonzalez-Billalabeitia, Enrique] Hosp GU Morales Meseguer, Med Oncol &amp; Hematol Dept, Murcia, Spain; [Lazaro-Quintela, Martin] Complexo Hosp Univ Vigo, Med Oncol Dept, Vigo, Spain; [Pinto, Alvaro] Hosp Univ La Paz, Inst Invest Sanitaria Hosp La Paz IdiPAZ, Med Oncol Dept, Madrid, Spain; [Lainez, Nuria] Complejo Hosp Navarra, Med Oncol Dept, Pamplona, Spain; [Piulats, Josep M.] Inst Catala Oncol, Med Oncol Dept, Barcelona, Spain; [Esteban, Emilio] Hosp Univ Cent Asturias, Med Oncol Dept, Oviedo, Spain; [Maroto Rey, Jose Pablo] Hosp Santa Creu &amp; Sant Pau, Med Oncol Dept, Barcelona, Spain; [Garcia, Jorge A.] Cleveland Clin, Hematol Oncol Dept, Cleveland, OH 44106 USA; [Garcia, Jorge A.] Cleveland Clin, Urol Dept, Cleveland, OH 44106 USA; [Suarez, Cristina] Univ Autonoma Barcelona, Vall dHebron Univ Hosp, Barcelona, Spain; [Suarez, Cristina] Univ Autonoma Barcelona, Inst Oncol, Barcelona, Spain</t>
  </si>
  <si>
    <t>Suarez, C (reprint author), Vall dHebron Univ Hosp, Passeig Vall dHebron 119-129, E-08035 Barcelona, Spain.; Suarez, C (reprint author), Inst Oncol, Passeig Vall dHebron 119-129, E-08035 Barcelona, Spain.</t>
  </si>
  <si>
    <t>1040-8428</t>
  </si>
  <si>
    <t>Gonzalez, A; Lluch, A; Aba, E; Albanell, J; Anton, A; Alvarez, I; Ayala, F; Barnadas, A; Calvo, L; Ciruelos, E; Cortes, J; de la Haba, J; Lopez-Vega, JM; Martinez, E; Munoz, M; Pelaez, I; Redondo, A; Rodriguez, A; Rodriguez, CA; Ruiz, A; Llombart, A</t>
  </si>
  <si>
    <t>A definition for aggressive disease in patients with HER-2 negative metastatic breast cancer: an expert consensus of the Spanish Society of Medical Oncology (SEOM)</t>
  </si>
  <si>
    <t>[Gonzalez, A.] MD Anderson Canc Ctr, Dept Med Oncol, C Arturo Soria 270, Madrid 28033, Spain; [Lluch, A.] Hosp Clin Univ Valencia, Dept Hematol &amp; Oncol, Valencia, Spain; [Aba, E.] Hosp Univ Virgen Victoria, Dept Med Oncol, Malaga, Spain; [Albanell, J.] Hosp Parc Salut Mar, Dept Med Oncol, Barcelona, Spain; [Anton, A.] Hosp Miguel Servet, Dept Med Oncol, Zaragoza, Spain; [Alvarez, I.] Hosp Univ Donostia, Dept Med Oncol, San Sebastian, Spain; [Ayala, F.] Hosp Univ Morales Meseguer, Dept Med Oncol, Murcia, Spain; [Barnadas, A.] Hosp Santa Creu &amp; Sant Pau, Dept Med Oncol, Barcelona, Spain; [Calvo, L.] Complejo Hosp Univ La Coruna, Dept Med Oncol, La Coruna, Spain; [Ciruelos, E.] Hosp Univ 12 Octubre, Dept Med Oncol, Madrid, Spain; [Cortes, J.] Hosp Univ Ramon &amp; Cajal, Dept Med Oncol, Madrid, Spain; [de la Haba, J.] Hosp Univ Reina Sofia, Dept Med Oncol, Cordoba, Spain; [Lopez-Vega, J. M.] Hosp Univ Marques de Valdecilla, Dept Med Oncol, Santander, Spain; [Martinez, E.] Fdn Hosp Prov Castellon, Dept Med Oncol, Castellon de La Plana, Spain; [Munoz, M.] Hosp Clin Barcelona, Dept Med Oncol, Barcelona, Spain; [Pelaez, I.] Hosp Cabuenes, Dept Med Oncol, Gijon, Spain; [Redondo, A.] Hosp Univ La Paz, Dept Med Oncol, Madrid, Spain; [Rodriguez, A.] Hosp Gen Univ Elche, Dept Med Oncol, Elche, Spain; [Rodriguez, C. A.] Hosp Univ Salamanca IBSAL, Dept Med Oncol, Salamanca, Spain; [Ruiz, A.] Inst Valenciano Oncol, Valencia, Spain; [Llombart, A.] Hosp Arnau Vilanova, Dept Med Oncol, Lleida, Spain</t>
  </si>
  <si>
    <t>Gonzalez, A (reprint author), MD Anderson Canc Ctr, Dept Med Oncol, C Arturo Soria 270, Madrid 28033, Spain.</t>
  </si>
  <si>
    <t>Valdes-Mora, F; Locke, WJ; Bandres, E; Gallego-Ortega, D; Cejas, P; Garcia-Cabezas, MA; Colino-Sanguino, Y; Feliu, J; del Pulgar, T; Lacal, JC</t>
  </si>
  <si>
    <t>Clinical relevance of the transcriptional signature regulated by CDC42 in colorectal cancer</t>
  </si>
  <si>
    <t>[Valdes-Mora, Fatima; Colino-Sanguino, Yolanda] Garvan Inst Med Res, Epigenet Res Program, Histone Variants Grp, Genom &amp; Epigenet Div, Sydney, NSW, Australia; [Valdes-Mora, Fatima; Gallego-Ortega, David; Colino-Sanguino, Yolanda] Univ New South Wales Sydney, Fac Med, St Vincents Clin Sch, Sydney, NSW, Australia; [Locke, Warwick J.] Garvan Inst Med Res, Genom &amp; Epigenet Div, Epigenet Res Program, Sydney, NSW, Australia; [Bandres, Eva] Navarra Hlth Serv, Complejo Hosp Navarra, Immunol Unit, Dept Haematol, Pamplona, Spain; [Gallego-Ortega, David] Garvan Inst Med Res, Kinghorn Canc Ctr, Tumour Dev Grp, Sydney, NSW, Australia; [Cejas, Paloma; Feliu, Jaime; Gomez del Pulgar, Teresa; Carlos Lacal, Juan] IdiPAZ, Serv Oncol Med, Lab Oncol Translac, Madrid, Spain; [Angel Garcia-Cabezas, Miguel] Hosp Univ La Paz, Serv Anat Patol, Madrid, Spain; [Feliu, Jaime] CIBERONC, IdiPAZ, Serv Oncol Med, Madrid, Spain</t>
  </si>
  <si>
    <t>Valdes-Mora, F (reprint author), Garvan Inst Med Res, Epigenet Res Program, Histone Variants Grp, Genom &amp; Epigenet Div, Sydney, NSW, Australia.; Valdes-Mora, F (reprint author), Univ New South Wales Sydney, Fac Med, St Vincents Clin Sch, Sydney, NSW, Australia.; Lacal, JC (reprint author), IdiPAZ, Serv Oncol Med, Lab Oncol Translac, Madrid, Spain.</t>
  </si>
  <si>
    <t>Feliu, J; de Corcuera, ID; Manzano, JL; Valladares-Ayerbes, M; Alcaide, J; Garcia, TG; Vera, R; Sastre, J</t>
  </si>
  <si>
    <t>Effectiveness and safety of aflibercept for metastatic colorectal cancer: retrospective review within an early access program in Spain</t>
  </si>
  <si>
    <t>[Feliu, J.] Hosp Univ La Paz, Dept Med Oncol, Paseo Castellana 261, Madrid 28046, Spain; [Diez de Corcuera, I.] Hosp Galdakao Usansolo, Dept Med Oncol, Galdakao, Bizkaia, Spain; [Manzano, J. L.] Hosp Badalona Germans Trias &amp; Pujol, Inst Catala Oncol, Dept Med Oncol, Barcelona, Spain; [Valladares-Ayerbes, M.] H Virgen Rocio, Dept Med Oncol, Seville, Spain; [Alcaide, J.] Hosp Costa Sol, Dept Med Oncol, Malaga, Spain; [Garcia Garcia, T.] Hosp Gen Univ Morales Meseguer, Dept Med Oncol, Murcia, Spain; [Vera, R.] Complejo Hosp Navarra, Dept Med Oncol, Pamplona, Spain; [Sastre, J.] H Clin San Carlos, Dept Med Oncol, Madrid, Spain; [Sastre, J.] Spanish Minist Sci &amp; Innovat, Inst Carlos III, Ctr Affiliated Red Temat Invest Cooperat RD06 002, Dept Med Oncol, Madrid, Spain</t>
  </si>
  <si>
    <t>Feliu, J (reprint author), Hosp Univ La Paz, Dept Med Oncol, Paseo Castellana 261, Madrid 28046, Spain.</t>
  </si>
  <si>
    <t>Sanchez-Mendez, JI; Yebenes, L; Zamora, P; Marti, C; Pelaez-Garcia, A; Alonso, P; Berjon, A; de la Noval, BD; Espinosa, E; Hardisson, D</t>
  </si>
  <si>
    <t>EndoPredict molecular-clinicopathological hybrid score (EPclin) provides superior prognostic information compared to molecular scores alone: a report of two cases</t>
  </si>
  <si>
    <t>BREAST</t>
  </si>
  <si>
    <t>[Sanchez-Mendez, J. I.; Yebenes, L.; Zamora, P.; Marti, C.; Pelaez-Garcia, A.; Alonso, P.; Berjon, A.; Diaz de la Noval, B.; Espinosa, E.; Hardisson, D.] Hosp Univ La Paz, Breast Unit, Madrid, Spain; [Sanchez-Mendez, J. I.; Yebenes, L.; Zamora, P.; Berjon, A.; Espinosa, E.; Hardisson, D.] Inst Invest La Paz, IdiPaz, Madrid, Spain; [Sanchez-Mendez, J. I.; Zamora, P.; Alonso, P.; Espinosa, E.; Hardisson, D.] Univ Autonoma Madrid, Fac Med, Madrid, Spain</t>
  </si>
  <si>
    <t>0960-9776</t>
  </si>
  <si>
    <t>S104</t>
  </si>
  <si>
    <t>Crespo, G; Jimenez-Fonseca, P; Custodio, A; Lopez, C; Carmona-Bayonas, A; Alonso, V; Navarro, M; Aller, J; Sevilla, I; Grande, E; Gajate, P; Alonso-Gordoa, T; Matos, I; Capdevila, J; Nieto, B; Barriuso, J</t>
  </si>
  <si>
    <t>Capecitabine and temozolomide in grade 1/2 neuroendocrine tumors: a Spanish multicenter experience</t>
  </si>
  <si>
    <t>FUTURE ONCOLOGY</t>
  </si>
  <si>
    <t>[Crespo, Guillermo] Hosp Univ Burgos, Dept Med Oncol, Burgos, Spain; [Jimenez-Fonseca, Paula] Hosp Univ Cent Asturias, Dept Med Oncol, Oviedo, Spain; [Custodio, Ana] Hosp Univ La Paz, Dept Med Oncol, Madrid, Spain; [Lopez, Carlos] Hosp Univ Marques de Valdecilla, Dept Med Oncol, Santander, Spain; [Carmona-Bayonas, Alberto] Hosp Univ Morales Meseguer, Dept Med Oncol, Murcia, Spain; [Alonso, Vicente] Hosp Univ Miguel Servet, Dept Med Oncol, Zaragoza, Spain; [Navarro, Miguel] Hosp Clin Univ Salamanca, Dept Med Oncol, Salamanca, Spain; [Aller, Javier] Hosp Univ Puerta de Hierro, Dept Endocrinol, Madrid, Spain; [Sevilla, Isabel] Hosp Clin Virgen de la Victoria &amp; Reg Malaga, Dept Med Oncol, Malaga, Spain; [Grande, Enrique; Gajate, Pablo; Alonso-Gordoa, Teresa] Hosp Univ Ramon y Cajal, Dept Med Oncol, Madrid, Spain; [Matos, Ignacio; Capdevila, Jaume] Univ Autonoma Barcelona, Dept Med Oncol, Hosp Univ Vall dHebron, Barcelona, Spain; [Nieto, Beatriz] Hosp Univ Leon, Dept Med Oncol, Leon, Spain; [Barriuso, Jorge] Univ Manchester, Dept Med Oncol, Manchester, Lancs, England</t>
  </si>
  <si>
    <t>Crespo, G (reprint author), Hosp Univ Burgos, Dept Med Oncol, Burgos, Spain.</t>
  </si>
  <si>
    <t>1479-6694</t>
  </si>
  <si>
    <t>Apellaniz-Ruiz, M; Tejero, H; Inglada-Perez, L; Sanchez-Barroso, L; Gutierrez-Gutierrez, G; Calvo, I; Castelo, B; Redondo, A; Garcia-Donas, J; Romero-Laorden, N; Sereno, M; Merino, M; Curras-Freixes, M; Montero-Conde, C; Mancikova, V; Avall-Lundqvist, E; Green, H; Al-Shahrour, F; Cascon, A; Robledo, M; Rodriguez-Antona, C</t>
  </si>
  <si>
    <t>Targeted Sequencing Reveals Low-Frequency Variants in EPHA Genes as Markers of Paclitaxel-Induced Peripheral Neuropathy</t>
  </si>
  <si>
    <t>[Apellaniz-Ruiz, Mara; Inglada-Perez, Lucia; Sanchez-Barroso, Lara; Curras-Freixes, Maria; Montero-Conde, Cristina; Mancikova, Veronika; Cascon, Alberto; Robledo, Mercedes; Rodriguez-Antona, Cristina] Spanish Natl Canc Res Ctr CNIO, Hereditary Endocrine Canc Grp, Madrid, Spain; [Tejero, Hector; Al-Shahrour, Fatima] Spanish Natl Canc Res Ctr, Translat Bioinformat Unit, Madrid, Spain; [Inglada-Perez, Lucia; Cascon, Alberto; Robledo, Mercedes; Rodriguez-Antona, Cristina] ISCIII Ctr Biomed Res Rare Dis CIBERER, Madrid, Spain; [Gutierrez-Gutierrez, Gerardo] Hosp Univ Infanta Sof, Neurol Sect, Madrid, Spain; [Calvo, Isabel] Hosp Monteprincipe, Dept Med Oncol, Madrid, Spain; [Calvo, Isabel] Ctr Integral Oncol Clara Campal, Dept Med Oncol, Madrid, Spain; [Castelo, Beatriz; Redondo, Andres] Hosp Univ La Paz, Dept Med Oncol, Madrid, Spain; [Garcia-Donas, Jesus; Romero-Laorden, Nuria] Ctr Integral Oncol Clara Campal, Gynecol &amp; Genitourinary Tumors Programme, Madrid, Spain; [Sereno, Maria; Merino, Maria] Hosp Univ Infanta Sofia, Dept Med Oncol, Madrid, Spain; [Avall-Lundqvist, Elisabeth] Linkopings Univ, Dept Oncol, Linkoping, Sweden; [Avall-Lundqvist, Elisabeth] Linkopings Univ, Dept Clin &amp; Expt Med, Linkoping, Sweden; [Green, Henrik] Linkopings Univ, Div Drug Res, Dept Med &amp; Hlth Sci, Fac Hlth SciClin Pharmacol, Linkoping, Sweden; [Green, Henrik] Natl Board Forens Med, Dept Forens Genet &amp; Forens Toxicol, Linkoping, Sweden</t>
  </si>
  <si>
    <t>Rodriguez-Antona, C (reprint author), Spanish Natl Canc Res Ctr CNIO, Madrid 28029, Spain.</t>
  </si>
  <si>
    <t>Cejas, P; Cavazza, A; Yandava, CN; Moreno, V; Horst, D; Moreno-Rubio, J; Burgos, E; Mendiola, M; Taing, L; Goel, A; Feliu, J; Shivdasani, RA</t>
  </si>
  <si>
    <t>Transcriptional Regulator CNOT3 Defines an Aggressive Colorectal Cancer Subtype</t>
  </si>
  <si>
    <t>CANCER RESEARCH</t>
  </si>
  <si>
    <t>[Cejas, Paloma; Cavazza, Alessia; Yandava, C. N.; Taing, Len; Shivdasani, Ramesh A.] Dana Farber Canc Inst, Dept Med Oncol, Boston, MA 02115 USA; [Cejas, Paloma; Cavazza, Alessia; Yandava, C. N.; Taing, Len; Shivdasani, Ramesh A.] Dana Farber Canc Inst, Ctr Funct Canc Epigenet, Boston, MA 02115 USA; [Cejas, Paloma; Cavazza, Alessia; Shivdasani, Ramesh A.] Brigham &amp; Womens Hosp, Dept Med, 75 Francis St, Boston, MA 02115 USA; [Cejas, Paloma; Cavazza, Alessia; Shivdasani, Ramesh A.] Harvard Med Sch, Boston, MA USA; [Cejas, Paloma; Moreno, Victor; Moreno-Rubio, Juan; Mendiola, Marta; Feliu, Jaime] Hosp La Paz, Inst Hlth Res CIBERONC, Dept Med Oncol, Madrid, Spain; [Horst, David] Ludwig Maximilians Univ Munchen, Inst Pathol, Munich, Germany; [Burgos, Emilio; Mendiola, Marta] Hosp La Paz, Inst Hlth Res, Dept Pathol, Madrid, Spain; [Goel, Ajay] Baylor Univ, Med Ctr, Ctr Gastrointestinal Canc Res, Dallas, TX USA</t>
  </si>
  <si>
    <t>Shivdasani, RA (reprint author), Dana Farber Canc Inst, 450 Brookline Ave,Dana 720, Boston, MA 02215 USA.</t>
  </si>
  <si>
    <t>0008-5472</t>
  </si>
  <si>
    <t>1538-7445</t>
  </si>
  <si>
    <t>Sereno, M; Gutierrez-Gutierrez, G; Rubio, JM; Apellaniz-Ruiz, M; Sanchez-Barroso, L; Casado, E; Falagan, S; Lopez-Gomez, M; Merino, M; Gomez-Raposo, C; Rodriguez-Salas, N; Tebar, FZ; Rodriguez-Antona, C</t>
  </si>
  <si>
    <t>Genetic polymorphisms of SCN9A are associated with oxaliplatin-induced neuropathy</t>
  </si>
  <si>
    <t>BMC CANCER</t>
  </si>
  <si>
    <t>[Sereno, Maria; Moreno Rubio, Juan; Casado, Enrique; Falagan, Sandra; Lopez-Gomez, Miriam; Merino, Maria; Gomez-Raposo, Cesar; Zambrana Tebar, Francisco] Infanta Sofia Univ Hosp, Dept Med Oncol, Madrid, Spain; [Gutierrez-Gutierrez, Gerardo] Infanta Sofia Univ Hosp, Dept Neurol, Madrid, Spain; [Apellaniz-Ruiz, Maria; Sanchez-Barroso, Lara] Spanish Natl Canc Res Ctr CNIO, Hereditary Endocrine Canc Grp, Madrid, Spain; [Rodriguez-Salas, Nuria] La Paz Univ Hosp, Dept Med Oncol, Madrid, Spain; [Rodriguez-Antona, Cristina] Spanish Natl Canc Ctr CNIO, Human Canc Genet Programme, Hereditary Endocrine Canc Grp, Madrid, Spain; [Rodriguez-Antona, Cristina] Ctr Biomed Res Rare Dis CIBERER, ISCIII, Madrid, Spain</t>
  </si>
  <si>
    <t>Sereno, M (reprint author), Infanta Sofia Univ Hosp, Dept Med Oncol, Madrid, Spain.</t>
  </si>
  <si>
    <t>1471-2407</t>
  </si>
  <si>
    <t>Rodriguez-Salas, N; Dominguez, G; Barderas, R; Mendiola, M; Garcia-Albeniz, X; Maurel, J; Batlle, JF</t>
  </si>
  <si>
    <t>Clinical relevance of colorectal cancer molecular subtypes</t>
  </si>
  <si>
    <t>[Rodriguez-Salas, Nuria; Feliu Batlle, Jaime] Univ Autonoma Madrid, La Paz Univ Hosp, Dept Med Oncol, Paseo La Castellana 261, Madrid 28046, Spain; [Dominguez, Gema] CSIC UAM, Inst Invest Biomed Alberto Sols, Sch Med, Dept Med, Calle Arturo Duperier 4, Madrid 28029, Spain; [Barderas, Rodrigo] Univ Complutense Madrid, Fac Ciencias Quim, Biochem &amp; Mol Biol Dept, E-28040 Madrid, Spain; [Mendiola, Marta] La Paz Hosp Res Inst IdiPAZ, Mol Pathol Canc &amp; Therapeut Targets Grp, Paseo La Castellana 261, Madrid 28046, Spain; [Garcia-Albeniz, Xabier] Harvard TH Chan Sch Publ Hlth, Dept Epidemiol, Boston, MA USA; [Garcia-Albeniz, Xabier] Massachusetts Gen Hosp, Mongan Inst, Boston, MA USA; [Maurel, Juan] Univ Barcelona, Hosp Clin Barcelona, Translat Genom &amp; Targeted Therapeut Solid Tumors, IDIBAPS,Dept Med Oncol, Barcelona, Spain; [Feliu Batlle, Jaime] Inst Salud Carlos III, CIBER Canc, Madrid, Spain</t>
  </si>
  <si>
    <t>Rodriguez-Salas, N (reprint author), La Paz Univ Hosp, Dept Med Oncol, Paseo La Castellana 261, Madrid 28046, Spain.</t>
  </si>
  <si>
    <t>Cancer chemotherapy and pharmacology</t>
  </si>
  <si>
    <t>1432-0843</t>
  </si>
  <si>
    <t>Carrascoso-Rubio, C; Zittersteijn, HA; Pintado-Berninches, L; Lozano, ML; Sastre, L; Bueren, JA; Perona, R; Guenechea, G</t>
  </si>
  <si>
    <t>Generation and potential applications of a haematopoietic stem cell model of X-linked dyskeratosis congenita</t>
  </si>
  <si>
    <t>HUMAN GENE THERAPY</t>
  </si>
  <si>
    <t>[Carrascoso-Rubio, C.; Zittersteijn, H. A.; Lozano, M. L.; Bueren, J. A.; Guenechea, G.] Ctr Invest Biomed Red Enfermedades Raras CIBERER, Ctr Invest Energet Medioambientales &amp; Tecnol CIEM, Div Haematopoiet Innovat Therapies, Madrid 28040, Spain; [Carrascoso-Rubio, C.; Zittersteijn, H. A.; Lozano, M. L.; Bueren, J. A.; Guenechea, G.] Fdn Jimenez Diaz IIS FJD UAM, Inst Invest Sanitaria, Adv Therapies Unit, Madrid 28040, Spain; [Pintado-Berninches, L.; Sastre, L.; Perona, R.] Ctr Invest Biomed Red Enfermedades Raras CIBERER, Inst Invest Biomed Alberto Sols CSIC UAM, Madrid 28029, Spain; [Pintado-Berninches, L.] Adv Med Projects SL AMP, Madrid, Spain</t>
  </si>
  <si>
    <t>1043-0342</t>
  </si>
  <si>
    <t>A47</t>
  </si>
  <si>
    <t>Ferolla, P; Brizzi, MP; Meyer, T; Mansoor, W; Mazieres, J; Do Cao, C; Lena, H; Berruti, A; Damiano, V; Buikhuisen, W; Gronbaek, H; Lombard-Bohas, C; Grohe, C; Minotti, V; Tiseo, M; De Castro, J; Reed, N; Gislimberti, G; Singh, N; Stankovic, M; Oberg, K; Baudin, E</t>
  </si>
  <si>
    <t>Efficacy and safety of long-acting pasireotide or everolimus alone or in combination in patients with advanced carcinoids of the lung and thymus (LUNA): an open-label, multicentre, randomised, phase 2 trial</t>
  </si>
  <si>
    <t>LANCET ONCOLOGY</t>
  </si>
  <si>
    <t>[Ferolla, Piero] Umbria Reg Canc Network, Multidisciplinary NET Grp, Dept Med Oncol, I-06126 Perugia, Italy; [Ferolla, Piero] Univ Perugia, Perugia, Italy; [Brizzi, Maria Pia] San Luigi Hosp, Dept Oncol, Orbassano, Italy; [Meyer, Tim] Royal Free Hosp, Dept Med Oncol, London, England; [Meyer, Tim] UCL, London, England; [Mansoor, Wasat] Christie NHS Fdn Trust, Dept Med Oncol, Manchester, Lancs, England; [Mazieres, Julien] Univ Paul Sabatier, CHU Toulouse, Pneumol, Toulouse, France; [Do Cao, Christine] CHRU Lille, Med Oncol, Lille, France; [Lena, Herve] Ctr Hosp Univ, Pneumol, Rennes, France; [Berruti, Alfredo] Univ Brescia, Med Oncol, Brescia, Italy; [Damiano, Vincenzo] Univ Naples Federico II, Mol Canc Therapy, Naples, Italy; [Buikhuisen, Wieneke] Netherlands Canc Inst, Dept Thorac Oncol, Amsterdam, Netherlands; [Gronbaek, Henning] Aarhus Univ Hosp, Dept Hepatol &amp; Gastroenterol, Aarhus, Denmark; [Lombard-Bohas, Catherine] Hosp Civils Lyon, Dept Med Oncol, Lyon, France; [Grohe, Christian] Evangel Lungenklin Berlin, Thorac Oncol, Berlin, Germany; [Minotti, Vincenzo] Osped S Maria Misericordia, Dept Med Oncol, Perugia, Italy; [Tiseo, Marcello] Univ Hosp Parma, Med Oncol, Parma, Italy; [De Castro, Javier] Hosp La Paz Madrid, Oncol, Madrid, Spain; [Reed, Nicholas] Gartnavel Royal Hosp, Clin Oncol, Glasgow, Lanark, Scotland; [Gislimberti, Gabriella] Novartis Farma SpA, Origgio, Italy; [Singh, Neha] Cognizant Technol Solut, Bombay, Maharashtra, India; [Stankovic, Miona] Novartis Pharma Serv Inc, Belgrade, Serbia; [Oberg, Kjell] Uppsala Univ Hosp, Dept Med Sci, Uppsala, Sweden; [Baudin, Eric] Inst Gustave Roussy, Endocrine Oncol &amp; Nucl Med, Villejuif, France</t>
  </si>
  <si>
    <t>Ferolla, P (reprint author), Umbria Reg Canc Network, Multidisciplinary NET Grp, Dept Med Oncol, I-06126 Perugia, Italy.; Ferolla, P (reprint author), Univ Perugia, Perugia, Italy.</t>
  </si>
  <si>
    <t>1470-2045</t>
  </si>
  <si>
    <t>Remon, J; Isla, D; Garrido, P; de Castro, J; Majem, M; Vinolas, N; Artal, A; Carcereny, E; Garcia-Campelo, MR; Lianes, P; Provencio, M; Juan, O; Diz, P; Blanco, R; Lopez-Castro, R; Maestu, I; Vadell, C; Felip, E</t>
  </si>
  <si>
    <t>Efficacy of tyrosine kinase inhibitors in EGFR-mutant lung cancer women in a real-world setting: the WORLD07 database</t>
  </si>
  <si>
    <t>[Remon, J.; Felip, E.] Hosp Valle De Hebron, Med Oncol Dept, Passeig Vall dHebron 119-129, Barcelona 08035, Spain; [Isla, D.] Hosp Clin Univ Lozano Blesa, Inst Invest Sanitaria Aragon, Med Oncol Dept, Zaragoza, Spain; [Garrido, P.] Hosp Ramon &amp; Cajal, Med Oncol Dept, Madrid, Spain; [de Castro, J.] Hosp La Paz, Med Oncol Dept, Madrid, Spain; [Majem, M.] Hosp Sant Pau, Med Oncol Dept, Barcelona, Spain; [Vinolas, N.] Hosp Clin Barcelona, Med Oncol Dept, Barcelona, Spain; [Artal, A.] Hosp Univ Miguel Servet, Med Oncol Dept, Zaragoza, Spain; [Carcereny, E.] Hosp Germans Trias i Pujol ICO Badalona, Med Oncol Dept, Barcelona, Spain; [Garcia-Campelo, M. R.] Complexo Hosp Univ A Coruna, Med Oncol Dept, Coruna, Spain; [Lianes, P.] Hosp Mataro, Med Oncol Dept, Barcelona, Spain; [Provencio, M.] Hosp Puerta de Hierro, Med Oncol Dept, Madrid, Spain; [Juan, O.] Hosp Univ Politecn La Fe, Med Oncol Dept, Valencia, Spain; [Diz, P.] Hosp Leon, Med Oncol Dept, Leon, Spain; [Blanco, R.] Hosp Terrassa, Med Oncol Dept, Consorci Sanitari Terrassa, Barcelona, Spain; [Lopez-Castro, R.] Hosp Clin Univ Valladolid, Med Oncol Dept, Valladolid, Spain; [Maestu, I.] Hosp Univ Doctor Peset, Med Oncol Dept, Valencia, Spain; [Vadell, C.] Hosp Manacor, Med Oncol Dept, Menorca, Spain</t>
  </si>
  <si>
    <t>Felip, E (reprint author), Hosp Valle De Hebron, Med Oncol Dept, Passeig Vall dHebron 119-129, Barcelona 08035, Spain.</t>
  </si>
  <si>
    <t>Antonia, SJ; Villegas, A; Daniel, D; Vicente, D; Murakami, S; Hui, R; Yokoi, T; Chiappori, A; Lee, KH; de Wit, M; Cho, BC; Bourhaba, M; Quantin, X; Tokito, T; Mekhail, T; Planchard, D; Kim, YC; Karapetis, CS; Hiret, S; Ostoros, G; Kubota, K; Gray, JE; Paz-Ares, L; Carpeno, JD; Wadsworth, C; Melillo, G; Jiang, H; Huang, Y; Dennis, PA; Ozguroglu, M</t>
  </si>
  <si>
    <t>Durvalumab after Chemoradiotherapy in Stage III Non-Small-Cell Lung Cancer</t>
  </si>
  <si>
    <t>[Antonia, S. J.; Chiappori, A.; Gray, J. E.] H Lee Moffitt Canc Ctr &amp; Res Inst, 12902 Magnolia Dr,MRC 3-E, Tampa, FL 33612 USA; [Villegas, A.] Canc Specialists North Florida, Jacksonville, FL USA; [Mekhail, T.] Florida Hosp, Inst Canc, Orlando, FL USA; [Daniel, D.] Tennessee Oncol, Chattanooga, TN USA; [Daniel, D.] Sarah Cannon Res Inst, Nashville, TN USA; [Vicente, D.] Hosp Univ Virgen Macarena, Seville, Spain; [Paz-Ares, L.] Univ Complutense, Hosp Univ Octubre 12, Ctr Invest Biomed Red Canc, Madrid, Spain; [Paz-Ares, L.] Spanish Natl Canc Res Ctr, Madrid, Spain; [de Castro Carpeno, J.] Hosp Univ La Paz, Madrid, Spain; [Murakami, S.] Kanagawa Canc Ctr, Yokohama, Kanagawa, Japan; [Yokoi, T.] Kansai Med Univ Hosp, Hirakata, Osaka, Japan; [Tokito, T.] Kurume Univ Hosp, Kurume, Fukuoka, Japan; [Kubota, K.] Nippon Med Coll Hosp, Tokyo, Japan; [Hui, R.] Westmead Hosp, Sydney, NSW, Australia; [Hui, R.] Univ Sydney, Sydney, NSW, Australia; [Karapetis, C. S.] Flinders Univ S Australia, Bedford Pk, SA, Australia; [Karapetis, C. S.] Flinders Med Ctr, Bedford Pk, SA, Australia; [Lee, K. H.] Chungbuk Natl Univ, Coll Med, Chungbuk Natl Univ Hosp, Cheongju, South Africa; [Cho, B. C.] Yonsei Univ, Coll Med, Yonsei Canc Ctr, Seoul, South Korea; [Kim, Y. -C.] Chonnam Natl Univ, Med Sch, Hwasun Hosp, Gwangju, South Korea; [de Wit, M.] Vivantes Klinikum Neukolln, Berlin, Germany; [Bourhaba, M.] Ctr Hosp Univ Liege, Liege, Belgium; [Quantin, X.] CHU Montpellier, Montpellier, France; [Quantin, X.] Canc Inst Montpellier Val Aurelle, Montpellier, France; [Planchard, D.] Inst Gustave Roussy, Villejuif, France; [Hiret, S.] Inst Cancerol Ouest, Site Rene Gauducheau, St Herblain, France; [Ostoros, G.] Natl Koranyi Inst Pulmonol, Budapest, Hungary; [Wadsworth, C.] AstraZeneca, Alderley Pk, England; [Melillo, G.; Jiang, H.; Huang, Y.; Dennis, P. A.] AstraZeneca, Gaithersburg, MD USA; [Ozguroglu, M.] Istanbul Univ, Cerrahpasa Med Sch, Istanbul, Turkey</t>
  </si>
  <si>
    <t>Antonia, SJ (reprint author), H Lee Moffitt Canc Ctr &amp; Res Inst, 12902 Magnolia Dr,MRC 3-E, Tampa, FL 33612 USA.</t>
  </si>
  <si>
    <t>de Castro, J; Tagliaferri, P; de Lima, VCC; Ng, S; Thomas, M; Arunachalam, A; Cao, X; Kothari, S; Burke, T; Myeong, H; Grattan, A; Lee, DH</t>
  </si>
  <si>
    <t>Systemic therapy treatment patterns in patients with advanced non-small cell lung cancer (NSCLC): PIvOTAL study</t>
  </si>
  <si>
    <t>EUROPEAN JOURNAL OF CANCER CARE</t>
  </si>
  <si>
    <t>[de Castro, J.] Hosp Univ La Paz IDIPAZ, Med Oncol Serv, Madrid, Spain; [Tagliaferri, P.] Azienda Osped Univ Mater Domini, Catanzaro, Italy; [Tagliaferri, P.] Magna Graecia Univ Catanzaro, Dipartimento Med Sperimentale &amp; Clin, Catanzaro, Italy; [de Lima, V. C. C.] AC Camargo Canc Ctr, Dept Med Oncol, Sao Paulo, Brazil; [Ng, S.] Bendigo Hlth, Bendigo Canc Ctr, Bendigo, Vic, Australia; [Thomas, M.] Univ Klinikum Heidelberg, Translat Lung Res Ctr Heidelberg TLRC H, Thoraxklin, Internist Onkol Thoraxtumoren, Heidelberg, Germany; [Thomas, M.] German Ctr Lung Res DZL, Heidelberg, Germany; [Arunachalam, A.; Cao, X.; Kothari, S.; Burke, T.] Merck &amp; Co Inc, Ctr Observat &amp; Real World Evidence CORE, Rahway, NJ 07065 USA; [Myeong, H.] MSD Korea, Oncol Global Med Affairs, Seoul, South Korea; [Grattan, A.] MSD Australia, Macquarie Pk, NSW, Australia; [Lee, D. H.] Univ Ulsan, Dept Oncol, Asan Med Ctr, Coll Med, Seoul, South Korea</t>
  </si>
  <si>
    <t>Kothari, S (reprint author), Merck &amp; Co Inc, Ctr Observat &amp; Real World Evidence CORE, Rahway, NJ 07065 USA.</t>
  </si>
  <si>
    <t>0961-5423</t>
  </si>
  <si>
    <t>1365-2354</t>
  </si>
  <si>
    <t>e12734</t>
  </si>
  <si>
    <t>Kothari, S; Arunachalam, A; Tsao, M; Lee, DH; Kambartel, K; Isobe, H; Huang, M; Barrios, CHE; Khattak, A; de Marinis, F; Cao, X; Burke, T; Lopez, MA; De Castro, J</t>
  </si>
  <si>
    <t>UTILIZATION AND TREATMENT PATTERNS AMONG PATIENTS WITH ADVANCED NON-SMALL CELL LUNG CANCER RECEIVING PREDICTIVE MOLECULAR BIOMARKER (BMX) TESTS</t>
  </si>
  <si>
    <t>[Kothari, S.; Cao, X.] Merck &amp; Co Inc, Kenilworth, NJ USA; [Arunachalam, A.] Merck &amp; Co Inc, N Wales, PA USA; [Tsao, M.] Univ Hlth Network, Princess Margaret Canc Ctr, Toronto, ON, Canada; [Lee, D. H.] Univ Ulsan, Coll Med, Asan Med Ctr, Seoul, South Korea; [Kambartel, K.] Bethanien Hosp, Moers, Germany; [Isobe, H.] KKR Sapporo Med Ctr, Sapporo, Hokkaido, Japan; [Huang, M.] Kaohsiung Med Univ, Kaohsiung Med Univ Hosp, Kaohsiung, Taiwan; [Escosteguy Barrios, C. H.] PUCRS Sch Med, Porto Alegre, RS, Brazil; [Khattak, A.] Flona Stanley Hosp, Murdoch, WA, Australia; [de Marinis, F.] European Inst Oncol, Milan, Italy; [Burke, T.] Merck &amp; Co Inc, Lebanon, NJ USA; [Lopez, M. A.] MSD, Madrid, Spain; [De Castro, J.] Hosp Univ La Paz, Madrid, Spain</t>
  </si>
  <si>
    <t>A400</t>
  </si>
  <si>
    <t>de Castro, J; Novello, S; Mazieres, J; Oh, IJ; Migliorino, MR; Helland, A; Dziadziuszko, R; Griesinger, F; de Marinis, F; Zeaiter, A; Cardona, A; Balas, B; Johannsdottir, H; Chlistalla, M; Smoljanovic, V; Wolf, J</t>
  </si>
  <si>
    <t>CNS efficacy results from the phase III ALUR study of alectinib vs chemotherapy in previously treated ALK plus NSCLC</t>
  </si>
  <si>
    <t>[de Castro, J.] Univ Hosp, Dept Med Oncol, La Paz, Spain; [Novello, S.] Univ Turin, Dept Oncol, Turin, Italy; [Mazieres, J.] Toulouse Univ Hosp, Thorac Oncol Dept, Toulouse, France; [Oh, I-J.] Chonnam Natl Univ, Dept Internal Med, Hwasun Hosp, Jeonnam, South Korea; [Migliorino, M. R.] AO San Camillo Forlanini, Oncol, Rome, Italy; [Helland, A.] Inst Canc Res, Dept Canc Genet, Oslo, Norway; [Helland, A.] Inst Canc Res, Dept Oncol, Oslo, Norway; [Helland, A.] Univ Hosp, Radiumhosp, Oslo, Norway; [Zeaiter, A.] Oslo Univ Hosp, Radiumhosp, Oslo, Norway; [Dziadziuszko, R.] Med Univ Gdansk, Dept Radiotherapy &amp; Oncol, Gdansk, Poland; [Griesinger, F.] Pius Hosp, Dept Hematol &amp; Oncol, Oldenburg, Germany; [de Marinis, F.] European Inst Oncol, Div Thorac Oncol, Milan, Italy; [Zeaiter, A.; Cardona, A.; Balas, B.; Johannsdottir, H.; Chlistalla, M.; Smoljanovic, V.] F Hoffmann La Roche Ltd, Oncol, Basel, Switzerland; [Wolf, J.] Univ Hosp Cologne, Ctr Intergrated Oncol, Cologne, Germany</t>
  </si>
  <si>
    <t>Gonzalez-Cao, M; Martinez-Picado, J; Pulla, MP; Clotet, B; Juan, O; Dalmau, J; Moran, T; Mayerhans, A; De Castro, J; Blanco, J; Blanco, R; Caro, RB; Karachaliou, N; Garcia-Corbacho, J; Molina, MA; Brander, C; Rosell, R</t>
  </si>
  <si>
    <t>A phase II exploratory study of durvalumab (MEDI4736) in HIV-1 patients with advanced solid tumors</t>
  </si>
  <si>
    <t>[Gonzalez-Cao, M.; Molina, M. A.] Quiron Dexeus Univ Hosp, Oncol Dept, Barcelona, Spain; [Martinez-Picado, J.; Clotet, B.; Dalmau, J.; Blanco, J.] Hosp Badalona Germans Trias &amp; Pujol, AIDS Res Inst, Badalona, Spain; [Provencio Pulla, M.] Hosp Puerta Hierro Majadahonda, Med Oncol, Majadahonda, Spain; [Juan, O.] Hosp Univ &amp; Politecn La Fe, Med Oncol, Valencia, Spain; [Moran, T.] Hosp Badalona Germans Trias &amp; Pujol, Med Oncol, Badalona, Spain; [Mayerhans, A.] Univ Pompeu Fabra, ICREA, Barcelona, Spain; [De Castro, J.] Hosp La Paz, Med Oncol, Madrid, Spain; [Blanco, R.] Mutua Terrassa, Med Oncol, Barcelona, Spain; [Bernabe Caro, R.] Hosp Univ Virgen del Rocio, Med Oncol, Seville, Spain; [Karachaliou, N.] Hosp Sagrado Corazon, Med Oncol, Barcelona, Spain; [Garcia-Corbacho, J.] Hosp Clin Barcelona, Oncol Dept, Barcelona, Spain; [Rosell, R.] Hosp Badalona Germans Trias &amp; Pujol, ICO Badalona, Catalan Inst Oncol, Med Oncol, Badalona, Spain</t>
  </si>
  <si>
    <t>Gandhi, L; Ou, SHI; Shaw, AT; Barlesi, F; Dingemans, AMC; Kim, DW; Camidge, DR; Hughes, BGM; Yang, JCH; de Castro, J; Crino, L; Lena, H; Do, P; Golding, S; Bordogna, W; Zeaiter, A; Kotb, A; Gadgeel, S</t>
  </si>
  <si>
    <t>Efficacy of alectinib in central nervous system metastases in crizotinib-resistant ALK-positive non-small-cell lung cancer: Comparison of RECIST 1.1 and RANO-HGG criteria</t>
  </si>
  <si>
    <t>[Gandhi, Leena] NYU, Sch Med, Dept Med, Perlmutter Canc Ctr, New York, NY USA; [Ou, Sai-Hong Ignatius] Univ Calif Irvine, Sch Med, Chao Family Comprehens Canc Ctr, Dept Med, Orange, CA 92668 USA; [Shaw, Alice T.] Massachusetts Gen Hosp, Dept Thorac Oncol, Boston, MA 02114 USA; [Barlesi, Fabrice] Aix Marseille Univ, AP HM, Multidisciplinary Oncol &amp; Therapeut Innovat Dept, Marseille, France; [Dingemans, Anne-Marie C.] Maastricht Univ, Med Ctr, Dept Resp Med, Maastricht, Netherlands; [Kim, Dong-Wan] Seoul Natl Univ Hosp, Dept Internal Med, Seoul, South Korea; [Camidge, D. Ross] Univ Colorado, Ctr Canc, Dept Med, Denver, CO 80262 USA; [Hughes, Brett G. M.] Univ Queensland, Dept Oncol, Prince Charles Hosp, Brisbane, Qld, Australia; [Hughes, Brett G. M.] Univ Queensland, Sch Med, Brisbane, Qld, Australia; [Yang, James C. -H.] Natl Taiwan Univ Hosp, Dept Oncol, Taipei, Taiwan; [Yang, James C. -H.] Natl Taiwan Univ, Canc Ctr, Taipei, Taiwan; [de Castro, Javier] Hosp Univ La Paz, Med Oncol Dept, Madrid, Spain; [Crino, Lucio] IRCCS, Ist Sci Romagnolo Studio &amp; Ric Tumori, Dept Oncol, Meldola, Italy; [Lena, Herve] Ctr Hosp Univ Rennes, Pulmonol Dept, Rennes, France; [Do, Pascal] Ctr Francois Baclesse, Med Thorac Oncol, Caen, France; [Golding, Sophie] F Hoffmann La Roche Ltd, Biostat Dept, Basel, Switzerland; [Bordogna, Walter] F Hoffmann La Roche Ltd, Prod Dev Oncol, Basel, Switzerland; [Zeaiter, Ali] F Hoffmann La Roche Ltd, Pharmaceut Div, Basel, Switzerland; [Kotb, Ahmed] F Hoffmann La Roche Ltd, Global Med Affairs Oncol, Basel, Switzerland; [Gadgeel, Shirish] Wayne State Univ, Karmanos Canc Inst, Dept Oncol, Detroit, MI USA</t>
  </si>
  <si>
    <t>Gandhi, L (reprint author), NYU, Perlmutter Canc Ctr, 160 E 34th St, New York, NY 10003 USA.</t>
  </si>
  <si>
    <t>Carrascoso, C; Zittersteijn, HA; Pintado-Berninches, L; Lozano, ML; Sastre, L; Bueren, JA; Perona, R; Guenechea, G</t>
  </si>
  <si>
    <t>GENERATION OF X-LINKED DYSKERATOSIS CONGENITA-LIKE HUMAN HEMATOPOIETIC STEM CELLS</t>
  </si>
  <si>
    <t>[Carrascoso, C.; Zittersteijn, H. A.; Lozano, M. L.; Bueren, J. A.; Guenechea, G.] Ctr Invest Energet Medioambientales &amp; Tecnol CIEM, Div Hematopoiet Innovat Therapies, Madrid, Spain; [Carrascoso, C.; Zittersteijn, H. A.; Lozano, M. L.; Bueren, J. A.; Guenechea, G.] Inst Invest Sanitaria Fdn Jimenez Diaz IIS FJD UA, Madrid, Spain; [Carrascoso, C.; Zittersteijn, H. A.; Pintado-Berninches, L.; Lozano, M. L.; Sastre, L.; Bueren, J. A.; Perona, R.; Guenechea, G.] CIBERER, Madrid, Spain; [Pintado-Berninches, L.; Sastre, L.; Perona, R.] Inst Invest Biomed Alberto Sols CSIC UAM, Madrid, Spain</t>
  </si>
  <si>
    <t>Isla, D; Majem, M; Vinolas, N; Artal, A; Blasco, A; Felip, E; Garrido, P; Remon, J; Baquedano, M; Borras, JM; Trill, MD; Garcia-Campelo, R; Juan, O; Leon, C; Lianes, P; Lopez-Rios, F; Molins, L; Planchuelo, MA; Cobo, M; Paz-Ares, L; Trigo, JM; de Castro, J</t>
  </si>
  <si>
    <t>A consensus statement on the gender perspective in lung cancer</t>
  </si>
  <si>
    <t>[Isla, D.; Baquedano, M.] Lozano Blesa Clin Univ Hosp, Dept Med Oncol, Avda San Juan Bosco 15, Zaragoza 50009, Spain; [Majem, M.] St Pau Univ Hosp, Dept Med Oncol, Barcelona, Spain; [Vinolas, N.] Clin Hosp, Dept Med Oncol, Barcelona, Spain; [Artal, A.] Miguel Servet Univ Hosp, Dept Med Oncol, Zaragoza, Spain; [Blasco, A.] Valencia Gen Univ Hosp, Dept Med Oncol, Valencia, Spain; [Felip, E.] Vall dHebron Univ Hosp, Dept Med Oncol, Barcelona, Spain; [Garrido, P.] Ramon &amp; Cajal Univ Hosp, Dept Med Oncol, Madrid, Spain; [Remon, J.; Lianes, P.] Mataro Univ Hosp, Dept Med Oncol, Barcelona, Spain; [Borras, J. M.] Univ Barcelona, Spanish Natl Hlth Syst, Canc Strategy, Barcelona, Spain; [Die Trill, M.] Atrium, Psycooncol &amp; Clin Psychol, Madrid, Spain; [Garcia-Campelo, R.] A Coruna Univ Hosp, Dept Med Oncol, La Coruna, Spain; [Juan, O.] La Fe Univ Hosp, Dept Med Oncol, Valencia, Spain; [Leon, C.] Terrassa Hosp, Psycooncol Unit, Sabadell, Spain; [Leon, C.] Parc Tauli Univ Hosp, Sabadell, Spain; [Lopez-Rios, F.] HM Sanchinarro Univ Hosp, Dept Pathol, Targeted Therapies Lab, Madrid, Spain; [Molins, L.] Clin Hosp, Dept Thorac Surg, Barcelona, Spain; [Planchuelo, M. A.] Consejeria Sanidad, Humanizat Healthcare Dept, Madrid, Spain; [Cobo, M.] Virgen Victoria Univ Hosp, Dept Med Oncol, Malaga, Spain; [Paz-Ares, L.] 12 Octubre Univ Hosp, Dept Med Oncol, Madrid, Spain; [Trigo, J. M.] Virgen Victoria Univ Hosp, Dept Med Oncol, Malaga, Spain; [de Castro, J.] La Paz Univ Hosp, Dept Med Oncol, Madrid, Spain</t>
  </si>
  <si>
    <t>Isla, D (reprint author), Lozano Blesa Clin Univ Hosp, Dept Med Oncol, Avda San Juan Bosco 15, Zaragoza 50009, Spain.</t>
  </si>
  <si>
    <t>De Castro, J; Gonzalez-Larriba, JL; Vazquez, S; Massuti, B; Sanchez-Torres, JM; Domine, M; Garrido, P; Calles, A; Artal, A; Collado, R; Garcia, R; Sereno, M; Majem, M; Macias, J; Juan, O; Gomez-Codina, J; Hernandez, B; Lazaro, M; Ortega, AL; Cobo, M; Trigo, JM; Carcereny, E; Rolfo, C; Macia, S; Munoz, J; Diz, P; Mendez, M; Rosillo, F; Paz-Ares, L; Cardona, JV; Isla, D</t>
  </si>
  <si>
    <t>Long-term survival in advanced non-squamous NSCLC patients treated with first-line bevacizumab-based therapy</t>
  </si>
  <si>
    <t>[De Castro, J.] Hosp Univ La Paz IDIPAZ, Med Oncol Unit, Dept Translat Oncol, Paseo Castellana 261, Madrid 28046, Spain; [Gonzalez-Larriba, J. L.] Hosp Clin Univ San Carlos, Madrid, Spain; [Vazquez, S.] Hosp Univ Lucus Augusti, Lugo, Spain; [Massuti, B.] Hosp Gen Univ Alicante, Alicante, Spain; [Sanchez-Torres, J. M.] MD Anderson Canc Ctr Madrid, Madrid, Spain; [Domine, M.] Fdn Jimenez Diaz, Madrid, Spain; [Garrido, P.] Hosp Ramon &amp; Cajal, Madrid, Spain; [Calles, A.] Ctr Integral Oncol Clara Campal, Madrid, Spain; [Artal, A.] Hosp Univ Miguel Servet, Zaragoza, Spain; [Collado, R.] Hosp San Pedro de Alcantara, Caceres, Spain; [Garcia, R.] Hosp Univ Gregorio Maranon, Madrid, Spain; [Sereno, M.] Hosp Infanta Sofia, Madrid, Spain; [Majem, M.] Hosp Santa Creu &amp; Sant Pau, Barcelona, Spain; [Macias, J. A.] Hosp Gen Univ Morales Meseguer, Murcia, Spain; [Juan, O.] Hosp Arnau Vilanova, Valencia, Spain; [Gomez-Codina, J.] Hosp La Fe, Valencia, Spain; [Hernandez, B.] Hosp Navarra, Complejo Hosp Navarra, Pamplona, Spain; [Lazaro, M.] Complexo Hosp Univ Vigo, Pontevedra, Spain; [Ortega, A. L.] Complejo Hosp Jaen, Jaen, Spain; [Cobo, M.] Hosp Reg Univ Carlos Haya, Malaga, Spain; [Trigo, J. M.] Hosp Univ Virgen de la Victoria, Malaga, Spain; [Carcereny, E.] Hosp Badalona Germans Trias &amp; Pujol, Inst Catala Oncol, Barcelona, Spain; [Rolfo, C.] Univ Antwerp Hosp, Antwerp, Belgium; [Macia, S.] Hosp Gen Univ Elda, Alicante, Spain; [Munoz, J.] Hosp Univ Doctor Peset, Valencia, Spain; [Diz, P.] Complejo Asistencial Univ Leon, Leon, Spain; [Mendez, M.] Hosp Univ Mostoles, Madrid, Spain; [Rosillo, F.] Complejo Hosp Torrecardenas, Almeria, Spain; [Paz-Ares, L.] Hosp Univ Virgen del Rocio, Seville, Spain; [Cardona, J. V.] Roche Farma SA, Madrid, Spain; [Isla, D.] Hosp Clin Univ Lozano Blesa, Zaragoza, Spain</t>
  </si>
  <si>
    <t>De Castro, J (reprint author), Hosp Univ La Paz IDIPAZ, Med Oncol Unit, Dept Translat Oncol, Paseo Castellana 261, Madrid 28046, Spain.</t>
  </si>
  <si>
    <t>Cloughesy, T; Finocchiaro, G; Belda-Iniesta, C; Recht, L; Brandes, AA; Pineda, E; Mikkelsen, T; Chinot, OL; Balana, C; Macdonald, DR; Westphal, M; Hopkins, K; Weller, M; Bais, C; Sandmann, T; Bruey, JM; Koeppen, H; Liu, B; Verret, W; Phan, SC; Shames, DS</t>
  </si>
  <si>
    <t>Randomized, Double-Blind, Placebo-Controlled, Multicenter Phase II Study of Onartuzumab Plus Bevacizumab Versus Placebo Plus Bevacizumab in Patients With Recurrent Glioblastoma: Efficacy, Safety, and Hepatocyte Growth Factor and O-6-Methylguanine-DNA Methyltransferase Biomarker Analyses</t>
  </si>
  <si>
    <t>JOURNAL OF CLINICAL ONCOLOGY</t>
  </si>
  <si>
    <t>[Cloughesy, Timothy] Univ Calif Los Angeles, Los Angeles, CA USA; [Recht, Lawrence] Stanford Canc Ctr, Stanford, CA USA; [Bais, Carlos; Sandmann, Thomas; Bruey, Jean-Marie; Koeppen, Hartmut; Liu, Bo; Verret, Wendy; Phan, See-Chun; Shames, David S.] Genentech Inc, San Francisco, CA 94080 USA; [Mikkelsen, Tom] Henry Ford Hosp, Detroit, MI 48202 USA; [Finocchiaro, Gaetano] Ist Neurol Carlo Besta, Milan, Italy; [Brandes, Alba A.] IRCCS, Azienda Unita Sanit Locale, Inst Neurol Sci, Bologna, Italy; [Belda-Iniesta, Cristobal] Univ Hosp HM Sanchinarro, Ctr Integral Oncol Clara Campal, Madrid, Spain; [Pineda, Estela] Hosp Clin Barcelona, Barcelona, Spain; [Balana, Carmen] Hosp Badalona Germans Trias &amp; Pujol, Inst Catala Oncol Badalona, Barcelona, Spain; [Chinot, Olivier L.] Aix Marseille Univ, AP HM, Marseille, France; [Macdonald, David R.] London Hlth Sci Ctr, London, ON, Canada; [Westphal, Manfred] Univ Clin Hamburg Eppendorf, Hamburg, Germany; [Hopkins, Kirsten] Bristol Haematol &amp; Oncol Ctr, Bristol, Avon, England; [Weller, Michael] Univ Zurich Hosp, Zurich, Switzerland</t>
  </si>
  <si>
    <t>Cloughesy, T (reprint author), Univ Calif Los Angeles, Neurooncol Program, 710 Westwood Plaza,Suite 1-230, Los Angeles, CA 90095 USA.</t>
  </si>
  <si>
    <t>0732-183X</t>
  </si>
  <si>
    <t>JAN 20</t>
  </si>
  <si>
    <t>Garcia-Romero, N; Carrion-Navarro, J; Esteban-Rubio, S; Lazaro-Ibanez, E; Peris-Celda, M; Alonso, MM; Guzman-De-Villoria, J; Fernandez-Carballal, C; de Mendivil, AO; Garcia-Duque, S; Escobedo-Lucea, C; Prat-Acin, R; Belda-Iniesta, C; Ayuso-Sacido, A</t>
  </si>
  <si>
    <t>DNA sequences within glioma-derived extracellular vesicles can cross the intact blood-brain barrier and be detected in peripheral blood of patients</t>
  </si>
  <si>
    <t>[Garcia-Romero, Noemi; Carrion-Navarro, Josefa; Esteban-Rubio, Susana; Ortiz de Mendivil, Ana; Garcia-Duque, Sara; Belda-Iniesta, Cristobal; Ayuso-Sacido, Angel] HM Hosp, Fdn Invest HM Hosp, Madrid, Spain; [Garcia-Romero, Noemi; Ayuso-Sacido, Angel] IMDEA Nanosci, Madrid, Spain; [Carrion-Navarro, Josefa; Esteban-Rubio, Susana; Belda-Iniesta, Cristobal; Ayuso-Sacido, Angel] Univ San Pablo, CEU, Fac Med IMMA, Madrid, Spain; [Lazaro-Ibanez, Elisa; Escobedo-Lucea, Carmen] Univ Helsinki, Fac Pharm, Div Pharmaceut Biosci, Helsinki, Finland; [Peris-Celda, Maria] Univ Pittsburgh, Sch Med, Dept Neurolog Surg, Pittsburgh, PA USA; [Alonso, Marta M.] Clin Univ Navarra, CIMA, Pamplona, Spain; [Guzman-De-Villoria, Juan] Univ Gregorio Maranon, Gen Hosp, Serv Radiodiagnost, Madrid, Spain; [Fernandez-Carballal, Carlos] Univ Gregorio Maranon, Gen Hosp, Serv Neurocirugia, Madrid, Spain; [Prat-Acin, Ricardo] Hosp Univ Fe, Dept Neurocirugia, Valencia, Spain</t>
  </si>
  <si>
    <t>Ayuso-Sacido, A (reprint author), HM Hosp, Fdn Invest HM Hosp, Madrid, Spain.; Ayuso-Sacido, A (reprint author), IMDEA Nanosci, Madrid, Spain.; Ayuso-Sacido, A (reprint author), Univ San Pablo, CEU, Fac Med IMMA, Madrid, Spain.</t>
  </si>
  <si>
    <t>Vera, O; Jimenez, J; Pernia, O; Rodriguez-Antolin, C; Rodriguez, C; Cabo, FS; Soto, J; Rosas, R; Lopez-Magallon, S; Rodriguez, IE; Dopazo, A; Rojo, F; Belda, C; Alvarez, R; Valentin, J; Benitez, J; Perona, R; De Castro, J; de Caceres, II</t>
  </si>
  <si>
    <t>DNA Methylation of miR-7 is a Mechanism Involved in Platinum Response through MAFG Overexpression in Cancer Cells</t>
  </si>
  <si>
    <t>THERANOSTICS</t>
  </si>
  <si>
    <t>[Vera, Olga; Jimenez, Julia; Pernia, Olga; Rodriguez-Antolin, Carlos; Rodriguez, Carmen; Soto, Javier; Rosas, Rocio; Ibanez de Caceres, Inmaculada] La Paz Univ Hosp, INGEMM, Canc Epigenet Lab, Madrid, Spain; [Vera, Olga; Jimenez, Julia; Pernia, Olga; Rodriguez-Antolin, Carlos; Soto, Javier; Rosas, Rocio; Esteban Rodriguez, Isabel; Perona, Rosario; De Castro, Javier; Ibanez de Caceres, Inmaculada] IdiPAZ, Biomarkers &amp; Expt Therapeut Canc, Madrid, Spain; [Sanchez Cabo, Fatima] Ctr Nacl Invest Cardiovasc Madrid, Bioinformat Unit, Madrid, Spain; [Lopez-Magallon, Sara] La Paz Univ Hosp, Dept Obstet &amp; Gynecol, Madrid, Spain; [Esteban Rodriguez, Isabel] La Paz Univ Hosp, Dept Pathol, Madrid, Spain; [Dopazo, Ana] Ctr Nacl Invest Cardiovasc, Genom Unit, Madrid, Spain; [Rojo, Federico] Univ Hosp Fdn Jimenez Diaz, Dept Pathol, Madrid, Spain; [Belda, Cristobal; Alvarez, Rafael] HM Hosp, Dept Oncol, Madrid, Spain; [Valentin, Jaime] IdiPAZ, Translat Res Pediat Oncol Hematopoiet Transplanta, Madrid, Spain; [Benitez, Javier] Spanish Natl Canc Res Ctr CNIO, Human Genet Grp, Madrid, Spain; [Benitez, Javier; Perona, Rosario] Spanish Network Rare Dis CIBERER, Madrid, Spain; [Perona, Rosario] Inst Biomed Res CSIC UAM, CIBER Rare Dis, Dept Anim Models Human Dis, Madrid, Spain</t>
  </si>
  <si>
    <t>De Castro, J; de Caceres, II (reprint author), IdiPAZ, Canc Epigenet Lab, INGEMM, Biomarkers &amp; Expt Therapeut Canc, Paseo Castellana 261, Madrid 28046, Spain.</t>
  </si>
  <si>
    <t>1838-7640</t>
  </si>
  <si>
    <t>Planas, L; Arias-Salgado, EG; Roldan, IB; Montes, A; Esquinas, C; Zygmunt, VV; Luburich, P; Llatjos, R; Machahua, C; Rivera, P; Pintado-Berninches, L; Leiro, V; Balcells, E; Sala, E; Cortijo, J; Dorca, J; Perona, R; Selman, M; Molina-Molina, M</t>
  </si>
  <si>
    <t>Clinical Predictive Factors And Prognostic Implications Of Telomere Shortening In Sporadic And Familial Idiopathic Pulmonary Fibrosis</t>
  </si>
  <si>
    <t>[Planas, L.; Montes, A.; Esquinas, C.; Vicens Zygmunt, V.; Luburich, P.; Llatjos, R.; Machahua, C.; Rivera, P.; Leiro, V.; Balcells, E.; Sala, E.; Cortijo, J.; Dorca, J.; Molina-Molina, M.] Univ Hosp Bellvitge, Lhospitalet De Llobregat, Spain; [Garcia Arias-Salgado, E.] Adv Med Projects, Madrid, Spain; [Buendia Roldan, I.; Selman, M.] Inst Nacl Enfermedades Resp Ismael Cosio Villegas, Mexico City, DF, Mexico; [Pintado-Berninches, L.; Perona, R.] UAM, CSIC, Biomed Res Inst, CIBERER,IDIPaz, Madrid, Spain</t>
  </si>
  <si>
    <t>Hirsch, FR; Govindan, R; Zvirbule, Z; Braiteh, F; Rittmeyer, A; Belda-Iniesta, C; Isla, D; Cosgriff, T; Boyer, M; Ueda, M; Phan, S; Gandara, DR</t>
  </si>
  <si>
    <t>Efficacy and Safety Results From a Phase II, Placebo-Controlled Study of Onartuzumab Plus First-Line Platinum-Doublet Chemotherapy for Advanced Squamous Cell Non-Small-Cell Lung Cancer</t>
  </si>
  <si>
    <t>CLINICAL LUNG CANCER</t>
  </si>
  <si>
    <t>[Hirsch, Fred R.] Univ Colorado, Ctr Canc, Med &amp; Pathol, Denver, CO 80045 USA; [Govindan, Ramaswamy] Washington Univ, Div Oncol, St Louis, MO USA; [Zvirbule, Zanete] Riga Eastern Clin Univ Hosp, Latvian Oncol Ctr, Dept Med Oncol, Riga, Latvia; [Braiteh, Fadi] Comprehens Canc Ctr Nevada, Dept Translat Oncol, Henderson, NV USA; [Rittmeyer, Achim] Lungenfachklin Immenhausen, Thorac Oncol, Immenhausen, Germany; [Belda-Iniesta, Cristobal] Ctr Integral Oncol Clara Campal, Div Med Oncol, Madrid, Spain; [Isla, Dolores] Hosp Univ Lozano Blesa, Dept Med Oncol, Zaragoza, Spain; [Cosgriff, Thomas] Crescent City Res Consortium, Div Hematol Oncol, Marrero, LA USA; [Boyer, Michelle] F Hoffmann La Roche Ltd, Dept Clin Sci, Welwyn Garden City, Herts, England; [Ueda, Masamichi] Genentech Inc, Oncol Biostat, San Francisco, CA 94080 USA; [Phan, See] Genentech Inc, Prod Dev Oncol, San Francisco, CA 94080 USA; [Gandara, David R.] Univ Calif Davis, Ctr Canc, Div Hematol Oncol, Sacramento, CA 95817 USA</t>
  </si>
  <si>
    <t>Hirsch, FR (reprint author), Univ Colorado, Ctr Canc, Med &amp; Pathol, Denver, CO 80045 USA.</t>
  </si>
  <si>
    <t>1525-7304</t>
  </si>
  <si>
    <t>Chabot, P; Hsia, TC; Ryu, JS; Gorbunova, V; Belda-Iniesta, C; Ball, D; Kio, E; Mehta, M; Papp, K; Qin, Q; Qian, J; Holen, KD; Giranda, V; Suh, JH</t>
  </si>
  <si>
    <t>Veliparib in combination with whole-brain radiation therapy for patients with brain metastases from non-small cell lung cancer: results of a randomized, global, placebo-controlled study</t>
  </si>
  <si>
    <t>JOURNAL OF NEURO-ONCOLOGY</t>
  </si>
  <si>
    <t>[Chabot, Pierre] Hop Maison Neuve Rosemont, Montreal, PQ, Canada; [Hsia, Te-Chun] China Med Univ, China Med Univ Hosp, Taichung, Taiwan; [Ryu, Jeong-Seon] Inha Univ Hosp, Incheon, South Korea; [Gorbunova, Vera] NN Blokhin Russian Canc Res Ctr, Moscow, Russia; [Belda-Iniesta, Cristobal] Ctr Integral Oncol Clara Campal HM Sanchinarro, Madrid, Spain; [Ball, David] Peter MacCallum Canc Ctr, Melbourne, Vic, Australia; [Kio, Ebenezer] IU Hlth Goshen Ctr Canc Care, Goshen, IN USA; [Mehta, Minesh] Univ Maryland, College Pk, MD 20742 USA; [Papp, Katherine; Qin, Qin; Qian, Jane; Holen, Kyle D.; Giranda, Vince] AbbVie Inc, Chicago, IL USA; [Suh, John H.] Cleveland Clin, 9500 Euclid Ave, Cleveland, OH 44195 USA</t>
  </si>
  <si>
    <t>Suh, JH (reprint author), Cleveland Clin, 9500 Euclid Ave, Cleveland, OH 44195 USA.</t>
  </si>
  <si>
    <t>0167-594X</t>
  </si>
  <si>
    <t>Cruz, P; de Lujan, L; de Castro, J</t>
  </si>
  <si>
    <t>Management Difficulties in a Patient with EGFR-mutation Positive Lung Adenocarcinoma and Cerebral Metastases</t>
  </si>
  <si>
    <t>[Cruz, Patricia; de Lujan, Leticia; de Castro, Javier] Hosp Univ La Paz, Dept Oncol Med, Madrid, Spain</t>
  </si>
  <si>
    <t>Cruz, P (reprint author), Hosp Univ La Paz, Dept Oncol Med, Madrid, Spain.</t>
  </si>
  <si>
    <t>Isla, D; De Castro, J; Juan, O; Grau, S; Orofino, J; Gordo, R; Rubio-Terres, C; Rubio-Rodriguez, D</t>
  </si>
  <si>
    <t>Costs of adverse events associated with erlotinib or afatinib in first-line treatment of advanced EGFR-positive non-small cell lung cancer</t>
  </si>
  <si>
    <t>CLINICOECONOMICS AND OUTCOMES RESEARCH</t>
  </si>
  <si>
    <t>[Isla, Dolores] Clin Univ Hosp Lozano Blesa, Dept Med Oncol, Zaragoza, Spain; [De Castro, Javier] Univ Hosp La Paz, Dept Med Oncol, Madrid, Spain; [Juan, Oscar] Universitary &amp; Polytech Hosp La Fe, Dept Med Oncol, Valencia, Spain; [Grau, Santiago] Hosp del Mar, Dept Pharm, Barcelona, Spain; [Orofino, Javier; Gordo, Rocio] Roche Farma SA, Hlth Econ, Madrid, Spain; [Rubio-Terres, Carlos; Rubio-Rodriguez, Dario] Hlth Econ, Hlth Value, Madrid, Spain</t>
  </si>
  <si>
    <t>Rubio-Rodriguez, D (reprint author), Hlth Value, C Virgen de Aranzazu 21, Madrid 28034, Spain.</t>
  </si>
  <si>
    <t>1178-6981</t>
  </si>
  <si>
    <t>High expression of MKP1/DUSP1 counteracts glioma stem cell activity and mediates HDAC inhibitor response.</t>
  </si>
  <si>
    <t>Arrizabalaga, Olatz; Moreno-Cugnon, Leire; Auzmendi-Iriarte, Jaione; Aldaz, Paula; de Caceres, Inmaculada Ibanez; Garros-Regulez, Laura; Moncho-Amor, Veronica; Torres-Bayona, Sergio; Pernia, Olga; Pintado-Berninches, Laura; Carrasco-Ramirez, Patricia; Cortes-Sempere, Maria; Rosas, Rocio; Sanchez-Gomez, Pilar; Ruiz, Irune; Caren, Helena; Pollard, Steven; Garcia, Idoia; Sacido, Angel-Ayuso; Lovell-Badge, Robin; Belda-Iniesta, Cristobal; Sampron, Nicolas; Perona, Rosario; Matheu, Ander</t>
  </si>
  <si>
    <t>Oncogenesis</t>
  </si>
  <si>
    <t>2017 Dec 14</t>
  </si>
  <si>
    <t>Cellular oncology group, Biodonostia Health Research Institute, San Sebastian, Spain.</t>
  </si>
  <si>
    <t>2157-9024</t>
  </si>
  <si>
    <t>Extracellular vesicles compartment in liquid biopsies: Clinical application.</t>
  </si>
  <si>
    <t>Garcia-Romero, Noemi; Esteban-Rubio, Susana; Rackov, Gorjana; Carrion-Navarro, Josefa; Belda-Iniesta, Cristobal; Ayuso-Sacido, Angel</t>
  </si>
  <si>
    <t>Molecular aspects of medicine</t>
  </si>
  <si>
    <t>2017 Nov 25 (Epub 2017 Nov 25)</t>
  </si>
  <si>
    <t>Fundacion de Investigacion HM Hospitales, HM Hospitales, Madrid, Spain.</t>
  </si>
  <si>
    <t>1872-9452</t>
  </si>
  <si>
    <t>European journal of cancer care</t>
  </si>
  <si>
    <t>The Use of Peripheral Extracellular Vesicles for Identification of Molecular Biomarkers in a Solid Tumor Mouse Model.</t>
  </si>
  <si>
    <t>Garcia-Romero, Noemi; Rackov, Gorjana; Belda-Iniesta, Cristobal; Ayuso-Sacido, Angel</t>
  </si>
  <si>
    <t>Methods in molecular biology (Clifton, N.J.)</t>
  </si>
  <si>
    <t>397-406</t>
  </si>
  <si>
    <t>Instituto Madrileno de Estudios Avanzados, IMDEA Nanociencia, Madrid, Spain.</t>
  </si>
  <si>
    <t>1940-6029</t>
  </si>
  <si>
    <t>GASTRIC CANCER</t>
  </si>
  <si>
    <t>1436-3291</t>
  </si>
  <si>
    <t>Codony-Servat, J; Cuatrecasas, M; Asensio, E; Montironi, C; Martinez-Cardus, A; Marin-Aguilera, M; Horndler, C; Martinez-Balibrea, E; Rubini, M; Jares, P; Reig, O; Victoria, I; Gaba, L; Martin-Richard, M; Alonso, V; Escudero, P; Fernandez-Martos, C; Feliu, J; Mendez, JC; Mendez, M; Gallego, J; Salud, A; Rojo, F; Castells, A; Prat, A; Rosell, R; Garcia-Albeniz, X; Camps, J; Maurel, J</t>
  </si>
  <si>
    <t>Nuclear IGF-1R predicts chemotherapy and targeted therapy resistance in metastatic colorectal cancer</t>
  </si>
  <si>
    <t>BRITISH JOURNAL OF CANCER</t>
  </si>
  <si>
    <t>[Codony-Servat, Jordi; Marin-Aguilera, Mercedes; Reig, Oscar; Victoria, Ivan; Gaba, Lydia; Prat, Aleix; Maurel, Joan] Univ Barcelona, Hosp Clin, Med Oncol Dept,IDIBAPS, Translat Genom &amp; Targeted Therapeut Solid Tumors, C Villarroel 170, Barcelona 08036, Spain; [Codony-Servat, Jordi; Martinez-Cardus, Anna; Martinez-Balibrea, Eva; Rosell, Rafael] Hosp Badalona Germans Trias &amp; Pujol, Inst Catala Oncol, Med Oncol Serv, Crta Canyet S-N, Badalona 08916, Spain; [Cuatrecasas, Miriam; Montironi, Carla; Jares, Pedro] Univ Barcelona, Pathol Dept, Hosp Clin &amp; Tumour Bank Biobank, IDIBAPS, C Villarroel 170, Barcelona 08036, Spain; [Asensio, Elena; Castells, Antoni; Camps, Jordi] IDIBAPS, CIBERehd, Gastrointestinal &amp; Pancreat Oncol Grp, C Rossello 149-153, Barcelona 08036, Spain; [Horndler, Carlos] Hosp Miguel Servet, Pathol Serv, Paseo Isabel Catol 1-3, Zaragoza 50009, Spain; [Rubini, Michele] Univ Ferrara, Dept Expt &amp; Diagnost Med, Via Savonarola 9, I-44121 Ferrara, Italy; [Martin-Richard, Marta] Hosp Sant Pau, Dept Oncol, C Sant Quinti 89, Barcelona 08026, Spain; [Alonso, Vicente] Hosp Miguel Servet, Dept Oncol, Paseo Isabel Catol 1-3, Zaragoza 50009, Spain; [Escudero, Pilar] Univ Lozano Blesa, Hosp Clin, Dept Oncol, Av San Juan Bosco 15, Zaragoza 50009, Spain; [Fernandez-Martos, Carlos] Inst Valenciano Oncol, Dept Med Oncol, C Prof Beltran Baguena 8, Valencia 46009, Spain; [Feliu, Jaime] CIBERONC, Hosp La Paz, Dept Oncol, Pso Castellana 261, Madrid 28046, Spain; [Mendez, Jose Carlos] Ctr Oncol Galicia, Dept Oncol, C Doctor Camilo Veiras 1, La Coruna 15009, Spain; [Mendez, Miguel] Hosp Mostoles, Dept Oncol, Ri Jucar S-N, Mostoles 28935, Spain; [Gallego, Javier] Hosp Elche, Dept Oncol, C Almazara 11, Elche 03203, Spain; [Salud, Antonieta] Hosp Arnau Vilanova, Dept Oncol, Av Alcalde Rovira Roure 80, Lleida 25198, Spain; [Rojo, Federico] Fdn Jimenez Diaz Univ, Pathol Dept, Av Reyes Catol 2, Madrid 28040, Spain; [Garcia-Albeniz, Xabier] Harvard TH Chan Sch Publ Hlth, 677 Huntington Ave, Boston, MA 02115 USA; [Camps, Jordi] Univ Autonoma Barcelona, Dept Biol Cellular Fisiol &amp; Immunol, Unitat Biol Cellular &amp; Genet Med, E-08193 Barcelona, Spain</t>
  </si>
  <si>
    <t>Maurel, J (reprint author), Univ Barcelona, Hosp Clin, Med Oncol Dept,IDIBAPS, Translat Genom &amp; Targeted Therapeut Solid Tumors, C Villarroel 170, Barcelona 08036, Spain.; Camps, J (reprint author), IDIBAPS, CIBERehd, Gastrointestinal &amp; Pancreat Oncol Grp, C Rossello 149-153, Barcelona 08036, Spain.; Camps, J (reprint author), Univ Autonoma Barcelona, Dept Biol Cellular Fisiol &amp; Immunol, Unitat Biol Cellular &amp; Genet Med, E-08193 Barcelona, Spain.</t>
  </si>
  <si>
    <t>0007-0920</t>
  </si>
  <si>
    <t>Martin-Broto, J; Redondo, A; Valverde, C; Vaz, MA; Mora, J; del Muro, XG; Gutierrez, A; Tous, C; Carnero, A; Marcilla, D; Carranza, A; Sancho, P; Martinez-Trufero, J; Diaz-Beveridge, R; Cruz, J; Encinas, V; Taron, M; Moura, DS; Luna, P; Hindi, N; Lopez-Pousa, A</t>
  </si>
  <si>
    <t>Gemcitabine plus sirolimus for relapsed and progressing osteosarcoma patients after standard chemotherapy: a multicenter, single-arm phase II trial of Spanish Group for Research on Sarcoma (GEIS)</t>
  </si>
  <si>
    <t>[Martin-Broto, J.; Carranza, A.; Sancho, P.; Hindi, N.] Hosp Univ Virgen del Rocio, Dept Med Oncol, Seville, Spain; [Martin-Broto, J.; Tous, C.; Carnero, A.; Taron, M.; Moura, D. S.; Hindi, N.] Univ Seville, CSIC, HUVR, Inst Biomed Sevilla, Seville, Spain; [Redondo, A.] Hosp Univ La Paz, Inst Invest La Paz IdiPAZ, Dept Med Oncol, Madrid, Spain; [Valverde, C.] Hosp Univ Vall dHebron, Dept Med Oncol, Barcelona, Spain; [Vaz, M. A.] Hosp Univ Ramon &amp; Cajal, Dept Med Oncol, Madrid, Spain; [Mora, J.] Hosp St Joan de Deu, Dept Pediat Hematol &amp; Oncol, Barcelona, Spain; [Garcia del Muro, X.] Univ Barcelona, IDIBELL, Inst Catala Oncol, Barcelona, Spain; [Gutierrez, A.] Hosp Univ Son Espases, Dept Hematol, Palma De Mallorca, Illes Baleares, Spain; [Carnero, A.] CIBER Canc, Seville, Spain; [Marcilla, D.] Hosp Univ Virgen del Rocio, Dept Pathol, Seville, Spain; [Martinez-Trufero, J.] Hosp Univ Miguel Servet, Dept Med Oncol, Zaragoza, Spain; [Diaz-Beveridge, R.] Hosp Univ &amp; Politecn La Fe, Dept Med Oncol, Valencia, Spain; [Cruz, J.] Hosp Univ Canarias, Dept Med Oncol, Tenerife, Spain; [Encinas, V.] Hosp Univ Virgen del Rocio, Dept Radiol, Seville, Spain; [Luna, P.] Hosp Univ Son Espases, Dept Med Oncol, Palma De Mallorca, Illes Baleares, Spain; [Lopez-Pousa, A.] Hosp Santa Creu &amp; Sant Pau, Dept Med Oncol, Barcelona, Spain</t>
  </si>
  <si>
    <t>Martin-Broto, J (reprint author), Campus Hosp Univ Virgen del Rocio, Inst Biomed Sevilla IBiS, Avda Manuel Siurot S-N, Seville 41013, Spain.</t>
  </si>
  <si>
    <t>de Cedron, MG; Perez, RA; Sanchez-Martinez, R; Molina, S; Herranz, J; Feliu, J; Reglero, G; Enriquez, JA; de Molina, AR</t>
  </si>
  <si>
    <t>MicroRNA-661 modulates redox and metabolic homeostasis in colon cancer</t>
  </si>
  <si>
    <t>MOLECULAR ONCOLOGY</t>
  </si>
  <si>
    <t>[Gomez de Cedron, Marta; Sanchez-Martinez, Ruth; Molina, Susana; Herranz, Jesus; Reglero, Guillermo; Ramirez de Molina, Ana] CSIC, Mol Oncol &amp; Nutr Genom Canc Grp, Precis Nutr &amp; Canc Program, IMDEA Food Inst,CEI,UAM, Carretera Cantoblanco 8, Madrid, Spain; [Acin Perez, Rebeca; Antonio Enriquez, Jose] Spanish Natl Cardiovasc Res Ctr CNIC, Funct Genet Oxidat Phosphorylat Syst, Madrid, Spain; [Feliu, Jaime] La Paz Univ Hosp IdiPAZ UAM, Med Oncol, Madrid, Spain</t>
  </si>
  <si>
    <t>de Cedron, MG; de Molina, AR (reprint author), CSIC, Mol Oncol &amp; Nutr Genom Canc Grp, Precis Nutr &amp; Canc Program, IMDEA Food Inst,CEI,UAM, Carretera Cantoblanco 8, Madrid, Spain.</t>
  </si>
  <si>
    <t>1878-0261</t>
  </si>
  <si>
    <t>Redondo, A; Bague, S; Bernabeu, D; Ortiz-Cruz, E; Valverde, C; Alvarez, R; Martinez-Trufero, J; Lopez-Martin, JA; Correa, R; Cruz, J; Lopez-Pousa, A; Santos, A; del Muro, XG; Martin-Broto, J</t>
  </si>
  <si>
    <t>Malignant bone tumors (other than Ewing's): clinical practice guidelines for diagnosis, treatment and follow-up by Spanish Group for Research on Sarcomas (GEIS)</t>
  </si>
  <si>
    <t>CANCER CHEMOTHERAPY AND PHARMACOLOGY</t>
  </si>
  <si>
    <t>[Redondo, Andres; Bernabeu, Daniel; Ortiz-Cruz, Eduardo] Hosp La Paz, Paseo Castellama 261, Madrid 28046, Spain; [Bague, Silvia] Hosp Santa Creu &amp; Sant Pau, Carrer St Quinti 89, Barcelona 08026, Spain; [Valverde, Claudia] Hosp Valle De Hebron, Passeig Vall dHebron 119-129, Barcelona 08035, Spain; [Alvarez, Rosa] Hosp Gregorio Maranon, C Dr Esquerdo 46, Marid 28007, Spain; [Martinez-Trufero, Javier] Hosp Miguel Servet, Paseo Isabel la Catolica 1-3, Zaragoza 50009, Spain; [Lopez-Martin, Jose A.] Hosp 12 Octubre, Ctra Andalucia,Km 5-4, E-28041 Madrid, Spain; [Correa, Raquel] Hosp Virgen de la Victoria, Campus Teatinos S-N, Malaga 29010, Spain; [Cruz, Josefina] Hosp Univ Canarias, Carretera Ofra S-N, San Cristobal De Laguna 38320, Santa Cruz De T, Spain; [Lopez-Pousa, Antonio] Hosp Santa Creu &amp; Sant Pau, C Mas Casanovas 90, Barcelona 08041, Spain; [Santos, Aurelio; Martin-Broto, Javier] Hosp Virgen del Rocio, Ave Manuel Siurot S-N, Seville 41013, Spain; [Garcia del Muro, Xavier] Inst Catala Oncol Hosp, Avinguda GranVia Hosp 199-203, Barcelona, Spain</t>
  </si>
  <si>
    <t>Redondo, A (reprint author), Hosp La Paz, Paseo Castellama 261, Madrid 28046, Spain.</t>
  </si>
  <si>
    <t>0344-5704</t>
  </si>
  <si>
    <t>de Velasco, G; Trilla-Fuertes, L; Gamez-Pozo, A; Urbanowicz, M; Ruiz-Ares, G; Sepulveda, JM; Prado-Vazquez, G; Arevalillo, JM; Zapater-Moros, A; Navarro, H; Lopez-Vacas, R; Manneh, R; Otero, I; Villacampa, F; Paramio, JM; Vara, JAF; Castellano, D</t>
  </si>
  <si>
    <t>Urothelial cancer proteomics provides both prognostic and functional information</t>
  </si>
  <si>
    <t>[de Velasco, Guillermo; Ruiz-Ares, Gustavo; Sepulveda, Juan M.; Manneh, Ray; Otero, Irene; Castellano, Daniel] Univ Hosp 12 Octubre, Dept Med Oncol, I 12, Madrid, Spain; [Trilla-Fuertes, Lucia; Gamez-Pozo, Angelo; Prado-Vazquez, Guillermo; Zapater-Moros, Andrea; Lopez-Vacas, Rocio; Fresno Vara, Juan Angel] Inst Invest Hosp La Paz IdiPAZ, INGEMM, Mol Oncol &amp; Pathol Lab, Madrid, Spain; [Trilla-Fuertes, Lucia; Gamez-Pozo, Angelo; Fresno Vara, Juan Angel] Biomed Mol Med, Madrid, Spain; [Urbanowicz, Maria] Univ Hosp 12 Octubre, Dept Pathol, Madrid, Spain; [Arevalillo, Jorge M.; Navarro, Hilario] UNED, Dept Stat Operat Res &amp; Numer Anal, Madrid, Spain; [Villacampa, Felipe] Univ Hosp 12 Octubre, Dept Urol, Madrid, Spain; [Paramio, Jesus M.] Univ Hosp 12 Octubre, Biomed Res Inst, Mol &amp; Cell Oncol Grp, I 12, Madrid, Spain; [Paramio, Jesus M.] CIEMAT, Mol Oncol Unit, Madrid, Spain; [Villacampa, Felipe; Paramio, Jesus M.; Fresno Vara, Juan Angel; Castellano, Daniel] CIBERONC, Madrid, Spain</t>
  </si>
  <si>
    <t>de Velasco, G (reprint author), Univ Hosp 12 Octubre, Dept Med Oncol, I 12, Madrid, Spain.</t>
  </si>
  <si>
    <t>Martin, M; Chacon, JI; Anton, A; Plazaola, A; Garcia-Martinez, E; Segui, MA; Sanchez-Rovira, P; Palacios, J; Calvo, L; Esteban, C; Espinosa, E; Barnadas, A; Batista, N; Guerrero, A; Munoz, M; Romio, E; Rodriguez-Martin, C; Caballero, R; Casas, MI; Rojo, F; Carrasco, E; Antolin, S</t>
  </si>
  <si>
    <t>Neoadjuvant Therapy with Weekly Nanoparticle Albumin-Bound Paclitaxel for Luminal Early Breast Cancer Patients: Results from the NABRAX Study (GEICAM/2011-02), a Multicenter, Non-Randomized, Phase II Trial, with a Companion Biomarker Analysis</t>
  </si>
  <si>
    <t>ONCOLOGIST</t>
  </si>
  <si>
    <t>[Martin, Miguel] Univ Complutense, Oncol Dept, Inst Invest Sanitaria Gregorio Maranon, Madrid, Spain; [Chacon, Jose I.; Esteban, Carmen] Hosp Univ Virgen de la Salud, Oncol Dept, Toledo, Spain; [Anton, Antonio] Hosp Univ Miguel Servet, Oncol Dept, Zaragoza, Spain; [Plazaola, Arrate] Onkologikoa, Oncol Dept, San Sebastian, Spain; [Garcia-Martinez, Elena] Hosp Gen Univ Morales Messeguer, Oncol Dept, Murcia, Spain; [Segui, Miguel A.] Corp Sanitaria Parc Tauli, Oncol Dept, Barcelona, Spain; [Sanchez-Rovira, Pedro] Complejo Hosp Jaen, Oncol Dept, Jaen, Spain; [Palacios, Jose; Romio, Estefania] Hosp Univ Ramon y Cajal, Pathol Dept, Madrid, Spain; [Calvo, Lourdes; Antolin, Silvia] Complejo Hosp Univ la Coruna, Oncol Dept, La Coruna, Spain; [Espinosa, Enrique] Hosp Univ la Paz, Oncol Dept, Madrid, Spain; [Barnadas, Agusti] Hosp Santa Creu &amp; Sant Pau, Inst Recerca IIB St Pau, Med Oncol Dept, Barcelona, Spain; [Batista, Norberto] Univ La Laguna, Hosp Univ Canarias, Oncol Dept, Tenerife, Spain; [Guerrero, Angel] Inst Valenciano Oncol, Oncol Dept, Valencia, Spain; [Munoz, Montserrat] Hosp Clin Barcelona, Oncol Dept, Barcelona, Spain; [Rodriguez-Martin, Cesar; Caballero, Rosalia; Casas, Maria I.; Carrasco, Eva] GEICAM Headquarters, Madrid, Spain; [Rojo, Federico] Fdn Jimenez Diaz, Madrid, Spain; [Palacios, Jose; Barnadas, Agusti; Rojo, Federico] CIBERONC ISCIII, Ctr Invest Biomed Red Oncol, Madrid, Spain</t>
  </si>
  <si>
    <t>Martin, M (reprint author), Univ Complutense Madrid, Inst Invest Sanitaria Gregorio Maranon, Oncol Dept, C Dr Esquerdo 46, Madrid 28009, Spain.</t>
  </si>
  <si>
    <t>1083-7159</t>
  </si>
  <si>
    <t>Calderon, C; Ferrando, PJ; Carmona-Bayonas, A; Lorenzo-Seva, U; Jara, C; Beato, C; Garcia, T; Ramchandani, A; Castelo, B; Munoz, MM; Garcia, S; Higuera, O; Mangas-Izquierdo, M; Jimenez-Fonseca, P</t>
  </si>
  <si>
    <t>Validation of SDM-Q-Doc Questionnaire to measure shared decision-making physician's perspective in oncology practice</t>
  </si>
  <si>
    <t>[Calderon, C.] Univ Barcelona, Fac Psychol, Dept Clin Psychol &amp; Psychobiol, Passeig Vall dHebron 171, Barcelona 08035, Spain; [Ferrando, P. J.; Lorenzo-Seva, U.] Rovira &amp; Virgili Univ, Fac Psychol, Tarragona, Spain; [Carmona-Bayonas, A.; Garcia, T.] Hosp Univ Morales Meseguer, Dept Hematol &amp; Med Oncol, Murcia, Spain; [Jara, C.] Univ Rey Juan Carlos, Hosp Univ Fdn Alcorcon, Dept Med Oncol, Madrid, Spain; [Beato, C.] Hosp Grp Quiron, Dept Med Oncol, Seville, Spain; [Ramchandani, A.] Hosp Univ Insular Gran Canaria, Dept Med Oncol, Las Palmas Gran Canaria, Spain; [Castelo, B.; Higuera, O.] Hosp Univ La Paz, Dept Med Oncol, Madrid, Spain; [Munoz, M. M.] Hosp Virgen de La Luz, Dept Med Oncol, Cuenca, Spain; [Garcia, S.] Hosp Univ Santa Creu &amp; St Pau, Dept Med Oncol, Barcelona, Spain; [Garcia, S.] Fdn Kalida, Barcelona, Spain; [Mangas-Izquierdo, M.] Hosp Galdakao Usansolo, Dept Med Oncol, Galdakao Usansolo, Spain; [Jimenez-Fonseca, P.] Hosp Univ Cent Asturias, Dept Med Oncol, Oviedo, Spain</t>
  </si>
  <si>
    <t>Calderon, C (reprint author), Univ Barcelona, Fac Psychol, Dept Clin Psychol &amp; Psychobiol, Passeig Vall dHebron 171, Barcelona 08035, Spain.</t>
  </si>
  <si>
    <t>Carmona-Bayonas, A; Jimenez-Fonseca, P; Custodio, A; Grande, E; Capdevila, J; Lopez, C; Teule, A; Garcia-Carbonero, R</t>
  </si>
  <si>
    <t>Optimizing Somatostatin Analog Use in Well or Moderately Differentiated Gastroenteropancreatic Neuroendocrine Tumors</t>
  </si>
  <si>
    <t>CURRENT ONCOLOGY REPORTS</t>
  </si>
  <si>
    <t>[Carmona-Bayonas, Alberto] Morales Meseguer Univ Hosp, Dept Hematol &amp; Med Oncol, Calle Marques de los Velez S-N, Murcia 30008, Spain; [Jimenez-Fonseca, Paula] Cent Asturias Univ Hosp, Dept Med Oncol, Oviedo, Spain; [Custodio, Ana] La Paz Univ Hosp, Dept Med Oncol, Madrid, Spain; [Grande, Enrique] Ramon y Cajal Univ Hosp, Dept Med Oncol, Madrid, Spain; [Capdevila, Jaume] Univ Autonoma Barcelona, Dept Med Oncol, Vall DHebron Univ Hosp, VHIO,RTICC,Inst Carlos III,Spanish Minist Sci &amp; I, Barcelona, Spain; [Lopez, Carlos] Marques de Valdecilla Univ Hosp, Dept Med Oncol, Santander, Spain; [Teule, Alex] Spanish Minist Sci &amp; Innovat, Dept Med Oncol, Inst Catala Oncol, RTICC,Inst Carlos III, Barcelona, Spain; [Garcia-Carbonero, Rocio] Minist Sci &amp; Innovat, Dept Med Oncol, Doce Octubre Univ Hosp, RTICC,Inst Carlos III, Madrid, Spain</t>
  </si>
  <si>
    <t>Carmona-Bayonas, A (reprint author), Morales Meseguer Univ Hosp, Dept Hematol &amp; Med Oncol, Calle Marques de los Velez S-N, Murcia 30008, Spain.</t>
  </si>
  <si>
    <t>1523-3790</t>
  </si>
  <si>
    <t>Espinosa, E; Marquez-Rodas, I; Soria, A; Berrocal, A; Manzano, JL; Gonzalez-Cao, M; Martin-Algarra, S</t>
  </si>
  <si>
    <t>Predictive factors of response to immunotherapy-a review from the Spanish Melanoma Group (GEM)</t>
  </si>
  <si>
    <t>ANNALS OF TRANSLATIONAL MEDICINE</t>
  </si>
  <si>
    <t>[Espinosa, Enrique] Hosp Univ La Paz, Dept Serv Oncol, Madrid, Spain; [Marquez-Rodas, Ivan] Inst Invest Sanitaria Gregorio Maranon, Madrid, Spain; [Soria, Ainara] Hosp Univ Ramon y Cajal, Dept Serv Oncol, Madrid, Spain; [Berrocal, Alfonso] Univ Valencia, Hosp Gen, Med Oncol Serv, Valencia, Spain; [Luis Manzano, Jose] Hosp Badalona Germans Trias &amp; Pujol, Dept Serv Oncol, Badalona, Spain; [Gonzalez-Cao, Maria] Hosp Univ Dexeus, Inst Oncol Dr Rosell, Quironsalud Grp, Translat Canc Res Unit, Barcelona, Spain; [Martin-Algarra, Salvador] Clin Univ Navarra, Dept Oncol, Pamplona, Spain</t>
  </si>
  <si>
    <t>Espinosa, E (reprint author), Hosp Univ La Paz, Oncol Med, Madrid, Spain.</t>
  </si>
  <si>
    <t>2305-5839</t>
  </si>
  <si>
    <t>Gonzalez-Cao, M; Berrocal, A; Puig, S; Karachaliou, N; De Matos-Arruda, L; Seoane, J; Escors, D; Alvarez, C; Vaque, JP; Prat, A; Wellbrock, C; Arozarena, I; Marquez-Rodas, I; Espinosa, E; Molina, MA; Puertolas, T; Juan-Otero, M; Malagrida, R; Jantus-Lewintre, E; Soriano, V; Arance, A; Manzano, JL; Lorigan, P; Gajewski, TF; Rosell, R; Martin-Algarra, S</t>
  </si>
  <si>
    <t>Report from the II Melanoma Translational Meeting of the Spanish Melanoma Group (GEM)</t>
  </si>
  <si>
    <t>[Gonzalez-Cao, Maria; Karachaliou, Niki; Angel Molina, Migue; Rosell, Rafael] Hosp Univ Dexeus, Inst Oncol Dr Rosell, Translat Canc Res Unit, Quironsalud Grp, Barcelona 08028, Spain; [Berrocal, Alfonso; Jantus-Lewintre, Eloisa] Hosp Gen Valencia, Valencia, Spain; [Puig, Susana; Prat, Aleix; Juan-Otero, Manuel; Arance, Ana] Hosp Clin Barcelona, Barcelona, Spain; [De Matos-Arruda, Leticia] Cambridge Inst, Canc Res UK, Cambridge, England; [De Matos-Arruda, Leticia; Seoane, Joan] Vall dHebron Inst Oncol, Barcelona, Spain; [Seoane, Joan] ICREA, Barcelona, Spain; [Escors, David] UCL, Rayne Inst, London, England; [Escors, David; Arozarena, Imanol] Complejo Hosp Navarra, Navarrabiomed Biomed Res Ctr, Pamplona, Spain; [Alvarez, Carmen; Pedro Vaque, Jose] Hosp Univ Marques Valdecilla, Santander, Spain; [Alvarez, Carmen; Pedro Vaque, Jose] Inst Invest Marques Valdecilla IDIVAL, Santander, Spain; [Alvarez, Carmen; Pedro Vaque, Jose] Cantabria IBBTEC, Santander, Spain; [Wellbrock, Claudia] Manchester Canc Res Ctr, Manchester, Lancs, England; [Marquez-Rodas, Ivan] Inst Invest Sanitaria Gregorio Maranon, Madrid, Spain; [Espinosa, Enrique] Hosp Univ La Paz, Madrid, Spain; [Puertolas, Teresa] Miguel Servet Univ Hosp, Zaragoza, Spain; [Malagrida, Rosina] HIV Res Inst, IrsiCaixa, Barcelona, Spain; [Jantus-Lewintre, Eloisa] CIBERONC, Valencia, Spain; [Soriano, Virtudes] Inst Valenciano Oncol, Valencia, Spain; [Luis Manzano, Jose] Hosp Badalona Germans Trias &amp; Pujol, Barcelona, Spain; [Lorigan, Paul] Univ Manchester, Manchester, Lancs, England; [Gajewski, Thomas F.] Univ Chicago, Med Ctr, Chicago, IL 60637 USA; [Martin-Algarra, Salvador] Clin Univ Navarra, Pamplona, Spain</t>
  </si>
  <si>
    <t>Gonzalez-Cao, M (reprint author), Hosp Univ Dexeus, Inst Oncol Dr Rosell, Translat Canc Res Unit, Quironsalud Grp, Barcelona 08028, Spain.</t>
  </si>
  <si>
    <t>Soria, A; Manzano, JL; Berrocal, A; Espinosa, E; Marquez-Rodas, I; Gonzalez-Cao, M; Martin-Algarra, S</t>
  </si>
  <si>
    <t>Highlights of the season 2016-2017 by the Spanish Melanoma Group (GEM)</t>
  </si>
  <si>
    <t>[Soria, Ainara] Hosp Univ Ramon y Cajal, Madrid, Spain; [Luis Manzano, Jose] Hosp Badalona Germans Trias &amp; Pujol, Badalona, Spain; [Berrocal, Alfonso] Hosp Gen Valencia, Valencia, Spain; [Espinosa, Enrique] Hosp Univ La Paz, Madrid, Spain; [Marquez-Rodas, Ivan] Inst Invest Sanitaria Gregorio Maranon, Madrid, Spain; [Gonzalez-Cao, Maria] Hosp Univ Dexeus, Inst Oncol Dr Rosell, Quironsalud Grp, Translat Canc Res Unit, Barcelona, Spain; [Martin-Algarra, Salvador] Clin Univ Navarra, Pamplona, Spain</t>
  </si>
  <si>
    <t>Gonzalez-Cao, M (reprint author), Hosp Univ Dexeus, Inst Oncol Dr Rosell, Quironsalud Grp, Translat Canc Res Unit, Barcelona, Spain.</t>
  </si>
  <si>
    <t>Aranda, E; Aparicio, J; Bilbao, JI; Alfonso, PG; Maurel, J; Rodriguez, J; Sangro, B; Vieitez, JM; Feliu, J</t>
  </si>
  <si>
    <t>Recommendations for SIR-Spheres Y-90 resin microspheres in chemotherapy-refractory/intolerant colorectal liver metastases</t>
  </si>
  <si>
    <t>[Aranda, Enrique] UCO, CIBERONC, IMIBIC, Hosp Univ Reina Sofia,Dept Med Oncol, Cordoba, Spain; [Aparicio, Jorge] Hosp Univ Politecn La Fe, Dept Med Oncol, Valencia, Spain; [Ignacio Bilbao, Jose] Clin Univ Navarra, Dept Vasc &amp; Intervent Radiol, Pamplona, Navarra, Spain; [Garcia Alfonso, Pilar] Hosp Gen Univ Gregorio Maranon, Dept Med Oncol, Madrid, Spain; [Maurel, Joan] Hosp Clin Barcelona, Dept Med Oncol, Barcelona, Spain; [Rodriguez, Javier] Clin Univ Navarra, Dept Med Oncol, Pamplona, Navarra, Spain; [Sangro, Bruno] Clin Univ Navarra, IDISNA, CIBEREHD, Liver Unit, Pamplona, Spain; [Sangro, Bruno] Clin Univ Navarra, IDISNA, CIBEREHD, HPB Oncol Area, Pamplona, Spain; [Maria Vieitez, Jose] Hosp Univ Cent Asturias, Dept Med Oncol, Asturias, Spain; [Feliu, Jaime] Hosp Gen Univ La Paz, CIBERONC, Dept Med Oncol, Madrid, Spain</t>
  </si>
  <si>
    <t>Aranda, E (reprint author), UCO, CIBERONC, IMIBIC, Hosp Univ Reina Sofia,Dept Med Oncol, Cordoba, Spain.</t>
  </si>
  <si>
    <t>Calderon, C; Ferrando, PJ; Lorenzo-Seva, U; Carmona-Bayonas, A; Jara, C; de la Pena, FA; Beato, C; Ramchandani, A; Garcia, T; Mangas-Izquierdo, M; Castelo, B; Donnay, O; Munoz, MD; de Castro, EM; Garcia, S; Ghanem, I; Mellen, T; Jimenez-Fonseca, P</t>
  </si>
  <si>
    <t>Psychometric properties of Liverpool Stoicism Scale (LSS) in a cohort of patients with resected cancer in adjuvant treatment</t>
  </si>
  <si>
    <t>ANALES DE PSICOLOGIA</t>
  </si>
  <si>
    <t>[Calderon, Caterina] Univ Barcelona, Dept Clin Psychol &amp; Psychobiol, Fac Psychol, Passeig de la Vall dHebron 171, Barcelona 08035, Spain; [Ferrando, Pere J.; Lorenzo-Seva, Urbano] Univ Rovira &amp; Virgili, Dept Psychol, Fac Psychol, Tarragona, Spain; [Carmona-Bayonas, Alberto; Ayala de la Pena, Francisco; Garcia, Teresa] Hosp Univ Morales Meseguer, Dept Hematol &amp; Med Oncol, Murcia, Spain; [Jara, Carlos] Univ Rey Juan Carlos, Dept Med Oncol, Hosp Univ Fdn Alcorcon, Madrid, Spain; [Beato, Carmen] Grp Hosp Quiron, Dept Med Oncol, Seville, Spain; [Ramchandani, Avinash] Hosp Univ Insular Gran Canaria, Dept Med Oncol, Las Palmas Gran Canaria, Spain; [Mangas-Izquierdo, Montserrat] Hosp Galdakao Usansolo, Dept Med Oncol, Usansolo, Spain; [Castelo, Beatriz; Ghanem, Ismael] Hosp Univ La Paz, Dept Med Oncol, Madrid, Spain; [Donnay, Olga] Hosp Univ La Princesa, Dept Med Oncol, Madrid, Spain; [del Mar Munoz, Maria] Hosp Virgen de La Luz, Dept Med Oncol, Cuenca, Spain; [Martinez de Castro, Eva] Hosp Univ Marques de Valdecilla, Dept Med Oncol, Santander, Spain; [Garcia, Sara] Hosp Santa Creu &amp; Sant Pau, Dept Med Oncol, Barcelona, Spain; [Garcia, Sara] Fundacio Kalida, Barcelona, Spain; [Mellen, Teo] ESADE, Dept Social Sci, Barcelona, Spain; [Jimenez-Fonseca, Paula] Hosp Univ Cent Asturias, Dept Med Oncol, Oviedo, Spain</t>
  </si>
  <si>
    <t>Calderon, C (reprint author), Univ Barcelona, Dept Clin Psychol &amp; Psychobiol, Fac Psychol, Passeig de la Vall dHebron 171, Barcelona 08035, Spain.</t>
  </si>
  <si>
    <t>0212-9728</t>
  </si>
  <si>
    <t>Fonseca, PJ; Carmona-Bayonas, A; Hernandez, R; Custodio, A; Cano, JM; Lacalle, A; Echavarria, I; Macias, I; Mangas, M; Visa, L; Buxo, E; Mancenido, FA; Viudez, A; Pericay, C; Azkarate, A; Ramchandani, A; Lopez, C; de Castro, EM; Montes, AF; Longo, F; Bayona, RS; Limon, ML; Diaz-Serrano, A; Carnicero, AM; Arias, D; Cerda, P; Rivera, F; Vieitez, JM; Canovas, MS; Garrido, M; Gallego, J</t>
  </si>
  <si>
    <t>Lauren subtypes of advanced gastric cancer influence survival and response to chemotherapy: real-world data from the AGAMENON National Cancer Registry</t>
  </si>
  <si>
    <t>[Jimenez Fonseca, Paula; Maria Vieitez, Jose] Cent Asturias Univ Hosp, Dept Med Oncol, Oviedo 33011, Spain; [Carmona-Bayonas, Alberto; Sanchez Canovas, Manuel] Morales Meseguer Univ Hosp, Dept Hematol &amp; Med Oncol, Murcia 30008, Spain; [Hernandez, Raquel] Canarias Univ Hosp, Dept Med Oncol, Tenerife 38320, Spain; [Custodio, Ana] La Paz Univ Hosp, Dept Med Oncol, Madrid 28046, Spain; [Maria Cano, Juana] Ciudad Real Gen Hosp, Dept Med Oncol, Ciudad Real 13005, Spain; [Lacalle, Alejandra; Viudez, Antonio] Complejo Hosp Navarra, Dept Med Oncol, Pamplona 31008, Spain; [Echavarria, Isabel] Gregorio Maranon Univ Hosp, Dept Med Oncol, Madrid 28007, Spain; [Macias, Ismael; Pericay, Carles] Parc Tauli Univ Hosp, Dept Med Oncol, Sabadell 08208, Spain; [Mangas, Monserrat] Hosp Galdakao Usansolo, Dept Med Oncol, Galdakao Usansolo 48960, Spain; [Visa, Laura] El Mar Univ Hosp, Dept Med Oncol, Barcelona 08003, Spain; [Buxo, Elvira] Hosp Clin Barcelona, Dept Med Oncol, Barcelona 08036, Spain; [Alvarez Mancenido, Felipe] Cent Asturias Univ Hosp, Dept Pharm, Oviedo 30008, Spain; [Azkarate, Aitor] Son Espases Univ Hosp, Dept Med Oncol, Mallorca 07120, Spain; [Ramchandani, Avinash] Insular Gran Canaria Univ Hosp, Dept Med Oncol, Las Palmas Gran Canaria 35016, Spain; [Lopez, Carlos; Martinez de Castro, Eva; Rivera, Fernando] Marques Valdecilla Univ Hosp, Dept Med Oncol, Santander 39008, Spain; [Fernandez Montes, Ana; Arias, David] Complejo Hosp Orense, Dept Med Oncol, Orense 32005, Spain; [Longo, Federico] Ramon y Cajal Univ Hosp, Dept Med Oncol, Madrid 28034, Spain; [Sanchez Bayona, Rodrigo] Clin Univ Navarra, Dept Med Oncol, Pamplona 31008, Spain; [Luisa Limon, Maria] Virgen Roci Univ Hosp, Dept Med Oncol, Seville 41013, Spain; [Diaz-Serrano, Asun] 12 Octubre Univ Hosp, Dept Med Oncol, Madrid 41013, Spain; [Martin Carnicero, Alfonso] Hosp San Millan San Pedro, Dept Med Oncol, Logrono 26006, Spain; [Cerda, Paula] Tecknon Canc Inst, Dept Med Oncol, Barcelona 08022, Spain; [Garrido, M.] Pontificia Univ Catolica Chile, Dept Med Oncol, Santiago, Chile; [Gallego, J.] Elche Univ Hosp, Dept Med Oncol, Elche 03203, Spain</t>
  </si>
  <si>
    <t>Fonseca, PJ (reprint author), Cent Asturias Univ Hosp, Dept Med Oncol, Oviedo 33011, Spain.</t>
  </si>
  <si>
    <t>Carmona-Bayonas, A; Jimenez-Fonseca, P; Hernandez, R; Custodio, A; Cano, JM; Lacalle, A; Diaz-Guardamino, IE; Macias, I; Izquierdo, MM; Visa, L; Orra, EB; Azkarate, A; Vaswani, AR; de Castro, EM; Montes, AF; Longo, F; Bayona, RS; Limon, ML; Carnicero, AM; Plazas, JG</t>
  </si>
  <si>
    <t>Treatment of advanced gastric cancer based on Lauren's histological: Real-world data from the AGAMEMON National Cancer Registry</t>
  </si>
  <si>
    <t>[Carmona-Bayonas, A.] Hosp Univ Morales Meseguer, Med Oncol Dept, Murcia, Spain; [Jimenez-Fonseca, P.] Hosp Univ Cent Asturias, Med Oncol, Oviedo, Spain; [Hernandez, R.] Hosp Univ Canarias, Med Oncol, Tenerife, Spain; [Custodio, A.] Hosp Univ La Paz, Med Oncol, Madrid, Spain; [Cano, J. M.] Hosp Gen Ciudad Real, Med Oncol, Ciudad Real, Spain; [Lacalle, A.] Complejo Hosp Navarra, Med Oncol, Pamplona, Spain; [Echavarria Diaz-Guardamino, I.] Hosp Gen Univ Gregorio Maranon, Med Oncol, Madrid, Spain; [Macias, I.] Hosp Sabadell Corp Parc Tauli, Med Oncol, Sabadell, Spain; [Mangas Izquierdo, M.] Hosp Galdakao Usansolo, Med Oncol, Galdakao, Spain; [Visa, L.] Hosp del Mar, Med Oncol, Barcelona, Spain; [Buxo Orra, E.] Hosp Santa Creu &amp; Sant Pau, Med Oncol, Barcelona, Spain; [Azkarate, A.] Hosp Univ Son Espases, Med Oncol, Palma De Mallorca, Spain; [Ramchandani Vaswani, A.] Hosp Univ Insular Gran Canarias, Med Oncol, Las Palmas Gran Canaria, Spain; [Martinez de Castro, E.] Hosp Univ Marques de Valdecilla, Med Oncol, Santander, Spain; [Fernandez Montes, A.] Complejo Hosp Orense, Med Oncol, Orense, Spain; [Longo, F.] Hosp Univ Ramon y Cajal, Med Oncol, Madrid, Spain; [Sanchez Bayona, R.] Clin Univ Navarra, Med Oncol, Pamplona, Spain; [Limon, M. L.] Hosp Univ Virgen del Rocio, Med Oncol, Seville, Spain; [Martin Carnicero, A.] Hosp San Millan San Pedro, Med Oncol, Logrono, Spain; [Gallego Plazas, J.] Hosp Univ Elche, Med Oncol, Elche, Spain</t>
  </si>
  <si>
    <t>Pulido, EG; Teule, A; Alonso-Gordoa, T; Jimenez-Fonseca, P; Benavent, M; Capdevila, J; Custodio, A; Vera, R; Munarriz, J; La Casta-Munoa, A; Garcia-Carbonero, R</t>
  </si>
  <si>
    <t>A phase II trial of palbociclib in metastatic grade 1/2 pancreatic neuroendocrine tumors: The PALBONET study on behalf of the Spanish Taskforce Group of Neuroendocrine Tumors (GETNE)</t>
  </si>
  <si>
    <t>[Grande Pulido, E.; Alonso-Gordoa, T.] Hosp Univ Ramon &amp; Cajal, Med Oncol, Madrid, Spain; [Teule, A.] ICO Belvitge, Med Oncol, Barcelona, Spain; [Jimenez-Fonseca, P.] HU Cent Asturias, Med Oncol, Oviedo, Spain; [Benavent, M.] HU Virgen del Rocio, Med Oncol, Seville, Spain; [Capdevila, J.] Vall dHebron Univ Hosp, Gastrointestinal &amp; Endocrine Tumor Unit, Barcelona, Spain; [Custodio, A.] Hosp Univ La Paz, Med Oncol, Madrid, Spain; [Vera, R.] Hosp Navarra, Med Oncol, Pamplona, Spain; [Munarriz, J.] Hosp Gen Castellon, Med Oncol, Castellon de La Plana, Spain; [La Casta-Munoa, A.] HU Donostia, Med Oncol, San Sebastian, Spain; [Garcia-Carbonero, R.] Univ Hosp 12 Octubre, Med Oncol, Madrid, Spain</t>
  </si>
  <si>
    <t>Jimenez-Fonseca, P; Hernandez, R; Custodio, A; Vaswani, AR; Canovas, MS; Bayona, RS; Lopez, CL; Diaz-Guardamino, IE; Visa, L; Orra, EB; Arias, D; Viudez, A; Carnicero, AM; Cerda, P; Ferrer, M; Barreto, JEL; Limon, ML; Macias, I; Felices, P</t>
  </si>
  <si>
    <t>Prognostic effect of surgery of metastases in patients with advanced gastric cancer: Real-world data from the AGAMENON registry</t>
  </si>
  <si>
    <t>[Jimenez-Fonseca, P.] Hosp Univ Cent Asturias, Med Oncol, Oviedo, Spain; [Hernandez, R.] Hosp Univ Canarias, Med Oncol, Santa Cruz de La Palma, Spain; [Custodio, A.] Hosp Univ La Paz, Med Oncol, Madrid, Spain; [Ramchandani Vaswani, A.] Hosp Univ Insular Gran Canaria, Med Oncol, Las Palmas Gran Canaria, Spain; [Sanchez Canovas, M.] Hosp Univ Morales Meseguer, Med Oncol, Murcia, Spain; [Sanchez Bayona, R.] Clin Univ Navarra, Med Oncol, Pamplona, Spain; [Lopez Lopez, C.] Hosp Univ Marques de Valdecilla, Oncol, Santander, Spain; [Echavarria Diaz-Guardamino, I.] Hosp Gen Univ Gregorio Maranon, Med Oncol, Madrid, Spain; [Visa, L.] Univ Hosp del Mar, Med Oncol, Barcelona, Spain; [Buxo Orra, E.] Hosp Santa Creu &amp; Sant Pau, Med Oncol, Barcelona, Spain; [Arias, D.] Hosp Orense, Med Oncol, Orense, Spain; [Viudez, A.] Complejo Hosp Navarra, Med Oncol, Pamplona, Spain; [Martin Carnicero, A.] Hosp San Pedro, Med Oncol, Logrono, Spain; [Cerda, P.] Tecknon Barcelona, Med Oncol, Barcelona, Spain; [Ferrer, M.; Macias, I.] Hosp Sabadell Corp Parc Tauli, Med Oncol, Sabadell, Spain; [Lorenzo Barreto, J. E.] Hosp Univ Canarias, Med Oncol, San Cristobal De La Lagu, Spain; [Limon, M. L.] Hosp Univ Virgen del Rocio, Med Oncol, Seville, Spain; [Felices, P.] Hosp Miguel Servet, Med Oncol, Zaragoza, Spain</t>
  </si>
  <si>
    <t>Macias, I; Carmona-Bayonas, A; Ferrer, M; Hernandez, R; Custodio, A; Lacalle, A; Barreto, JEL; Diaz-Guardamino, IE; Visa, L; Orra, EB; Izquierdo, MM; Azkarate, A; Diaz, A; Viudez, A; Canovas, MS; Vaswani, AR; Longo, F; de Castro, EM; Plazas, JG; Fonseca, PJ</t>
  </si>
  <si>
    <t>Anthracycline-based triplets do not improve the efficacy of platinumfluoropyrimidine doublets in advanced gastric cancer: AGAMENON study data</t>
  </si>
  <si>
    <t>[Macias, I.] Hosp Sabadell Corporacis Parc Tauli, Med Oncol, Sabadell, Spain; [Carmona-Bayonas, A.; Sanchez Canovas, M.] Hosp Univ Moral Meseguer, Med Oncol, Murcia, Spain; [Ferrer, M.] Hosp Sabadell Corporacis Parc Tauli, Oncol, Sabadell, Spain; [Hernandez, R.] Hosp Univ Canarias, Med Oncol, Santa Cruz de La Palma, Spain; [Custodio, A.] Hosp Univ Paz, Med Oncol, Madrid, Spain; [Lacalle, A.; Viudez, A.] Complejo Hosp Navarra, Med Oncol, Pamplona, Spain; [Lorenzo Barreto, J. E.] Hosp Univ Canarias, Med Oncol, San Cristobal De La Lagu, Spain; [Echavarria Diaz-Guardamino, I.] Hosp Gen Univ Gregorio Maranon, Med Oncol, Madrid, Spain; [Visa, L.] Hosp Mar, Med Oncol, Barcelona, Spain; [Buxo Orra, E.] Hosp Clin Barcelona, Med Oncol, Barcelona, Spain; [Mangas Izquierdo, M.] Hosp Galdakao Usansolo, Med Oncol, Galdakao, Spain; [Azkarate, A.] Hosp Univ Son Espases, Med Oncol, Palma de Mallorca, Spain; [Diaz, A.] Hosp Univ 12 Octubre, Med Oncol, Madrid, Spain; [Ramchandani Vaswani, A.] Hosp Univ Insular Gran Canarias, Med Oncol, Las Palmas Gran Canaria, Spain; [Longo, F.] Hosp Univ Ramon y Cajal, Med Oncol, Madrid, Spain; [Martinez de Castro, E.] Hosp Univ Marques Valdecilla, Med Oncol, Santander, Spain; [Gallego Plazas, J.] Hosp Gen Univ Elche, Med Oncol, Elche, Spain; [Jimenez Fonseca, P.] Hosp Univ Cent Asturias, Med Oncol, Oviedo, Spain</t>
  </si>
  <si>
    <t>Garcia, S; Calderon, C; Jimenez-Fonseca, P; Anguera, G; Beato, C; Castelo, B; Izquierdo, MM; Garcia, T; Rogado, J; Sanchez, CJ</t>
  </si>
  <si>
    <t>Cognitive functions, adjustment to cancer and psychological symptom in patients with resected cancer receiving chemotherapy</t>
  </si>
  <si>
    <t>PSYCHO-ONCOLOGY</t>
  </si>
  <si>
    <t>[Garcia, Sara] Fundacio Privada Kalida, Hosp Santa Creu &amp; St Pau, Barcelona, Spain; [Calderon, Caterina] Univ Barcelona, Dept Personal Assessment &amp; Psychol Treatment, Fac Psychol, Barcelona, Spain; [Jimenez-Fonseca, Paula] Hosp Univ Cent Asturias, Oviedo, Asturias, Spain; [Anguera, Georgia] Hosp Santa Crue &amp; St Pau, Barcelona, Spain; [Beato, Carmen] Grp Hosp Quiron, Madrid, Spain; [Castelo, Beatriz] Hosp Univ La Paz, Madrid, Spain; [Mangas Izquierdo, Montserrato] Hosp Galdakao, Galdakao, Bizkaia, Spain; [Garcia, Teresa] Hosp Univ Morales Meseguer, Murcia, Spain; [Rogado, Jacobo] Hosp Univ La Princesa, Madrid, Spain; [Jara Sanchez, Carlos] Hosp Univ Fdn Alcorcon, Madrid, Spain</t>
  </si>
  <si>
    <t>1057-9249</t>
  </si>
  <si>
    <t>Garcia, S; Calderon, C; Carmona-Bayonas, A; Beato, C; Castelo, B; Izquierdo, MM; Garcia, T; Rogado, J; Sanchez, CJ; Jimenez-Fonseca, P</t>
  </si>
  <si>
    <t>Comparison between male vs female physician's communication style</t>
  </si>
  <si>
    <t>[Garcia, Sara; Calderon, Caterina] Univ Barcelona, Dept Personal Assessment &amp; Psychol Treatment, Fac Psychol, Barcelona, Spain; [Carmona-Bayonas, Alberto; Garcia, Teresa] Hosp Univ Morales Meseguer, Murcia, Spain; [Beato, Carmen] Grp Hosp Quiron, Madrid, Spain; [Castelo, Beatriz] Hosp Univ La Paz, Madrid, Spain; [Mangas Izquierdo, Montserrato] Hosp Galdakao, Bizkaia, Spain; [Rogado, Jacobo] Hosp Univ La Princesa, Madrid, Spain; [Jara Sanchez, Carlos] Hosp Univ Fdn Alcorcon, Alcorcon, Spain; [Jimenez-Fonseca, Paula] Hosp Univ Cent Asturias, Oviedo, Spain</t>
  </si>
  <si>
    <t>Manos, M; Giralt, J; Rueda, A; Cabrera, J; Martinez-Trufero, J; Marruecos, J; Lopez-Pousa, A; Rodrigo, JP; Castelo, B; Martinez-Galan, J; Arias, F; Chaves, M; Herranz, JJ; Arrazubi, V; Baste, N; Castro, A; Mesia, R</t>
  </si>
  <si>
    <t>Multidisciplinary management of head and neck cancer: First expert consensus using Delphi methodology from the Spanish Society for Head and Neck Cancer (part 1)</t>
  </si>
  <si>
    <t>ORAL ONCOLOGY</t>
  </si>
  <si>
    <t>[Manos, M.] Hosp Univ Bellvitge, Barcelona, Spain; [Giralt, J.; Baste, N.] Hosp Univ Vall Hebron, Barcelona, Spain; [Rueda, A.] Hosp Costa del Sol, Marbella, Spain; [Cabrera, J.] Hosp Infanta Cristina, Badajoz, Spain; [Martinez-Trufero, J.] Hosp Univ Miguel Servet, Zaragoza, Spain; [Marruecos, J.] ICO Girona, Girona, Spain; [Lopez-Pousa, A.] Hosp Santa Creu &amp; Sant Pau, Barcelona, Spain; [Rodrigo, J. P.] Hosp Univ Cent Asturias, Oviedo, Spain; [Castelo, B.; Castro, A.] Hosp Univ La Paz, Madrid, Spain; [Martinez-Galan, J.] Hosp Univ Virgen de las Nieves, Granada, Spain; [Arias, F.] Complejo Hosp Navarra, Pamplona, Spain; [Chaves, M.] Hosp Valme, Seville, Spain; [Herranz, J. J.] Complexo Hosp Univ A Coruna, La Coruna, Spain; [Arrazubi, V.] Hosp Univ Basurto, Bilbao, Spain; [Mesia, R.] ICO Hosp de Llobregat, Barcelona, Spain</t>
  </si>
  <si>
    <t>Mesia, R (reprint author), ICO Hosp de Llobregat, Barcelona, Spain.</t>
  </si>
  <si>
    <t>1368-8375</t>
  </si>
  <si>
    <t>Custodio, A; Carmona-Bayonas, A; Jimenez-Fonseca, P; Sanchez, ML; Viudez, A; Hernandez, R; Cano, JM; Echavarria, I; Pericay, C; Mangas, M; Visa, L; Buxo, E; Garcia, T; Palomo, AR; Mancenido, FA; Lacalle, A; Macias, I; Azkarate, A; Ramchandani, A; Montes, AF; Lopez, C; Longo, F; Bayona, RS; Limon, ML; Diaz-Serrano, A; Hurtado, A; Madero, R; Gomez, C; Gallego, J</t>
  </si>
  <si>
    <t>Nomogram-based prediction of survival in patients with advanced oesophagogastric adenocarcinoma receiving first-line chemotherapy: a multicenter prospective study in the era of trastuzumab</t>
  </si>
  <si>
    <t>[Custodio, A.] Hosp Univ La Paz, Med Oncol Dept, Paseo Castellana 261, Madrid 28046, Spain; [Carmona-Bayonas, A.; Garcia, T.] Hosp Univ Morales Meseguer, UMU, Hematol &amp; Med Oncol Dept, IMIB, Ave Marques de Los Velez S-N, Murcia 30008, Spain; [Jimenez-Fonseca, P.; Alvarez Mancenido, F.] Hosp Univ Cent Asturias, Med Oncol Dept, Ave Roma S-N, Oviedo 33011, Spain; [Sanchez, M. L.] MD Anderson Canc Ctr, Med Oncol Dept, Calle Arturo Soria 270, Madrid 28033, Spain; [Viudez, A.; Lacalle, A.] Complejo Hosp Navarra, Med Oncol Dept, Calle Irunlarrea 3, Pamplona 31008, Spain; [Hernandez, R.] Hosp Univ Canarias, Med Oncol Dept, Carretera Ofra S-N, San Cristobal La Laguna 38320, Santa Cruz De T, Spain; [Cano, J. M.] Hosp Gen Univ Ciudad Real, Med Oncol Dept, Calle Obispo Rafael Torija S-N, Ciudad Real 13005, Spain; [Echavarria, I.] Hosp Univ Gregorio Maranon, Med Oncol Dept, Calle Dr Esquerdo 46, Madrid 28007, Spain; [Pericay, C.; Macias, I.] Corp Sanitaria Parc Tauli, Med Oncol Dept, Parc Tauli 1, Barcelona 08208, Spain; [Mangas, M.] Hosp Galdakao Usansolo, Med Oncol Dept, Barrio Labeaga S-N, Usansolo 48960, Bizkaia, Spain; [Visa, L.] Hosp Univ Mar, Med Oncol Dept, Passeig Maritim 25-29, Barcelona 08003, Spain; [Buxo, E.] Hosp Univ Clin &amp; Prov Barcelona, Med Oncol Dept, Carrer Villarroel 170, Barcelona 08036, Spain; [Rodriguez Palomo, A.] Hosp Univ Cent Asturias, Pharm Dept, Ave Roma S-N, Oviedo 33011, Spain; [Azkarate, A.] Hosp Univ Son Espases, Med Oncol Dept, Carrer Valldemossa 79, Palma De Mallorca 07120, Islas Baleares, Spain; [Ramchandani, A.] Hosp Univ Insular Gran Canaria, Med Oncol Dept, Ave Maritima Sur S-N, Las Palmas Gran Canaria 35001, Spain; [Fernandez Montes, A.] Complejo Hosp Univ Ourense, Med Oncol Dept, Calle Ramon Puga Noguerol 54, Orense 32005, Spain; [Lopez, C.] Hosp Univ Marques de Valdecilla, Med Oncol Dept, Ave Valdecilla 25, Santander 39008, Spain; [Longo, F.] Hosp Univ Ramon &amp; Cajal, Med Oncol Dept, Ctra Colmenar Viejo,Km 9,100, Madrid 28034, Spain; [Sanchez Bayona, R.] Clin Univ Navarra, Med Oncol Dept, Ave Pi 12,36, Navarra 31008, Spain; [Limon, M. L.] Hosp Univ Virgen Rocio, Med Oncol Dept, Ave Manuel Siurot S-N, Seville 41013, Spain; [Diaz-Serrano, A.; Gomez, C.] Hosp Univ Doce Octubre, Med Oncol Dept, Ave Cordoba S-N, Madrid 28041, Spain; [Hurtado, A.] Hosp Univ Fdn Alcorco, Med Oncol Dept, Calle Budapest 1, Madrid 28922, Spain; [Madero, R.] Hosp Univ La Paz, Biostat Unit, Paseo Castellana 261, Madrid 28046, Spain; [Gallego, J.] Hosp Gen Univ Elche, Med Oncol Dept, Cami Almazara 11, Alicante 03203, Spain</t>
  </si>
  <si>
    <t>Custodio, A (reprint author), Hosp Univ La Paz, Med Oncol Dept, Paseo Castellana 261, Madrid 28046, Spain.</t>
  </si>
  <si>
    <t>Gallego, A; Martinez, B; Espinosa, E; Ghanem, I; Ruiz-Gimenez, L; Garcia, T; Gonzalez, T; Castelo, B; Zamora, P; Redondo, A; Feliu, J</t>
  </si>
  <si>
    <t>Long-term cancer survivors: Satisfaction with medical care and information received during the diagnosis and treatment of cancer</t>
  </si>
  <si>
    <t>Jimenez-Fonseca, P; Carmona-Bayonas, A; Lorenzo, MLS; Plazas, JG; Custodio, A; Hernandez, R; Garrido, M; Garcia, T; Echavarria, I; Cano, JM; Palomo, AR; Mangas, M; Declara, IM; Ramchandani, A; Visa, L; Viudez, A; Buxo, E; Diaz-Serrano, A; Lopez, C; Azkarate, A; Longo, F; Castanon, E; Bayona, RS; Pimentel, P; Limon, ML; Cerda, P; Llosa, RA; Serrano, R; Lobera, MPF; Alsina, M; Nuno, A; Gomez-Martin, C</t>
  </si>
  <si>
    <t>Prognostic significance of performing universal HER2 testing in cases of advanced gastric cancer</t>
  </si>
  <si>
    <t>[Jimenez-Fonseca, Paula; Sanchez Lorenzo, Maria Luisa] Hosp Univ Cent Asturias, Dept Med Oncol, Ave Roma S-N, Oviedo 33011, Spain; [Carmona-Bayonas, Alberto; Garcia, Teresa] Hosp Univ Morales Meseguer, Hematol &amp; Med Oncol Dept, UMU, IMIB, Murcia, Spain; [Gallego Plazas, Javier] Hosp Gen Univ Elche, Dept Med Oncol, Alicante, Spain; [Custodio, Ana] Hosp Univ La Paz, Dept Med Oncol, Madrid, Spain; [Hernandez, Raquel] Hosp Univ Canarias, Dept Med Oncol, Santa Cruz De Tenerife, Spain; [Garrido, Marcelo] Pontificia Univ Catolica Chile, Dept Med Oncol, Santiago, Chile; [Echavarria, Isabel] Hosp Univ Gregorio Maran, Dept Med Oncol, Madrid, Spain; [Maria Cano, Juana] Hosp Gen Ciudad Real, Dept Med Oncol, Ciudad Real, Spain; [Rodriguez Palomo, Alberto] Hosp Univ Cent Asturias, Dept Pharm, Oviedo, Spain; [Mangas, Monserrat] Hosp Galdakao Usansolo, Dept Med Oncol, Usansolo, Spain; [Macias Declara, Ismael] Hosp Univ Parc Tauli, Dept Med Oncol, Sabadell, Spain; [Ramchandani, Avinash] Hosp Univ Insular Gran Canaria, Dept Med Oncol, Las Palmas Gran Canaria, Spain; [Visa, Laura] Hosp Univ del Mar, Dept Med Oncol, Barcelona, Spain; [Viudez, Antonio] Complejo Hosp Navarra, Dept Med Oncol, Pamplona, Spain; [Buxo, Elvira] Hosp Clin Barcelona, Dept Med Oncol, Barcelona, Spain; [Diaz-Serrano, Asuncin; Gomez-Martin, Carlos] Hosp Univ Doce Octubre, Dept Med Oncol, Madrid, Spain; [Lopez, Carlos] Hosp Univ Marques de Valdecilla, Dept Med Oncol, Santander, Spain; [Azkarate, Aitor] Hosp Univ Son Espases, Dept Med Oncol, Mallorca, Spain; [Longo, Federico] Hosp Univ Ramon &amp; Cajal, Dept Med Oncol, Madrid, Spain; [Castanon, Eduardo; Sanchez Bayona, Rodrigo] Clin Univ Navarra, Dept Med Oncol, Pamplona, Spain; [Pimentel, Paola] Hosp Santa Lucia, Dept Med Oncol, Cartagena, Spain; [Luisa Limon, Maria] Hosp Univ Virgen del Rocio, Dept Med Oncol, Seville, Spain; [Cerda, Paula] Inst Oncol Teknon, Dept Med Oncol, Barcelona, Spain; [Alvarez Llosa, Renata] Complejo Hosp Orense, Dept Med Oncol, Orense, Spain; [Serrano, Raquel] Hosp Univ Reina Sofia Cordoba, Dept Med Oncol, Cordoba, Spain; [Felices Lobera, Maria Pilar] Hosp Univ Miguel Servet Zaragoza, Dept Med Oncol, Zaragoza, Spain; [Alsina, Maria] Hosp Univ Vall dHebron, Dept Med Oncol, Barcelona, Spain; [Alsina, Maria] VHIO Vall dHebron Inst Oncol, Barcelona, Spain; [Hurtado Nuno, Alicia] Hosp Univ Fdn Alcorcon, Dept Med Oncol, Madrid, Spain</t>
  </si>
  <si>
    <t>Jimenez-Fonseca, P (reprint author), Hosp Univ Cent Asturias, Dept Med Oncol, Ave Roma S-N, Oviedo 33011, Spain.</t>
  </si>
  <si>
    <t>Martinez-Marin, V; Redondo, A; Heredia, V; Guerra, L; Miguel-Martin, M; Crespo, R; Hardisson, D; Feliu, J; Mendiola, M</t>
  </si>
  <si>
    <t>Comparison of two-dimensional (2D)- and three-dimensional (3D)culture models as drug testing platforms in GIST: experience with axitinib in vitro</t>
  </si>
  <si>
    <t>[Martinez-Marin, V.; Redondo, A.; Feliu, J.] La Paz Univ Hosp, IdiPAZ, Med Oncol Translat Oncol Lab, Madrid, Spain; [Heredia, V.; Miguel-Martin, M.; Mendiola, M.] La Paz Univ Hosp, IdiPAZ, Mol Pathol &amp; Therapeut Targets Lab, Madrid, Spain; [Guerra, L.; Hardisson, D.] La Paz Univ Hosp, IdiPAZ, Pathol Dept, Mol Pathol &amp; Therapeut Targets Lab, Madrid, Spain; [Crespo, R.] La Paz Univ Hosp, IdiPAZ, Translat Oncol Lab, Madrid, Spain</t>
  </si>
  <si>
    <t>S155</t>
  </si>
  <si>
    <t>Pascual, T; Gamez-Pozo, A; Camara-Jurado, M; Manso, LM; Perez-Campos, A; Trilla, L; Fresno-Vara, JA; Ciruelos, EM</t>
  </si>
  <si>
    <t>Differential expression of microRNAs (miRNAs) in HER2 negative breast cancer (BC)</t>
  </si>
  <si>
    <t>Hosp La Princesa, Madrid, Spain; Hosp Univ Paz IdiPAZ, Inst Genet Med &amp; Mol INGEMM, Madrid, Spain; Hosp Severo Ochoa, Madrid, Spain; Hosp 12 Octubre, Madrid, Spain</t>
  </si>
  <si>
    <t>Mestres, JA; IMolins, AB; Martinez, LC; Lopez-Muniz, JIC; Gil, EC; Ferre, AD; Berron, SD; Perez, YF; Mata, JG; Palomo, AG; Gregori, JG; Pardo, PG; Manas, JJI; Hernandez, AL; de Duenas, EM; Janez, NM; Murillo, SM; Bofill, JS; Aunon, PZ; Sanchez-Rovira, P</t>
  </si>
  <si>
    <t>Defining the optimal sequence for the systemic treatment of metastatic breast cancer</t>
  </si>
  <si>
    <t>[Mestres, J. A.] Hosp Mar, Barcelona, Spain; [IMolins, A. B.] Hosp Santa Creu &amp; Sant Pau, Barcelona, Spain; [Martinez, L. C.] Complejo Hosp Univ A Coruna, A Corua, Spain; [Lopez-Muniz, J. I. C.] Hosp Virgen de la Salud, Toledo, OH, Spain; [Gil, E. C.] Hosp Univ 12 Octubre, Madrid, Spain; [de Juan Ferre, A.] Hosp Univ Marques de Valdecilla, Santander, Spain; [del Barco Berron, S.] Inst Catala Oncol, Girona, Spain; [Perez, Y. F.] Hosp Univ Cent Asturias, Oviedo, Spain; [Mata, J. G.] Hosp Santa Maria Nai Ourense, Orense, Spain; [Palomo, A. G.] Complejo Asistencial Leon, Leon, Spain; [Gregori, J. G.] Fdn Inst Valenciano Oncol, Valencia, Spain; [Pardo, P. G.] Hosp Univ Vall dHebron, Barcelona, Spain; [Manas, J. J. I.] Complejo Hosp Navarra, Pamplona, Spain; [Hernandez, A. L.] Hosp Clin Univ Valencia, Valencia, Spain; [de Duenas, E. M.] Consorcio Hosp &amp; Prov Castellon, Castelln, Spain; [Janez, N. M.] Hosp Univ Ramn &amp; Cajal, Madrid, Spain; [Murillo, S. M.] Hosp Arnau Vilanova, Lleida, Spain; [Bofill, J. S.] Hosp Univ Nuestra Senora de Valme, Seville, Spain; [Aunon, P. Z.] Hosp Univ La Paz, Madrid, Spain; [Sanchez-Rovira, P.] Complejo Hosp Jaen, Jaen, Spain</t>
  </si>
  <si>
    <t>Sanchez-Rovira, P (reprint author), Complejo Hosp Jaen, Jaen, Spain.</t>
  </si>
  <si>
    <t>Carmona-Bayonas, A; Jimenez-Fonseca, P; Castanon, E; Ramchandani-Vaswani, A; Sanchez-Bayona, R; Custodio, A; Calvo-Temprano, D; Virizuela, JA</t>
  </si>
  <si>
    <t>Chronic opioid therapy in long-term cancer survivors</t>
  </si>
  <si>
    <t>[Carmona-Bayonas, A.] Hosp Univ Morales Meseguer, Inst Murciano Invest Biosanitaria IMIB, Hematol &amp; Med Oncol Dept, Ave Marques de los Velez S-N, Murcia 30008, Spain; [Jimenez-Fonseca, P.] Hosp Univ Cent Asturias, Dept Med Oncol, Ave Roma S-N, Oviedo 33011, Principado De A, Spain; [Castanon, E.; Sanchez-Bayona, R.] Univ Navarra Clin, Dept Med Oncol, CIMA, Ave Pio 12,36, Pamplona, Spain; [Ramchandani-Vaswani, A.] Hosp Univ Insular Gran Canaria, Dept Med Oncol, Ave Maritima Sur S-N, Las Palmas Gran Canaria 35016, Spain; [Custodio, A.] Hosp Univ La Paz, Dept Med Oncol, Paseo Castellana 261, Madrid, Spain; [Calvo-Temprano, D.] Hosp Univ Cent Asturias, Dept Radiol, Ave Roma S-N, Oviedo 33011, Principado De A, Spain; [Virizuela, J. A.] Hosp Virgen de la Macarena, Dept Med Oncol, Avd Doctor Fedriani 3, Seville 41071, Spain</t>
  </si>
  <si>
    <t>Carmona-Bayonas, A (reprint author), Hosp Univ Morales Meseguer, Inst Murciano Invest Biosanitaria IMIB, Hematol &amp; Med Oncol Dept, Ave Marques de los Velez S-N, Murcia 30008, Spain.</t>
  </si>
  <si>
    <t>Orgaz, MS; Pessolani, TG; Kreilinger, JJP; Zamora, P; Alvarez, CM; Boto-de-los-Bueis, A</t>
  </si>
  <si>
    <t>Orbital and conjunctival metastasis from lobular breast carcinoma</t>
  </si>
  <si>
    <t>ORBIT-AN INTERNATIONAL JOURNAL ON ORBITAL DISORDERS AND FACIAL RECONSTRUCTIVE SURGERY</t>
  </si>
  <si>
    <t>[Sanchez Orgaz, Margarita] La Paz Univ Hosp, Oculoplast Dept, Paseo Castellana 261, Madrid 28046, Spain; [Gonzalez Pessolani, Tais; Pozo Kreilinger, Jose J.] La Paz Univ Hosp, Pathol Dept, Madrid, Spain; [Zamora, Pilar] La Paz Univ Hosp, Oncol Dept, Madrid, Spain; [Marti Alvarez, Covadonga] La Paz Univ Hosp, Gynecol Dept, Madrid, Spain; [Boto-de-los-Bueis, Ana] La Paz Univ Hosp, Cornea Dept, Madrid, Spain</t>
  </si>
  <si>
    <t>Orgaz, MS (reprint author), La Paz Univ Hosp, Oculoplast Dept, Paseo Castellana 261, Madrid 28046, Spain.</t>
  </si>
  <si>
    <t>0167-6830</t>
  </si>
  <si>
    <t>Solis-Hernandez, MP; Carmona-Bayonas, A; Calvo-Temprano, D; Nunez, B; Custodio, A; Alonso, T; Matos, I; Benavent, M; Lopez, C; Canovas, MS; Viudez, A; Garcia-Carbonero, R; Grande, E; Capdevila, J; Jimenez-Fonseca, P</t>
  </si>
  <si>
    <t>Radiological Changes in the Treatment of Pancreatic Neuroendocrine Tumors (PNET) with Sunitinib: RECIST vs CHOI Criteria. CRIPNET-GETNE Study</t>
  </si>
  <si>
    <t>[Solis-Hernandez, M. P.; Jimenez-Fonseca, P.] Hosp Univ Cent Asturias, Med Oncol Dept, Oviedo, Spain; [Carmona-Bayonas, A.; Sanchez Canovas, M.] Hosp Univ Morales Meseguer, Med Oncol Dept, Murcia, Spain; [Calvo-Temprano, D.] Hosp Univ Cent Asturias, Radiol Dept, Oviedo, Spain; [Nunez, B.] Hosp Univ Doce Octubre, Madrid, Spain; [Nunez, B.] Fdn Carolina, Fdn BBVA, Madrid, Spain; [Custodio, A.] Hosp Univ Paz, Med Oncol Dept, Madrid, Spain; [Alonso, T.; Grande, E.] Hosp Univ Ramon y Cajal, Med Oncol Dept, Madrid, Spain; [Matos, I; Capdevila, J.] Hosp Univ Val dHebron, Med Oncol Dept, Barcelona, Spain; [Benavent, M.] Hosp Univ Virgen del Rocio, Med Oncol Dept, Seville, Spain; [Lopez, C.] Hosp Univ Marques de Valdecilla, Santander, Spain; [Viudez, A.] Complejo Hosp Navarra, Med Oncol Dept, Pamplona, Spain; [Garcia-Carbonero, R.] Hosp Univ Doce Octubre, Med Oncol Dept, Madrid, Spain</t>
  </si>
  <si>
    <t>Solis-Hernandez, MP; Calvo-Temprano, D; Carmona-Bayonas, A; Garcia-Carbonero, R; Custodio, A; Alonso, T; Matos, I; Benavent, M; Lopez, C; Canovas, MS; Viudez, A; Capdevila, J; Grande, E; Alonso, V; Jimenez-Fonseca, P</t>
  </si>
  <si>
    <t>Clinical Features and Outcomes of Advanced PNETs Treated with Sunitinib: Data from CRIPNET-GETNE Study</t>
  </si>
  <si>
    <t>[Solis-Hernandez, M. P.; Jimenez-Fonseca, P.] Hosp Univ Cent Asturias, Med Oncol Dept, Oviedo, Spain; [Calvo-Temprano, D.] Hosp Univ Cent Asturias, Radiol Dept, Oviedo, Spain; [Carmona-Bayonas, A.; Sanchez Canovas, M.] Hosp Univ Morales Meseguer, Med Oncol Dept, Murcia, Spain; [Garcia-Carbonero, R.] Hosp Univ Doce Octubre, Med Oncol, Madrid, Spain; [Custodio, A.] Hosp Univ La Paz, Med Oncol, Madrid, Spain; [Alonso, T.; Grande, E.] Hosp Univ Ramon &amp; Cajal, Med Oncol, Madrid, Spain; [Matos, I; Capdevila, J.] Hosp Univ Vall dHebron, Med Oncol Dept, Barcelona, Spain; [Benavent, M.] Hosp Univ Virgen del Rocio, Med Oncol Dept, Seville, Spain; [Lopez, C.] Univ Marques de Valdecilla, Med Oncol Dept, Santander, Spain; [Viudez, A.] Complejo Hosp Navarra, Med Oncol Dept, Pamplona, Spain; [Alonso, V] Hosp Univ Miguel Servet, Med Oncol Dept, Zaragoza, Spain</t>
  </si>
  <si>
    <t>1097-6817</t>
  </si>
  <si>
    <t>Rodriguez-de la Rosa, L; Lassaletta, L; Calvino, M; Murillo-Cuesta, S; Varela-Nieto, I</t>
  </si>
  <si>
    <t>The Role of Insulin-Like Growth Factor 1 in the Progression of Age-Related Hearing Loss</t>
  </si>
  <si>
    <t>FRONTIERS IN AGING NEUROSCIENCE</t>
  </si>
  <si>
    <t>[Rodriguez-de la Rosa, Lourdes; Lassaletta, Luis; Murillo-Cuesta, Silvia; Varela-Nieto, Isabel] CSIC, UAM, Alberto Sols Biomed Res Inst, Madrid, Spain; [Rodriguez-de la Rosa, Lourdes; Lassaletta, Luis; Murillo-Cuesta, Silvia; Varela-Nieto, Isabel] Inst Salud Carlos III, Ctr Invest Biomed Red Enfermedades Raras, Madrid, Spain; [Rodriguez-de la Rosa, Lourdes; Lassaletta, Luis; Calvino, Miryam; Murillo-Cuesta, Silvia; Varela-Nieto, Isabel] Hosp La Paz, Inst Hlth Res IdiPAZ, Madrid, Spain; [Lassaletta, Luis; Calvino, Miryam] Hosp La Paz, Otorhinolaryngol Dept, Madrid, Spain</t>
  </si>
  <si>
    <t>Murillo-Cuesta, S (reprint author), CSIC, UAM, Alberto Sols Biomed Res Inst, Madrid, Spain.; Murillo-Cuesta, S (reprint author), Inst Salud Carlos III, Ctr Invest Biomed Red Enfermedades Raras, Madrid, Spain.; Murillo-Cuesta, S (reprint author), Hosp La Paz, Inst Hlth Res IdiPAZ, Madrid, Spain.</t>
  </si>
  <si>
    <t>1663-4365</t>
  </si>
  <si>
    <t>Ribera, A; Motas, S; Ramirez, L; Marco, S; Sanchez, V; Sanchez, X; Bertolin, J; Perez, JA; Leon, X; Nieto, IV; de la Villa, P; Haurigot, V; Bosch, F</t>
  </si>
  <si>
    <t>Correction of visual and auditory function by AAV9-mediated gene therapy in a mouse model of mucopolysaccharidosis type IIIB</t>
  </si>
  <si>
    <t>[Ribera, A.; Motas, S.; Marco, S.; Sanchez, V.; Sanchez, X.; Bertolin, J.; Perez, J. A.; Leon, X.; Haurigot, V.; Bosch, F.] Univ Autonoma Barcelona CBATEG, Barcelona, Spain; [Ramirez, L.; de la Villa, P.] Univ Alcala De Henares, Alcala De Henares, Spain; [Varela-Nieto, I.] Inst Biomed Res Alberto Sols, Barcelona, Spain</t>
  </si>
  <si>
    <t>A67</t>
  </si>
  <si>
    <t>Celaya, AM; Bermudez, JM; Varela-Nieto, I</t>
  </si>
  <si>
    <t>The role of dual phosphatase MKP1 in progressive hearing loss</t>
  </si>
  <si>
    <t>FEBS JOURNAL</t>
  </si>
  <si>
    <t>[Celaya, A. M.; Bermudez, J. M.; Varela-Nieto, I.] IIBM CSIC UAM, Madrid, Spain; [Celaya, A. M.; Bermudez, J. M.; Varela-Nieto, I.] CIBERER ISCiii, Madrid, Spain; [Varela-Nieto, I.] IdiPAZ ISCiii, Madrid, Spain</t>
  </si>
  <si>
    <t>1742-464X</t>
  </si>
  <si>
    <t>Santosa, KB; Fattah, A; Gavilan, J; Hadlock, TA; Snyder-Warwick, AK</t>
  </si>
  <si>
    <t>Photographic Standards for Patients With Facial Palsy and Recommendations by Members of the Sir Charles Bell Society</t>
  </si>
  <si>
    <t>JAMA FACIAL PLASTIC SURGERY</t>
  </si>
  <si>
    <t>[Santosa, Katherine B.] Washington Univ, Sch Med, Dept Surg, Div Plast &amp; Reconstruct Surg, St Louis, MO 63110 USA; [Fattah, Adel] Alder Hey Childrens Natl Hlth Serv Fdn Trust, Facial Nerve Programme, Reg Paediat Burns &amp; Plast Surg Serv, Liverpool, Merseyside, England; [Gavilan, Javier] La Paz Univ Hosp, Dept Otorhinolaryngol, Madrid, Spain; [Hadlock, Tessa A.] Harvard Med Sch, Dept Otol &amp; Laryngol, Facial Nerve Ctr, Div Facial &amp; Plast &amp; Reconstruct Surg, Boston, MA USA; [Hadlock, Tessa A.] Massachusetts Eye &amp; Ear, Boston, MA USA; [Snyder-Warwick, Alison K.] Washington Univ, Sch Med, Dept Surg, Facial Nerve Inst,Div Plast &amp; Reconstruct Surg, St Louis, MO 63110 USA</t>
  </si>
  <si>
    <t>Snyder-Warwick, AK (reprint author), Washington Univ, Facial Nerve Inst, Div Plast &amp; Reconstruct Surg, Dept Surg,Sch Med, 660 S Euclid Ave,Campus Box 8238, St Louis, MO 63110 USA.</t>
  </si>
  <si>
    <t>2168-6076</t>
  </si>
  <si>
    <t>Banks, CA; Jowett, N; Azizzadeh, B; Beurskens, C; Bhama, P; Borschel, G; Coombs, C; Coulson, S; Croxon, G; Diels, J; Fattah, A; Frey, M; Gavilan, J; Henstrom, D; Hohman, M; Kim, J; Marres, H; Redett, R; Snyder-Warwick, A; Hadlock, T</t>
  </si>
  <si>
    <t>Worldwide Testing of the eFACE Facial Nerve Clinician-Graded Scale</t>
  </si>
  <si>
    <t>PLASTIC AND RECONSTRUCTIVE SURGERY</t>
  </si>
  <si>
    <t>[Banks, Caroline A.] Harvard Med Sch, Massachusetts Eye &amp; Ear Infirm, Dept Otolaryngol Head &amp; Neck Surg, Div Facial Plast &amp; Reconstruct Surg, 243 Charles St, Boston, MA 02114 USA; Univ Calif Los Angeles, David Geffen Sch Med, Los Angeles, CA 90095 USA; Radboud Univ Nijmegen, Med Ctr, Dept Orthoped Phys Therapy, Nijmegen, Netherlands; Radboud Univ Nijmegen, Med Ctr, Dept Otolaryngol Head &amp; Neck Surg, Nijmegen, Netherlands; Alaska Native Tribal Hlth Consortium, Alaska Native Med Ctr, Dept Otolaryngol Head &amp; Neck Surg, Anchorage, AK USA; Hosp Sick Children, Div Plast &amp; Reconstruct Surg, Toronto, ON, Canada; Royal Childrens Hosp, Dept Plast &amp; Maxillofacial Surg, Parkville, Vic, Australia; Univ Sydney, Sydney, NSW 2006, Australia; Royal Prince Alfred Hosp, Camperdown, NSW, Australia; Royal Prince Alfred Hosp, Dept Otolaryngol, Camperdown, NSW, Australia; Univ Wisconsin Hosp &amp; Clin, Dept Orthoped &amp; Rehabil, Madison, WI 53792 USA; Facial Nerve Programme, Reg Paediat Burns &amp; Plast Surg, Liverpool, Merseyside, England; Med Univ Vienna, Div Plast &amp; Reconstruct Surg, Vienna, Austria; La Paz Univ Hosp, Idipaz Res Inst, Dept Otolaryngol Head &amp; Neck Surg, Madrid, Spain; Univ Iowa Hosp &amp; Clin, Div Plast Surg &amp; Cosmet Serv, Dept Otolaryngol Head &amp; Neck Surg, Iowa City, IA 52242 USA; Madigan Army Med Ctr, Tacoma, WA 98431 USA; Univ Michigan, Div Facial Plast &amp; Reconstruct Surg, Dept Otolaryngol Head &amp; Neck Surg, Ann Arbor, MI 48109 USA; Johns Hopkins Sch Med, Dept Plast &amp; Reconstruct Surg, Baltimore, MD USA; Washington Univ St Louis, Dept Surg, Div Plast &amp; Reconstruct Surg, St Louis, MO USA</t>
  </si>
  <si>
    <t>Banks, CA (reprint author), Harvard Med Sch, Massachusetts Eye &amp; Ear Infirm, Dept Otolaryngol Head &amp; Neck Surg, Div Facial Plast &amp; Reconstruct Surg, 243 Charles St, Boston, MA 02114 USA.</t>
  </si>
  <si>
    <t>0032-1052</t>
  </si>
  <si>
    <t>491E</t>
  </si>
  <si>
    <t>498E</t>
  </si>
  <si>
    <t>Pardo-Maza, A; Garcia-Lopez, I; Santiago-Perez, S; Gavilan, J</t>
  </si>
  <si>
    <t>Laryngeal Electromyography for Prognosis of Vocal Fold Paralysis</t>
  </si>
  <si>
    <t>JOURNAL OF VOICE</t>
  </si>
  <si>
    <t>[Pardo-Maza, Adriana; Garcia-Lopez, Isabel; Gavilan, Javier] La Paz Univ Hosp, Voice Pathol Unit, Dept Otolaryngol, IdiPaz Res Inst, Madrid, Spain; [Santiago-Perez, Susana] La Paz Univ Hosp, Voice Pathol Unit, Dept Neurophysiol, IdiPaz Res Inst, Madrid, Spain</t>
  </si>
  <si>
    <t>0892-1997</t>
  </si>
  <si>
    <t>The expression of oxidative stress response genes is modulated by a combination of resveratrol and N-acetylcysteine to ameliorate ototoxicity in the rat cochlea.</t>
  </si>
  <si>
    <t>Garcia-Alcantara, Fernando; Murillo-Cuesta, Silvia; Pulido, Sara; Bermudez-Munoz, Jose M; Martinez-Vega, Raquel; Milo, Marta; Varela-Nieto, Isabel; Rivera, Teresa</t>
  </si>
  <si>
    <t>Hearing research</t>
  </si>
  <si>
    <t>2017 Dec 14 (Epub 2017 Dec 14)</t>
  </si>
  <si>
    <t>Principe de Asturias University Hospital, Universidad de Alcala, Carretera Alcala-Meco s/n, 28805, Alcala de Henares, Madrid, Spain; Institute of Biomedical Research "Alberto Sols" (IIBM), Spanish National Research Council-Autonomous University of Madrid (CSIC-UAM), Arturo Duperier 4, 28029, Madrid, Spain; Centre for Biomedical Network Research in Rare Diseases (CIBERER), Institute of Health Carlos III (ISCIII), Monforte de Lemos, 3-5, 28029, Madrid, Spain. Electronic address: fgalcantara@hotmail.com.</t>
  </si>
  <si>
    <t>1878-5891</t>
  </si>
  <si>
    <t>Usefulness of Electrical Auditory Brainstem Responses to Assess the Functionality of the Cochlear Nerve Using an Intracochlear Test Electrode.</t>
  </si>
  <si>
    <t>Lassaletta, Luis; Polak, Marek; Huesers, Jan; Diaz-Gomez, Miguel; Calvino, Miryam; Varela-Nieto, Isabel; Gavilan, Javier</t>
  </si>
  <si>
    <t>Otology &amp; neurotology : official publication of the American Otological Society, American Neurotology Society [and] European Academy of Otology and Neurotology</t>
  </si>
  <si>
    <t>*Department of Otolaryngology, "La Paz" University Hospital Centro de Investigacion Biomedica en Red de Enfermedades Raras (CIBERER-U761) Instituto de Investigacion Hospital Universitario La Paz (IdiPAZ), Madrid, Spain Med-El Corporation, Insbruck, Austria ||Instituto de Investigaciones Biomedicas "Alberto Sols" CSIC-UAM, Madrid, Spain.</t>
  </si>
  <si>
    <t>1537-4505</t>
  </si>
  <si>
    <t>Autophagy in the Vertebrate Inner Ear.</t>
  </si>
  <si>
    <t>Magarinos, Marta; Pulido, Sara; Aburto, Maria R; de Iriarte Rodriguez, Rocio; Varela-Nieto, Isabel</t>
  </si>
  <si>
    <t>Frontiers in cell and developmental biology</t>
  </si>
  <si>
    <t>Department of Endocrine and Nervous Systems Pathophysiology, Instituto de Investigaciones Biomedicas "Alberto Sols," CSIC-UAMMadrid, Spain.</t>
  </si>
  <si>
    <t>2296-634X</t>
  </si>
  <si>
    <t>e420</t>
  </si>
  <si>
    <t>e413</t>
  </si>
  <si>
    <t>Bonilla, SH; Popescu, O; Ruz-Caracuel, I; Navarro, ID; Yebenes, L; Berjon, A; Sanchez-Mendez, J; Hardisson, D</t>
  </si>
  <si>
    <t>Breast cancer in patients aged 90 years and older: Pathological characteristics and molecular subtypes in a series of 40 cases</t>
  </si>
  <si>
    <t>[Hernandez Bonilla, S.; Popescu, O.; Ruz-Caracuel, I.; de la Pena Navarro, I.; Yebenes, L.; Berjon, A.; Sanchez-Mendez, J.; Hardisson, D.] Hosp La Paz, Anat Patol, Madrid, Spain</t>
  </si>
  <si>
    <t>S68</t>
  </si>
  <si>
    <t>S69</t>
  </si>
  <si>
    <t>Popescu, B; Bonilla, SH; Torres, DS; Berjon, A; Yebenes, L; Navarro, ID; Ruz-Caracuel, I; Sanchez-Mendez, JI; Hardisson, D</t>
  </si>
  <si>
    <t>Breast cancer in women aged 25 years and younger: Pathological characteristics and molecular subtypes in a series of 11 cases</t>
  </si>
  <si>
    <t>[Popescu, B.] Hosp Univ La Paz, Dept Pathol, Madrid, Spain</t>
  </si>
  <si>
    <t>S52</t>
  </si>
  <si>
    <t>Lopez-Ruiz, ME; Yebenes, L; Berjon, A; Hardisson, D</t>
  </si>
  <si>
    <t>Primary Leiomyosarcoma of the Ovarian Vein: Case Report and Literature Review</t>
  </si>
  <si>
    <t>INTERNATIONAL JOURNAL OF SURGICAL PATHOLOGY</t>
  </si>
  <si>
    <t>[Elena Lopez-Ruiz, Maria; Yebenes, Laura; Berjon, Alberto; Hardisson, David] Hosp Univ La Paz, IdiPAZ, Madrid, Spain; [Hardisson, David] Univ Autonoma Madrid, Madrid, Spain</t>
  </si>
  <si>
    <t>Hardisson, D (reprint author), Hosp Univ La Paz, Dept Pathol, IdiPAZ, Paseo Castellana 261, Madrid 28046, Spain.</t>
  </si>
  <si>
    <t>1066-8969</t>
  </si>
  <si>
    <t>Garrido, M; Guerra, L; Simon, M; Azkargorta, M; Nonell, L; Lopez-Santamaria, M; Mateos, ME; Belendez, C; Plaza, D; Hernandez, F; Mendiola, M; Ojanguren, I; Childs, M; Czauderna, P; Maibach, R; Morland, B; Buendia, MA; Elortza, F; Planas, R; Sarrias, MR; Sala, M; Armengol, C</t>
  </si>
  <si>
    <t>Definition of a 3-Protein Signature to Stratify Hepatoblastoma Patients According to Their Prognosis</t>
  </si>
  <si>
    <t>MODERN PATHOLOGY</t>
  </si>
  <si>
    <t>Hosp Valle De Hebron, Barcelona, Spain; Hosp La Paz, Madrid, Spain; HealthSci Res Inst Germans Trias &amp; Pujol, Badalona, Spain; CIBEREHD, Barcelona, Spain; CIC BioGUNE ProteoRed ISCIII, Derio, Spain; IMIM, Barcelona, Spain; Hosp Reina Sofia, Cordoba, Spain; Hosp Gregorio Maranon, Madrid, Spain; Hosp Badalona Germans Trias &amp; Pujol, Badalona, Spain; Nottingham Clin Trials Unit, Nottingham, England; Med Univ Gdansk, Gdansk, Poland; IBCSG, Bern, Switzerland; Birmingham Childrens Hosp, Birmingham, W Midlands, England; Ctr Hepatobiliaire Paul Brousse, Villejuif, France; IGTP, Badalona, Spain</t>
  </si>
  <si>
    <t>0893-3952</t>
  </si>
  <si>
    <t>466A</t>
  </si>
  <si>
    <t>LABORATORY INVESTIGATION</t>
  </si>
  <si>
    <t>Hosp Valle De Hebron, Barcelona, Spain; Hosp La Paz, Madrid, Spain; HealthSci Res Inst Germans Trias &amp; Pujol, Badalona, Spain; CIBEREHD, Barcelona, Spain; CIC bioGUNE ProteoRed ISCIII, Derio, Spain; IMIM, Barcelona, Spain; Hosp Reina Sofia, Cordoba, Spain; Hosp Gregorio Maranon, Madrid, Spain; Hosp Badalona Germans Trias &amp; Pujol, Badalona, Spain; Nottingham Clin Trials Unit, Nottingham, England; Med Univ Gdansk, Gdansk, Poland; IBCSG, Bern, Switzerland; Birmingham Childrens Hosp, Birmingham, W Midlands, England; Ctr Hepatobiliaire Paul Brousse, Villejuif, France; IGTP, Badalona, Spain</t>
  </si>
  <si>
    <t>0023-6837</t>
  </si>
  <si>
    <t>INTERNATIONAL JOURNAL OF CANCER</t>
  </si>
  <si>
    <t>0020-7136</t>
  </si>
  <si>
    <t>Salvador, F; Martin, A; Lopez-Menendez, C; Moreno-Bueno, G; Santos, V; Vazquez-Naharro, A; Santamaria, PG; Morales, S; Dubus, PR; Muinelo-Romay, L; Lopez-Lopez, R; Tung, JC; Weaver, VM; Portillo, F; Cano, A</t>
  </si>
  <si>
    <t>Lysyl Oxidase-like Protein LOXL2 Promotes Lung Metastasis of Breast Cancer</t>
  </si>
  <si>
    <t>[Salvador, Fernando; Martin, Alberto; Lopez-Menendez, Celia; Moreno-Bueno, Gema; Santos, Vanesa; Vazquez-Naharro, Alberto; Santamaria, Patricia G.; Morales, Saleta; Portillo, Francisco; Cano, Amparo] Univ Autonoma Madrid, Inst Invest Biomed Alberto Sols, CSIC UAM, Dept Bioquim,IdiPAZ, Madrid, Spain; [Martin, Alberto; Moreno-Bueno, Gema; Santos, Vanesa; Muinelo-Romay, Laura; Lopez-Lopez, Rafael; Portillo, Francisco; Cano, Amparo] Inst Salud Carlos III, CIBERONC, Madrid, Spain; [Moreno-Bueno, Gema] Fdn MD Anderson Int Madrid, Madrid, Spain; [Dubus, Pierre R.] Univ Bordeaux, INSERM, UMR1053, Bordeaux, France; [Dubus, Pierre R.] CHU Bordeaux, Talence, France; [Muinelo-Romay, Laura; Lopez-Lopez, Rafael] Hlth Res Inst Santiago IDIS, Translat Med Oncol, SERGAS, Santiago De Compostela, Spain; [Tung, Jason C.; Weaver, Valerie M.] Univ Calif San Francisco, Dept Surg, Ctr Bioengn &amp; Tissue Regenerat, San Francisco, CA USA; [Salvador, Fernando] IRB Barcelona, Oncol Program, C Baldiri Reixac 10, Barcelona 08028, Spain; [Martin, Alberto] Inst Salud Carlos III, IIER, Carretera Majadahonda Pozuelo Km,2 Majadahonda, Madrid, Spain</t>
  </si>
  <si>
    <t>Martin, A (reprint author), Univ Autonoma Madrid, Dept Bioquim, C Arzobispo Morcillo,4, Madrid 28029, Spain.</t>
  </si>
  <si>
    <t>Rodriguez-Ubreva, J; Catala-Moll, F; Obermajer, N; Alvarez-Errico, D; Ramirez, RN; Company, C; Vento-Tormo, R; Moreno-Bueno, G; Edwards, RP; Mortazavi, A; Kalinski, P; Ballestar, E</t>
  </si>
  <si>
    <t>Prostaglandin E2 Leads to the Acquisition of DNMT3A-Dependent Tolerogenic Functions in Human Myeloid-Derived Suppressor Cells</t>
  </si>
  <si>
    <t>[Rodriguez-Ubreva, Javier; Catala-Moll, Francesc; Alvarez-Errico, Damiana; Company, Carlos; Vento-Tormo, Roser; Ballestar, Esteban] Bellvitge Biomed Res Inst IDIBELL, Chromatin &amp; Dis Grp, Canc Epigenet &amp; Biol Programme PEBC, Barcelona 08908, Spain; [Obermajer, Natasa; Kalinski, Pawel] Univ Pittsburgh, Dept Surg, 497 Scaife Hall, Pittsburgh, PA 15213 USA; [Obermajer, Natasa; Kalinski, Pawel] Univ Pittsburgh, Dept Immunol, Pittsburgh, PA 15213 USA; [Ramirez, Ricardo N.; Mortazavi, Ali] Univ Calif Irvine, Dept Dev &amp; Cell Biol, Irvine, CA 92697 USA; [Moreno-Bueno, Gema] Univ Autonoma Madrid, CSIC, Inst Invest Biomed Alberto Sols, Dept Bioquim,IdiPAZ,CIBERONC, Madrid 28029, Spain; [Moreno-Bueno, Gema] Fdn MD Anderson Int, Madrid 28033, Spain; [Edwards, Robert P.] Univ Pittsburgh, Hillman Canc Ctr, Magee Womens Res Inst, Canc Ctr Excellence Peritoneal,Ovarian Canc Speci, Pittsburgh, PA 15213 USA; [Edwards, Robert P.] Univ Pittsburgh, Canc Inst, Hillman Canc Ctr, Pittsburgh, PA 15213 USA; [Kalinski, Pawel] Roswell Pk Canc Inst, Dept Med, Buffalo, NY 14263 USA; [Kalinski, Pawel] Roswell Pk Canc Inst, Ctr Immunotherapy, Buffalo, NY 14263 USA</t>
  </si>
  <si>
    <t>Rodriguez-Ubreva, J; Ballestar, E (reprint author), Bellvitge Biomed Res Inst IDIBELL, Chromatin &amp; Dis Grp, Canc Epigenet &amp; Biol Programme PEBC, Barcelona 08908, Spain.</t>
  </si>
  <si>
    <t>Santos, CP; Lapi, E; Alvaro, L; Barbachano, A; Barral, A; Munoz, A; Real, FX</t>
  </si>
  <si>
    <t>CD49f labels an organoid-forming mouse urothelial cell population with stem cell features</t>
  </si>
  <si>
    <t>[Santos, Catarina P.; Lapi, Eleonora; Alvaro, Laura; Barbachano, Antonio; Barral, Asuncion; Munoz, Alberto; Real, Francisco X.] Spanish Natl Canc Res Ctr CNIO, Madrid, Spain</t>
  </si>
  <si>
    <t>Chacon-Solano, E; Leon, C; Diaz, F; Carretero, M; Quero, F; Llames, S; Quintanilla, M; Escamez, M; Larcher, F; del Rio, M</t>
  </si>
  <si>
    <t>Comparative transcriptomic analysis of fibroblasts from two sisters with discordant severe generalized recessive dystrophic epidermolysis bullosa phenotype reveals new molecular markers associated with disease severity</t>
  </si>
  <si>
    <t>[Chacon-Solano, E.; Leon, C.; Diaz, F.; Escamez, M.; Larcher, F.; del Rio, M.] Univ Carlos III Madrid UC3M, Bioengn Dept, Madrid, Spain; [Chacon-Solano, E.; Leon, C.; Diaz, F.; Carretero, M.; Llames, S.; Escamez, M.; Larcher, F.; del Rio, M.] Fdn Jimenez Diaz IISFJD, Inst Invest Sanitaria, Madrid, Spain; [Carretero, M.; Llames, S.; Escamez, M.; Larcher, F.; del Rio, M.] CIEMAT Ctr Invest Biomed Red Enfermedades Raras C, Madrid, Spain; [Quintanilla, M.] Univ Autonoma Madrid, CSIC, Inst Invest Biomed Alberto Sols, Madrid, Spain; [Quero, F.] Univ Complutense Madrid, Madrid, Spain; [Llames, S.] CCST, Tissue Engn Unit, Oviedo, Spain</t>
  </si>
  <si>
    <t>S212</t>
  </si>
  <si>
    <t>Barbachano, A; Fernandez-Barral, A; Ferrer-Mayorga, G; Costales-Carrera, A; Larriba, MJ; Munoz, A</t>
  </si>
  <si>
    <t>The endocrine vitamin D system in the gut</t>
  </si>
  <si>
    <t>MOLECULAR AND CELLULAR ENDOCRINOLOGY</t>
  </si>
  <si>
    <t>[Barbachano, Antonio; Fernandez-Barral, Asuncion; Ferrer-Mayorga, Gemma; Costales-Carrera, Alba; Jesus Larriba, Maria; Munoz, Alberto] Univ Autonoma Madrid, Consejo Super Invest Cientif, Inst Invest Biomed Alberto Sols, E-28029 Madrid, Spain</t>
  </si>
  <si>
    <t>Munoz, A (reprint author), Inst Invest Biomed Alberto Sols, Arturo Duperier 4, E-28029 Madrid, Spain.</t>
  </si>
  <si>
    <t>0303-7207</t>
  </si>
  <si>
    <t>C</t>
  </si>
  <si>
    <t>da Silva, IL; Veloso, ES; Goncalves, INN; Braga, AD; Lopes, MTP; Cassali, GD; Quintanilla, M; Simoes, RT; Ferreira, E</t>
  </si>
  <si>
    <t>Qa-2 expression levels is related with tumor-infiltrating lymphocytes profile during solid Ehrlich tumor development</t>
  </si>
  <si>
    <t>BIOMEDICINE &amp; PHARMACOTHERAPY</t>
  </si>
  <si>
    <t>[da Silva, Istefani Luciene; Veloso, Emerson Soares; Nascimento Goncalves, Ivy Nayra; Cassali, Geovanni Dantas; Ferreira, Enio] Univ Fed Minas Gerais, Inst Biol Sci, Dept Gen Pathol, Lab Comparat Pathol, BR-31270901 Belo Horizonte, MG, Brazil; [Braga, Ariadne Duarte; Paz Lopes, Miriam Teresa] Univ Fed Minas Gerais, Inst Biol Sci, Lab Antitumor Subst, Dept Pharmacol, BR-31270901 Belo Horizonte, MG, Brazil; [Quintanilla, Miguel] Univ Autonoma Madrid, CSIC, Inst Invest Biomed Alberto Sols, Dept Canc Biol, Madrid 28029, Spain; [Simoes, Renata Toscano] Inst Educ &amp; Res Santa Casa Belo Horizonte, BR-30150240 Belo Horizonte, MG, Brazil</t>
  </si>
  <si>
    <t>Ferreira, E (reprint author), Univ Fed Minas Gerais, Inst Biol Sci, Dept Gen Pathol, Lab Comparat Pathol, BR-31270901 Belo Horizonte, MG, Brazil.</t>
  </si>
  <si>
    <t>0753-3322</t>
  </si>
  <si>
    <t>Ferrer-Mayorga, G; Gomez-Lopez, G; Barbachano, A; Fernandez-Barral, A; Pena, C; Pisano, DG; Cantero, R; Rojo, F; Munoz, A; Larriba, MJ</t>
  </si>
  <si>
    <t>Vitamin D receptor expression and associated gene signature in tumour stromal fibroblasts predict clinical outcome in colorectal cancer</t>
  </si>
  <si>
    <t>GUT</t>
  </si>
  <si>
    <t>[Ferrer-Mayorga, Gemma; Barbachano, Antonio; Fernandez-Barral, Asuncion; Munoz, Alberto; Larriba, Maria Jesus] Univ Autonoma Madrid, Inst Invest Biomed Alberto Sols, Dept Canc Biol, CSIC,IdiPAZ, Madrid, Spain; [Gomez-Lopez, Gonzalo; Pisano, David G.] Spanish Natl Canc Res Ctr, Bioinformat Unit, Struct Biol &amp; Biocomp Programme, Madrid, Spain; [Pena, Cristina] Hosp Univ Puerta de Hierro Majadahonda, Dept Med Oncol, Majadahonda, Spain; [Cantero, Ramon] La Paz Univ Hosp, Dept Surg, Colorectal Unit, IdiPAZ, Madrid, Spain; [Rojo, Federico] Inst Invest Sanitaria Fdn Jimenez Diaz, Dept Pathol, Madrid, Spain</t>
  </si>
  <si>
    <t>Munoz, A; Larriba, MJ (reprint author), Inst Invest Biomed Alberto Sols, Arturo Duperier 4, Madrid 28029, Spain.</t>
  </si>
  <si>
    <t>0017-5749</t>
  </si>
  <si>
    <t>da Silva, IL; Montero-Montero, L; Martin-Villar, E; Martin-Perez, J; Sainz, B; Renart, J; Simoes, RT; Veloso, ES; Teixeira, CS; de Oliveira, MC; Ferreira, E; Quintanilla, M</t>
  </si>
  <si>
    <t>Reduced expression of the murine HLA-G homolog Qa-2 is associated with malignancy, epithelial-mesenchymal transition and stemness in breast cancer cells</t>
  </si>
  <si>
    <t>[da Silva, Istefani L.; Veloso, Emerson Soares; Ferreira, Enio] Univ Fed Minas Gerais, Dept Gen Pathol, Lab Compared Pathol, Biol Sci Inst, BR-31270901 Belo Horizonte, MG, Brazil; [da Silva, Istefani L.] Minist Educ Brazil, CAPES Fdn, BR-70040020 Brasilia, DF, Brazil; [da Silva, Istefani L.; Montero-Montero, Lucia; Martin-Villar, Ester; Martin-Perez, Jorge; Sainz, Bruno; Renart, Jaime; Quintanilla, Miguel] UAM, Inst Invest Biomed Alberto Sols, CSIC, Madrid 28029, Spain; [Martin-Villar, Ester] Univ Francisco Vitoria, Dept Biotecnol, Fac Ciencias Biosanitarias, Madrid 28223, Spain; [Sainz, Bruno] IRYCIS, Enfermedades Cron &amp; Canc Area, Madrid, Spain; [Simoes, Renata Toscano] Inst Educ &amp; Res Santa Casa Belo Horizonte, BR-30150240 Belo Horizonte, MG, Brazil; [Teixeira, Claudia Salviano; de Oliveira, Monica C.] Univ Fed Minas Gerais, Lab Pharmacotecn &amp; Pharmaceut Technol, Pharm Fac, BR-31270901 Belo Horizonte, MG, Brazil</t>
  </si>
  <si>
    <t>Quintanilla, M (reprint author), UAM, Inst Invest Biomed Alberto Sols, CSIC, Madrid 28029, Spain.</t>
  </si>
  <si>
    <t>Santamaria, PG; Moreno-Bueno, G; Portillo, F; Cano, A</t>
  </si>
  <si>
    <t>EMT: Present and future in clinical oncology</t>
  </si>
  <si>
    <t>[Santamaria, Patricia G.; Moreno-Bueno, Gema; Portillo, Francisco; Cano, Amparo] Univ Autonoma Madrid, IdiPAZ, CIBERONC, Inst Invest Biomed Alberto Sols CSIC UAM,Dept Bio, Madrid, Spain; [Moreno-Bueno, Gema] Fdn MD Anderson Int, Madrid, Spain</t>
  </si>
  <si>
    <t>Cano, A (reprint author), Univ Autonoma Madrid, Dept Bioquim, Inst Invest Biomed Alberto Sols CSIC UAM, Arzobispo Morcillo 4, E-28049 Madrid, Spain.</t>
  </si>
  <si>
    <t>Mateo, F; Arenas, EJ; Aguilar, H; Serra-Musach, J; de Garibay, GR; Boni, J; Maicas, M; Du, S; Iorio, F; Herranz-Ors, C; Islam, A; Prado, X; Llorente, A; Petit, A; Vidal, A; Catala, I; Soler, T; Venturas, G; Rojo-Sebastian, A; Serra, H; Cuadras, D; Blanco, I; Lozano, J; Canals, F; Sieuwerts, AM; de Weerd, V; Look, MP; Puertas, S; Garcia, N; Perkins, AS; Bonifaci, N; Skowron, M; Gomez-Baldo, L; Hernandez, V; Martinez-Aranda, A; Martinez-Iniesta, M; Serrat, X; Ceron, J; Brunet, J; Barretina, MP; Gil, M; Falo, C; Fernandez, A; Morilla, I; Pernas, S; Pla, MJ; Andreu, X; Segui, MA; Ballester, R; Castella, E; Nellist, M; Morales, S; Valls, J; Velasco, A; Matias-Guiu, X; Figueras, A; Sanchez-Mut, JV; Sanchez-Cespedes, M; Cordero, A; Gomez-Miragaya, J; Palomero, L; Gomez, A; Gajewski, TF; Cohen, EEW; Jesiotr, M; Bodnar, L; Quintela-Fandino, M; Lopez-Bigas, N; Valdes-Mas, R; Puente, XS; Vinals, F; Casanovas, O; Graupera, M; Hernandez-Losa, J; Cajal, SRY; Garcia-Alonso, L; Saez-Rodriguez, J; Esteller, M; Sierra, A; Martin-Martin, N; Matheu, A; Carracedo, A; Gonzalez-Suarez, E; Nanjundan, M; Cortes, J; Lazaro, C; Odero, MD; Martens, JWM; Moreno-Bueno, G; Barcellos-Hoff, MH; Villanueva, A; Gomis, RR; Pujana, MA</t>
  </si>
  <si>
    <t>Stem cell-like transcriptional reprogramming mediates metastatic resistance to mTOR inhibition</t>
  </si>
  <si>
    <t>[Mateo, F.; Aguilar, H.; Serra-Musach, J.; de Garibay, G. Ruiz; Boni, J.; Herranz-Ors, C.; Prado, X.; Llorente, A.; Garcia, N.; Bonifaci, N.; Skowron, M.; Gomez-Baldo, L.; Palomero, L.; Pujana, M. A.] Bellvitge Inst Biomed Res IDIBELL, Catalan Inst Oncol ICO, Breast Canc &amp; Syst Biol Lab, Program Canc Therapeut Resistance ProCURE, Barcelona, Spain; [Arenas, E. J.; Gomis, R. R.] Barcelona Inst Sci &amp; Technol, Inst Res Biomed IRB Barcelona, Oncol Program, Baldiri Reixac 10, Barcelona 08028, Spain; [Maicas, M.; Odero, M. D.] Univ Navarra, Ctr Appl Med Res CIMA, Pamplona, Spain; [Maicas, M.; Odero, M. D.] Univ Navarra, Dept Biochem &amp; Genet, Pamplona, Spain; [Du, S.; Barcellos-Hoff, M. H.] NYU, Sch Med, Dept Radiat Oncol, New York, NY 10003 USA; [Iorio, F.; Garcia-Alonso, L.; Saez-Rodriguez, J.] European Bioinformat Inst, European Mol Biol Lab, Wellcome Trust Genome Campus, Cambridge, England; [Iorio, F.] Wellcome Trust Sanger Inst, Canc Genome Project, Hinxton, England; [Islam, A.] Univ Dhaka, Dept Genet Engn &amp; Biotechnol, Dhaka, Bangladesh; [Petit, A.; Vidal, A.; Catala, I.; Soler, T.; Venturas, G.] Univ Hosp Bellvitge, IDIBELL, Dept Pathol, Barcelona, Spain; [Rojo-Sebastian, A.] MD Anderson Canc Ctr, Dept Pathol, Madrid, Spain; [Serra, H.; Figueras, A.; Vinals, F.] ICO, Angiogenesis Res Grp, ProCURE, IDIBELL, Barcelona, Spain; [Cuadras, D.] IDIBELL, Stat Unit, Barcelona, Spain; [Blanco, I.; Lazaro, C.] IDIBELL, ICO, Hereditary Canc Programme, Barcelona, Spain; [Lozano, J.] Univ Malaga, Dept Mol Biol &amp; Biochem, Malaga, Spain; [Lozano, J.] Univ Hosp Virgen de la Victoria, Mediterranean Inst Adv Biotechnol &amp; Hlth Res IBIM, Mol Oncol Lab, Malaga, Spain; [Canals, F.] Vall Hebron Univ, Vall Hebron Inst Oncol, ProteoRed Inst Salud Carlos 3, Prote Lab, Barcelona, Spain; [Sieuwerts, A. M.; de Weerd, V.; Look, M. P.; Martens, J. W. M.] Erasmus Univ, Med Ctr, Daniel den Hoed Canc Ctr, Canc Genom Ctr,Dept Med Oncol, Rotterdam, Netherlands; [Puertas, S.; Martinez-Iniesta, M.; Villanueva, A.] IDIBELL, ICO, Chemoresistance &amp; Predict Factors Lab, ProCURE, Barcelona, Spain; [Perkins, A. S.] Univ Rochester, Med Ctr, Sch Med &amp; Dent, Rochester, NY USA; [Hernandez, V.; Martinez-Aranda, A.] IDIBELL, Biol Clues Invas &amp; Metastat Phenotype Lab, Barcelona, Spain; [Serrat, X.; Ceron, J.] IDIBELL, Canc &amp; Human Mol Genet, Barcelona, Spain; [Brunet, J.] Girona Biomed Res Inst IDIBGI, ICO, Hereditary Canc Programme, Girona, Spain; [Barretina, M. P.] IDIBGI, ICO, Dept Med Oncol, Girona, Spain; [Gil, M.; Falo, C.; Fernandez, A.; Morilla, I.; Pernas, S.] IDIBELL, ICO, Dept Med Oncol, Barcelona, Spain; [Pla, M. J.] Univ Hosp Bellvitge, IDIBELL, Dept Gynecol, Barcelona, Spain; [Andreu, X.] Parc Tauli Hosp Consortium, Dept Pathol, Barcelona, Spain; [Segui, M. A.] Parc Tauli Hosp Consortium, Med Oncol Serv, Barcelona, Spain; [Ballester, R.] Univ Hosp Germans Trias &amp; Pujol, Germans Trias &amp; Pujol Res Inst IGTP, ICO, Dept Radiat Oncol, Barcelona, Spain; [Castella, E.] Univ Hosp Germans Trias &amp; Pujol, IGTP, ICO, Dept Pathol, Barcelona, Spain; [Nellist, M.] Erasmus MC, Dept Clin Genet, Rotterdam, Netherlands; [Valls, J.; Velasco, A.; Matias-Guiu, X.] Univ Lleida, Hosp Arnau de Vilanova, Biomed Res Inst Lleida IRB Lleida, Lleida, Spain; [Sanchez-Mut, J. V.; Sanchez-Cespedes, M.; Cordero, A.; Gomez-Miragaya, J.] IDIBELL, Canc Epigenet &amp; Biol Program PEBC, Barcelona, Spain; [Gajewski, T. F.] Univ Chicago, Dept Pathol, Chicago, IL 60611 USA; [Gajewski, T. F.] Univ Chicago, Dept Med, Chicago, IL USA; [Cohen, E. E. W.] Univ Calif San Diego, Moores Canc Ctr, La Jolla, CA 92037 USA; [Jesiotr, M.] Mil Inst Med, Dept Pathol, Warsaw, Poland; [Bodnar, L.] Mil Inst Med, Dept Oncol, Warsaw, Poland; [Quintela-Fandino, M.] Spanish Natl Canc Res Ctr CNIO, Breast Canc Clin Res Unit, Madrid, Spain; [Lopez-Bigas, N.] Pompeu Fabra Univ UPF, Dept Expt &amp; Hlth Sci, Barcelona Biomed Res Pk, Barcelona, Spain; [Lopez-Bigas, N.; Esteller, M.; Gomis, R. R.] ICREA, Barcelona, Spain; [Valdes-Mas, R.; Puente, X. S.] Univ Oviedo, Univ Inst Oncol Asturias, Dept Biochem &amp; Mol Biol, Oviedo, Spain; [Hernandez-Losa, J.; Ramon y Cajal, S.] Vall Hebron Univ Hosp, Dept Pathol, Barcelona, Spain; [Esteller, M.] Univ Barcelona, Sch Med, Dept Physiol Sci 2, Barcelona, Spain; [Sierra, A.] Cent Univ Catalonia, Univ Vic, Fac Sci &amp; Tech,Mol &amp; Translat Oncol Lab, Biomed Res Inst August Pi &amp; Sunyer IDIBAPS,Biomed, Barcelona, Spain; [Sierra, A.] Cent Univ Catalonia, Univ Vic, Fac Sci &amp; Tech, Syst Biol Dept, Barcelona, Spain; [Martin-Martin, N.; Carracedo, A.] Ctr Cooperat Res Biosci CIC bioGUNE, Derio, Spain; [Matheu, A.] Biodonostia Res Inst, Oncol Dept, Oncol Sect, San Sebastian, Spain; [Matheu, A.; Carracedo, A.] Basque Fdn Sci, Ikerbasque, Bilbao, Spain; [Carracedo, A.] Univ Basque Country UPV EHU, Dept Biochem &amp; Mol Biol, Bilbao, Spain; [Nanjundan, M.] Univ S Florida, Dept Cell Biol Microbiol &amp; Mol Biol, Tampa, FL USA; [Cortes, J.] Vall Hebron Univ Hosp, VHIO, Dept Med Oncol, Barcelona, Spain; [Moreno-Bueno, G.] Autonomous Univ Madrid UAM, Hosp La Paz Inst Hlth Res IdiPAZ, Dept Biochem, Biomed Res Inst Alberto Sols Spanish Natl Res Cou, Madrid, Spain; [Moreno-Bueno, G.] MD Anderson Int Fdn, Madrid, Spain</t>
  </si>
  <si>
    <t>Gomis, RR (reprint author), Barcelona Inst Sci &amp; Technol, Inst Res Biomed IRB Barcelona, Oncol Program, Baldiri Reixac 10, Barcelona 08028, Spain.; Gomis, RR (reprint author), Hosp Duran &amp; Reynals, Catalan Inst Oncol, IDIBELL, ProCURE, Gran via 199, E-08028 Barcelona, Spain.</t>
  </si>
  <si>
    <t>Garcia-Sanz, P; Trivino, JC; Mota, A; Perez Lopez, M; Colas, E; Rojo-Sebastian, A; Garcia, A; Gatius, S; Ruiz, M; Prat, J; Lopez-Lopez, R; Abal, M; Gil-Moreno, A; Reventos, J; Matias-Guiu, X; Moreno-Bueno, G</t>
  </si>
  <si>
    <t>Chromatin remodelling and DNA repair genes are frequently mutated in endometrioid endometrial carcinoma</t>
  </si>
  <si>
    <t>[Garcia-Sanz, Pablo; Mota, Alba; Perez Lopez, Maria; Moreno-Bueno, Gema] MD Anderson Int Fdn, Arturo Soria 270, E-28033 Madrid, Spain; [Garcia-Sanz, Pablo; Mota, Alba; Perez Lopez, Maria; Moreno-Bueno, Gema] Univ Autonoma Madrid, Inst Invest Biomed Alberto Sols CSI UAM, Dept Bioquim, Arturo Duperier 4, E-28029 Madrid, Spain; [Trivino, Juan Carlos] Sist Gen, Valencia, Spain; [Colas, Eva; Gatius, Sonia; Ruiz, Maria; Matias-Guiu, Xavier] Univ Lleida, Arnau Vilanova Univ Hosp, Dept Pathol &amp; Mol Genet Oncol Pathol Grp, IRBLleida, Lleida, Spain; [Rojo-Sebastian, Alejandro] MD Anderson Canc Ctr Hosp, Dept Pathol, Madrid, Spain; [Garcia, Angel] Vall dHebron Univ Hosp, Dept Pathol, Barcelona, Spain; [Prat, Jaime] Santa Creu Sant Pau Hosp, Dept Pathol, Barcelona, Spain; [Lopez-Lopez, Rafael; Abal, Miguel] Hlth Res Inst Santiago IDIS, Translat Med Oncol, SERGAS, Santiago De Compostela, Spain; [Gil-Moreno, Antonio] Univ Autonoma Barcelona, Vall Hebron Inst Res, Biomed Res Grp Gynecol, Barcelona, Spain; [Reventos, Jaume] Inst Investigac Biomed Bellvitge, Barcelona, Spain; [Reventos, Jaume] Univ Internac Catalunya, Dept Ciencies Basiques, Barcelona, Spain</t>
  </si>
  <si>
    <t>Moreno-Bueno, G (reprint author), MD Anderson Int Fdn, Arturo Soria 270, E-28033 Madrid, Spain.; Moreno-Bueno, G (reprint author), Univ Autonoma Madrid, Inst Invest Biomed Alberto Sols CSI UAM, Dept Bioquim, Arturo Duperier 4, E-28029 Madrid, Spain.</t>
  </si>
  <si>
    <t>Cuevas, EP; Eraso, P; Mazon, MJ; Santos, V; Moreno-Bueno, G; Cano, A; Portillo, F</t>
  </si>
  <si>
    <t>LOXL2 drives epithelial-mesenchymal transition via activation of IRE1-XBP1 signalling pathway</t>
  </si>
  <si>
    <t>[Cuevas, Eva P.; Eraso, Pilar; Mazon, Maria J.; Santos, Vanesa; Moreno-Bueno, Gema; Cano, Amparo; Portillo, Francisco] Univ Autonoma Madrid, Inst Invest Biomed Alberto Sols, Dept Bioquim, CSIC UAM,IdiPAZ,CIBERONC, Madrid, Spain; [Moreno-Bueno, Gema] Fundac MD Anderson Int, Madrid, Spain</t>
  </si>
  <si>
    <t>Cano, A; Portillo, F (reprint author), Univ Autonoma Madrid, Inst Invest Biomed Alberto Sols, Dept Bioquim, CSIC UAM,IdiPAZ,CIBERONC, Madrid, Spain.</t>
  </si>
  <si>
    <t>Devis, L; Moiola, CP; Masia, N; Martinez-Garcia, E; Santacana, M; Stirbat, TV; Brochard-Wyart, F; Garcia, A; Alameda, F; Cabrera, S; Palacios, J; Moreno-Bueno, G; Abal, M; Thomas, W; Dufour, S; Matias-Guiu, X; Santamaria, A; Reventos, J; Gil-Moreno, A; Colas, E</t>
  </si>
  <si>
    <t>Activated leukocyte cell adhesion molecule (ALCAM) is a marker of recurrence and promotes cell migration, invasion, and metastasis in early-stage endometrioid endometrial cancer</t>
  </si>
  <si>
    <t>JOURNAL OF PATHOLOGY</t>
  </si>
  <si>
    <t>[Devis, Laura; Moiola, Cristian P.; Martinez-Garcia, Elena; Reventos, Jaume; Gil-Moreno, Antonio; Colas, Eva] Univ Autonoma Barcelona, VHIR, Biomed Res Grp Gynecol, Passeig Vall dHebron 119-129, Barcelona 08035, Spain; [Masia, Nuria; Santamaria, Anna] Univ Autonoma Barcelona, VHIR, Biomed Res Grp Gynecol, Cell Cycle &amp; Ovarian Canc Grp, Barcelona, Spain; [Santacana, Maria; Matias-Guiu, Xavier; Colas, Eva] Hosp Arnau Vilanova, Pathol Oncol Grp, Lleida, Spain; [Santacana, Maria; Matias-Guiu, Xavier; Colas, Eva] Hosp Arnau Vilanova, Dept Pathol, Lleida, Spain; [Stirbat, Tomita Vasilica; Brochard-Wyart, Francoise] Inst Curie, CNRS, UMR168, Paris, France; [Garcia, Angel] Vall Hebron Univ Hosp, Dept Pathol, Barcelona, Spain; [Alameda, Francesc] Hosp del Mar, Dept Pathol, Barcelona, Spain; [Cabrera, Silvia; Gil-Moreno, Antonio] Vall Hebron Univ Hosp, Dept Gynecol Oncol, Barcelona, Spain; [Palacios, Jose] Hosp Univ Ramon y Cajal, Dept Pathol, Madrid 28031, Spain; [Moreno-Bueno, Gema] Hosp MD Anderson Canc Ctr Madrid, Madrid 28033, Spain; [Moreno-Bueno, Gema] Univ Autonoma Madrid, Dept Biochem, CSIC, IdiPAZ,Inst Invest Biomed Alberto Sols, E-28049 Madrid, Spain; [Abal, Miguel] SERGAS, Fdn Ramon Dominguez, Hlth Res Inst Santiago IDIS, Translat Med Oncol, Santiago De Compostela 15706, Spain; [Thomas, William] Colby Sawyer Coll, Dept Nat Sci, New London, NH 03257 USA; [Dufour, Sylvie] Inst Curie, CNRS, UMR144, Paris, France; [Reventos, Jaume] Univ Int Catalunya, Dept Basic Sci, Barcelona, Spain; [Dufour, Sylvie] Univ Paris Est, Fac Med, F-94000 Creteil, France; [Dufour, Sylvie] INSERM, U955, Equipe 6, F-94000 Creteil, France</t>
  </si>
  <si>
    <t>Devis, L; Gil-Moreno, A; Colas, E (reprint author), Univ Autonoma Barcelona, VHIR, Biomed Res Grp Gynecol, Passeig Vall dHebron 119-129, Barcelona 08035, Spain.; Colas, E (reprint author), Hosp Arnau Vilanova, Pathol Oncol Grp, Av Rovira Roure 80, Lleida 25198, Spain.; Colas, E (reprint author), Hosp Arnau Vilanova, Dept Pathol, Av Rovira Roure 80, Lleida 25198, Spain.</t>
  </si>
  <si>
    <t>0022-3417</t>
  </si>
  <si>
    <t>Mota, A; Colas, E; Garcia-Sanz, P; Campoy, I; Rojo-Sebastian, A; Gatius, S; Garcia, A; Chiva, L; Alonso, S; Gil-Moreno, A; Gonzalez-Tallada, X; Diaz-Feijoo, B; Vidal, A; Ziober-Malinowska, P; Bobinski, M; Lopez-Lopez, R; Abal, M; Reventos, J; Matias-Guiu, X; Moreno-Bueno, G</t>
  </si>
  <si>
    <t>Genetic analysis of uterine aspirates improves the diagnostic value and captures the intra-tumor heterogeneity of endometrial cancers</t>
  </si>
  <si>
    <t>[Mota, Alba; Garcia-Sanz, Pablo; Moreno-Bueno, Gema] Univ Autonoma Madrid, Dept Bioquim, Inst Invest Biomed Alberto Sols, CSIC,IdiPAZ, Madrid, Spain; [Mota, Alba; Garcia-Sanz, Pablo; Moreno-Bueno, Gema] MD Anderson Int Fdn, C Gomez Hemans 2, Madrid 28033, Spain; [Colas, Eva; Gatius, Sonia; Gonzalez-Tallada, Xavier; Matias-Guiu, Xavier] Univ Lleida, IRBLEFIDA, Hosp Univ Arnau Vilanova, Dept Pathol, Lleida, Spain; [Colas, Eva; Gatius, Sonia; Gonzalez-Tallada, Xavier; Matias-Guiu, Xavier] Univ Lleida, IRBLEFIDA, Hosp Univ Arnau Vilanova, Mol Genet &amp; Res Lab, Lleida, Spain; [Campoy, Irene; Gil-Moreno, Antonio; Diaz-Feijoo, Berta] Vall dHebron Res Inst &amp; Hosp, Biomed Res Grp Gynaecol, Barcelona, Spain; [Campoy, Irene; Gil-Moreno, Antonio; Diaz-Feijoo, Berta] Univ Autonoma Barcelona, Barcelona, Spain; [Rojo-Sebastian, Alejandro; Chiva, Luis; Alonso, Sonsoles] MD Anderson Canc Ctr Madrid, Madrid, Spain; [Garcia, Angel] Hosp Univ Vall Hebron, Dept Pathol, Barcelona, Spain; [Gil-Moreno, Antonio; Diaz-Feijoo, Berta] Hosp Univ Vall dHebron, Dept Obstet &amp; Gynaecol, Barcelona, Spain; [Vidal, August; Reventos, Jaume; Matias-Guiu, Xavier] Hosp Univ Bellvitge, Inst Invest Biomed Bellvitge IDIBELL, Barcelona, Spain; [Ziober-Malinowska, Patrycja; Bobinski, Marcin] Med Univ Lublin, Chair &amp; Dept Gynaecol Oncol &amp; Gynaecol 1, Lublin, Poland; [Lopez-Lopez, Rafael; Abal, Miguel] SERGAS, Hlth Res Inst Santiago IDIS, Translat Med Oncol, Santiago, Spain; [Reventos, Jaume] Univ Int Catalunya, Dept Ciencies Basiques, Barcelona, Spain</t>
  </si>
  <si>
    <t>Moreno-Bueno, G (reprint author), MD Anderson Int Fdn, C Gomez Hemans 2, Madrid 28033, Spain.; Moreno-Bueno, G (reprint author), UAM, Dept Bioquim, Fac Med, Inst Invest Biomed Alberto Sols,CSIC, C Arzobispo Morelli 2, Madrid 28029, Spain.</t>
  </si>
  <si>
    <t>Lysyl oxidase-like 3 is required for melanoma cell survival by maintaining genomic stability.</t>
  </si>
  <si>
    <t>Santamaria, Patricia G; Floristan, Alfredo; Fontanals-Cirera, Barbara; Vazquez-Naharro, Alberto; Santos, Vanesa; Morales, Saleta; Yuste, Lourdes; Peinado, Hector; Garcia-Gomez, Antonio; Portillo, Francisco; Hernando, Eva; Cano, Amparo</t>
  </si>
  <si>
    <t>Cell death and differentiation</t>
  </si>
  <si>
    <t>Departamento de Bioquimica, UAM, Instituto de Investigaciones Biomedicas "Alberto Sols" CSIC-UAM, Arzobispo Morcillo 4, 28029, Madrid, Spain. pgsantamaria@iib.uam.es.</t>
  </si>
  <si>
    <t>1476-5403</t>
  </si>
  <si>
    <t>Pose-Utrilla, J; Garcia-Guerra, L; Del Puerto, A; Martin, A; Jurado-Arjona, J; De Leon-Reyes, NS; Gamir-Morralla, A; Serrano, AS; Garcia-Gallo, M; Kremer, L; Fielitz, J; Ireson, C; Perez-Alvarez, MJ; Ferrer, I; Hernandez, F; Avila, J; Lasa, M; Campanero, MR; Iglesias, T</t>
  </si>
  <si>
    <t>Excitotoxic inactivation of constitutive oxidative stress detoxification pathway in neurons can be rescued by PKD1</t>
  </si>
  <si>
    <t>NATURE COMMUNICATIONS</t>
  </si>
  <si>
    <t>[Pose-Utrilla, Julia; Garcia-Guerra, Lucia; Del Puerto, Ana; De Leon-Reyes, Noelia S.; Gamir-Morralla, Andrea; Sebastian Serrano, Alvaro; Lasa, Marina; Campanero, Miguel R.; Iglesias, Teresa] UAM, Inst Invest Biomed Alberto Sols, C Arturo Duperier 4, Madrid 28029, Spain; [Pose-Utrilla, Julia; Garcia-Guerra, Lucia; Del Puerto, Ana; Jurado-Arjona, Jeronimo; Gamir-Morralla, Andrea; Sebastian Serrano, Alvaro; Perez-Alvarez, Ma Jose; Ferrer, Isidro; Hernandez, Felix; Avila, Jesus; Iglesias, Teresa] Inst Salud Carlos III, CIBERNED, Ctr Invest Biomed Red Enfermedades Neurdegenerat, C Valderrebollo 5, Madrid 28031, Spain; [Martin, Abraham] CIC biomaGUNE, Expt Mol Imaging Mol Imaging Unit, Paseo Miramon 182, San Sebastian 20009, Spain; [Jurado-Arjona, Jeronimo; Hernandez, Felix; Avila, Jesus] Ctr Biol Mol Severo Ochoa CSIC UAM, C Nicolas Cabrera 1, Madrid 28049, Spain; [Garcia-Gallo, Monica; Kremer, Leonor] CSIC, Ctr Nacl Biotecnol, Prot Tools Unit, C Darwin 3, Madrid 28049, Spain; [Fielitz, Jens] Charite Med Univ, ECRC, MDC Mol Med, Helmholtz Assoc, D-13125 Berlin, Germany; [Fielitz, Jens] Heart Ctr Brandenburg, Dept Cardiol, D-16321 Bernau, Germany; [Fielitz, Jens] Med Univ Brandenburg MHB, D-16321 Bernau, Germany; [Ireson, Christofer] Canc Res Technol, London EC1V 4AD, England; [Perez-Alvarez, Ma Jose] UAM, Unidad Docente Fisiol Anim, Dept Biol, C Darwin 2, Madrid 28049, Spain; [Ferrer, Isidro] Hosp Univ Bellvitge, Inst Neuropatol, C Feixa LLarga S-N, Barcelona 08907, Hospitalet De L, Spain; [Campanero, Miguel R.] Inst Salud Carlos III, Ctr Invest Biomed Red Enfermedades Cardiovasc, CIBERCV, Madrid 28029, Spain; [Jurado-Arjona, Jeronimo; Gamir-Morralla, Andrea] Johannes Gutenberg Univ Mainz, Univ Med Ctr, Inst Physiol Chem, Hanns Dieter Husch Weg 19, D-55128 Mainz, Germany; [De Leon-Reyes, Noelia S.] Ctr Nacl Biotecnol CSIC, C Darwin 3, Madrid 28049, Spain; [Ireson, Christofer] Pharmidex Pharmaceut Serv, 14 Hanover St, London W1S 1YH, England</t>
  </si>
  <si>
    <t>Iglesias, T (reprint author), UAM, Inst Invest Biomed Alberto Sols, C Arturo Duperier 4, Madrid 28029, Spain.; Iglesias, T (reprint author), Inst Salud Carlos III, CIBERNED, Ctr Invest Biomed Red Enfermedades Neurdegenerat, C Valderrebollo 5, Madrid 28031, Spain.</t>
  </si>
  <si>
    <t>2041-1723</t>
  </si>
  <si>
    <t>Ramos, F; Pedro, C; Tormo, M; de Paz, R; Font, P; Luno, E; Caballero, M; Solano, F; Almagro, M; Xicoy, B; Jimenez, M</t>
  </si>
  <si>
    <t>Impact of anaemia on health-related quality of life and cardiac remodelling in patients with lower risk myelodysplastic syndromes. Results of GlobQoL study</t>
  </si>
  <si>
    <t>[Ramos, F.] Hosp Univ Leon, Dept Hematol, Altos de Nava S-N, E-24008 Leon, Spain; [Ramos, F.] Univ Leon, Inst Biomed IBIOMED, Leon, Spain; [Pedro, C.] Hosp Mar, Dept Hematol, Barcelona, Spain; [Tormo, M.] Hosp Clin Univ Valencia, Dept Hematol &amp; Oncol, Valencia, Spain; [de Paz, R.] Hosp Univ La Paz, Dept Hematol, Madrid, Spain; [Font, P.] Hosp Univ Gregorio Maranon, Dept Hematol, Madrid, Spain; [Luno, E.] Hosp Univ Cent Asturias, Dept Hematol, Oviedo, Spain; [Caballero, M.] Hosp Insular, Dept Hematol, Las Palmas Gran Canaria, Spain; [Solano, F.] Hosp Nuestra Senora Prado, Dept Hematol, Madrid, Spain; [Almagro, M.] Hosp Univ Virgen de las Nieves, Dept Hematol, Granada, Spain; [Xicoy, B.] Hosp Badalona Germans Trias &amp; Pujol, Dept Hematol, Badalona, Spain; [Jimenez, M.] Novartis Oncol, Barcelona, Spain</t>
  </si>
  <si>
    <t>Ramos, F (reprint author), Hosp Univ Leon, Dept Hematol, Altos de Nava S-N, E-24008 Leon, Spain.</t>
  </si>
  <si>
    <t>e12426</t>
  </si>
  <si>
    <t>Salar, A; Domingo-Domenech, E; Panizo, C; Nicolas, C; Bargay, J; Muntanola, A; Canales, M; Bello, JL; Sancho, JM; Tomas, JF; Rodriguez, MJ; Penalver, J; Grande, C; Sanchez-Blanco, JJ; Palomera, L; Arranz, R; Conde, E; Garcia, M; Garcia, JF; Caballero, D; Montalban, C</t>
  </si>
  <si>
    <t>Long-term results of a phase 2 study of rituximab and bendamustine for mucosa-associated lymphoid tissue lymphoma</t>
  </si>
  <si>
    <t>[Salar, Antonio] Hosp del Mar, Dept Hematol, Passeig Maritim 25-29, Barcelona 08003, Spain; [Domingo-Domenech, Eva] Hosp Durans i Reynals, Dept Hematol, Barcelona, Spain; [Panizo, Carlos] Clin Univ Navarra, Dept Hematol, Pamplona, Spain; [Nicolas, Concepcion] Hosp Cent Asturias, Dept Hematol, Asturias, Spain; [Bargay, Joan] Hosp Son Llatzer, Dept Hematol, Mallorca, Spain; [Muntanola, Ana] Hosp Univ Mutua Terrassa, Dept Hematol, Terrassa, Spain; [Canales, Miguel] Hosp Univ La Paz, Dept Hematol, Madrid, Spain; [Bello, Jose Luis] Complejo Univ Santiago, Dept Hematol, Santiago De Compostela, Spain; [Sancho, Juan Manuel] Hosp Badalona Germans Trias &amp; Pujol, Dept Hematol, Badalona, Spain; [Tomas, Jose Francisco; Montalban, Carlos] MD Anderson Canc Ctr, Dept Hematol, Madrid, Spain; [Rodriguez, Maria Jose] Hosp Univ Canarias, Dept Hematol, Tenerife, Spain; [Penalver, Javier] Hosp Fdn Alcorcon, Dept Hematol, Alcorcon, Spain; [Grande, Carlos] Hosp Univ 12 Octubre, Dept Hematol, Madrid, Spain; [Sanchez-Blanco, Jose Javier] Hosp Morales Meseguer, Dept Hematol, Murcia, Spain; [Palomera, Luis] Hosp Clin Lozano Blesa, Dept Hematol, Zaragoza, Spain; [Arranz, Reyes] Hosp Univ La Princesa, Dept Hematol, Madrid, Spain; [Conde, Eulogio] Hosp Marques Valdecilla, Dept Hematol, Santander, Spain; [Garcia, Mar] Hosp Univ Miguel Servet, Dept Anat Pathol, Zaragoza, Spain; [Garcia, Juan Fernando] MD Anderson Canc Ctr, Dept Anat Pathol, Madrid, Spain; [Caballero, Dolores] Hosp Clin Salamanca, Dept Hematol, Salamanca, Spain</t>
  </si>
  <si>
    <t>Salar, A (reprint author), Hosp del Mar, Dept Hematol, Passeig Maritim 25-29, Barcelona 08003, Spain.</t>
  </si>
  <si>
    <t>Alvaro-Blanco, J; Urso, K; Chiodo, Y; Martin-Cortazar, C; Kourani, O; Gomez-del Arco, P; Rodriguez-Martinez, M; Calonge, E; Alcami, J; Redondo, JM; Iglesias, T; Campanero, MR</t>
  </si>
  <si>
    <t>MAZ induces MYB expression during the exit from quiescence via the E2F site in the MYB promoter</t>
  </si>
  <si>
    <t>NUCLEIC ACIDS RESEARCH</t>
  </si>
  <si>
    <t>[Alvaro-Blanco, Josue; Chiodo, Yuri; Martin-Cortazar, Carla; Kourani, Omar; Rodriguez-Martinez, Maria; Campanero, Miguel R.] CSIC UAM, Dept Canc Biol, Inst Invest Biomed Alberto Sols, Madrid 28029, Spain; [Urso, Katia; Gomez-del Arco, Pablo; Miguel Redondo, Juan] CSIC, Gene Regulat Cardiovasc Remodeling &amp; Inflammat Gr, Madrid 28029, Spain; [Gomez-del Arco, Pablo] Univ Autonoma Madrid, Dept Mol Biol, Ctr Biol Mol, Cantoblanco, E-28049 Madrid, Spain; [Gomez-del Arco, Pablo; Miguel Redondo, Juan; Campanero, Miguel R.] CIBERCV, Madrid, Spain; [Calonge, Esther; Alcami, Jose] Ctr Nacl Microbiol, Unidad Inmunopatol SIDA, Majadahonda 28220, Spain; [Iglesias, Teresa] CSIC UAM, Dept Endocrine &amp; Nervous Syst Pathophysiol, Inst Invest Biomed Alberto Sols, Madrid 28029, Spain; [Iglesias, Teresa] CIBERNED, Ctr Invest Biomed Red Enfermedades Neurodegenerat, Madrid, Spain</t>
  </si>
  <si>
    <t>Campanero, MR (reprint author), CSIC UAM, Dept Canc Biol, Inst Invest Biomed Alberto Sols, Madrid 28029, Spain.; Campanero, MR (reprint author), CIBERCV, Madrid, Spain.</t>
  </si>
  <si>
    <t>0305-1048</t>
  </si>
  <si>
    <t>Morado, M; Freire Sandes, A; Colado, E; Subira, D; Isusi, P; Noya, MS; Vidriales, MB; Sempere, A; Diaz, JA; Minguela, A; Alvarez, B; Serrano, C; Caballero, T; Rey, M; Corral, AP; Jimenez, MCF; Magro, E; Lemes, A; Benavente, C; Banas, H; Merino, J; Castejon, C; Gutierrez, O; Rabasa, P; Goncalves, MV; Perez-Andres, M; Orfao, A</t>
  </si>
  <si>
    <t>Diagnostic screening of paroxysmal nocturnal hemoglobinuria: Prospective multicentric evaluation of the current medical indications</t>
  </si>
  <si>
    <t>CYTOMETRY PART B-CLINICAL CYTOMETRY</t>
  </si>
  <si>
    <t>[Morado, Marta] Hosp Univ La Paz, Serv Hematol, Madrid, Spain; [Perez-Andres, Martin; Orfao, Alberto] Univ Salamanca, Inst Biomed Res Salamanca IBSAL, USAL CSIC, Canc Res Ctr IBMCC, Salamanca, Spain; [Perez-Andres, Martin; Orfao, Alberto] Univ Salamanca, Dept Med, Salamanca, Spain; [Perez-Andres, Martin; Orfao, Alberto] Univ Salamanca, Cytometry Serv, NUCLEUS Res Support Platform, Salamanca, Spain; [Freire Sandes, Alex; Vescosi Goncalves, Matheus] Fleury Grp, Div Hematol &amp; Citometria Flujo, Sao Paulo, Brazil; [Colado, Enrique] Hosp Cent Asturias, Serv Hematol, Oviedo, Spain; [Subira, Dolores] Hosp Univ Guadalajara, Serv Hematol, Guadalajara, Spain; [Isusi, Paloma] Hosp Basurto, Serv Hematol, Bilbao, Spain; [Soledad Noya, Maria] Complejo Hosp Univ A Coruna, Serv Hematol, La Coruna, Spain; [Belen Vidriales, Maria] Hosp Univ Salamanca, Inst Invest Biomed Salamanca IBSAL, Dept Hematol, Salamanca, Spain; [Belen Vidriales, Maria] Inst Biol Mol &amp; Celular Canc CIC CSIC, Salamanca, Spain; [Sempere, Amparo] Univ Hosp La Fe, Serv Hematol, Valencia, Spain; [Angel Diaz, Jose] Hosp Univ Santiago de Compostela, Serv Hematol, Santiago De Compostela, Spain; [Minguela, Alfredo] Hosp Virgen Arrixaca, Serv Inmunol, Murcia, Spain; [Minguela, Alfredo] Hosp Virgen Arrixaca, Serv Inmunol, Murcia, Spain; [Minguela, Alfredo] IMIB, Murcia, Spain; [Alvarez, Beatriz] Lab Cent Comunidad Madrid, Madrid, Spain; [Serrano, Cristina] Fdn Jimenez Diaz, Serv Hematol, Madrid, Spain; [Caballero, Teresa] Hosp Univ Virgen Rocio, Serv Hematol, Seville, Spain; [Rey, Mercedes] Hosp Donostia, Lab Inmunol, San Sebastian, Spain; [Perez Corral, Ana] Hosp Gregorio Maranon, Madrid, Spain; [Fernandez Jimenez, Maria Cristina] Complejo Hosp Toledo, Serv Hematol, Toledo, Spain; [Magro, Elena] Hosp Univ Principe Asturias, Serv Hematol, Alcala De Henares, Spain; [Lemes, Angelina] Hosp Univ Dr Negrin, Serv Hematol, Las Palmas Gran Canaria, Spain; [Benavente, Celina] Hosp Clin San Carlos, Serv Hematol, Madrid, Spain; [Banas, Helena] Hosp San Pedro Alcantara, Serv Hematol, Caceres, Spain; [Merino, Juana] Clin Univ Navarra, Serv Inmunol, Navarra, Spain; [Castejon, Celine] Balague Ctr Llobregat, Lhospitalet De Llobregat, Spain; [Gutierrez, Olivier] Hosp Rio Hortega, Serv Hematol, Valladolid, Spain; [Rabasa, Pilar] Hosp San Pedro, Serv Hematol, Logrono, Spain</t>
  </si>
  <si>
    <t>Orfao, A (reprint author), Ctr Invest Canc, Ave Univ Coimbra S-N,Campus Miguel de Unamuno, Salamanca 37007, Spain.</t>
  </si>
  <si>
    <t>1552-4949</t>
  </si>
  <si>
    <t>1552-4957</t>
  </si>
  <si>
    <t>Lahuerta, JJ; Paiva, B; Vidriales, MB; Cordon, L; Cedena, MT; Puig, N; Martinez-Lopez, J; Rosinol, L; Gutierrez, NC; Martin-Ramos, ML; Oriol, A; Teruel, AI; Echeveste, MA; de Paz, R; de Arriba, F; Hernandez, MT; Palomera, L; Martinez, R; Martin, A; Alegre, A; De la Rubia, J; Orfao, A; Mateos, MV; Blade, J; San-Miguel, JF</t>
  </si>
  <si>
    <t>Depth of Response in Multiple Myeloma: A Pooled Analysis of Three PETHEMA/GEM Clinical Trials</t>
  </si>
  <si>
    <t>[Lahuerta, Juan-Jose; Vidriales, Maria-Belen; Martinez-Lopez, Joaquin; Martin-Ramos, Maria-Luisa] Hosp 12 Octubre, CIBERONC, Madrid, Spain; [de Paz, Raquel] Hosp Univ La Paz, Madrid, Spain; [Martinez, Rafael] Hosp Clin San Carlos, Madrid, Spain; [Alegre, Adrian] Hosp Univ La Princesa, Madrid, Spain; [Paiva, Bruno; San-Miguel, Jesus F.] Clin Univ Navarra, CIMA, IDISNA, CIBERONC, Pamplona, Spain; [Rosinol, Laura; Blade, Joan] Hosp Clin Barcelona, Barcelona, Spain; [Vidriales, Maria-Belen; Puig, Noemi; Gutierrez, Norma C.; Martin, Alejandro; Mateos, Maria-Victoria] Hosp Univ Salamanca, Inst Invest Biomed Salamanca IBSAL, Ctr Invest Canc IBMCC USAL CSIC, CIBERONC, Salamanca, Spain; [Orfao, Alberto] Univ Salamanca, Serv Gen Citometria NUCLEOS, Ctr Invest Canc IBMCC USAL, CIBERONC,CSIC,IBSAL, Salamanca, Spain; [Orfao, Alberto] Univ Salamanca, Dept Med, CIBERONC, Salamanca, Spain; [Cordon, Lourdes; De la Rubia, Javier] Hosp Univ &amp; Politecn La Fe, Valencia, Spain; [Teruel, Ana-Isabel] Hosp Clin Valencia, Valencia, Spain; [Orfao, Alberto] Hosp Germans Trias i Pujol, Badalona, Spain; [Mateos, Maria-Victoria] Hosp Donostia, San Sebastian, Spain; [de Arriba, Felipe] Hosp Morales Meseguer, Murcia, Spain; [Hernandez, Miguel T.] Hosp Univ Canarias, Tenerife, Spain; [Palomera, Luis] Hosp Univ Lozano Blesa, Zaragoza, Spain</t>
  </si>
  <si>
    <t>San-Miguel, JF (reprint author), Clin Univ Navarra, CIMA, Av Pio 12 36, Pamplona 31008, Spain.</t>
  </si>
  <si>
    <t>Ramos, F; Robledo, C; Pereira, A; Pedro, C; Benito, R; de Paz, R; del Rey, M; Insunza, A; Tormo, M; Diez-Campelo, M; Xicoy, B; Salido, E; Sanchez-Del-Real, J; Arenillas, L; Florensa, L; Luno, E; del Canizo, C; Sanz, GF; Hernandez-Rivas, JM</t>
  </si>
  <si>
    <t>Multidimensional assessment of patient condition and mutational analysis in peripheral blood, as tools to improve outcome prediction in myelodysplastic syndromes: A prospective study of the Spanish MDS group</t>
  </si>
  <si>
    <t>AMERICAN JOURNAL OF HEMATOLOGY</t>
  </si>
  <si>
    <t>[Ramos, Fernando; Sanchez-del-Real, Javier] Hosp Univ Leon, Dept Hematol, Leon, Spain; [Ramos, Fernando] Inst Biomed IBIOMED, Leon, Spain; [Robledo, Cristina; Benito, Rocio; del Rey, Monica; Maria Hernandez-Rivas, Jesus] USAL, Unidad Diagnost Mol &amp; Celular Canc, CSIC, IBSAL,IBMCC,Ctr Invest Canc, Salamanca, Spain; [Pereira, Arturo] Hosp Clin Barcelona, Dept Blood Transfus, Barcelona, Spain; [Pedro, Carmen] Hosp del Mar, Dept Hematol, Barcelona, Spain; [de Paz, Raquel] Hosp Univ La Paz, Dept Hematol, Madrid, Spain; [Insunza, Andres] Hosp Univ Marques de Valdecilla, Dept Hematol, Santander, Spain; [Tormo, Mar] Hosp Clin Valencia, Dept Hematol &amp; Oncol, Valencia, Spain; [Diez-Campelo, Maria; del Canizo, Consuelo; Maria Hernandez-Rivas, Jesus] Hosp Univ Salamanca, Dept Hematol, Salamanca, Spain; [Xicoy, Blanca] Hosp Badalona Germans Trias &amp; Pujol, Josep Carreras Leukemia Res Inst, Inst Catala Oncol, Dept Hematol, Badalona, Spain; [Salido, Eduardo] Hosp Univ La Arrixaca, Dept Hematol, Murcia, Spain; [Arenillas, Leonor; Florensa, Lourdes] Hosp del Mar, Dept Pathol, Barcelona, Spain; [Luno, Elisa] Hosp Univ Cent Asturias, Dept Hematol, Oviedo, Spain; [Sanz, Guillermo F.] Hosp Univ &amp; Politecn La Fe, Dept Hematol, Valencia, Spain</t>
  </si>
  <si>
    <t>Ramos, F (reprint author), Hosp Univ Leon, Serv Hematol, Altos de Nava S-N, E-24008 Leon, Spain.</t>
  </si>
  <si>
    <t>0361-8609</t>
  </si>
  <si>
    <t>E534</t>
  </si>
  <si>
    <t>E541</t>
  </si>
  <si>
    <t>Hughes, T; Boquimpani, C; Takahashi, N; Benyamini, N; Clementino, NC; Shuvaev, V; Ailawadhi, S; Lipton, J; Turkina, A; de Paz, R; Moiraghi, B; Nicolini, F; Dengler, J; Sacha, T; Kim, DW; Fellague-Chebra, R; Acharya, S; Krunic, N; Jin, Y; Mahon, FX</t>
  </si>
  <si>
    <t>DURABLE TREATMENT-FREE REMISSION AFTER STOPPING SECOND-LINE NILOTINIB IN PATIENTS WITH CHRONIC MYELOID LEUKEMIA IN CHRONIC PHASE: ENESTOP 96-WK UPDATE</t>
  </si>
  <si>
    <t>[Hughes, T.] Univ Adelaide, SA Pathol, Adelaide, SA, Australia; [Hughes, T.] Univ Adelaide, South Australian Hlth &amp; Med Res Inst, Adelaide, SA, Australia; [Boquimpani, C.] Hemoctr Rio de Janeiro HEMORIO, Rio De Janeiro, Brazil; [Takahashi, N.] Akita Univ Hosp, Dept Hematol, Akita, Japan; [Benyamini, N.] Rambam Hlth Care Campus, Haifa, Israel; [Clementino, N. C.] Hosp Clin UFMG, Belo Horizonte, MG, Brazil; [Shuvaev, V.] Russian Res Inst Hematol &amp; Transfusiol, St Petersburg, Russia; [Ailawadhi, S.] Mayo Clin, Jacksonville, FL 32224 USA; [Lipton, J.] Univ Toronto, Princess Margaret Canc Ctr, Toronto, ON, Canada; [Turkina, A.] Natl Res Ctr Hematol, Moscow, Russia; [de Paz, R.] Univ Hosp La Paz, Madrid, Spain; [Moiraghi, B.] Hosp Gen Agudos JM Ramos Mejia, Buenos Aires, DF, Argentina; [Nicolini, F.] Ctr Hosp Lyon Sud, Pierre Benite, France; [Dengler, J.] Onkol Praxis Heilbronn, Heilbronn, Germany; [Sacha, T.] Jagiellonian Univ Hosp, Dept Hematol, Krakow, Poland; [Kim, D. -W.] Catholic Univ Korea, Seoul St Marys Hosp, Seoul, South Korea; [Fellague-Chebra, R.] Novartis Pharma SAS, Rueil Malmaison, France; [Acharya, S.] Novartis Healthcare Pvt Ltd, Hyderabad, Andhra Pradesh, India; [Krunic, N.] Novartis Inst Biomed Res, Cambridge, MA USA; [Jin, Y.] Novartis Pharmaceut, E Hanover, NJ USA; [Mahon, F. -X.] Univ Bordeaux, Inst Bergonie, Canc Ctr Bordeaux, INSERM,U1218, Bordeaux, France</t>
  </si>
  <si>
    <t>Maerevoet, M; Westin, J; Thieblemont, C; Zijlstra, J; Hill, BT; Vicente, FD; Choquet, S; Caimi, P; Kaplan, J; Canales, MA; Kuruvilla, J; Follows, G; Van den Neste, E; Meade, J; Wrigley, B; Devlin, M; Saint-Martin, JR; Nippgen, C; Gardner, H; Shacham, S; Kauffman, MG; Casasnovas, RO</t>
  </si>
  <si>
    <t>SINGLE AGENT ORAL SELINEXOR EXHIBITS DURABLE RESPONSES IN RELAPSED/REFRACTORY DIFFUSE LARGE B-CELL LYMPHOMA (DLBCL) OF BOTH GCB AND NON-GCB SUBTYPES: THE PHASE 2B SADAL STUDY</t>
  </si>
  <si>
    <t>[Maerevoet, M.] Inst Jules Bordet, Brussels, Belgium; [Westin, J.] MD Anderson, Houston, TX USA; [Thieblemont, C.] Hop St Louis, AP HP, Hematooncol, Paris, France; [Zijlstra, J.] Vrije Univ Amsterdam, Med Ctr, Lunenburg Lymphoma Phase Consortium 1, Amsterdam, Netherlands; [Hill, B. T.] Cleveland Clin, Taussig Canc Inst, Cleveland, OH 44106 USA; [De La Cruz Vicente, F.] Hosp Univ Virgen del Rocio, Seville, Spain; [Choquet, S.] Hosp Pitie Salpetriere, Paris, France; [Caimi, P.] Univ Hosp Seidman Canc Ctr, Cleveland, OH USA; [Kaplan, J.] Northwestern Univ, Feinberg Sch Med, Chicago, IL 60611 USA; [Canales, M. A.] Hosp Univ La Paz, Madrid, Spain; [Kuruvilla, J.] Princess Margaret Hosp, Toronto, ON, Canada; [Follows, G.] Cambridge Univ Teaching Hosp, NHS Fdn Trust, Cambridge, England; [Van den Neste, E.] Clin Univ UCL St Luc, Brussels, Belgium; [Meade, J.; Wrigley, B.; Devlin, M.; Saint-Martin, J. -R.; Nippgen, C.; Gardner, H.; Shacham, S.; Kauffman, M. G.] Karyopharm Therapeut, Newton, MA USA; [Casasnovas, R. -O.] CHU Dijon, Dijon, France</t>
  </si>
  <si>
    <t>Steegmann, JL; Garcia-Gutierrez, V; Colom, B; Sanchez-Guijo, F; Ayala, R; Boque, C; Casado, F; Xicoy, B; Montero, I; Soto, C; de Paz, R; Kreutzman, A; Martinez-Lopez, J; Munoz, C</t>
  </si>
  <si>
    <t>EFFICACY OF SWITCHING TO DASATINIB IN CHRONIC MYELOID PATIENTS WITH LATE WARNING RESPONSES TO IMATINIB. STUDY OF THE ASSOCIATION OF RESPONSE TO DASATINIB TO IMMUNOLOGIC STATUS</t>
  </si>
  <si>
    <t>[Steegmann, J. L.] Hosp Univ Princesa IIS IP Madrid, Serv Hematol, Madrid, Spain; [Garcia-Gutierrez, V.] Hosp Univ Ramon &amp; Cajal, Serv Hematol, Madrid, Spain; [Colom, B.; Kreutzman, A.; Munoz, C.] Hosp Univ Princesa, Serv Inmunol, Madrid, Spain; [Sanchez-Guijo, F.] Hosp Univ Salamanca, Serv Hematol, Salamanca, Spain; [Ayala, R.; Martinez-Lopez, J.] Hosp Univ 12 Octubre, Serv Hematol, Madrid, Spain; [Boque, C.] Hosp Duran &amp; Reynals, Serv Hematol, Barcelona, Spain; [Casado, F.] Hosp Virgen Salud, Serv Hematol, Toledo, Spain; [Xicoy, B.] Hosp Badalona Germans Trias &amp; Pujol, Serv Hematol, Barcelona, Spain; [Montero, I.] Hosp Univ Virgen Rocio, Serv Hematol, Seville, Spain; [Soto, C.] Hosp Povisa, Serv Hematol, Vigo, Spain; [de Paz, R.] Hosp Univ La Paz, Serv Hematol, Madrid, Spain</t>
  </si>
  <si>
    <t>Hiddemann, W; Barbui, AM; Albendea, MAC; Cannell, PK; Collins, GP; Durig, J; Forstpointner, R; Herold, M; Hertzberg, M; Klanova, M; Radford, JA; Tobinai, K; Burciu, A; Fingerle-Rowson, GR; Nielsen, T; Wolbers, M; Marcus, RE</t>
  </si>
  <si>
    <t>IMMUNOCHEMOTHERAPY WITH OBINUTUZUMAB OR RITUXIMAB IN PREVIOUSLY UNTREATED FOLLICULAR LYMPHOMA IN THE RANDOMIZED PHASE III GALLIUM STUDY: ANALYSIS BY CHEMOTHERAPY REGIMEN</t>
  </si>
  <si>
    <t>[Hiddemann, W.; Forstpointner, R.] Ludwig Maximilians Univ Munchen, Dept Med 3, Munich, Germany; [Barbui, A. M.] Azienda Osped Papa Giovanni XXIII, Dept Hematol, Bergamo, Italy; [Albendea, M. A. Canales] Hosp Univ la Paz, Dept Med, Madrid, Spain; [Cannell, P. K.] Fiona Stanley Hosp, Dept Haematol, Murdoch, WA, Australia; [Collins, G. P.] Churchill Hosp, Oxford Canc &amp; Haematol Ctr, Dept Clin Haematol, Oxford, England; [Duerig, J.] Univ Klinikum Essen, Med Fac Haematol, Essen, Germany; [Herold, M.] HELIOS Klinikum Erfurt, Ctr Oncol, Erfurt, Germany; [Hertzberg, M.] Prince Wales Hosp, Dept Haematol, Sydney, NSW, Australia; [Klanova, M.] Charles Univ Prague, Fac Med 1, Gen Hosp, Prague, Czech Republic; [Klanova, M.] Charles Univ Prague, Inst Pathol Physiol, Prague, Czech Republic; [Klanova, M.; Fingerle-Rowson, G. R.; Nielsen, T.] F Hoffmann La Roche Ltd, Pharma Dev Clin Oncol, Basel, Switzerland; [Radford, J. A.] Univ Manchester, Manchester, Lancs, England; [Radford, J. A.] Christie NHS Fdn Trust, Manchester Acad Hlth Sci Ctr, Manchester, Lancs, England; [Tobinai, K.] Natl Canc Ctr, Dept Hematol, Tokyo, Japan; [Burciu, A.] F Hoffmann La Roche Ltd, Pharma Dev Safety &amp; Risk Management, Basel, Switzerland; [Wolbers, M.] F Hoffmann La Roche Ltd, Pharma Dev Biometr Biostat, Basel, Switzerland; [Marcus, R. E.] Kings Coll Hosp London, Dept Haematol, London, England</t>
  </si>
  <si>
    <t>Montero, LFC; Garcia-Gutierrez, JV; Giraldo, P; Perez-Encinas, M; de Paz, R; Martinez-Lopez, J; Bautista, G; Osorio, S; Requena, MJ; Palomera, L; Penarrubia, MJ; Calle, C; Hernandez-Rivas, JA; Garcia-Ormena, N; Mba, C; Steegmann, JL</t>
  </si>
  <si>
    <t>HEMATOLOGIC TOXCITIY GRADE III-IV IS ASSOCIATED WITH LOWER SURVIVAL IN PATIENTS WITH CHRONIC MYELOID LEUKEMIA TREATED WITH TYROSINE KINASE INHIBITORS</t>
  </si>
  <si>
    <t>[Casado Montero, L. F.] Hosp Virgen Salud, Hematol, Toledo, Spain; [Garcia-Gutierrez, J. V.] Hosp Ramon &amp; Cajal, Hematol, Madrid, Spain; [Giraldo, P.] IIS Aragon, Hematol, Traslat Res Unit, Zaragoza, Spain; [Perez-Encinas, M.] Hosp Clin Santiago de Compostela, Hematol, Santiago De Compostela, Spain; [de Paz, R.] Hosp Paz, Hematol, Madrid, Spain; [Martinez-Lopez, J.] Hosp 12 Octubre, Hematol, Madrid, Spain; [Bautista, G.] Hosp Puerta de Hierro, Hematol, Madrid, Spain; [Osorio, S.] Hosp Univ Gregorio Maranon, Hematol, Madrid, Spain; [Requena, M. J.] Hosp Univ Severo Ochoa, Hematol, Madrid, Spain; [Palomera, L.] Hosp Clin Univ Lozano Blesa, Hematol, Zaragoza, Spain; [Penarrubia, M. J.] Hosp Clin Univ Valladolid, Hematol, Valladolid, Spain; [Calle, C.] Hosp Gen Ciudad Real, Hematol, Ciudad Real, Spain; [Hernandez-Rivas, J. A.] Hosp Univ Infanta Leonor, Hematol, Madrid, Spain; [Garcia-Ormena, N.; Mba, C.] Spanish Registry CML &amp; GELMC, Hematol, Madrid, Spain; [Steegmann, J. L.] Hosp Univ Princesa, Dept Hematol, Hematol, Madrid, Spain; [Steegmann, J. L.] Hosp Univ Princesa, IIS IP, Madrid, Spain</t>
  </si>
  <si>
    <t>De La Iglesia, S; Morado, M; Arrizabalaga, B; Gonzalez, A; Beneitez, D; Rubio, ML; Recasens, V; Salido, E; Urquia, A; Rodriguez, I; Piernas, S; Martin, X; Chavez, C; Lemes, A; Acosta, C; Villegas, AM; Sehh, GDE</t>
  </si>
  <si>
    <t>PAROXYSMAL NOCTURNAL HEMOGLOBINURIA AND APLASTIC ANAEMIA - DATA FROM THE SPANISH PNH REGISTRY</t>
  </si>
  <si>
    <t>[De La Iglesia, S.; Lemes, A.; Acosta, C.] Hosp Univ Gran Canaria Doctor Negrin, Hematol, Las Palmas Gran Canaria, Spain; [Morado, M.] Hosp Univ La Paz, Hematol, Madrid, Spain; [Arrizabalaga, B.; Martin, X.] Hosp Univ Cruces, Hematol, Bilbao, Spain; [Gonzalez, A.; Villegas, A. M.] Hosp Clin San Carlos, Hematol, Madrid, Spain; [Beneitez, D.; Chavez, C.] Hosp Univ Vall dHebron, Hematol, Barcelona, Spain; [Rubio, M. Lopez] Hosp Univ Principe Asturias, Hematol, Madrid, Spain; [Recasens, V.] Hosp Univ Miguel Servet, Hematol, Zaragoza, Spain; [Salido, E.] Hosp Clin Univ Virgen Arrixaca, Hematol, Murcia, Spain; [Urquia, A.] Hosp Univ Donostia, Hematol, Bilbao, Spain; [Rodriguez, I.] Hosp Badalona Germans Trias &amp; Pujol, Hematol, Barcelona, Spain; [Piernas, S.] Hosp Parc Tauli, Hematol, Barcelona, Spain; [Sehh, G. D. E.] SEHH, Hematol, Madrid, Spain</t>
  </si>
  <si>
    <t>Font, P; Subira, D; Matarraz, S; Benavente, C; Cedena, T; Morado, M; Perez-Corral, A; Bellon, JM; Diez-Martin, JL</t>
  </si>
  <si>
    <t>MULTICENTER COMPARISON OF CD34+MYELOID CELL COUNT BY FLOW CYTOMETRY IN LOW-RISK MYELODYSPLASTIC SYNDROME. IS IT FEASIBLE?</t>
  </si>
  <si>
    <t>LEUKEMIA RESEARCH</t>
  </si>
  <si>
    <t>[Font, P.; Perez-Corral, A.; Diez-Martin, J. L.] Hosp Gen Univ Gregorio Maranon, Inst Invest Sanitaria Gregorio Maranon, Dept Hematol, Madrid, Spain; [Subira, D.] Hosp Univ Guadalajara, Dept Hematol, Guadalajara, Spain; [Matarraz, S.] USAL, CSIC, IBMCC, Ctr Invest Canc, Salamanca, Spain; [Matarraz, S.] Univ Salamanca, IBSAL, Serv Citometria, Salamanca, Spain; [Matarraz, S.] Univ Salamanca, Dept Med, Salamanca, Spain; [Benavente, C.] Hosp Clin San Carlos, Dept Hematol, Madrid, Spain; [Cedena, T.] Hosp Univ 12 Octubre, Dept Hematol, Madrid, Spain; [Morado, M.] Hosp Univ La Paz, Dept Hematol, Madrid, Spain; [Bellon, J. M.] Inst Invest Sanitaria Gregorio Maranon, Stat, Madrid, Spain</t>
  </si>
  <si>
    <t>0145-2126</t>
  </si>
  <si>
    <t>Cadenas, FL; Xicoy, B; Sanchez, J; Fenaux, P; Rivas, JAH; Amigo, ML; Coll, R; Lumbreras, E; Slama, B; Bernal, T; De Paz, R; Platzbecker, U; Giagounidis, A; Nomdedeu, B; Thepot, S; Sanz, G; Arrizabalaga, B; Bargay, J; Fernandez-Roldan, MCD; Diez-Campelo, M</t>
  </si>
  <si>
    <t>SINTRA-REV CLINICAL TRIAL: PRELIMINARY ANALYSIS OF EFFICACY AND SAFETY AT WEEK 12 OF TREATMENT IN MDS DEL(5Q) AND TRANSFUSION INDEPENDENCE</t>
  </si>
  <si>
    <t>[Lopez Cadenas, F.; Del Canizo Fernandez-Roldan, M. C.; Diez-Campelo, M.] Complejo Asistencial Univ Salamanca, Hematol, Salamanca, Spain; [Xicoy, B.] Ico Badalona Hosp Univ Germans Trias &amp; Pujol, Hematol, Barcelona, Spain; [Sanchez, J.] Hosp Reina Sofia Cordoba, Hematol, Cordoba, Spain; [Fenaux, P.] Hop St Louis, Hematol, Paris, France; [Hernandez Rivas, J. A.] Hosp Univ Infanta Leonor, Hematol, Madrid, Spain; [Amigo, M. L.] Hosp Univ Morales Meseguer, Hematol, Murcia, Spain; [Coll, R.] Ico Girona Hosp Josep Trueta, Hematol, Girona, Spain; [Lumbreras, E.] Univ Salamanca, CSIC, Ctr Invest Canc, Unidad Diagnost Mol &amp; Celular Canc,Ibsal, Salamanca, Spain; [Slama, B.] Ctr Hosp Avignon, Hematol, Avignon, France; [Bernal, T.] Hosp Cent Asturias, Hematol, Oviedo, Spain; [De Paz, R.] Hosp La Paz, Hematol, Madrid, Spain; [Platzbecker, U.] Tech Univ Dresden, Univ Klinikum Carl Gustav Carus, Hematol, Dresden, Germany; [Giagounidis, A.] Marien Hosp, Hematol, Dusseldorf, Germany; [Nomdedeu, B.] Hosp Clin Barcelona, Hematol, Barcelona, Spain; [Thepot, S.] Ctr Hosp Univ Angers, Hematol, Angers, France; [Sanz, G.] Hosp Univ &amp; Politecn La Fe, Hematol, Valencia, Spain; [Arrizabalaga, B.] Hosp Cruces, Hematol, Bilbao, Spain; [Bargay, J.] Hosp Son Llatzer, Hematol, Palma De Mallorca, Spain</t>
  </si>
  <si>
    <t>Senent, L; Lorenzo, I; Vicente, A; Alonso, E; Sanzo, C; Ramos, F; Arenillas, L; Orero, M; Navarro, B; Marco, V; Campelo, MD; Jerez, A; Montoro, J; Arrizabalaga, B; Bonanad, S; Lluch, R; Paz, RD; Font, P; Gomis, F; Sanz, G</t>
  </si>
  <si>
    <t>PROGNOSTIC IMPLICATION OF THE PERCENTAGE OF ERYTHROID CELLS IN BONE MARROWAT DIAGNOSIS IN PATIENTS WITH MYELODYSPLASTIC SYNDROME</t>
  </si>
  <si>
    <t>[Senent, L.; Lorenzo, I.; Vicente, A.; Bonanad, S.; Sanz, G.] Hosp Univ &amp; Politeecn La Fe, Hematol Dept, Valencia, Spain; [Alonso, E.] Hosp Univ Bellvitge, Pathol Dept, Barcelona, Spain; [Sanzo, C.] Hosp Univ Cent Asturias, Oviedo, Spain; [Ramos, F.] Hosp Univ Leon, Leon, Spain; [Arenillas, L.] Hosp del Mar, GRETNHE, Hematol Cytol Lab, IMIM,Res Inst, Barcelona, Spain; [Orero, M.] Hosp Gen Univ Valencia, Valencia, Spain; [Navarro, B.] Hosp Clin Univ Valencia, Valencia, Spain; [Marco, V.] Hosp Arnau Vilanova, Lleida, Spain; [Diez Campelo, M.] Hosp Univ Salamanca, IBSAL, Serv Hematol, Salamanca, Spain; [Jerez, A.; Gomis, F.] Univ Murcia, Hematol &amp; Med Oncol Dept, Hosp Morales Meseguer, Ctr Reg Hemodonac,IMIB, Murcia, Spain; [Montoro, J.] Hosp Vall D Hebron, Barcelona, Spain; [Arrizabalaga, B.] Hosp Cruces, Baracaldo, Spain; [Lluch, R.] Hosp La Ribera, Alzira, Spain; [Paz, R. D.] Hosp Univ La Paz, Madrid, Spain; [Font, P.] Hosp Univ Gregorio Maranon, Madrid, Spain</t>
  </si>
  <si>
    <t>S151</t>
  </si>
  <si>
    <t>S152</t>
  </si>
  <si>
    <t>Hernandez-Boluda, JC; Correa, JG; Garcia-Delgado, R; Martinez-Lopez, J; Alvarez-Larran, A; Fox, ML; Garcia-Gutierrez, V; Perez-Encinas, M; Ferrer-Marin, F; Mata-Vazquez, MI; Raya, JM; Estrada, N; Garcia, S; Kerguelen, A; Duran, MA; Albors, M; Cervantes, F</t>
  </si>
  <si>
    <t>Predictive factors for anemia response to erythropoiesis-stimulating agents in myelofibrosis</t>
  </si>
  <si>
    <t>[Hernandez-Boluda, Juan-Carlos] Hosp Clin Univ, INCLIVA, Hematol Dept, Valencia, Spain; [Correa, Juan-Gonzalo; Cervantes, Francisco] Univ Barcelona, Hematol Dept, Hosp Clin, IDIBAPS, Barcelona, Spain; [Garcia-Delgado, Regina] Hosp Virgen de la Victoria, Hematol Dept, Malaga, Spain; [Martinez-Lopez, Joaquin] Hosp 12 Octubre, Hematol Dept, Madrid, Spain; [Alvarez-Larran, Alberto] Hosp del Mar, Hematol Dept, Barcelona, Spain; [Fox, Maria-Laura] Hosp Valle De Hebron, Hematol Dept, Barcelona, Spain; [Garcia-Gutierrez, Valentin] Hosp Ramon &amp; Cajal, Hematol Dept, Madrid, Spain; [Perez-Encinas, Manuel] Hosp Clin, Hematol Dept, Santiago De Compostela, Spain; [Ferrer-Marin, Francisca] UCAM, Hematol &amp; Med Oncol Dept, Hosp Morales Meseguer, IMIB Arrixaca, Murcia, Spain; [Mata-Vazquez, Maria-Isabel] Hosp Costa del Sol, Hematol Dept, Marbella, Spain; [Raya, Jose-Maria] Hosp Univ Canarias, Hematol Dept, Tenerife, Spain; [Estrada, Natalia] Hosp Badalona Germans Trias &amp; Pujol, Hematol Dept, Inst Catala Oncol, Josep Carreras Leukemia Res Inst, Badalona, Spain; [Garcia, Silvia] Hosp La Fe, IIS La Fe, Hematol Dept, Valencia, Spain; [Kerguelen, Ana] Hosp La Paz, Hematol Dept, Madrid, Spain; [Duran, Maria-Antonia] Hosp Son Espases, Hematol Dept, Mallorca, Spain; [Albors, Manuel] Complexo Hosp Univ Ourense, Hematol Dept, Orense, Spain</t>
  </si>
  <si>
    <t>Hernandez-Boluda, JC (reprint author), Hosp Clin Univ, Hematol Dept, Valencia, Spain.</t>
  </si>
  <si>
    <t>Nomdedeu, M; Pereira, A; Ramos, F; Valcarcel, D; Costa, D; Arnan, M; Calvo, X; Pomares, H; Luno, E; Diaz-Campelo, M; Collado, R; de Paz, R; Falantes, JF; Pedro, C; Marco, J; Oirtzabal, I; Sanchez-Garcia, J; Tormo, M; Cedena, MT; Nomdedeu, B; Sanz, G</t>
  </si>
  <si>
    <t>Excess mortality in the myelodysplastic syndromes</t>
  </si>
  <si>
    <t>[Nomdedeu, Meritxell; Costa, Dolors] Hosp Plato, Barcelona, Spain; [Nomdedeu, Meritxell; Costa, Dolors; Nomdedeu, Benet] Fundacio Clin Recerca Biomed, Barcelona, Spain; [Pereira, Arturo; Nomdedeu, Benet] Hosp Clin Barcelona, Barcelona, Spain; [Ramos, Fernando] Hosp Univ Leon, Leon, Spain; [Valcarcel, David] Hosp Univ Vall dHebron, Barcelona, Spain; [Arnan, Montserrat; Pomares, Helena; Pedro, Carme] Hosp Duran &amp; Reynals, Inst Catala Oncol, Lhospitalet De Llobregat, Spain; [Arnan, Montserrat; Pomares, Helena; Pedro, Carme] Inst Invest Biomed Bellvitge, Lhospitalet De Llobregat, Spain; [Calvo, Xavier] Hosp Mar, Barcelona, Spain; [Calvo, Xavier] Inst Hosp Mar Invest Med, Barcelona, Spain; [Luno, Elisa] Hosp Univ Cent Asturias, Oviedo, Spain; [Diaz-Campelo, Maria] Hosp Univ Salamanca, Salamanca, Spain; [Collado, Rosa] Hosp Gen Univ Valencia, Valencia, Spain; [de Paz, Raquel] Hosp Univ La Paz, Madrid, Spain; [Falantes, Jose-Francisco] Hosp Univ Virgen Rocio, Seville, Spain; [Marco, Josefa] Hosp Doctor Peset, Valencia, Spain; [Oirtzabal, Itziar] Hosp Txagorritxu, Vitoria, Spain; [Sanchez-Garcia, Joaquin] Univ Cordoba, Hosp Univ Reina Sofia, IMIBIC, Cordoba, Spain; [Tormo, Mar] Hosp Clin Univ Valencia, Valencia, Spain; [Cedena, Maria-Teresa] Hosp Univ 12 Octubre, Madrid, Spain; [Sanz, Guillermo] Hosp Univ La Fe, Valencia, Spain</t>
  </si>
  <si>
    <t>Pereira, A (reprint author), Hosp Clin Barcelona, Serv Hemotherapy, Villarroel 170, Barcelona 08036, Spain.</t>
  </si>
  <si>
    <t>Alvarez-Larran, A; Perez-Encinas, M; Ferrer-Marin, F; Hernandez-Boluda, JC; Ramirez, MJ; Martinez-Lopez, J; Magro, E; Cruz, Y; Mata, MI; Aragues, MP; Fox, ML; Cuevas, B; Montesdeoca, S; Hernandez-Rivas, JA; Garcia-Gutierrez, V; Gomez-Casares, MT; Steegmann, JL; Duran, MA; Gomez, M; Kerguelen, A; Barez, A; Garcia, MC; Boque, C; Raya, JM; Martinez, C; Albors, M; Garcia, F; Burgaleta, C; Besses, C</t>
  </si>
  <si>
    <t>Risk of thrombosis according to need of phlebotomies in patients with polycythemia vera treated with hydroxyurea</t>
  </si>
  <si>
    <t>[Alvarez-Larran, Alberto; Cruz, Yasmina; Montesdeoca, Sara; Garcia, Francesc; Besses, Carlos] UAB, Hosp del Mar, IMIM, Barcelona, Spain; [Perez-Encinas, Manuel] Hosp Clin, Santiago De Compostela, Spain; [Ferrer-Marin, Francisca] UCAM, Hosp Morales Messeguer, IMIB, Murcia, Spain; [Carlos Hernandez-Boluda, Juan; Gomez, Montse] Hosp Clin, Valencia, Spain; [Jose Ramirez, Maria] Hosp Jerez, Jerez de la Frontera, Spain; [Martinez-Lopez, Joaquin] Hosp 12 Octubre, Madrid, Spain; [Magro, Elena; Burgaleta, Carmen] Hosp Principe Asturias, Alcala De Henares, Spain; [Isabel Mata, Maria] Hosp Costa del Sol, Marbella, Spain; [Pilar Aragues, Mata] Hosp Cruces, Bilbao, Spain; [Laura Fox, Maria] Hosp Valle De Hebron, Barcelona, Spain; [Cuevas, Beatriz] Hosp Burgos, Burgos, Spain; [Hernandez-Rivas, Jose Angel] Hosp Infanta Leonor, Madrid, Spain; [Garcia-Gutierrez, Valentin] Hosp Ramon &amp; Cajal, Madrid, Spain; [Teresa Gomez-Casares, Maria] Hosp Dr Negrin, Las Palmas Gran Canaria, Spain; [Luis Steegmann, Juan] Hosp Univ Princesa, Madrid, Spain; [Antonia Duran, Maria] Hosp Son Espases, Palma De Mallorca, Spain; [Kerguelen, Ana] Hosp La Paz, Madrid, Spain; [Barez, Abelardo] Complejo Assistencial Avila, Avila, Spain; [Carmen Garcia, Mari] Hosp Gen Alicante, Alicante, Spain; [Boque, Concepcion] Hosp Duran &amp; Reinals, Inst Catala Oncol, Lhospitalet De Llobregat, Spain; [Maria Raya, Jose] Hosp Univ Canarias, Santa Cruz De Tenerife, Spain; [Martinez, Clara] Hosp Santa Creu &amp; Sant Pau, Barcelona, Spain; [Albors, Manuel] Complexo Hosp Univ Ourense, Orense, Spain</t>
  </si>
  <si>
    <t>Alvarez-Larran, A (reprint author), UAB, Hosp del Mar, IMIM, Barcelona, Spain.</t>
  </si>
  <si>
    <t>Performance of the myelofibrosis secondary to PV and ET-prognostic model (MYSEC-PM) in a series of 262 patients from the Spanish registry of myelofibrosis.</t>
  </si>
  <si>
    <t>Hernandez-Boluda, J-C; Pereira, A; Correa, J-G; Alvarez-Larran, A; Ferrer-Marin, F; Raya, J-M; Martinez-Lopez, J; Perez-Encinas, M; Estrada, N; Velez, P; Fox, M-L; Garcia-Gutierrez, V; Payer, A; Kerguelen, A; Cuevas, B; Duran, M-A; Ramirez, M-J; Gomez-Casares, M-T; Mata-Vazquez, M-I; Mora, E; Martinez-Valverde, C; Gomez, M; Cervantes, F</t>
  </si>
  <si>
    <t>Leukemia</t>
  </si>
  <si>
    <t>2017 Sep 22 (Epub 2017 Sep 22)</t>
  </si>
  <si>
    <t>Hematology Department, Hospital Clinico, Valencia, Spain.</t>
  </si>
  <si>
    <t>1476-5551</t>
  </si>
  <si>
    <t>Clinical characteristics, prognosis and treatment of myelofibrosis patients with severe thrombocytopenia.</t>
  </si>
  <si>
    <t>Hernandez-Boluda, Juan-Carlos; Correa, Juan-Gonzalo; Alvarez-Larran, Alberto; Ferrer-Marin, Francisca; Raya, Jose-Maria; Martinez-Lopez, Joaquin; Velez, Patricia; Perez-Encinas, Manuel; Estrada, Natalia; Garcia-Gutierrez, Valentin; Fox, Maria-Laura; Luno, Elisa; Kerguelen, Ana; Cuevas, Beatriz; Duran, Maria-Antonia; Ramirez, Maria-Jose; Gomez-Casares, Maite; Mata-Vazquez, Maria-Isabel; Regadera, Anabel; Pereira, Arturo; Cervantes, Francisco</t>
  </si>
  <si>
    <t>2017 Apr 17 (Epub 2017 Apr 17)</t>
  </si>
  <si>
    <t>Haematology Department, Hospital Clinico Universitario, INCLIVA, Valencia, Spain.</t>
  </si>
  <si>
    <t>Serrano, NL; De Diego, V; Cuadras, D; Monseny, AFM; Velazquez-Fragua, R; Lopez, L; Felipe, A; Gutierrez-Solana, LG; Macaya, A; Perez-Duenas, B; Serrano, M</t>
  </si>
  <si>
    <t>A quantitative assessment of the evolution of cerebellar syndrome in children with phosphomannomutase-deficiency (PMM2-CDG)</t>
  </si>
  <si>
    <t>[Lourdes Serrano, Natalia; De Diego, Victor; Perez-Duenas, Belen; Serrano, Mercedes] Hosp St Joan de Deu, Neuropediat Dept, Barcelona, Spain; [Lourdes Serrano, Natalia; De Diego, Victor; Perez-Duenas, Belen; Serrano, Mercedes] Hosp St Joan de Deu, Radiol Dept, Barcelona, Spain; [Lourdes Serrano, Natalia; De Diego, Victor; Perez-Duenas, Belen; Serrano, Mercedes] Hosp St Joan de Deu, Clin Biochem Dept, Barcelona, Spain; [Lourdes Serrano, Natalia; De Diego, Victor; Perez-Duenas, Belen; Serrano, Mercedes] Inst Salud Carlos 3, U 703 Ctr Biomed Res Rare Dis CIBER ER, Barcelona, Spain; [Lourdes Serrano, Natalia] Hosp Garrahan, Pediat Dept, Buenos Aires, DF, Argentina; [Cuadras, Daniel] Fundacio St Joan de Deu, Stat Dept, Barcelona, Spain; [Martinez Monseny, Antonio F.; Serrano, Mercedes] Hosp St Joan de Deu, Pediat Inst Genet Med &amp; Rare Dis, Barcelona, Spain; [Velazquez-Fragua, Ramon] Hosp Univ La Paz, Pediat Neurol Dept, Madrid, Spain; [Lopez, Laura; Gutierrez-Solana, Luis G.] Univ Nino Jesus Madrid, Hosp Infantil, Dept Pediat, Unit Child Neurol, Madrid, Spain; [Felipe, Ana; Macaya, Alfons] Univ Autonoma Barcelona, Hosp Univ Vall Hebron, Seccio Neurol Pediatr, Inst Recerca Vall Hebron,Grp Recerca Neurol Pedia, Barcelona, Spain; [Serrano, Mercedes] Hosp St Joan de Deu, Neurol Dept, Passeig St Joan de Deu 2, Barcelona 08950, Spain</t>
  </si>
  <si>
    <t>Serrano, M (reprint author), Hosp St Joan de Deu, Neuropediat Dept, Barcelona, Spain.; Serrano, M (reprint author), Hosp St Joan de Deu, Radiol Dept, Barcelona, Spain.; Serrano, M (reprint author), Hosp St Joan de Deu, Clin Biochem Dept, Barcelona, Spain.; Serrano, M (reprint author), Inst Salud Carlos 3, U 703 Ctr Biomed Res Rare Dis CIBER ER, Barcelona, Spain.</t>
  </si>
  <si>
    <t>Rivera-Barahona, A; Alonso-Barroso, E; Perez, B; Murphy, MP; Richard, E; Desviat, LR</t>
  </si>
  <si>
    <t>Treatment with antioxidants ameliorates oxidative damage in a mouse model of propionic acidemia</t>
  </si>
  <si>
    <t>MOLECULAR GENETICS AND METABOLISM</t>
  </si>
  <si>
    <t>[Rivera-Barahona, Ana; Alonso-Barroso, Esmeralda; Perez, Belen; Richard, Eva; Desviat, Lourdes R.] Univ Autonoma, Ctr Diagnost Enfermedades Mol CEDEM, Ctr Biol Mol Severo Ochoa, UAM CSIC,CIBERER,IdiPaz, Madrid, Spain; [Murphy, Michael P.] Univ Cambridge, Med Res Council Mitochondrial Biol Unit, Cambridge, England</t>
  </si>
  <si>
    <t>Desviat, LR (reprint author), Univ Autonoma Madrid, Ctr Biol Mol Severo Ochoa, UAM CSIC, E-28049 Madrid, Spain.</t>
  </si>
  <si>
    <t>1096-7192</t>
  </si>
  <si>
    <t>Ortigoza-Escobar, JD; Alfadhel, M; Molero-Luis, M; Darin, N; Spiegel, R; de Coo, IF; Gerards, M; Taylor, RW; Artuch, R; Nashabat, M; Rodriguez-Pombo, P; Tabarki, B; Perez-Duenas, B</t>
  </si>
  <si>
    <t>Thiamine Deficiency in Childhood with Attention to Genetic Causes: Survival and Outcome Predictors</t>
  </si>
  <si>
    <t>ANNALS OF NEUROLOGY</t>
  </si>
  <si>
    <t>[Ortigoza-Escobar, Juan Dario; Perez-Duenas, Belen] Univ Barcelona, St Joan Deu Hosp, Div Child Neurol, Barcelona, Spain; [Ortigoza-Escobar, Juan Dario; Artuch, Rafael; Perez-Duenas, Belen] Univ Barcelona, Inst Recerca St Joan Deu, Barcelona, Spain; [Alfadhel, Majid; Nashabat, Marwan] King Saud bin Abdulaziz Univ Hlth Sci, Div Genet, Dept Pediat, Riyadh, Saudi Arabia; [Molero-Luis, Marta; Artuch, Rafael] Univ Barcelona, St Joan Deu Hosp, Div Biochem, Barcelona, Spain; [Darin, Niklas] Univ Gothenburg, Dept Pediat, Inst Clin Sci, Sahlgrenska Acad, Gothenburg, Sweden; [Spiegel, Ronen] Technion, Rappaport Sch Med, Haifa, Israel; [Spiegel, Ronen] Emek Med Ctr, Dept Pediat B, Afula, Israel; [de Coo, Irenaeus F.] Erasmus MC Sophia Childrens Hosp, Dept Neurol, Rotterdam, Netherlands; [Gerards, Mike] Maastricht Univ, Med Ctr, MaCSBio Maastricht Ctr Syst Biol, Maastricht, Netherlands; [Taylor, Robert W.] Newcastle Univ, Wellcome Trust Ctr Mitochondrial Res, Inst Neurosci, Newcastle Upon Tyne, Tyne &amp; Wear, England; [Artuch, Rafael; Rodriguez-Pombo, Pilar; Perez-Duenas, Belen] Inst Salud Carlos III, CIBERER, Barcelona, Spain; [Rodriguez-Pombo, Pilar] Univ Autonoma Madrid, Dept Biol Mol, Ctr Diagnost Enfermedades Mol CEDEM, Ctr Biol Mol Severo Ochoa CSIC UAM,IDIPAZ, Madrid, Spain; [Tabarki, Brahim] Prince Sultan Mil Med City, Div Pediat Neurol, Riyadh, Saudi Arabia</t>
  </si>
  <si>
    <t>Perez-Duenas, B (reprint author), Hosp St Joan Deu, Child Neurol Dept, Passeig St Joan Deu,2, Barcelona 08950, Spain.</t>
  </si>
  <si>
    <t>0364-5134</t>
  </si>
  <si>
    <t>de Diego, V; Martinez-Monseny, AF; Muchart, J; Cuadras, D; Montero, R; Artuch, R; Perez-Cerda, C; Perez, B; Perez-Duenas, B; Poretti, A; Serrano, M</t>
  </si>
  <si>
    <t>Longitudinal volumetric and 2D assessment of cerebellar atrophy in a large cohort of children with phosphomannomutase deficiency (PMM2-CDG)</t>
  </si>
  <si>
    <t>JOURNAL OF INHERITED METABOLIC DISEASE</t>
  </si>
  <si>
    <t>[de Diego, Victor; Muchart, Jordi; Montero, Raquel; Artuch, Rafael; Perez-Duenas, Belen; Serrano, Mercedes] Hosp St Joan de Deu, Neuropediat Dept, Barcelona, Spain; [de Diego, Victor; Muchart, Jordi; Montero, Raquel; Artuch, Rafael; Perez-Duenas, Belen; Serrano, Mercedes] Hosp St Joan de Deu, Radiol Dept, Barcelona, Spain; [de Diego, Victor; Muchart, Jordi; Montero, Raquel; Artuch, Rafael; Perez-Duenas, Belen; Serrano, Mercedes] Hosp St Joan de Deu, Clin Biochem Dept, Barcelona, Spain; [de Diego, Victor; Muchart, Jordi; Montero, Raquel; Artuch, Rafael; Perez-Duenas, Belen; Serrano, Mercedes] Inst Salud Carlos III, Ctr Biomed Res Rare Dis CIBER ER U703, Barcelona, Spain; [Martinez-Monseny, Antonio F.; Serrano, Mercedes] Hosp St Joan de Deu, Genet Med &amp; Rare Dis Pediat Inst, Barcelona, Spain; [Cuadras, Daniel] Fundacio St Joan Deu, Stat Dept, Barcelona, Spain; [Perez-Cerda, Celia; Perez, Belen] Univ Autonoma Madrid, Inst Salud Carlos 3, Ctr Biomed Res Rare Dis CIBER ER Madrid U746, Ctr Diagnost Enfermedades Mol CEDEM,IdiPAZ, Madrid, Spain; [Poretti, Andrea] Johns Hopkins Univ, Div Pediat Radiol, Sect Pediat Neuroradiol, Russell H Morgan Dept Radiol &amp; Radiol Sci,Sch Med, Baltimore, MA USA; [Serrano, Mercedes] Hosp St Joan de Deu, Neurol Dept, Passeig St Joan de Deu 2, Barcelona 08950, Spain; [Serrano, Mercedes] Hosp St Joan de Deu, Genet Med, Passeig St Joan de Deu 2, Barcelona 08950, Spain; [Serrano, Mercedes] Inst Salud Carlos III, Ctr Biomed Res Rare Dis CIBER ER U703, Passeig St Joan de Deu 2, Barcelona 08950, Spain</t>
  </si>
  <si>
    <t>Serrano, M (reprint author), Hosp St Joan de Deu, Neuropediat Dept, Barcelona, Spain.; Serrano, M (reprint author), Hosp St Joan de Deu, Radiol Dept, Barcelona, Spain.; Serrano, M (reprint author), Hosp St Joan de Deu, Clin Biochem Dept, Barcelona, Spain.; Serrano, M (reprint author), Inst Salud Carlos III, Ctr Biomed Res Rare Dis CIBER ER U703, Barcelona, Spain.; Serrano, M (reprint author), Hosp St Joan de Deu, Genet Med &amp; Rare Dis Pediat Inst, Barcelona, Spain.; Serrano, M (reprint author), Hosp St Joan de Deu, Neurol Dept, Passeig St Joan de Deu 2, Barcelona 08950, Spain.; Serrano, M (reprint author), Hosp St Joan de Deu, Genet Med, Passeig St Joan de Deu 2, Barcelona 08950, Spain.; Serrano, M (reprint author), Inst Salud Carlos III, Ctr Biomed Res Rare Dis CIBER ER U703, Passeig St Joan de Deu 2, Barcelona 08950, Spain.</t>
  </si>
  <si>
    <t>0141-8955</t>
  </si>
  <si>
    <t>Bellusci, M; Quijada-Fraile, P; Barrio-Carreras, D; Martin-Hernandez, E; Garcia-Silva, M; Merinero, B; Perez, B; Hernandez-Lain, A</t>
  </si>
  <si>
    <t>Carnitine palmitoyltransferase 1A deficiency: abnormal muscle biopsy findings in a child presenting with Reye's syndrome</t>
  </si>
  <si>
    <t>[Bellusci, M.; Quijada-Fraile, P.; Barrio-Carreras, D.; Martin-Hernandez, E.; Garcia-Silva, M.] 12 Octubre Univ Hosp, Inborn Errors Metab &amp; Mitochondrial Dis Unit, Ave Cordoba Sn, Madrid 28034, Spain; [Merinero, B.; Perez, B.] Univ Autonoma Madrid, Ctr Diagnost Enfermedades Mol CEDEM, CIBERER, IdiPAZ, Madrid, Spain; [Hernandez-Lain, A.] 12 Octubre Univ Hosp, Neuropathol Unit, Madrid, Spain</t>
  </si>
  <si>
    <t>Bellusci, M (reprint author), 12 Octubre Univ Hosp, Inborn Errors Metab &amp; Mitochondrial Dis Unit, Ave Cordoba Sn, Madrid 28034, Spain.</t>
  </si>
  <si>
    <t>Longitudinal volumetric and 2D assessment of cerebellar atrophy in a large cohort of children with phosphomannomutase deficiency (PMM2-CDG) (2017)</t>
  </si>
  <si>
    <t>[de Diego, Victor; Muchart, Jordi; Montero, Raquel; Artuch, Rafael; Perez-Duenas, Belen; Serrano, Mercedes] Hosp St Joan de Deu, Neuropediat Dept, Barcelona, Spain; [de Diego, Victor; Muchart, Jordi; Montero, Raquel; Artuch, Rafael; Perez-Duenas, Belen; Serrano, Mercedes] Hosp St Joan de Deu, Radiol Dept, Barcelona, Spain; [de Diego, Victor; Muchart, Jordi; Montero, Raquel; Artuch, Rafael; Perez-Duenas, Belen; Serrano, Mercedes] Hosp St Joan de Deu, Clin Biochem Dept, Barcelona, Spain; [de Diego, Victor; Muchart, Jordi; Montero, Raquel; Artuch, Rafael; Perez-Duenas, Belen; Serrano, Mercedes] Inst Salud Carlos III, U Ctr Biomed Res Rare Dis CIBER ER 703, Passeig St Joan de Deu 2, Barcelona 08950, Spain; [Martinez-Monseny, Antonio F.; Serrano, Mercedes] Hosp St Joan de Deu, Genet Med &amp; Rare Dis Pediat Inst, Barcelona, Spain; [Cuadras, Daniel] Fundacio St Joan de Deu, Stat Dept, Barcelona, Spain; [Perez-Cerda, Celia; Perez, Belen] Univ Autonoma Madrid, Ctr Diagnost Enfermedades Mol CEDEM, U Ctr Biomed Res Rare Dis CIBER ER Madrid 746, Inst Salud Carlos 3,IdiPAZ, Madrid, Spain; [Poretti, Andrea] Johns Hopkins Univ, Russell H Morgan Dept Radiol &amp; Radiol Sci, Sect Pediat Neuroradiol, Div Pediat Radiol,Dept Radiol &amp; Radiol Sci,Sch Me, Baltimore, MD USA; [Serrano, Mercedes] Hosp St Joan de Deu, Neurol Dept, Passeig St Joan de Deu 2, Barcelona 08950, Spain; [Serrano, Mercedes] Hosp St Joan de Deu, Genet Med, Passeig St Joan de Deu 2, Barcelona 08950, Spain</t>
  </si>
  <si>
    <t>Serrano, M (reprint author), Hosp St Joan de Deu, Neuropediat Dept, Barcelona, Spain.; Serrano, M (reprint author), Hosp St Joan de Deu, Radiol Dept, Barcelona, Spain.; Serrano, M (reprint author), Hosp St Joan de Deu, Clin Biochem Dept, Barcelona, Spain.; Serrano, M (reprint author), Inst Salud Carlos III, U Ctr Biomed Res Rare Dis CIBER ER 703, Passeig St Joan de Deu 2, Barcelona 08950, Spain.; Serrano, M (reprint author), Hosp St Joan de Deu, Genet Med &amp; Rare Dis Pediat Inst, Barcelona, Spain.; Serrano, M (reprint author), Hosp St Joan de Deu, Neurol Dept, Passeig St Joan de Deu 2, Barcelona 08950, Spain.; Serrano, M (reprint author), Hosp St Joan de Deu, Genet Med, Passeig St Joan de Deu 2, Barcelona 08950, Spain.</t>
  </si>
  <si>
    <t>Casado, M; Ferrer-Lopez, I; Ruiz-Sala, P; Perez-Cerda, C; Artuch, R</t>
  </si>
  <si>
    <t>Urine oligosaccharide tests for the diagnosis of oligosaccharidoses</t>
  </si>
  <si>
    <t>REVIEWS IN ANALYTICAL CHEMISTRY</t>
  </si>
  <si>
    <t>[Casado, Mecedes] Hosp St Joan de Deu IR HSJD, Paediat Res Inst, Clin Biochem Dept, Barcelona, Spain; [Casado, Mecedes] CIBERER ISCIII, Barcelona, Spain; [Ferrer-Lopez, Isaac; Ruiz-Sala, Pedro; Perez-Cerda, Celia] Univ Autonoma Madrid, CIBER ER, IDIPAZ, Ctr Diagnost Enfermedades Mol,Fac Ciencias, Madrid, Spain; [Artuch, Rafael] Hosp St Joan de Deu, Clin Biochem Dept, Barcelona, Spain</t>
  </si>
  <si>
    <t>Artuch, R (reprint author), Hosp St Joan de Deu, Clin Biochem Dept, Barcelona, Spain.</t>
  </si>
  <si>
    <t>0793-0135</t>
  </si>
  <si>
    <t>UNSP 20160019</t>
  </si>
  <si>
    <t>Pena-Quintana, L; Scherer, G; Curbelo-Estevez, ML; Jimenez-Acosta, F; Hartmann, B; La Roche, F; Meavilla-Olivas, S; Perez-Cerda, C; Garcia-Segarra, N; Giguere, Y; Huppke, P; Mitchell, GA; Monch, E; Trump, D; Vianey-Saban, C; Trimble, ER; Vitoria-Minana, I; Reyes-Suarez, D; Ramirez-Lorenzo, T; Tugores, A</t>
  </si>
  <si>
    <t>Tyrosinemia type II: Mutation update, 11 novel mutations and description of 5 independent subjects with a novel founder mutation</t>
  </si>
  <si>
    <t>[Pena-Quintana, L.; Curbelo-Estevez, M. L.; Reyes-Suarez, D.] Complejo Hosp Univ Insular Materno Infantil, Dept Pediat, Las Palmas Gran Canaria, Spain; [Pena-Quintana, L.] Univ Las Palmas Gran Canaria, CIBER OBN, Las Palmas Gran Canaria, Spain; [Scherer, G.; Hartmann, B.] Univ Freiburg, Inst Human Genet, Freiburg, Germany; [Jimenez-Acosta, F.] Univ Las Palmas Gran Canaria, Med Pathol Grp, Mediteknia Dermatol &amp; Hair Transplant Clin, Las Palmas Gran Canaria, Spain; [La Roche, F.] Complejo Hosp Univ Insular Materno Infantil, Dept Endocrinol &amp; Nutr, Las Palmas Gran Canaria, Spain; [Meavilla-Olivas, S.] Hosp St Joan de Deu, Metabolopathies Unit, Sect Gastroenterol Hepatol &amp; Nutr, Barcelona, Spain; [Perez-Cerda, C.] Univ Autonoma Madrid, CIBERER, IdiPAZ, Ctr Diagnost Enfermedades Mol, Madrid, Spain; [Garcia-Segarra, N.] CHU Vaudois, Ctr Mol Dis, Lausanne, Switzerland; [Giguere, Y.] CHU Quebec, Programme Quebecois Depistage Neonatal Sanguin, Quebec City, PQ, Canada; [Giguere, Y.] Univ Laval, Fac Med, Dept Mol Biol Med Biochem &amp; Pathol, Quebec City, PQ, Canada; [Huppke, P.] Univ Med Ctr Gottingen, Div Pediat Neurol, Dept Pediat &amp; Adolescent Med, Gottingen, Germany; [Mitchell, G. A.] CHU St Justine, Dept Pediat, Dept Med Genet, Montreal, PQ, Canada; [Mitchell, G. A.] Univ Montreal, Montreal, PQ, Canada; [Moench, E.] Charite, Med Ctr, Campus Virchow Klinikum, Berlin, Germany; [Trump, D.] Addenbrookes Hosp, Dept Med Genet, Cambridge, England; [Vianey-Saban, C.] CHU Lyon, Ctr Biol Est, Bron, France; [Trimble, E. R.] Royal Victoria Hosp, Dept Clin Biochem, Belfast, Antrim, North Ireland; [Vitoria-Minana, I.] Hosp La Fe, Unidad Nutr &amp; Metabolopatias, Valencia, Spain; [Ramirez-Lorenzo, T.; Tugores, A.] Complejo Hosp Univ Insular Materno Infantil, Res Unit, Las Palmas Gran Canaria, Spain</t>
  </si>
  <si>
    <t>Tugores, A (reprint author), Complejo Hosp Univ Insular Materno Infantil, Unidad Invest, Avda Maritima del Sur S-N, Las Palmas Gran Canaria 35016, Spain.</t>
  </si>
  <si>
    <t>Alonso-Barroso, E; Brasil, S; Briso-Montiano, A; Navarrete, R; Perez-Cerda, C; Ugarte, M; Perez, B; Desviat, LR; Richard, E</t>
  </si>
  <si>
    <t>Generation and characterization of a human iPSC line froma patientwith propionic acidemia due to defects in the PCCA gene</t>
  </si>
  <si>
    <t>STEM CELL RESEARCH</t>
  </si>
  <si>
    <t>[Alonso-Barroso, Esmeralda; Brasil, Sandra; Briso-Montiano, Alvaro; Perez, Belen; Desviat, Lourdes R.; Richard, Eva] Univ Autonoma, Ctr Biol Mol Severo Ochoa UAM CSIC, Madrid, Spain; [Alonso-Barroso, Esmeralda; Brasil, Sandra; Briso-Montiano, Alvaro; Navarrete, Rosa; Perez-Cerda, Celia; Ugarte, Magdalena; Perez, Belen; Desviat, Lourdes R.; Richard, Eva] Ctr Diagnost Enfermedades Mol CEDEM, Madrid, Spain; [Alonso-Barroso, Esmeralda; Brasil, Sandra; Briso-Montiano, Alvaro; Navarrete, Rosa; Perez-Cerda, Celia; Ugarte, Magdalena; Perez, Belen; Desviat, Lourdes R.; Richard, Eva] ISCIII, CIBERER, Madrid, Spain; [Alonso-Barroso, Esmeralda; Brasil, Sandra; Briso-Montiano, Alvaro; Navarrete, Rosa; Perez-Cerda, Celia; Ugarte, Magdalena; Perez, Belen; Desviat, Lourdes R.; Richard, Eva] ISCIII, Inst Invest Sanitaria Hosp La Paz IdiPaz, Madrid, Spain</t>
  </si>
  <si>
    <t>Richard, E (reprint author), Univ Autonoma Madrid, Ctr Biol Mol Severo Ochoa UAM CSIC, C Nicolas Cabrera 1, E-28049 Madrid, Spain.</t>
  </si>
  <si>
    <t>1873-5061</t>
  </si>
  <si>
    <t>Cabezas, OR; Flanagan, SE; Stanescu, H; Garcia-Martinez, E; Caswell, R; Lango-Allen, H; Anton-Gamero, M; Argente, J; Busse, AM; Brandli, A; Cheshire, C; Crowne, E; Dumitriu, S; Drynda, R; Hamilton-Shield, JP; Hayes, W; Hofherr, A; Iancu, D; Issler, N; Jefferies, C; Jones, P; Johnson, M; Kesselheim, A; Klootwijk, E; Koettgen, M; Lewis, W; Martos, JM; Mozere, M; Norman, J; Patel, V; Parrish, A; Perez-Cerda, C; Pozo, J; Rahman, SA; Sebire, N; Tekman, M; Turnpenny, PD; van't Hoff, W; Viering, DHHM; Weedon, MN; Wilson, P; Guay-Woodford, L; Kleta, R; Hussain, K; Ellard, S; Bockenhauer, D</t>
  </si>
  <si>
    <t>Polycystic Kidney Disease with Hyperinsulinemic Hypoglycemia Caused by a Promoter Mutation in Phosphomannomutase 2</t>
  </si>
  <si>
    <t>[Rubio Cabezas, Oscar; Argente, Jesus; Pozo, Jesus] Hosp Infantil Univ Nino Jesus, Pediat Endocrinol, Madrid, Spain; [Flanagan, Sarah E.; Caswell, Richard; Lango-Allen, Hana; Busse, Anna-Marie; Johnson, Matthew; Parrish, Andrew; Weedon, Michael N.; Ellard, Sian] Univ Exeter, Med Sch, Inst Biomed &amp; Clin Sci, Exeter, Devon, England; [Stanescu, Horia; Cheshire, Chris; Dumitriu, Simona; Iancu, Daniela; Issler, Naomi; Kesselheim, Anne; Klootwijk, Enriko; Mozere, Monika; Norman, Jill; Patel, Vaksha; Tekman, Mehmet; Viering, Daan H. H. M.; Wilson, Patricia; Kleta, Robert; Bockenhauer, Detlef] UCL, Ctr Nephrol, London, England; [Garcia-Martinez, Elena; Anton-Gamero, Montserrat] Hosp Univ Reina Sofia, Pediat Nephrol, Cordoba, Spain; [Argente, Jesus; Hayes, Wesley] Univ Autonoma Madrid, Inst Invest La Princesa, Madrid, Spain; [Argente, Jesus] Inst Salud Carlos III, Ctr Invest Biomed Red Fisiopatol Obesidad &amp; Nutr, Madrid, Spain; [Argente, Jesus] Univ Autonoma Madrid, Madrid Inst Adv Studies Food, Com Et Invest, Carretera Cantoblanco 8, E-28049 Madrid, Spain; [Argente, Jesus] CSIC, Carretera Cantoblanco 8, Madrid 28049, Spain; [Brandli, Andre] Ludwig Maximilians Univ Munchen, Walter Brendel Ctr Expt Med, Munich, Germany; [Crowne, Elizabeth; Hamilton-Shield, Julian P.] Univ Bristol, Bristol, Avon, England; [Crowne, Elizabeth; Hamilton-Shield, Julian P.] Bristol Royal Hosp Children, Bristol, Avon, England; [Drynda, Robert; Jones, Peter] Kings Coll London, Diabet Res Grp, London, England; [Hayes, Wesley; van't Hoff, William; Kleta, Robert; Hussain, Khalid; Bockenhauer, Detlef] Great Ormond St Hosp Children NHS Fdn Trust, London, England; [Hofherr, Alexis] Univ Freiburg, Fac Med, Dept Med, Renal Div, Freiburg, Germany; [Jefferies, Craig] Univ Auckland, Liggins Inst, Starship Childrens Hosp, Auckland, New Zealand; [Lewis, Wendy] East Scotland Genet Serv, Dundee, Scotland; [Maria Martos, Jose] Hosp Clin Univ Virgen de la Arrixaca, Pediat Endocrinol, Murcia, Spain; [Perez-Cerda, Celia] Univ Autonoma Madrid, Inst Invest Hosp Univ La Paz, Ctr Biomed Res Rare Dis, Ctr Diagnost Enfermedades Mol, Madrid, Spain; [Rahman, Sofia A.; Sebire, Neil; Kleta, Robert; Bockenhauer, Detlef] UCL, Inst Child Hlth, London, England; [Turnpenny, Peter D.] Royal Devon &amp; Exeter NHS Fdn Trust, Clin Genet, Exeter, Devon, England; [Guay-Woodford, Lisa] Childrens Natl Hlth Syst, Washington, DC USA; [Hussain, Khalid] Sidra Med &amp; Res Ctr, Dept Pediat Med, Doha, Qatar</t>
  </si>
  <si>
    <t>Bockenhauer, D (reprint author), UCL Ctr Nephrol, Rowland Hill St, London NW3 2PF, England.</t>
  </si>
  <si>
    <t>Rivera-Barahona, A; Fulgencio-Covian, A; Perez-Cerda, C; Ramos, R; Barry, MA; Ugarte, M; Perez, B; Richard, E; Desviat, LR</t>
  </si>
  <si>
    <t>Dysregulated miRNAs and their pathogenic implications for the neurometabolic disease propionic acidemia</t>
  </si>
  <si>
    <t>[Rivera-Barahona, Ana; Fulgencio-Covian, Alejandro; Perez, Belen; Richard, Eva; Desviat, Lourdes R.] Univ Autonoma Madrid, Ctr Biol Mol Severo Ochoa UAM CSIC, Madrid, Spain; [Rivera-Barahona, Ana; Fulgencio-Covian, Alejandro; Perez-Cerda, Celia; Ugarte, Magdalena; Perez, Belen; Richard, Eva; Desviat, Lourdes R.] Ctr Diagnost Enfermedades Mol CEDEM, Madrid, Spain; [Rivera-Barahona, Ana; Fulgencio-Covian, Alejandro; Perez-Cerda, Celia; Ugarte, Magdalena; Perez, Belen; Richard, Eva; Desviat, Lourdes R.] ISCIII, CIBERER, Madrid, Spain; [Rivera-Barahona, Ana; Fulgencio-Covian, Alejandro; Perez-Cerda, Celia; Ugarte, Magdalena; Perez, Belen; Richard, Eva; Desviat, Lourdes R.] Inst Invest Sanitaria Hosp La Paz IdiPaz, ISCIII, Madrid, Spain; [Ramos, Ricardo] Parque Cient Madrid, Genom Facil, Madrid, Spain; [Barry, Michael A.] Mayo Clin, Rochester, MN USA</t>
  </si>
  <si>
    <t>Desviat, LR (reprint author), Univ Autonoma Madrid, Ctr Biol Mol Severo Ochoa UAM CSIC, Madrid, Spain.; Desviat, LR (reprint author), Ctr Diagnost Enfermedades Mol CEDEM, Madrid, Spain.; Desviat, LR (reprint author), ISCIII, CIBERER, Madrid, Spain.; Desviat, LR (reprint author), Inst Invest Sanitaria Hosp La Paz IdiPaz, ISCIII, Madrid, Spain.</t>
  </si>
  <si>
    <t>Rivera-Barahona, A; Perez, B; Richard, E; Desviat, LR</t>
  </si>
  <si>
    <t>Role of miRNAs in human disease and inborn errors of metabolism</t>
  </si>
  <si>
    <t>[Rivera-Barahona, Ana; Perez, Belen; Richard, Eva; Desviat, Lourdes R.] Univ Autonoma Madrid, Ctr Biol Mol Severo Ochoa UAM CSIC, Ctr Diagnost Enfermedades Mol CEDEM, CIBERER, Madrid, Spain</t>
  </si>
  <si>
    <t>Desviat, LR (reprint author), Univ Autonoma Madrid, Ctr Biol Mol Severo Ochoa UAM CSIC, Ctr Diagnost Enfermedades Mol CEDEM, CIBERER, Madrid, Spain.</t>
  </si>
  <si>
    <t>Guerra, PF; Cheng, L; Fenton, RA; Bross, P; Pombo, PR; Palmfeldt, J</t>
  </si>
  <si>
    <t>Roles of branched-chain amino acids regulation in oxidative stress revealed by fibroblasts from classic Maple Syrup Urine Disease patients</t>
  </si>
  <si>
    <t>[Guerra, Paula Fernandez; Bross, Peter; Palmfeldt, Johan] Aarhus Univ, Res Unit Mol Med, Aarhus, Denmark; [Guerra, Paula Fernandez; Bross, Peter; Palmfeldt, Johan] Aarhus Univ Hosp, Aarhus, Denmark; [Cheng, Lei; Fenton, Robert A.] Aarhus Univ, Dept Biomed, Aarhus, Denmark; [Rodriguez Pombo, Pilar] Univ Autonoma Madrid, Ctr Diagnost Enfermedades Mol CEDEM, Ctr Invest Red Enfermedades Raras CIBERER, Dept Biol Mol,Ctr Biol Mol SO,CSIC,IDIPAZ, Madrid, Spain</t>
  </si>
  <si>
    <t>Yuste-Checa, P; Vega, AI; Martin-Higueras, C; Medrano, C; Gamez, A; Desviat, LR; Ugarte, M; Perez-Cerda, C; Perez, B</t>
  </si>
  <si>
    <t>DPAGT1-CDG: Functional analysis of disease causing pathogenic mutations and role of endoplasmic reticulum stress</t>
  </si>
  <si>
    <t>[Yuste-Checa, Patricia; Vega, Ana I.; Martin-Higueras, Cristina; Medrano, Celia; Gamez, Alejandra; Desviat, Lourdes R.; Ugarte, Magdalena; Perez-Cerda, Celia; Perez, Belen] Univ Autonoma Madrid, Ctr Biol Mol SO UAM CSIC, Ctr Diagnost Enfermedades Mol, Campus Cantoblanco, Madrid, Spain; [Yuste-Checa, Patricia; Vega, Ana I.; Martin-Higueras, Cristina; Medrano, Celia; Gamez, Alejandra; Desviat, Lourdes R.; Ugarte, Magdalena; Perez-Cerda, Celia; Perez, Belen] CIBERER, Madrid, Spain; [Yuste-Checa, Patricia; Vega, Ana I.; Martin-Higueras, Cristina; Medrano, Celia; Gamez, Alejandra; Desviat, Lourdes R.; Ugarte, Magdalena; Perez-Cerda, Celia; Perez, Belen] Inst Invest Hosp Univ La Paz IdiPAZ, Madrid, Spain</t>
  </si>
  <si>
    <t>Perez, B (reprint author), Univ Autonoma Madrid, Ctr Biol Mol SO UAM CSIC, Ctr Diagnost Enfermedades Mol, Campus Cantoblanco, Madrid, Spain.; Perez, B (reprint author), CIBERER, Madrid, Spain.; Perez, B (reprint author), Inst Invest Hosp Univ La Paz IdiPAZ, Madrid, Spain.</t>
  </si>
  <si>
    <t>e0179456</t>
  </si>
  <si>
    <t>Rice, GI; Kitabayashi, N; Barth, M; Briggs, TA; Burton, ACE; Carpanelli, ML; Cerisola, AM; Colson, C; Dale, RC; Danti, FR; Darin, N; De Azua, B; De Giorgis, V; De Goede, CGL; Desguerre, I; De Laet, C; Eslahi, A; Fahey, MC; Fallon, P; Fay, A; Fazzi, E; Gorman, MP; Gowrinathan, NR; Hully, M; Kurian, MA; Leboucq, N; Lin, JPSM; Lines, MA; Mar, SS; Maroofian, R; Marti-Sanchez, L; McCullagh, G; Mojarrad, M; Narayanan, V; Orcesi, S; Ortigoza-Escobar, JD; Perez-Duenas, B; Petit, F; Ramsey, KM; Rasmussen, M; Rivier, F; Rodriguez-Pombo, P; Roubertie, A; Stodberg, TI; Toosi, MB; Toutain, A; Uettwiller, F; Ulrick, N; Vanderver, A; Waldman, A; Livingston, JH; Crow, YJ</t>
  </si>
  <si>
    <t>Genetic, Phenotypic, and Interferon Biomarker Status in ADAR1-Related Neurological Disease</t>
  </si>
  <si>
    <t>NEUROPEDIATRICS</t>
  </si>
  <si>
    <t>[Rice, Gillian I.; Briggs, Tracy A.; Crow, Yanick J.] Univ Manchester, Div Evolut &amp; Genom Sci, Manchester Acad Hlth Sci Ctr, Sch Biol Sci,Fac Biol Med &amp; Hlth, Manchester, Lancs, England; [Kitabayashi, Naoki; Crow, Yanick J.] INSERM UMR 1163, Lab Neurogenet &amp; Neuroinflammat, Paris, France; [Kitabayashi, Naoki; Crow, Yanick J.] Paris Descartes Univ, Hop Necker Enfants Malad, AP HP, Sorbonne Paris Cite inst Imagine, Paris, France; [Barth, Magalie] CHU Angers, Dept Genet, Angers, France; [Briggs, Tracy A.] Cent Manchester Univ, NHS Fdn Trust, Manchester Ctr Genom Med, Manchester Acad Hlth Sci Ctr,St Marys Hosp, Manchester, Lancs, England; [Burton, Annabel C. E.] St Georges Univ Hosp NHS Fdn Trust, Dept Paediat &amp; Child Hlth, London, England; [Carpanelli, Maria Luisa] Manzoni Hosp, Dept Child Neurol &amp; Psychiat, Lecce, Italy; [Cerisola, Alfredo M.] UDELAR, Fac Med, Dept Pediat Neurol, Montevideo, Uruguay; [Colson, Cindy; Petit, Florence] CHU Lille, Clin Genet, Hop Jeanne Flandre, Lille, France; [Dale, Russell C.] Univ Sydney, Childrens Hosp Westmead, Inst Neurosci &amp; Muscle Res, Sydney, NSW, Australia; [Danti, Federica Rachele; Kurian, Manju A.] UCL, Inst Child Hlth, Dept Dev Neurosci, London, England; [Danti, Federica Rachele; Kurian, Manju A.] Great Ormond St Hosp Sick Children, Dept Neurol, London, England; [Danti, Federica Rachele] Sapienza Univ, Dept Paediat Child Neurol &amp; Psychiat, Rome, Italy; [Darin, Niklas] Univ Gothenburg, Sahlgrenska Univ Hosp, Inst Clin Sci, Dept Pediat, Gothenburg, Sweden; [De Azua, Begona] Hosp Son Llatzer, Dept Pediat, Palma De Mallorca, Spain; [De Giorgis, Valentina; Orcesi, Simona] C Mondino Natl Neurol Inst, Child Neurol &amp; Psychiat Unit, Pavia, Italy; [De Goede, Christian G. L.] Royal Preston Hosp, Dept Paediat Neurol, Preston, Lancs, England; [Desguerre, Isabelle; Hully, Marie] Hop Necker Enfants Malad, AP HP, Dept Paediat Neurol, Paris, France; [De laet, Corinne] Hop Univ Enfants Reine Fabiola, Nutr &amp; Metab Unit, Brussels, Belgium; [Eslahi, Atieh; Mojarrad, Majid] Mashhad Univ Med Sci, Sch Med, Dept Med Genet, Mashhad, Iran; [Fahey, Michael C.] Monash Univ, Dept Paediat, Melbourne, Vic, Australia; [Fallon, Penny] St Georges Univ Hosp NHS Fdn Trust, Dept Paediat Neurol, London, England; [Fay, Alex] Univ Calif San Francisco, Dept Neurol, San Francisco, CA USA; [Fazzi, Elisa] Univ Brescia, Civil Hosp, Dept Clin &amp; Expt Sci, Unit Child Neurol &amp; Psychiat, Brescia, Italy; [Gorman, Mark P.] Boston Childrens Hosp, Dept Neurol, Boston, MA USA; [Gowrinathan, Nirmala Rani] Kaiser Permanente, Dept Neurol, Los Angeles, CA USA; [Leboucq, Nicolas] CHU Montpellier, Neuroradiol, Montpellier, France; [Lin, Jean-Pierre S-M] Guys &amp; St Thomas NHS Fdn Trust, Evelina Childrens Hosp, Gen Neurol &amp; Complex Motor Disorders Serv, London, England; [Lines, Matthew A.] Univ Ottawa, Dept Pediat, Ottawa, ON, Canada; [Mar, Soe S.] Washington Univ, Sch Med, Dept Pediat Neurol, St Louis Childrens Hosp, St Louis, MO USA; [Maroofian, Reza] Royal Devon &amp; Exeter NHS Fdn Trust, Exeter Med Sch, RILD Wellcome Wolfson Ctr, Med Res, Exeter, Devon, England; [Marti-Sanchez, Laura; Ortigoza-Escobar, Juan Dario; Perez-Duenas, Belen] Hosp San Juan Dios, Dept Child Neurol, Esplugas de Llobregat, Catalonia, Spain; [McCullagh, Gary] Royal Manchester Childrens Hosp, Dept Paediat Neurol, Manchester, Lancs, England; [Narayanan, Vinodh; Ramsey, Keri M.] TGen Translat Genom Res Inst, Neurogen Div, Ctr Rare Childhood Disorders, Phoenix, AZ USA; [Rasmussen, Magnhild] Oslo Univ Hosp, Dept Clin Neurosci Children, Oslo, Norway; [Rasmussen, Magnhild] Oslo Univ Hosp, Unit Congenital &amp; Hereditary Neuromuscular Disord, Oslo, Norway; [Rivier, Francois; Roubertie, Agathe] CHU Montpellier, Dept Neuropediat, Montpellier, France; [Rivier, Francois; Roubertie, Agathe] CHU Montpellier, CR Malad Neuromusculaires, Montpellier, France; [Rivier, Francois] Univ Montpellier, PhyMedExp, INSERM U1046, CNRS UMR 9214, Montpellier, France; [Rodriguez-Pombo, Pilar] Univ Autonoma Madrid, Ctr Diagnost Enfermedades Mol, Ctr Biol Mol Severo Ochoa, CIBERER,IDIPAZ, Madrid, Spain; [Roubertie, Agathe] Inst Neurosci Montpellier, INSERM U1051, Montpellier, France; [Stodberg, Tommy I.] Karolinska Univ Hosp, Neuropediat Unit, Stockholm, Sweden; [Toosi, Mehran Beiraghi] Mashhad Univ Med Sci, Sch Med, Ghaem Med Ctr, Dept Pediat Neurol, Mashhad, Iran; [Toutain, Annick] CHU Tours, Serv Genet, Tours, France; [Uettwiller, Florence] Hop Necker Enfants Malad, AP HP, Pediat Immunol Hematol &amp; Rheumatol Unit, Inst Imagine, Paris, France; [Uettwiller, Florence] CHRU Tours, Dept Allergol &amp; Clin Immunol, Tours, France; [Ulrick, Nicole; Vanderver, Adeline; Waldman, Amy] Childrens Hosp Philadelphia, Dept Pediat, Philadelphia, PA 19104 USA; [Livingston, John H.] Leeds Gen Infirm, Dept Paediat Neurol, Leeds, W Yorkshire, England</t>
  </si>
  <si>
    <t>Crow, YJ (reprint author), Inst Imagine, Lab Neurogenet &amp; Neuroinflammat, 3rd Floor,Room 309,24 Blvd Montparnasse, F-75015 Paris, France.</t>
  </si>
  <si>
    <t>0174-304X</t>
  </si>
  <si>
    <t>1439-1899</t>
  </si>
  <si>
    <t>Bravo-Alonso, I; Navarrete, R; Arribas-Carreira, L; Perona, A; Abia, D; Couce, ML; Garcia-Cazorla, A; Morais, A; Domingo, R; Ramos, MA; Swanson, MA; Van Hove, JLK; Ugarte, M; Perez, B; Perez-Cerda, C; Rodriguez-Pombo, P</t>
  </si>
  <si>
    <t>Nonketotic hyperglycinemia: Functional assessment of missense variants in GLDC to understand phenotypes of the disease</t>
  </si>
  <si>
    <t>[Bravo-Alonso, Irene; Navarrete, Rosa; Arribas-Carreira, Laura; Ugarte, Magdalena; Perez, Belen; Perez-Cerda, Celia; Rodriguez-Pombo, Pilar] Univ Autonoma Madrid, Ctr Invest Biomed Red Enfermedades Raras CIBERER, Ctr Diagnost Enfermedades Mol,CBM CSIC, Ctr Biol Mol Severo Ochoa,Dept Biol Mol,IDIPAZ, Madrid, Spain; [Perona, Almudena] SmartLigs SL, Parque Cient Madrid, Madrid, Spain; [Abia, David] CSIC UAM, Serv Bioinformat, Ctr Biol Mol Severo Ochoa, Madrid, Spain; [Luz Couce, Maria] Univ Santiago, Unit Diag &amp; Treatment Congenital Metab Dis, Hlth Res Inst Santiago de Compostela IDIS, Serv Neonatol,Dept Pediat,Hosp Clin,CIBERER, Santiago De Compostela, Spain; [Garcia-Cazorla, Angels] Inst Salud Carlos III, Ctr Invest Biomed Red Enfermedades Raras CIBERER, IRP, HSJD, Barcelona, Spain; [Morais, Ana] Hosp Univ Infantil La Paz, Unidad Nutr Infantil &amp; Enfermedades Metab, Madrid, Spain; [Domingo, Rosario] Hosp Virgen Arrixaca, Serv Pediat, Murcia, Spain; [Antonia Ramos, Maria] Complejo Hosp Navarra, Serv Genet, Hosp B, Navarra, Spain; [Swanson, Michael A.; Van Hove, Johan L. K.] Univ Colorado, Dept Pediat, Sect Clin Genet &amp; Metab, Aurora, CO USA</t>
  </si>
  <si>
    <t>Rodriguez-Pombo, P (reprint author), Univ Autonoma Madrid, Ctr Biol Mol Severo Ochoa, C Nicolas Cabrera 1, E-28049 Madrid, Spain.</t>
  </si>
  <si>
    <t>Godfrey, C; Desviat, LR; Smedsrod, B; Pietri-Rouxel, F; Denti, MA; Disterer, P; Lorain, S; Nogales-Gadea, G; Sardone, V; Anwar, R; El Andaloussi, S; Lehto, T; Khoo, B; Brolin, C; van Roon-Mom, WMC; Goyenvalle, A; Aartsma-Rus, A; Arechavala-Gomeza, V</t>
  </si>
  <si>
    <t>Delivery is key: lessons learnt from developing splice-switching antisense therapies</t>
  </si>
  <si>
    <t>EMBO MOLECULAR MEDICINE</t>
  </si>
  <si>
    <t>[Godfrey, Caroline; El Andaloussi, Samir] Univ Oxford, Dept Physiol Anat &amp; Genet, Oxford, England; [Desviat, Lourdes R.] Univ Autonoma Madrid, Ctr Biol Mol Severo Ochoa, CSIC, CIBERER,IdiPaz, Madrid, Spain; [Smedsrod, Bard] Univ Tromso, Dept Med Biol, Tromso, Norway; [Pietri-Rouxel, France; Lorain, Stephanie] UPMC, INSERM, Inst Myol, CNRS FRE 3617,UMRS 974, Paris, France; [Denti, Michela A.] Univ Trento, Ctr Integrat Biol, Trento, Italy; [Disterer, Petra] UCL, Ctr Amyloidosis &amp; Acute Phase Proteins, Div Med, London, England; [Nogales-Gadea, Gisela] Inst Invest Ciencies Salut Germans Trias &amp; Pujol, Grup Invest Malalties Neuromusculars &amp; Neuropedia, Barcelona, Spain; [Sardone, Valentina] UCL, Dubowitz Neuromuscular Ctr, London, England; [Sardone, Valentina] UCL, Inst Child Hlth, Dev Neurosci Programme, London, England; [Anwar, Rayan] Al Qasemi Acad Coll, Qasemi Res Ctr, Drug Discovery Informat Lab, Baka El Garbiah, Israel; [Anwar, Rayan] Inst Appl Res, Drug Discovery &amp; Dev Lab, Galilee Soc, Shefa Amr, Israel; [El Andaloussi, Samir; Lehto, Taavi] Karolinska Inst, Dept Lab Med, Stockholm, Sweden; [Lehto, Taavi] Univ Tartu, Inst Technol, Tartu, Estonia; [Khoo, Bernard] UCL, Ctr Neuroendocrinol, Div Med, London, England; [Brolin, Camilla] Univ Copenhagen, Dept Cellular &amp; Mol Med, Copenhagen, Denmark; [van Roon-Mom, Willeke M. C.; Aartsma-Rus, Annemieke] Leiden Univ, Med Ctr, Dept Human Genet, Leiden, Netherlands; [Goyenvalle, Aurelie] Univ Versailles St Quentin, INSERM U1179, UFR Sci Sante, Montigny Le Bretonneux, France; [Arechavala-Gomeza, Virginia] BioCruces Hlth Res Inst, Neuromuscular Disorders Grp, Baracaldo, Bizkaia, Spain</t>
  </si>
  <si>
    <t>Arechavala-Gomeza, V (reprint author), BioCruces Hlth Res Inst, Neuromuscular Disorders Grp, Baracaldo, Bizkaia, Spain.</t>
  </si>
  <si>
    <t>1757-4676</t>
  </si>
  <si>
    <t>Perez-Cerda, C; Giros, ML; Serrano, M; Ecay, MJ; Gort, L; Duenas, BP; Medrano, C; Garcia-Alix, A; Artuch, R; Briones, P; Perez, B</t>
  </si>
  <si>
    <t>A Population-Based Study on Congenital Disorders of Protein N- and Combined with O-Glycosylation Experience in Clinical and Genetic Diagnosis</t>
  </si>
  <si>
    <t>[Perez-Cerda, Celia; Jesus Ecay, M.; Medrano, Celia; Perez, Belen] Univ Autonomous Madrid, Spanish Natl Res Council, La Paz Inst Hlth Res, Ctr Mol Biol Severo Ochoa,Ctr Biomed Res Rare Dis, Madrid, Spain; [Luisa Giros, Ma; Gort, Laura; Briones, Paz] Hosp Clin Barcelona, August Pi Sunyer Biomed Res Inst, Inborn Errors Metab Biochem &amp; Mol Genet Serv, Biomed Diagnost Ctr,Ctr Biomed Res Rare Dis, Barcelona, Spain; [Serrano, Mercedes; Perez Duenas, Belen; Artuch, Rafael] Hosp St Joan de Deu, Dept Pediat Neurol, Inst Pediat Res, Ctr Biomed Res Rare Dis, Barcelona, Spain; [Serrano, Mercedes; Perez Duenas, Belen; Artuch, Rafael] Hosp St Joan de Deu, Inst Pediat Res, Dept Clin Biochem, Ctr Biomed Res Rare Dis, Barcelona, Spain; [Garcia-Alix, Alfredo] Univ Barcelona, Div Neonatol, Inst Pediat Res, Hosp San Joan de Deu, Barcelona, Spain</t>
  </si>
  <si>
    <t>Perez-Cerda, C (reprint author), UAM, CSIC, Ctr Diagnast Enfermedades Mol, CBM SO,CIBER ER,IdiPAZ, Madrid, Spain.</t>
  </si>
  <si>
    <t>Couce, ML; Aldamiz-Echevarria, L; Bueno, MA; Barros, P; Belanger-Quintana, A; Blasco, J; Garcia-Silva, MT; Marquez-Armenteros, AM; Vitoria, I; Vives, I; Navarrete, R; Fernandez-Marmiesse, A; Perez, B; Perez-Cerda, C</t>
  </si>
  <si>
    <t>Genotype and phenotype characterization in a Spanish cohort with isovaleric acidemia</t>
  </si>
  <si>
    <t>[Couce, Mara L.; Fernandez-Marmiesse, Ana] CIBERER, Hosp Clin Univ Santiago, Hlth Res Inst Santiago de Compostela IDIS,Dept Pe, Unit Diag &amp; Treatment Congenital Metab Dis,Serv N, Santiago De Compostela, Spain; [Aldamiz-Echevarria, Luis] Hosp Cruces, Biocruces Hlth Res Inst, Dept Pediat, Grp Metab,Unit Metab, Baracaldo, Spain; [Bueno, Maria A.] Virgen del Rocio Univ Hosp, Dietet &amp; Nutr Unit, Metab Disorders, Seville, Spain; [Barros, Patricia] Hosp San Pedro de Alcantara, Pediat Gastroenterol, Caceres, Spain; [Belanger-Quintana, Amaya] Hosp Univ Ramon y Cajal, Serv Pediat, Nutr &amp; Metab Unit, Madrid, Spain; [Blasco, Javier] Carlos Haya Univ Hosp, Gastroenterol Hepatol &amp; Child Nutr Unit, Malaga, Spain; [Garcia-Silva, Maria-Teresa] Hosp 12 Octubre, Unidad Enfermedades Mitocondriales Enfermedades M, Madrid, Spain; [Marquez-Armenteros, Ana M.] Hosp Materno Infantil Badajoz, Unit Pediat Gastroenterol &amp; Metab Dis, Badajoz, Spain; [Vitoria, Isidro] Hosp Univ e, Unit Metabolopathies, Valencia, Spain; [Vives, Inmaculada] Virgen de la Arrixaca Univ Hosp, Gastroenterol Unit, Serv Pediat, Murcia, Spain; [Navarrete, Rosa; Perez, Belen; Perez-Cerda, Celia] Univ Autonoma Madrid, IdiPaz, CIBERER, Ctr Diagnost Enfermedades Mol,ICIII, Madrid, Spain</t>
  </si>
  <si>
    <t>Couce, ML (reprint author), ISCIII, CIBERER,Hosp Clin Univ de Santiago, Hlth Res Inst Santiago de Compostela IDIS,Dept Pe, Unit Diag &amp; Treatment Congenital Metab Dis,Serv N, A Choupana S-N, Santiago De Compostela 15706, Spain.</t>
  </si>
  <si>
    <t>Yuste-Checa, P; Brasil, S; Gamez, A; Underhaug, J; Desviat, LR; Ugarte, M; Perez-Cerda, C; Martinez, A; Perez, B</t>
  </si>
  <si>
    <t>Pharmacological Chaperoning: A Potential Treatment for PMM2-CDG</t>
  </si>
  <si>
    <t>[Yuste-Checa, Patricia; Brasil, Sandra; Gamez, Alejandra; Desviat, Lourdes R.; Ugarte, Magdalena; Perez-Cerda, Celia; Perez, Belen] Univ Autonoma Madrid, CSIC, Ctr Biol Mol SO, Ctr Diagnost Enfermedades Mol, Campus Cantoblanco, E-28049 Madrid, Spain; [Yuste-Checa, Patricia; Brasil, Sandra; Gamez, Alejandra; Desviat, Lourdes R.; Ugarte, Magdalena; Perez-Cerda, Celia; Perez, Belen] Inst Invest Sanitaria IdiPAZ, CIBERER, Madrid, Spain; [Underhaug, Jarl; Martinez, Aurora] Univ Bergen, Dept Biomed, Jonas Lies Vei 91, N-5009 Bergen, Norway; [Underhaug, Jarl; Martinez, Aurora] Univ Bergen, KG Jebsen Ctr Neuropsychiat Disorders, Bergen, Norway</t>
  </si>
  <si>
    <t>Martinez, A (reprint author), Univ Bergen, Dept Biomed, Jonas Lies Vei 91, N-5009 Bergen, Norway.; Perez, B (reprint author), Univ Autonoma Madrid, CSIC, Ctr Biol Mol, Ctr Diagnost Enfermedades Mol, Madrid, Spain.</t>
  </si>
  <si>
    <t>Hamilton, V; Maria, LS; Perez, B; Fuenzalida, K; Morales, P; Cornejo, V</t>
  </si>
  <si>
    <t>GENOTYPE AND PHENOTYPE DETERMINATION IN CHILEAN SUBJECTS WITH PHENYLKETONURIA</t>
  </si>
  <si>
    <t>[Hamilton, Valerie] Univ Chile, Dr Fernando Monckeberg Barros, Instutit Nutr &amp; Food Techonol, Santiago, Chile; [Santa Maria, Lorena; Fuenzalida, Karen; Cornejo, Veronica] Univ Chile, Inst Nutr &amp; Food Technol, Santiago, Chile; [Perez, Belen] Univ Autonoma Madrid, Ctr Diagnost Enfermedades Mol CEDEM, Madrid, Spain; [Morales, Paulina] Univ Chile, Inst Nutr &amp; Food Technol, Med Technol, Santiago, Chile</t>
  </si>
  <si>
    <t>Coughlin, CR; Swanson, MA; Kronquist, K; Acquaviva, C; Hutchin, T; Rodriguez-Pomba, P; Vaisanen, ML; Spector, E; Creadon-Swindell, G; Bras-Goldberg, AM; Rahikkala, E; Moilanen, JS; Mahieu, V; Matthijs, G; Bravo-Alonso, I; Perez-Cerda, C; Ugarte, M; Vianey-Saban, C; Scharer, GH; Van Hove, JLK</t>
  </si>
  <si>
    <t>The genetic basis of classic nonketotic hyperglycinemia due to mutations in GLDC and AMT</t>
  </si>
  <si>
    <t>[Coughlin, Curtis R., II; Swanson, Michael A.; Kronquist, Kathryn; Spector, Elaine; Creadon-Swindell, Geralyn; Scharer, Gunter H.; Van Hove, Johan L. K.] Univ Colorado, Genet Sect, Dept Pediat, Sch Med, Aurora, CO 80045 USA; [Kronquist, Kathryn; Spector, Elaine; Creadon-Swindell, Geralyn] Childrens Hosp Colorado, Dept Pathol &amp; Lab Med, Mol Genet Lab, Aurora, CO USA; [Acquaviva, Cecile; Vianey-Saban, Christine] CHU Lyon, Ctr Biol Est, Serv Malad Hereditaires Metab, Lyon, France; [Hutchin, Tim; Bras-Goldberg, Ana M.] Birmingham Childrens Hosp, Newborn Screening &amp; Biochem Genet, Birmingham, W Midlands, England; [Rodriguez-Pomba, Pilar; Bravo-Alonso, Irene; Perez-Cerda, Celia; Ugarte, Magdalena] Univ Autonoma Madrid, Ctr Invest Red Enfermedades Raras CIBERER, Ctr Diagnost Enfermedades Mol CEDEM, CBM SO,UAM CISC,IDIPAZ, Madrid, Spain; [Vaisanen, Marja-Leena] Univ Oulu, Res Grp Canc Res &amp; Translat Med, Oulu, Finland; [Vaisanen, Marja-Leena] Northern Finland Lab Ctr Nordlab, Oulu, Finland; [Rahikkala, Elisa; Moilanen, Jukka S.] Oulu Univ Hosp, Dept Clin Genet, PEDEGO Res Unit, Med Res Ctr, Oulu, Finland; [Rahikkala, Elisa; Moilanen, Jukka S.] Univ Oulu, Oulu, Finland; [Mahieu, Vincent; Matthijs, Gert] Univ Leuven, Ctr Human Genet, Leuven, Belgium; [Scharer, Gunter H.] Childrens Hosp &amp; Clin Minnesota, Sect Med Genet &amp; Genom, Minneapolis, MN USA</t>
  </si>
  <si>
    <t>Van Hove, JLK (reprint author), Univ Colorado, Genet Sect, Dept Pediat, Sch Med, Aurora, CO 80045 USA.</t>
  </si>
  <si>
    <t>Characterization of Phenyalanine Hydroxylase Gene Mutations in Chilean PKU Patients.</t>
  </si>
  <si>
    <t>Hamilton, V; Santa Maria, L; Fuenzalida, K; Morales, P; Desviat, L R; Ugarte, M; Perez, B; Cabello, J F; Cornejo, V</t>
  </si>
  <si>
    <t>JIMD reports</t>
  </si>
  <si>
    <t>2017 Dec 30 (Epub 2017 Dec 30)</t>
  </si>
  <si>
    <t>Instituto de Nutricion y Tecnologia de los Alimentos, Dr. Fernando Monckeberg Barros, Universidad de Chile, Santiago, Chile. vhamilton@inta.uchile.cl.</t>
  </si>
  <si>
    <t>2192-8304</t>
  </si>
  <si>
    <t>Four Years' Experience in the Diagnosis of Very Long-Chain Acyl-CoA Dehydrogenase Deficiency in Infants Detected in Three Spanish Newborn Screening Centers.</t>
  </si>
  <si>
    <t>Merinero, B; Alcaide, P; Martin-Hernandez, E; Morais, A; Garcia-Silva, M T; Quijada-Fraile, P; Pedron-Giner, C; Dulin, E; Yahyaoui, R; Egea, J M; Belanger-Quintana, A; Blasco-Alonso, J; Fernandez Ruano, M L; Besga, B; Ferrer-Lopez, I; Leal, F; Ugarte, M; Ruiz-Sala, P; Perez, B; Perez-Cerda, C</t>
  </si>
  <si>
    <t>Centro de Diagnostico de Enfermedades Moleculares, Centro de Biologia Molecular-SO UAM-CSIC, Universidad Autonoma de Madrid, Centro de Investigacion Biomedica en Red de Enfermedades Raras (CIBERER), IdiPAZ, Madrid, Spain. bmerinero@cbm.csic.es.</t>
  </si>
  <si>
    <t>Congenital myasthenia and congenital disorders of glycosylation caused by mutations in the DPAGT1 gene.</t>
  </si>
  <si>
    <t>Ibanez-Mico, S; Domingo Jimenez, R; Perez-Cerda, C; Ghandour-Fabre, D</t>
  </si>
  <si>
    <t>Seccion de Neuropediatria, Servicio de Pediatria, Hospital Virgen de la Arrixaca, Murcia, Espana. Electronic address: salibmi@hotmail.com.</t>
  </si>
  <si>
    <t>Protein misfolding diseases: Prospects of pharmacological treatment.</t>
  </si>
  <si>
    <t>Gamez, A; Yuste-Checa, P; Brasil, S; Briso-Montiano, A; Desviat, L R; Ugarte, M; Perez-Cerda, C; Perez, B</t>
  </si>
  <si>
    <t>2017 Jul 03 (Epub 2017 Jul 03)</t>
  </si>
  <si>
    <t>Centro de Diagnostico de Enfermedades Moleculares, Centro de Biologia Molecular-SO UAM-CSIC, Universidad Autonoma de Madrid, Campus de Cantoblanco, Madrid/Centro de Investigacion Biomedica en Red de Enfermedades Raras (CIBERER), Instituto de Investigacion Sanitaria IdiPAZ, Madrid, Spain.</t>
  </si>
  <si>
    <t>Neuropediatrics</t>
  </si>
  <si>
    <t>Garcia-Gonzalo, FR; Reiter, JF</t>
  </si>
  <si>
    <t>Open Sesame: How Transition Fibers and the Transition Zone Control Ciliary Composition</t>
  </si>
  <si>
    <t>COLD SPRING HARBOR PERSPECTIVES IN BIOLOGY</t>
  </si>
  <si>
    <t>[Garcia-Gonzalo, Francesc R.] Univ Autonoma Madrid, Fac Med, Dept Bioquim, Madrid 28029, Spain; [Garcia-Gonzalo, Francesc R.] Univ Autonoma Madrid, CSIC, Inst Invest Biomed Alberto Sols UAM, Madrid 28029, Spain; [Reiter, Jeremy F.] Univ Calif San Francisco, Dept Biochem &amp; Biophys, San Francisco, CA 94158 USA; [Reiter, Jeremy F.] Univ Calif San Francisco, Cardiovasc Res Inst, San Francisco, CA 94158 USA</t>
  </si>
  <si>
    <t>Garcia-Gonzalo, FR (reprint author), Univ Autonoma Madrid, Fac Med, Dept Bioquim, Madrid 28029, Spain.; Garcia-Gonzalo, FR (reprint author), Univ Autonoma Madrid, CSIC, Inst Invest Biomed Alberto Sols UAM, Madrid 28029, Spain.; Reiter, JF (reprint author), Univ Calif San Francisco, Dept Biochem &amp; Biophys, San Francisco, CA 94158 USA.; Reiter, JF (reprint author), Univ Calif San Francisco, Cardiovasc Res Inst, San Francisco, CA 94158 USA.</t>
  </si>
  <si>
    <t>1943-0264</t>
  </si>
  <si>
    <t>a028134</t>
  </si>
  <si>
    <t>Tovar, JA</t>
  </si>
  <si>
    <t>Leadership in Pediatric Surgery from a Senior's Perspective</t>
  </si>
  <si>
    <t>[Tovar, Juan A.] Hosp Univ La Paz, Dept Cirugia Pediat, Paseo Castellana 261, Madrid 28046, Spain</t>
  </si>
  <si>
    <t>Tovar, JA (reprint author), Hosp Univ La Paz, Dept Cirugia Pediat, Paseo Castellana 261, Madrid 28046, Spain.</t>
  </si>
  <si>
    <t>Triana, P; Dore, M; Romo, MM; Gomez, JJ; Galan, AS; Hernandez, F; Moreno, AMA; Encinas, JL; Martinez, L; Santamaria, ML</t>
  </si>
  <si>
    <t>Hepatocellular Carcinoma: Referral to a Transplantation Unit</t>
  </si>
  <si>
    <t>[Triana, Paloma; Dore, Mariela; Munoz Romo, Martha; Jimenez Gomez, Javier; Sanchez Galan, Alba; Hernandez, Francisco; Andres Moreno, Ane M.; Luis Encinas, Jose; Martinez, Leopoldo; Lopez Santamaria, Manuel] Hosp Univ La Paz, Dept Pediat Surg, Paseo Castellana 261, Madrid 28046, Spain</t>
  </si>
  <si>
    <t>Triana, P (reprint author), Hosp Univ La Paz, Dept Pediat Surg, Paseo Castellana 261, Madrid 28046, Spain.</t>
  </si>
  <si>
    <t>Zani, A; Eaton, S; Morini, F; Puri, P; Rintala, R; van Heurn, E; Lukac, M; Bagolan, P; Kuebler, JF; Friedmacher, F; Wijnen, R; Tovar, JA; Hoellwarth, ME; Pierro, A</t>
  </si>
  <si>
    <t>European Paediatric Surgeons' Association Survey on the Management of Hirschsprung Disease</t>
  </si>
  <si>
    <t>[Zani, Augusto] Hosp Sick Children, Div Gen &amp; Thorac Surg, Toronto, ON, Canada; [Zani, Augusto] Sapienza Univ Rome, Dept Paediat Surg, Rome, Italy; [Eaton, Simon] UCL, Inst Child Hlth, Dept Pediat Surg, London, England; [Morini, Francesco; Bagolan, Pietro] Bambino Gesu Childrens Res Hosp, Dept Med &amp; Surg Neonatol, Rome, Italy; [Puri, Prem] Natl Childrens Res Ctr, Dept Pediat Surg, Dublin, Ireland; [Rintala, Risto] Hosp Children &amp; Adolescents, Dept Pediat Surg, Helsinki, Finland; [van Heurn, Ernest] AMC VUMC, Dept Pediat Surg, Amsterdam, Netherlands; [Lukac, Marija] Fac Med, Dept Pediat Surg, Belgrade, Serbia; [Lukac, Marija] Univ Childrens Hosp, Dept Neonatal Surg, Belgrade, Serbia; [Kuebler, Joachim F.] Hannover Med Sch, Dept Pediat Surg, Hannover, Germany; [Friedmacher, Florian; Hoellwarth, Michael E.] Kings Coll London, Dept Paediat Surg, London, England; [Wijnen, Rene] ErasmusMC, Sophia Childrens Hosp, Dept Pediat Surg, Rotterdam, Netherlands; [Tovar, Juan A.] Hosp Univ La Paz, Dept Pediat Surg, Madrid, Spain; [Pierro, Agostino] Hosp Sick Children, Dept Paediat Surg, Toronto, ON M5G 1X8, Canada</t>
  </si>
  <si>
    <t>Pierro, A (reprint author), Hosp Sick Children, Dept Paediat Surg, Toronto, ON M5G 1X8, Canada.</t>
  </si>
  <si>
    <t>Dore, M; Junco, PT; Moreno, AA; Cerezo, VN; Munoz, MR; Galan, AS; Sanchez, AV; Prieto, G; Ramos, E; Hernandez, F; Martinez, LM; Santamaria, ML</t>
  </si>
  <si>
    <t>Ultrashort Bowel Syndrome Outcome in Children Treated in a Multidisciplinary Intestinal Rehabilitation Unit</t>
  </si>
  <si>
    <t>[Dore, Mariela; Triana Junco, Paloma; Andres Moreno, Ane; Nunez Cerezo, Vanesa; Romo Munoz, Martha; Sanchez Galan, Alba; Vilanova Sanchez, Alejandra; Hernandez, Francisco; Martinez Martinez, Leopoldo; Lopez Santamaria, Manuel] Hosp Univ Paz, Dept Pediat Surg, Madrid, Spain; [Prieto, Gerardo; Ramos, Esther] Hosp Univ Paz, Dept Pediat Gastroenterol, Intestinal Rehabil Unit, Madrid, Spain</t>
  </si>
  <si>
    <t>Dore, M (reprint author), Hosp Univ Paz, Dept Pediat Surg, Madrid, Spain.</t>
  </si>
  <si>
    <t>Anti-oxidants correct disturbance of redox enzymes in the hearts of rat fetuses with congenital diaphragmatic hernia.</t>
  </si>
  <si>
    <t>Aras-Lopez, Rosa; Almeida, L; Andreu-Fernandez, V; Tovar, J; Martinez, L</t>
  </si>
  <si>
    <t>Pediatric surgery international</t>
  </si>
  <si>
    <t>Congenital Malformations Lab, Institute of Medicine and Molecular Genetic (INGEMM), Institute for Health Research of La Paz Universitary Hospital (IdiPAZ), Madrid, Spain. rosa.aras@hotmail.com.</t>
  </si>
  <si>
    <t>1437-9813</t>
  </si>
  <si>
    <t>Surgical Emergencies in Intestinal Venous Malformations.</t>
  </si>
  <si>
    <t>Romo Munoz, Martha Isabel; Bueno, Alba; De La Torre, Carlos; Cerezo, Vanesa Nunez; Rebolledo, Bryant Noriega; Cervantes, Manuel Gomez; Dore, Mariela; Gomez, Javier Jimenez; Santamaria, Manuel Lopez; Martinez, Leopoldo; Lopez-Gutierrez, Juan Carlos</t>
  </si>
  <si>
    <t>European journal of pediatric surgery : official journal of Austrian Association of Pediatric Surgery ... [et al] = Zeitschrift fur Kinderchirurgie</t>
  </si>
  <si>
    <t>Department of Pediatric Surgery, Hospital Universitario La Paz, Madrid, Spain.</t>
  </si>
  <si>
    <t>Sellers, Margarita; Udaondo, Clara; Moreno, Barbara; Martinez-Ales, Gonzalo; Diez, Jesus; Martinez, Leopoldo; de Ceano-Vivas, Maria</t>
  </si>
  <si>
    <t>2017 Aug 09 (Epub 2017 Aug 09)</t>
  </si>
  <si>
    <t>Servicio de Urgencias Pediatricas, Hospital Infantil Universitario La Paz, Madrid, Espana. Electronic address: margarita.sellers.carrera@gmail.com.</t>
  </si>
  <si>
    <t>Advantages of Cardiac Magnetic Resonance Imaging for Severe Pectus Excavatum Assessment in Children.</t>
  </si>
  <si>
    <t>Dore, Mariela; Triana Junco, Paloma; Bret, Monserrat; Gomez Cervantes, Manuel; Munoz Romo, Martha; Jimenez Gomez, Javier; Perez Vigara, Ana; Parron Pajares, Manuel; Luis Encinas, Jose; Hernandez, Francisco; Martinez, Leopoldo; Lopez Santamaria, Manuel; De La Torre, Carlos</t>
  </si>
  <si>
    <t>2017 Jul 31 (Epub 2017 Jul 31)</t>
  </si>
  <si>
    <t>Pitfalls in Diagnosis of Early-Onset Inflammatory Bowel Disease.</t>
  </si>
  <si>
    <t>Dore, Mariela; Triana Junco, Paloma; Sanchez Galan, Alba; Prieto, Gerardo; Ramos, Esther; Munoz Romo, Martha; Gomez Cervantes, Manuel; Hernandez, Francisco; Martinez, Leopoldo; Lopez Santamaria, Manuel</t>
  </si>
  <si>
    <t>2017 Jul 25 (Epub 2017 Jul 25)</t>
  </si>
  <si>
    <t>Dore Reyes, M; De La Torre, C; Bret Zurita, M; Triana Junco, P; Jimenez Gomez, J; Romo Munoz, M; Vilanova Sanchez, A; Parron Pajares, M; Perez Vigara, A; Encinas Hernandez, J L; Martinez Martinez, L; Hernandez Oliveros, F; Lopez-Santamaria, M</t>
  </si>
  <si>
    <t>71-76</t>
  </si>
  <si>
    <t>2017 Apr 20</t>
  </si>
  <si>
    <t>Hirschsprung-associated enterocolitis: Observational study in a paediatric emergency care unit</t>
  </si>
  <si>
    <t>Benefits of magnetic resonance for the study of pectus excavatum in children: initial experience</t>
  </si>
  <si>
    <t>Cruz-Pardos, A; Garcia-Rey, E; Garcia-Cimbrelo, E</t>
  </si>
  <si>
    <t>Total Hip Arthroplasty with Use of the Cementless Zweymuller Alloclassic System A Concise Follow-up, at a Minimum of 25 Years, of a Previous Report</t>
  </si>
  <si>
    <t>JOURNAL OF BONE AND JOINT SURGERY-AMERICAN VOLUME</t>
  </si>
  <si>
    <t>[Cruz-Pardos, Ana; Garcia-Rey, Eduardo; Garcia-Cimbrelo, Eduardo] Hosp La Paz, Dept Orthopaed, Madrid, Spain</t>
  </si>
  <si>
    <t>Cruz-Pardos, A (reprint author), Hosp La Paz, Dept Orthopaed, Madrid, Spain.</t>
  </si>
  <si>
    <t>0021-9355</t>
  </si>
  <si>
    <t>1535-1386</t>
  </si>
  <si>
    <t>Martin-Saavedra, F; Crespo, L; Escudero-Duch, C; Saldana, L; Gomez-Barrena, E; Vilaboa, N</t>
  </si>
  <si>
    <t>Substrate Microarchitecture Shapes the Paracrine Crosstalk of Stem Cells with Endothelial Cells and Osteoblasts</t>
  </si>
  <si>
    <t>[Martin-Saavedra, Francisco; Escudero-Duch, Clara; Saldana, Laura; Vilaboa, Nuria] CIBER BBN, Madrid, Spain; [Martin-Saavedra, Francisco; Crespo, Lara; Escudero-Duch, Clara; Saldana, Laura; Gomez-Barrena, Enrique; Vilaboa, Nuria] Hosp Univ La Paz IdiPAZ, Paseo Castellana 261, Madrid 28046, Spain; [Gomez-Barrena, Enrique] Univ Autonoma Madrid, Dept Cirugia, Calle Arzobispo Morcillo 4, E-28049 Madrid, Spain</t>
  </si>
  <si>
    <t>Vilaboa, N (reprint author), CIBER BBN, Madrid, Spain.; Vilaboa, N (reprint author), Hosp Univ La Paz IdiPAZ, Paseo Castellana 261, Madrid 28046, Spain.</t>
  </si>
  <si>
    <t>Saldana, L; Valles, G; Bensiamar, F; Mancebo, FJ; Garcia-Rey, E; Vilaboa, N</t>
  </si>
  <si>
    <t>Paracrine interactions between mesenchymal stem cells and macrophages are regulated by 1,25-dihydroxyvitamin D3</t>
  </si>
  <si>
    <t>[Saldana, Laura; Valles, Gema; Bensiamar, Ftima; Jose Mancebo, Francisco; Garcia-Rey, Eduardo; Vilaboa, Nuria] Hosp Univ La Paz, IdiPAZ, Paseo Castellana 261, Madrid 28046, Spain; [Saldana, Laura; Valles, Gema; Bensiamar, Ftima; Jose Mancebo, Francisco; Vilaboa, Nuria] CIBER BBN, Madrid, Spain</t>
  </si>
  <si>
    <t>Saldana, L (reprint author), Hosp Univ La Paz, IdiPAZ, Paseo Castellana 261, Madrid 28046, Spain.; Saldana, L (reprint author), CIBER BBN, Madrid, Spain.</t>
  </si>
  <si>
    <t>Martin-Saavedra, F; Ruiz-Hernandez, E; Escudero-Duch, C; Prieto, M; Arruebo, M; Sadeghi, N; Deckers, R; Storm, G; Hennink, WE; Santamaria, J; Vilaboa, N</t>
  </si>
  <si>
    <t>Lipogels responsive to near-infrared light for the triggered release of therapeutic agents</t>
  </si>
  <si>
    <t>ACTA BIOMATERIALIA</t>
  </si>
  <si>
    <t>[Martin-Saavedra, Francisco; Escudero-Duch, Clara; Prieto, Martin; Arruebo, Manuel; Santamaria, Jesus; Vilaboa, Nuria] CIBER BBN, CIBER Bioingn Biomat &amp; Nanomed, Madrid, Spain; [Martin-Saavedra, Francisco; Escudero-Duch, Clara; Vilaboa, Nuria] Univ Hosp La Paz, IdiPAZ, Paseo Castellana 261, Madrid 28046, Spain; [Ruiz-Hernandez, Eduardo] Univ Dublin, Coll Green, Trinity Coll Dublin, Sch Pharm &amp; Pharmaceut Sci, Dublin 2, Ireland; [Ruiz-Hernandez, Eduardo] Royal Coll Surgeons Ireland, Dept Anat, Tissue Engn Res Grp, 123 St Stephens Green, Dublin 2, Ireland; [Ruiz-Hernandez, Eduardo] Trinity Coll Dublin, CRANN Inst, Adv Mat &amp; Bioengn Res AMBER, Dublin 2, Ireland; [Prieto, Martin; Arruebo, Manuel; Santamaria, Jesus] Univ Zaragoza, Aragon Inst Nanosci INA, Campus Rio Ebro,Edificio I D, Zaragoza 50018, Spain; [Sadeghi, Negar; Storm, Gert; Hennink, Wim E.] Univ Utrecht, Utrecht Inst Pharmaceut Sci, Dept Pharmaceut, POB 80082, NL-3508 TB Utrecht, Netherlands; [Deckers, Roel] Univ Med Ctr Utrecht, Imaging Div, Heidelberglaan 100, NL-3584 CX Utrecht, Netherlands</t>
  </si>
  <si>
    <t>Vilaboa, N (reprint author), Univ Hosp La Paz, IdiPAZ, Paseo Castellana 261, Madrid 28046, Spain.</t>
  </si>
  <si>
    <t>1742-7061</t>
  </si>
  <si>
    <t>Palao-Suay, R; Martin-Saavedra, FM; Aguilar, MR; Escudero-Duch, C; Martin-Saldana, S; Parra-Ruiz, FJ; Rohner, NA; Thomas, SN; Vilaboa, N; Roman, JS</t>
  </si>
  <si>
    <t>Photothermal and photodynamic activity of polymeric nanoparticles based on alpha-tocopheryl succinate-RAFT block copolymers conjugated to IR-780</t>
  </si>
  <si>
    <t>[Palao-Suay, Raquel; Rosa Aguilar, Maria; Martin-Saldana, Sergio; Parra-Ruiz, Francisco J.; San Roman, Julio] CSIC, Grp Biomat, Dept Polymer Nanomat &amp; Biomat, Inst Polymer Sci &amp; Technol, Madrid, Spain; [Palao-Suay, Raquel; Martin-Saavedra, Francisco M.; Rosa Aguilar, Maria; Parra-Ruiz, Francisco J.; Vilaboa, Nuria; San Roman, Julio] CIBER BBN, Networking Biomed Res Ctr Bioengn Biomat &amp; Nanome, Zaragoza, Spain; [Martin-Saavedra, Francisco M.; Escudero-Duch, Clara; Vilaboa, Nuria] La Paz Univ Hosp IdiPAZ, Paseo Castellana 261, Madrid 28046, Spain; [Martin-Saldana, Sergio] Puerta de Hierro Majadahonda Univ Hosp, Dept Otorhinolaryngol, C Manuel de Falla 1, Majadahonda 28222, Spain; [Rohner, Nathan A.; Thomas, Susan N.] Georgia Inst Technol, George W Woodruff Sch Mech Engn, Atlanta, GA 30332 USA; [Rohner, Nathan A.; Thomas, Susan N.] Georgia Inst Technol, Parker H Petit Inst Bioengn &amp; Biosci, Atlanta, GA 30332 USA</t>
  </si>
  <si>
    <t>Aguilar, MR (reprint author), ICTP CSIC, Grp Biomat, Inst Polymer Sci &amp; Technol, C Juan de la Cierva 3, Madrid 28006, Spain.</t>
  </si>
  <si>
    <t>Vilaboa, N; Bore, A; Martin-Saavedra, F; Bayford, M; Winfield, N; Firth-Clark, S; Kirton, SB; Voellmy, R</t>
  </si>
  <si>
    <t>New inhibitor targeting human transcription factor HSF1: effects on the heat shock response and tumor cell survival</t>
  </si>
  <si>
    <t>[Vilaboa, Nuria; Bore, Alba; Martin-Saavedra, Francisco] Hosp Univ Paz IdiPAZ, Madrid 28046, Spain; [Vilaboa, Nuria; Bore, Alba; Martin-Saavedra, Francisco] CIBER BBN, Bioingn Biomat &amp; Nanomed, Madrid, Spain; [Bayford, Melanie; Winfield, Natalie; Firth-Clark, Stuart] Domainex Ltd, Chesterford Res Pk,Little Chesterford, Saffron Walden CB10 1XL, Essex, England; [Kirton, Stewart B.] Univ Hertfordshire, Hatfield AL10 9AB, Herts, England; [Voellmy, Richard] HSF Pharmaceut SA, CH-1814 La Tour De Peilz, Switzerland</t>
  </si>
  <si>
    <t>Voellmy, R (reprint author), HSF Pharmaceut SA, CH-1814 La Tour De Peilz, Switzerland.</t>
  </si>
  <si>
    <t>Garcia-Rey, E; Cruz-Pardos, A; Garcia-Cimbrelo, E</t>
  </si>
  <si>
    <t>The evolution of an uncemented acetabular component in alumina-on-alumina total hip arthroplasty has improved clinical outcome A PROSPECTIVE, COMPARATIVE FIVE- TO 15-YEAR FOLLOW-UP STUDY</t>
  </si>
  <si>
    <t>BONE &amp; JOINT JOURNAL</t>
  </si>
  <si>
    <t>[Garcia-Rey, E.; Cruz-Pardos, A.; Garcia-Cimbrelo, E.] Hosp La Paz, Idi Paz, Orthopaed Dept, Madrid, Spain</t>
  </si>
  <si>
    <t>Garcia-Rey, E (reprint author), Hosp La Paz, Idi Paz, Orthopaed Dept, Madrid, Spain.</t>
  </si>
  <si>
    <t>2049-4394</t>
  </si>
  <si>
    <t>99B</t>
  </si>
  <si>
    <t>Garcia-Cimbrelo, E</t>
  </si>
  <si>
    <t>CORR Insights (R): Femoral Morphology in the Dysplastic Hip: Three-dimensional Characterizations With CT</t>
  </si>
  <si>
    <t>CLINICAL ORTHOPAEDICS AND RELATED RESEARCH</t>
  </si>
  <si>
    <t>[Garcia-Cimbrelo, Eduardo] Hosp La Paz, Dept Orthopaed, P Castellana 261, Madrid 28046, Spain</t>
  </si>
  <si>
    <t>Garcia-Cimbrelo, E (reprint author), Hosp La Paz, Dept Orthopaed, P Castellana 261, Madrid 28046, Spain.</t>
  </si>
  <si>
    <t>0009-921X</t>
  </si>
  <si>
    <t>Fernandez-Calderon, MC; Cifuentes, SC; Pacha-Olivenza, MA; Gallardo-Moreno, AM; Saldana, L; Gonzalez-Carrasco, JL; Blanco, MT; Vilaboa, N; Gonzalez-Martin, ML; Perez-Giraldo, C</t>
  </si>
  <si>
    <t>Antibacterial effect of novel biodegradable and bioresorbable PLDA/Mg composites</t>
  </si>
  <si>
    <t>BIOMEDICAL MATERIALS</t>
  </si>
  <si>
    <t>[Fernandez-Calderon, M. C.; Pacha-Olivenza, M. A.; Gallardo-Moreno, A. M.; Saldana, L.; Gonzalez-Carrasco, J. L.; Blanco, M. T.; Vilaboa, N.; Gonzalez-Martin, M. L.; Perez-Giraldo, C.] Ctr Invest Biomed Red Bioingenieria Biomat &amp; Nano, Badajoz, Spain; [Fernandez-Calderon, M. C.; Blanco, M. T.; Perez-Giraldo, C.] Univ Extremadura, Fac Med, Dept Ciencias Biomed, Avda Elvas S-N, Badajoz 06006, Spain; [Cifuentes, S. C.] CSIC, ICTP, Plaza Murillo 2, E-28006 Madrid, Spain; [Cifuentes, S. C.] Univ Carlos III Madrid, IAAB, Dept Ciencia &amp; Ingn Mat &amp; Ingn Quim, Avda Univ 30, Leganes 28911, Spain; [Pacha-Olivenza, M. A.; Gallardo-Moreno, A. M.; Gonzalez-Martin, M. L.] Univ Extremadura, Fac Ciencias, Dept Fis Aplicada, Avda Elvas S-N, Badajoz 06006, Spain; [Saldana, L.; Vilaboa, N.] Hosp Univ La Paz IdiPAZ, Paseo Castellana 261, Madrid 28046, Spain; [Gonzalez-Carrasco, J. L.] CSIC, Ctr Nacl Invest Met CENIM, Dept Met Fis, Avda Gregorio Del Amo 8, Madrid 28040, Spain</t>
  </si>
  <si>
    <t>Fernandez-Calderon, MC (reprint author), Ctr Invest Biomed Red Bioingenieria Biomat &amp; Nano, Badajoz, Spain.; Fernandez-Calderon, MC (reprint author), Univ Extremadura, Fac Med, Dept Ciencias Biomed, Avda Elvas S-N, Badajoz 06006, Spain.</t>
  </si>
  <si>
    <t>1748-6041</t>
  </si>
  <si>
    <t>Development of Recombinant HSV-Based Vaccine Vectors.</t>
  </si>
  <si>
    <t>Voellmy, Richard; Bloom, David C; Vilaboa, Nuria; Feller, Joyce</t>
  </si>
  <si>
    <t>55-78</t>
  </si>
  <si>
    <t>HSF Pharmaceuticals SA, La Tour-de-Peilz, Switzerland. rvoellmy@hsfpharma.com.</t>
  </si>
  <si>
    <t>Assaf-Balut, C; de la Torre, NG; Duran, A; Fuentes, M; Bordiu, E; del Valle, L; Familiar, C; Ortola, A; Jimenez, I; Herraiz, MA; Izquierdo, N; Perez, N; Torrejon, MJ; Ortega, MI; Illana, FJ; Runkle, I; de Miguel, MP; Montanez, C; Barabash, A; Cuesta, M; Rubio, MA; Calle-Pascual, AL</t>
  </si>
  <si>
    <t>A Mediterranean diet with additional extra virgin olive oil and pistachios reduces the incidence of gestational diabetes mellitus (GDM): A randomized controlled trial: The St. Carlos GDM prevention study</t>
  </si>
  <si>
    <t>[Assaf-Balut, Carla; Garcia de la Torre, Nuria; Duran, Alejandra; Bordiu, Elena; del Valle, Laura; Familiar, Cristina; Ortola, Ana; Jimenez, Ines; Runkle, Isabelle; de Miguel, Maria P.; Montanez, Carmen; Barabash, Ana; Cuesta, Martin; Rubio, Miguel A.; Calle-Pascual, Alfonso L.] Hosp Clin Univ San Carlos, Endocrinol &amp; Nutr Dept, Madrid, Spain; [Assaf-Balut, Carla; Garcia de la Torre, Nuria; Duran, Alejandra; Fuentes, Manuel; Bordiu, Elena; del Valle, Laura; Familiar, Cristina; Ortola, Ana; Jimenez, Ines; Herraiz, Miguel A.; Izquierdo, Nuria; Perez, Noelia; Torrejon, Maria J.; Ortega, Maria I.; Illana, Francisco J.; Runkle, Isabelle; de Miguel, Maria P.; Montanez, Carmen; Barabash, Ana; Cuesta, Martin; Rubio, Miguel A.; Calle-Pascual, Alfonso L.] Inst Invest Sanitaria Hosp Clin San Carlos IdISSC, Madrid, Spain; [Assaf-Balut, Carla; Duran, Alejandra; Bordiu, Elena; Herraiz, Miguel A.; Izquierdo, Nuria; Runkle, Isabelle; de Miguel, Maria P.; Rubio, Miguel A.; Calle-Pascual, Alfonso L.] Univ Complutense Madrid, Fac Med, Madrid, Spain; [Garcia de la Torre, Nuria; Barabash, Ana; Cuesta, Martin; Calle-Pascual, Alfonso L.] Ctr Invest Biomed Red Diabet &amp; Enfermedades Metab, Madrid, Spain; [Fuentes, Manuel] Hosp Clin Univ San Carlos, Prevent Med Dept, Madrid, Spain; [Herraiz, Miguel A.; Izquierdo, Nuria; Perez, Noelia] Hosp Clin Univ San Carlos, Gynecol &amp; Obstet Dept, Madrid, Spain; [Torrejon, Maria J.; Ortega, Maria I.; Illana, Francisco J.] Hosp Clin Univ San Carlos, Clin Lab Dept, Madrid, Spain</t>
  </si>
  <si>
    <t>Calle-Pascual, AL (reprint author), Hosp Clin Univ San Carlos, Endocrinol &amp; Nutr Dept, Madrid, Spain.; Calle-Pascual, AL (reprint author), Inst Invest Sanitaria Hosp Clin San Carlos IdISSC, Madrid, Spain.; Calle-Pascual, AL (reprint author), Univ Complutense Madrid, Fac Med, Madrid, Spain.; Calle-Pascual, AL (reprint author), Ctr Invest Biomed Red Diabet &amp; Enfermedades Metab, Madrid, Spain.</t>
  </si>
  <si>
    <t>Peramato, PG; Caracul, IR; Garcia-Fernandez, E; Canovas, SC; Galan, NS; Hervas, CM</t>
  </si>
  <si>
    <t>Comparative analysis of prostate cancer detection on 3-Tesla multiparametric magnetic resonance imaging (3-T-mp-MRI) with histopathology on whole mount radical prostatectomies</t>
  </si>
  <si>
    <t>[Gonzalez Peramato, P.; Ruz Caracul, I.; Garcia-Fernandez, E.; Caparros Canovas, S.; Saturio Galan, N.; Martin Hervas, C.] Univ Hosp La Paz, Pathol, Madrid, Spain</t>
  </si>
  <si>
    <t>S270</t>
  </si>
  <si>
    <t>del Barrio, JLA; El Zarif, M; de Miguel, MP; Azaar, A; Makdissy, N; Harb, W; El Achkar, I; Arnalich-Montiel, F; Alio, JL</t>
  </si>
  <si>
    <t>Cellular Therapy With Human Autologous Adipose-Derived Adult Stem Cells for Advanced Keratoconus</t>
  </si>
  <si>
    <t>CORNEA</t>
  </si>
  <si>
    <t>[Alio del Barrio, Jorge L.; Alio, Jorge L.] Vissum Corp, Cornea Cataract &amp; Refract Surg Unit, Alicante, Spain; [Alio del Barrio, Jorge L.; Alio, Jorge L.] Univ Miguel Hernandez, Div Ophthalmol, Alicante, Spain; [de Miguel, Maria P.] Opt Gen, Saida, Lebanon; [de Miguel, Maria P.] La Paz Hosp Res Inst, Cell Engn Lab, IdiPAZ, Madrid, Spain; [Azaar, Albert; Makdissy, Norman; Harb, Walid] Reviva Regenerat Med Ctr, Beirut, Lebanon; [El Achkar, Ibrahim] St Joseph Univ, Beirut, Lebanon; [Arnalich-Montiel, Francisco] Ramon y Cajal Univ Hosp, IRYCIS, Ophthalmol Dept, Madrid, Spain; [Arnalich-Montiel, Francisco] Hosp Vissum Madrid, Cornea Unit, Madrid, Spain</t>
  </si>
  <si>
    <t>Alio, JL (reprint author), Inst Oftalmol Alicante, Avda Denia S-N, Alicante 03016, Spain.</t>
  </si>
  <si>
    <t>0277-3740</t>
  </si>
  <si>
    <t>Mendez-Lopez, I; Bomfim, GHS; Musial, DC; Arranz-Tagarro, JA; Velasco-Martin, JP; Regadera, J; Jurkiewicz, NH; Jurkiewicz, A; Garcia, AG; Padin, JF</t>
  </si>
  <si>
    <t>Altered mitochondrial function, capacitative calcium entry and contractions in the aorta of hypertensive rats</t>
  </si>
  <si>
    <t>[Mendez-Lopez, Iago; Arranz-Tagarro, Juan A.; Garcia, Antonio G.; Padin, J. Fernando] Univ Autonoma Madrid, Fac Med, Inst Teofilo Hernando, Madrid, Spain; [Mendez-Lopez, Iago; Arranz-Tagarro, Juan A.; Garcia, Antonio G.; Padin, J. Fernando] Univ Autonoma Madrid, Fac Med, Dept Farmacol &amp; Terapeut, Madrid, Spain; [Velasco-Martin, Juan P.; Regadera, Javier] Univ Autonoma Madrid, Fac Med, Dept Anatom Histol &amp; Neurociencias, Madrid, Spain; [Bomfim, Guilherme H. S.; Musial, Diego C.; Jurkiewicz, Neide H.; Jurkiewicz, Aron] Univ Fed Sao Paulo UNIFESP, Dept Farmacol, Sao Paulo, SP, Brazil; [Garcia, Antonio G.] UAM, Hosp Univ Princesa, Inst Invest Sanitaria, Serv Farmacol Clin, Madrid, Spain; [Padin, J. Fernando] Univ Castilla La Mancha, Fac Med, Dept Ciencias Med Farmacol, Ciudad Real, Spain</t>
  </si>
  <si>
    <t>Padin, JF (reprint author), Univ Autonoma Madrid, Inst Teofilo Hernando, Avda Arzobispo Morcillo n4, Madrid 28029, Spain.; Padin, JF (reprint author), Univ Autonoma Madrid, Fac Med, Dept Farmacol, Avda Arzobispo Morcillo N4, E-28029 Madrid, Spain.</t>
  </si>
  <si>
    <t>Gilsanz, C; Aller, MA; Fuentes-Julian, S; Prieto, I; Blazquez-Martinez, A; Argudo, S; Fernandez-Delgado, J; Belena, J; Arias, J; De Miguel, MP</t>
  </si>
  <si>
    <t>Adipose-derived mesenchymal stem cells slow disease progression of acute-on-chronic liver failure</t>
  </si>
  <si>
    <t>[Gilsanz, Carlos] Sureste Hosp, Dept Gen &amp; Digest Surg, Madrid, Spain; [Aller, Maria-Angeles; Argudo, Salvador; Arias, Jaime] Univ Complutense Madrid, Sch Med, Dept Surg, Madrid, Spain; [Fuentes-Julian, Sherezade; Blazquez-Martinez, Alejandro; De Miguel, Maria P.] La Paz Univ Hosp, Cell Engn Lab, IDiPAZ, Biomed Res Inst, Paseo de la Castellana 261, Madrid 28046, Spain; [Prieto, Isabel] Autonomous Univ Madrid, La Paz Univ Hosp, Dept Gen &amp; Digest Surg, Madrid, Spain; [Fernandez-Delgado, Jorge] Santa Cristina Hosp, Dept Plast &amp; Reconstruct Surg, Madrid, Spain; [Fernandez-Delgado, Jorge] Ctr Cim, Madrid, Spain; [Belena, Jose] Sureste Hosp, Dept Anesthesia &amp; Resuscitat, Madrid, Spain</t>
  </si>
  <si>
    <t>De Miguel, MP (reprint author), La Paz Univ Hosp, Cell Engn Lab, IDiPAZ, Biomed Res Inst, Paseo de la Castellana 261, Madrid 28046, Spain.</t>
  </si>
  <si>
    <t>de la Maza, DS; Moratilla, A; Aparicio, V; Lorca, C; Alcaina, Y; Martin, D; De Miguel, MP</t>
  </si>
  <si>
    <t>Metabolic Reprogramming, Autophagy, and Reactive Oxygen Species Are Necessary for Primordial Germ Cell Reprogramming into Pluripotency</t>
  </si>
  <si>
    <t>OXIDATIVE MEDICINE AND CELLULAR LONGEVITY</t>
  </si>
  <si>
    <t>[Sainz de la Maza, D.; Moratilla, A.; Aparicio, V.; Lorca, C.; Alcaina, Y.; Martin, D.; De Miguel, M. P.] La Paz Univ Hosp, Cell Engn Lab, Res Inst IDiPAZ, Madrid, Spain</t>
  </si>
  <si>
    <t>De Miguel, MP (reprint author), La Paz Univ Hosp, Cell Engn Lab, Res Inst IDiPAZ, Madrid, Spain.</t>
  </si>
  <si>
    <t>1942-0900</t>
  </si>
  <si>
    <t>1942-0994</t>
  </si>
  <si>
    <t>Social contact as a strategy for self-stigma reduction in young adults and adolescents with mental health problems.</t>
  </si>
  <si>
    <t>Martinez-Hidalgo, M Nieves; Lorenzo-Sanchez, Elena; Lopez Garcia, Juan Jose; Regadera, Juan Jose</t>
  </si>
  <si>
    <t>Psychiatry research</t>
  </si>
  <si>
    <t>443-450</t>
  </si>
  <si>
    <t>2017 Dec 13 (Epub 2017 Dec 13)</t>
  </si>
  <si>
    <t>Research and Development Department, Fundacion Cattell Psicologos, Traperia, 6, 1°B, 30001 Murcia, Spain. Electronic address: nievesmhidalgo@fundacioncattellpsicologos.org.</t>
  </si>
  <si>
    <t>1872-7123</t>
  </si>
  <si>
    <t>Romo Munoz, Martha Isabel; Nunez Cerezo, Vanesa; Dore Reyes, Mariela; Vilanova Sanchez, Alejandra; Gonzalez-Peramato, Pilar; Lopez Pereira, Pedro; Martinez Urrutia, Maria Jose</t>
  </si>
  <si>
    <t>2017 Jul 17 (Epub 2017 Jul 17)</t>
  </si>
  <si>
    <t>Departamento de Cirugia Pediatrica, Hospital La Paz, Madrid, Espana. Electronic address: march3x@gmail.com.</t>
  </si>
  <si>
    <t>Oxidative medicine and cellular longevity</t>
  </si>
  <si>
    <t>Testicular tumours in children: Indications for testis-sparing surgery</t>
  </si>
  <si>
    <t>Dal-Re, R; Carcas, AJ</t>
  </si>
  <si>
    <t>Comparative effectiveness medicines research cannot assess efficacy</t>
  </si>
  <si>
    <t>JOURNAL OF CLINICAL EPIDEMIOLOGY</t>
  </si>
  <si>
    <t>[Dal-Re, Rafael] Univ Autonoma Madrid, Univ Hosp, Hlth Res Inst, Epidemiol Unit,Fdn Jimenez Diaz, Madrid, Spain; [Carcas, Antonio J.] Univ Autonoma Madrid, IdiPaz, Sch Med, Clin Pharmacol Dept,La Paz Univ Hosp, Madrid, Spain</t>
  </si>
  <si>
    <t>Dal-Re, R (reprint author), Univ Autonoma Madrid, Inst Invest Sanitaria, Fdn Jimenez Diaz, Unidad Epidemiol,Hosp Univ, Avda Reyes Catolicos 2, E-28040 Madrid, Spain.</t>
  </si>
  <si>
    <t>0895-4356</t>
  </si>
  <si>
    <t>Dal-Re, R; Carcas, AJ; Carne, X</t>
  </si>
  <si>
    <t>Who is willing to participate in low-risk pragmatic clinical trials without consent?</t>
  </si>
  <si>
    <t>EUROPEAN JOURNAL OF CLINICAL PHARMACOLOGY</t>
  </si>
  <si>
    <t>[Dal-Re, Rafael] Univ Autonoma Madrid, BUC Biosci UAM CSIC Program, Clin Res, Int Campus Excellence,Ciudad Univ Cantoblanco, Madrid, Spain; [Dal-Re, Rafael; Carne, Xavier] Cent Univ Catalonia, Univ Vic, Chair Bioeth Grifols Fdn, Barcelona, Spain; [Dal-Re, Rafael] Univ Autonoma Madrid, Hlth Res Inst, Fdn Jimenez Diaz Univ Hosp, Epidemiol Unit, Avda Reyes Catolicos 2, E-28040 Madrid, Spain; [Carcas, Antonio J.] Univ Autonoma Madrid, La Paz Univ Hosp, Clin Pharmacol Dept, IdiPaz,Sch Med, Madrid, Spain; [Carne, Xavier] Univ Barcelona, August Pi i Sunyer Biomed Res Inst IDIBAPS, Clin Hosp, Clin Pharmacol Dept, Barcelona, Spain; [Carne, Xavier] Univ Barcelona, Clin Fundamentals Dept, Barcelona, Spain</t>
  </si>
  <si>
    <t>Dal-Re, R (reprint author), Univ Autonoma Madrid, BUC Biosci UAM CSIC Program, Clin Res, Int Campus Excellence,Ciudad Univ Cantoblanco, Madrid, Spain.; Dal-Re, R (reprint author), Cent Univ Catalonia, Univ Vic, Chair Bioeth Grifols Fdn, Barcelona, Spain.; Dal-Re, R (reprint author), Univ Autonoma Madrid, Hlth Res Inst, Fdn Jimenez Diaz Univ Hosp, Epidemiol Unit, Avda Reyes Catolicos 2, E-28040 Madrid, Spain.</t>
  </si>
  <si>
    <t>0031-6970</t>
  </si>
  <si>
    <t>Dal-Re, R; Carcas, AJ; Carne, X; Wendler, D</t>
  </si>
  <si>
    <t>Patients' beliefs regarding informed consent for low-risk pragmatic trials</t>
  </si>
  <si>
    <t>BMC MEDICAL RESEARCH METHODOLOGY</t>
  </si>
  <si>
    <t>[Dal-Re, Rafael] Univ Autonoma Madrid, Clin Res, BUC Biosci UAM CSIC Program, Int Campus Excellence,Ciudad Univ Cantoblanco, E-28049 Madrid, Spain; [Dal-Re, Rafael; Carne, Xavier] Univ Vic, Cent Univ Catalonia, Chair Bioeth Grifols Fdn, Miquel Marti i Pol 1,Campus Miramarges, E-08500 Barcelona, Spain; [Carcas, Antonio J.] Univ Autonoma Madrid, Sch Med, IdiPaz, Clin Pharmacol Dept,La Paz Univ Hosp, Paseo Castellana 261, E-28049 Madrid, Spain; [Carne, Xavier] Univ Barcelona, Clin Pharmacol Dept, Clin Hosp,Clin Fundamentals Dept, August Pi &amp; Sunyer Biomed Res Inst IDIBAPS, Carrer Villarroel 170, E-08036 Barcelona, Spain; [Wendler, David] NIH, Sect Res Eth, Dept Bioeth, Ctr Clin, 10 Ctr Dr, Bethesda, MD 20814 USA; [Dal-Re, Rafael] Univ Autonoma Madrid, Fdn Jimenez Diaz, Univ Hosp, Epidemiol Unit,Hlth Res Inst, Avda Reyes Catolicos 2, E-28040 Madrid, Spain</t>
  </si>
  <si>
    <t>Dal-Re, R (reprint author), Univ Autonoma Madrid, Clin Res, BUC Biosci UAM CSIC Program, Int Campus Excellence,Ciudad Univ Cantoblanco, E-28049 Madrid, Spain.; Dal-Re, R (reprint author), Univ Vic, Cent Univ Catalonia, Chair Bioeth Grifols Fdn, Miquel Marti i Pol 1,Campus Miramarges, E-08500 Barcelona, Spain.; Dal-Re, R (reprint author), Univ Autonoma Madrid, Fdn Jimenez Diaz, Univ Hosp, Epidemiol Unit,Hlth Res Inst, Avda Reyes Catolicos 2, E-28040 Madrid, Spain.</t>
  </si>
  <si>
    <t>1471-2288</t>
  </si>
  <si>
    <t>Public preferences on written informed consent for low-risk pragmatic clinical trials in Spain</t>
  </si>
  <si>
    <t>[Dal-Re, Rafael] Univ Autonoma Madrid, Clin Res, BUC Biosci UAM CSIC Program, Int Campus Excellence, Ciudad Univ Cantoblanco,Einstein 3, E-28049 Madrid, Spain; [Dal-Re, Rafael; Carne, Xavier] Univ Vic, Cent Univ Catalonia, Chair Bioeth Grifols Fdn, Miquel Marti i Pol 1,Campus Miramarges, Barcelona 08500, Spain; [Carcas, Antonio J.] Univ Autonoma Madrid, Sch Med, La Paz Univ Hosp, Clin Pharmacol Dept,IdiPaz, Paseo Castellana 261, Madrid 28046, Spain; [Carne, Xavier] Univ Barcelona, Clin Pharmacol Dept, August Pi &amp; Sunyer Biomed Res Inst IDIBAPS, Clin Hosp, Carrer Villarroel 170, E-08036 Barcelona, Spain; [Carne, Xavier] Univ Barcelona, Clin Fundamentals Dept, Carrer Villarroel 170, E-08036 Barcelona, Spain; [Carne, Xavier] Univ Vic, Cent Univ Catalonia, Chair Bioeth Grifols Fdn, Miquel Marti i Pol 1,Campus Miramarges, E-08500 Barcelona, Spain; [Wendler, David] NIH, Sect Res Eth, Dept Bioeth, Clin Ctr, 10 Ctr Dr, Bethesda, MD 20814 USA</t>
  </si>
  <si>
    <t>Dal-Re, R (reprint author), Univ Autonoma Madrid, Epidemiol Unit, Hlth Res Inst, Fdn Jimenez Diaz Univ Hosp, Avda Reyes Catolicos 2, E-28040 Madrid, Spain.</t>
  </si>
  <si>
    <t>Rodriguez-Valero, N; Borobia, AM; Lago, M; Sanchez-Seco, MP; de Ory, F; Vazquez, A; Perez-Arellano, JL; Rodriguez, CC; Martinez, MJ; Capon, A; Canas, E; Salas-Coronas, J; Galparsoro, AA; Munoz, J</t>
  </si>
  <si>
    <t>Zika Virus Screening among Spanish Team Members After 2016 Rio de Janeiro, Brazil, Olympic Games</t>
  </si>
  <si>
    <t>EMERGING INFECTIOUS DISEASES</t>
  </si>
  <si>
    <t>[Rodriguez-Valero, Natalia; Munoz, Jose] IS Global Hosp Clin Barcelona, Barcelona, Spain; [Borobia, Alberto M.; Lago, Mar] Hosp La Paz Carlos III, Madrid, Spain; [Paz Sanchez-Seco, Maria; de Ory, Fernando; Vazquez, Ana] Inst Salud Carlos III, Madrid, Spain; [Luis Perez-Arellano, Jose; Carranza Rodriguez, Cristina] Complejo Hosp Univ Insular Materno Infantil, Las Palmas Gran Canaria, Spain; [Martinez, Miguel J.; Capon, Alicia] Hosp Clin Barcelona, Barcelona, Spain; [Canas, Elias] Hosp Univ Virgen del Rocio, Seville, Spain; [Salas-Coronas, Joaquin] Hosp Poniente, El Ejido, Spain; [Azcune Galparsoro, Arkaitz] Hosp Univ Donostia, Donostia San Sebastian, Spain</t>
  </si>
  <si>
    <t>Rodriguez-Valero, N (reprint author), Hosp Clin Univ Barcelona, Hosp Clin Barcelona, Dept Trop Med &amp; Int Hlth, ISGlobal,Barcelona Ctr Int Hlth Res CRESIB, C Rossello 132 2 2, Barcelona 08036, Spain.</t>
  </si>
  <si>
    <t>1080-6040</t>
  </si>
  <si>
    <t>Weight of ABCB1 and POR genes on oral tacrolimus exposure in CYP3A5 nonexpressor pediatric patients with stable kidney transplant.</t>
  </si>
  <si>
    <t>Almeida-Paulo, G N; Dapia Garcia, I; Lubomirov, R; Borobia, A M; Alonso-Sanchez, N L; Espinosa, L; Carcas-Sansuan, A J</t>
  </si>
  <si>
    <t>Department of Clinical Pharmacology, La Paz University Hospital, School of Medicine, Universidad Autonoma de Madrid, IdiPAZ, Madrid, Spain.</t>
  </si>
  <si>
    <t>1473-1150</t>
  </si>
  <si>
    <t>Pharmacogenomics journal</t>
  </si>
  <si>
    <t xml:space="preserve">Clinical and experimental allergy </t>
  </si>
  <si>
    <t>Roman-Belmonte, JM; De la Corte-Rodriguez, H; Rodriguez-Merchan, EC</t>
  </si>
  <si>
    <t>Comparative analysis of two methods of data entry into electronic medical records: A randomized clinical trial (research letter)</t>
  </si>
  <si>
    <t>JOURNAL OF EVALUATION IN CLINICAL PRACTICE</t>
  </si>
  <si>
    <t>[Roman-Belmonte, Juan M.] Cruz Roja San Jose &amp; Santa Adela Univ Hosp, Dept Phys Med &amp; Rehabil, Madrid, Spain; [De la Corte-Rodriguez, Hortensia] La Paz Univ Hospital IdiPaz, Dept Phys Med &amp; Rehabil, Madrid, Spain; [Carlos Rodriguez-Merchan, E.] La Paz Univ Hospital IdiPaz, Dept Orthoped Surg, Paseo Castellana 246, Madrid 28049, Spain</t>
  </si>
  <si>
    <t>Rodriguez-Merchan, EC (reprint author), La Paz Univ Hospital IdiPaz, Dept Orthoped Surg, Paseo Castellana 246, Madrid 28049, Spain.</t>
  </si>
  <si>
    <t>1356-1294</t>
  </si>
  <si>
    <t>1365-2753</t>
  </si>
  <si>
    <t>Barco, R; Streubel, PN; Morrey, BF; Sanchez-Sotelo, J</t>
  </si>
  <si>
    <t>Total Elbow Arthroplasty for Distal Humeral Fractures A Ten-Year-Minimum Follow-up Study</t>
  </si>
  <si>
    <t>[Morrey, Bernard F.] Mayo Clin, Rochester, MN USA; [Barco, Raul] Hosp Univ La Paz, Madrid, Spain; [Streubel, Philipp N.] Univ Nebraska Med Ctr, Omaha, NE USA; [Morrey, Bernard F.; Sanchez-Sotelo, Joaquin] Mayo Clin, Rochester, MN USA</t>
  </si>
  <si>
    <t>Sanchez-Sotelo, J (reprint author), Mayo Clin, Rochester, MN USA.</t>
  </si>
  <si>
    <t>Rodriguez-Merchan, EC</t>
  </si>
  <si>
    <t>Platelet-rich plasma intra-articular injections for haemophilic synovitis: Scientific knowledge does not support its use</t>
  </si>
  <si>
    <t>[Carlos Rodriguez-Merchan, E.] La Paz Univ Hosp IdiPaz, Dept Orthopaed Surg, Madrid, Spain</t>
  </si>
  <si>
    <t>Rodriguez-Merchan, EC (reprint author), La Paz Univ Hosp IdiPaz, Dept Orthopaed Surg, Madrid, Spain.</t>
  </si>
  <si>
    <t>1365-2516</t>
  </si>
  <si>
    <t>e486</t>
  </si>
  <si>
    <t>e487</t>
  </si>
  <si>
    <t>Liddle, AD; Rodriguez-Merchan, EC</t>
  </si>
  <si>
    <t>EVIDENCE-BASED MANAGEMENT OF THE KNEE IN HEMOPHILIA</t>
  </si>
  <si>
    <t>JBJS REVIEWS</t>
  </si>
  <si>
    <t>[Carlos Rodriguez-Merchan, E.] La Paz Univ Hosp, Dept Orthopaed Surg, Madrid, Spain; [Liddle, Alexander D.] Univ Coll London, Royal Natl Orthopaed Hosp, Inst Orthopaed &amp; Musculoskeletal Sci, Stanmore, Middx, England</t>
  </si>
  <si>
    <t>Rodriguez-Merchan, EC (reprint author), La Paz Univ Hosp, Dept Orthopaed Surg, Madrid, Spain.</t>
  </si>
  <si>
    <t>2329-9185</t>
  </si>
  <si>
    <t>e12</t>
  </si>
  <si>
    <t>Iorio, A; Iserman, E; Blanchette, V; Dolan, G; Ettingshausen, CE; Hermans, C; Negrier, C; Oldenburg, J; Reininger, A; Rodriguez-Merchan, C; Spannagl, M; Valentino, LA; Young, G; Steinitz-Trost, KN; Gringeri, A</t>
  </si>
  <si>
    <t>Target plasma factor levels for personalized treatment in haemophilia: a Delphi consensus statement</t>
  </si>
  <si>
    <t>[Iorio, A.; Iserman, E.] McMaster Univ, Dept Hlth Res Methods Evidence &amp; Impact, Hamilton, ON, Canada; [Iorio, A.] McMaster Univ, Dept Med, 1280 Main St West, Hamilton, ON L8S 4K1, Canada; [Blanchette, V.] Univ Toronto, Hosp Sick Children, Dept Pediat, Div Hematol Oncol, Toronto, ON, Canada; [Dolan, G.] Guys &amp; St Thomas Hosp, London, England; [Ettingshausen, C. Escuriola] Haemophilia Ctr Rhine Main HZRM, Morfelden Walldorf, Germany; [Hermans, C.] Clin Univ St Luc, Div Haematol, Haemostasis &amp; Thrombosis Unit, Brussels, Belgium; [Negrier, C.] Univ Claude Bernard Lyon1, Louis Pradel Cardiol Hosp, Div Haematol, Lyon, France; [Oldenburg, J. .] Univ Clin Bonn, Bonn, Germany; [Reininger, A.; Steinitz-Trost, K. N.; Gringeri, A.] Baxalta Innovat GmbH, Global Med Affairs Hematol, Vienna, Austria; [Rodriguez-Merchan, C.] La Paz Univ Hosp, Dept Orthopaed Surg, Madrid, Spain; [Spannagl, M.] Univ Hosp Munich, Dept Transfus Med &amp; Hemostasis, Munich, Germany; [Valentino, L. A.] Rush Univ, Deerfield, IL USA; [Valentino, L. A.] Baxalta US Inc, Deerfield, IL USA; [Young, G.] Univ Southern Calif, Keck Sch Med, Childrens Hosp Los Angeles, Los Angeles, CA USA</t>
  </si>
  <si>
    <t>Iorio, A (reprint author), McMaster Univ, Dept Med, 1280 Main St West, Hamilton, ON L8S 4K1, Canada.; Iorio, A (reprint author), McMaster Univ, Dept Clin Epidemiol &amp; Biostat, 1280 Main St West, Hamilton, ON L8S 4K1, Canada.</t>
  </si>
  <si>
    <t>E170</t>
  </si>
  <si>
    <t>E179</t>
  </si>
  <si>
    <t>De la Corte-Rodriguez, H; Rodriguez-Merchan, EC</t>
  </si>
  <si>
    <t>The Health Assessment Questionnaire Disability Index (HAQ-DI) as a valid alternative for measuring the functional capacity of people with haemophilia</t>
  </si>
  <si>
    <t>[De la Corte-Rodriguez, Hortensia] La Paz Univ Hosp, Dept Phys Med &amp; Rehabil, Madrid, Spain; [Carlos Rodriguez-Merchan, E.] La Paz Univ Hosp, Dept Orthopaed Surg, Paseo Castellana 261, Madrid 28046, Spain</t>
  </si>
  <si>
    <t>Rodriguez-Merchan, EC (reprint author), La Paz Univ Hosp, Dept Orthopaed Surg, Paseo Castellana 261, Madrid 28046, Spain.</t>
  </si>
  <si>
    <t>Martinez-Perez, M; Perez-Jorge, C; Lozano, D; Portal-Nunez, S; Perez-Tanoira, R; Conde, A; Arenas, MA; Hernandez-Lopez, JM; de Damborenea, JJ; Gomez-Barrena, E; Esbrit, P; Esteban, J</t>
  </si>
  <si>
    <t>Evaluation of bacterial adherence of clinical isolates of Staphylococcus sp. using a competitive model</t>
  </si>
  <si>
    <t>BONE &amp; JOINT RESEARCH</t>
  </si>
  <si>
    <t>[Martinez-Perez, M.; Perez-Jorge, C.; Lozano, D.; Portal-Nunez, S.; Perez-Tanoira, R.; Conde, A.; Arenas, M. A.; Hernandez-Lopez, J. M.; de Damborenea, J. J.; Gomez-Barrena, E.; Esbrit, P.; Esteban, J.] IIS Fdn Jimenez Diaz, Madrid, Spain; [Martinez-Perez, M.; Perez-Jorge, C.] UAM, IIS Fdn Jimenez Diaz, Dept Clin Microbiol, Madrid, Spain; [Perez-Tanoira, R.] UAM, IIS Fdn Jimenez Diaz, Dept Clin Microbiol, Clin Microbiol, Madrid, Spain; [Lozano, D.; Portal-Nunez, S.; Esbrit, P.] UAM, IIS Fdn Jimenez Diaz, Lab Bone &amp; Mineral Metab, Cooperat Res Themat Network Aging &amp; Frailty RETIC, Madrid, Spain; [Conde, A.; Arenas, M. A.; Hernandez-Lopez, J. M.; de Damborenea, J. J.] CENIM CSIC, Natl Ctr Met Res, Dept Surface Engn Corros &amp; Durabil, Madrid, Spain; [Gomez-Barrena, E.] Univ Autonoma Madrid, IdIPaz Hosp Univ La Paz, Dept Orthopaed Surg, Madrid, Spain; [Esteban, J.] UAM, IIS Fdn Jimenez Diaz, Natl Ctr Met Res, Dept Surface Engn Corros &amp; Durabil, Madrid, Spain</t>
  </si>
  <si>
    <t>Esteban, J (reprint author), IIS Fdn Jimenez Diaz, Madrid, Spain.; Esteban, J (reprint author), UAM, IIS Fdn Jimenez Diaz, Natl Ctr Met Res, Dept Surface Engn Corros &amp; Durabil, Madrid, Spain.</t>
  </si>
  <si>
    <t>2046-3758</t>
  </si>
  <si>
    <t>Garcia-Rey, E</t>
  </si>
  <si>
    <t>Screws are not needed when secure interference fit of uncemented acetabular components is adequate: a 5-to 15-year follow-up with clinical and radiological analysis</t>
  </si>
  <si>
    <t>HIP INTERNATIONAL</t>
  </si>
  <si>
    <t>[Garcia-Rey, Eduardo] Hosp La Paz IdiPAZ, Dept Orthopaed Surg &amp; Traumatol, Madrid, Spain</t>
  </si>
  <si>
    <t>Garcia-Rey, E (reprint author), Hosp La Paz, Dept Orthopaed Surg &amp; Traumatol, P Castellana 261, Madrid 28046, Spain.</t>
  </si>
  <si>
    <t>1120-7000</t>
  </si>
  <si>
    <t>Rodriguez-Merchan, E</t>
  </si>
  <si>
    <t>Knee Bracing After Anterior Cruciate Ligament Reconstruction Reply</t>
  </si>
  <si>
    <t>ORTHOPEDICS</t>
  </si>
  <si>
    <t>0147-7447</t>
  </si>
  <si>
    <t>Gomez-Barrena, E</t>
  </si>
  <si>
    <t>CORR Insights(A (R)): Periprosthetic Occult Fractures of the Acetabulum Occur Frequently During Primary THA</t>
  </si>
  <si>
    <t>[Gomez-Barrena, Enrique] Univ Autonoma Madrid, Hosp La Paz, Hosp Univ La Paz IdiPAZ, P Castellana 261, Madrid 28046, Spain</t>
  </si>
  <si>
    <t>Gomez-Barrena, E (reprint author), Univ Autonoma Madrid, Hosp La Paz, Hosp Univ La Paz IdiPAZ, P Castellana 261, Madrid 28046, Spain.</t>
  </si>
  <si>
    <t>Rodriguez-Merchan, EC; De la Corte-Rodriguez, H</t>
  </si>
  <si>
    <t>Acute hemophilic hemarthrosis: is local cryotherapy recommended?</t>
  </si>
  <si>
    <t>[Carlos Rodriguez-Merchan, E.] La Paz Univ Hosp, Dept Orthopaed Surg, Paseo Castellana 261, Madrid 28046, Spain; [De la Corte-Rodriguez, Hortensia] La Paz Univ Hosp, Dept Phys Med &amp; Rehabil, Madrid, Spain</t>
  </si>
  <si>
    <t>Simultaneous bilateral total knee arthroplasty in hemophilia: is it recommended?</t>
  </si>
  <si>
    <t>[Carlos Rodriguez-Merchan, E.] La Paz Univ Hosp, Dept Orthoped Surg, Paseo Castellana 261, Madrid 28046, Spain</t>
  </si>
  <si>
    <t>Rodriguez-Merchan, EC (reprint author), La Paz Univ Hosp, Dept Orthoped Surg, Paseo Castellana 261, Madrid 28046, Spain.</t>
  </si>
  <si>
    <t>Rodriguez-Merchan, EC; De La Corte-Rodriguez, H</t>
  </si>
  <si>
    <t>Side effects and potential risk factors of botulinum toxin type A intramuscular injections in knee flexion contractures of hemophiliacs</t>
  </si>
  <si>
    <t>[Rodriguez-Merchan, E. Carlos] La Paz Univ Hosp, Dept Orthopaed Surg, Paseo Castellana 261, Madrid 28046, Spain; [De la Corte-Rodriguez, Hortensia] La Paz Univ Hosp, Dept Phys Med &amp; Rehabil, Madrid, Spain</t>
  </si>
  <si>
    <t>Granchi, D; Gomez-Barrena, E; Rojewski, M; Rosset, P; Layrolle, P; Spazzoli, B; Donati, DM; Ciapetti, G</t>
  </si>
  <si>
    <t>Changes of Bone Turnover Markers in Long Bone Nonunions Treated with a Regenerative Approach</t>
  </si>
  <si>
    <t>STEM CELLS INTERNATIONAL</t>
  </si>
  <si>
    <t>[Granchi, Donatella; Ciapetti, Gabriela] Rizzoli Orthoped Inst, Orthoped Pathophysiol &amp; Regenerat Med Unit, Bologna, Italy; [Gomez-Barrena, Enrique] Univ Autonoma Madrid, IdiPAZ, Hosp La Paz, Madrid, Spain; [Rojewski, Markus] Inst Clin Transfus Med &amp; Immunogenet Ulm IKT Ulm, Ulm, Germany; [Rosset, Philippe] CHRU, Serv Orthopaed Surg &amp; Traumatol, Tours, France; [Layrolle, Pierre] Univ Nantes, Lab Physiopathol Resorpt Osseuse &amp; Therapie Tumeu, Inserm U957, Nantes, France; [Spazzoli, Benedetta; Donati, Davide Maria] Rizzoli Orthoped Inst, Orthoped &amp; Traumatol Clin 3, Bologna, Italy; [Donati, Davide Maria] Univ Bologna, Dept Biomed &amp; Neuromotor Sci, Bologna, Italy</t>
  </si>
  <si>
    <t>Ciapetti, G (reprint author), Rizzoli Orthoped Inst, Orthoped Pathophysiol &amp; Regenerat Med Unit, Bologna, Italy.</t>
  </si>
  <si>
    <t>1687-966X</t>
  </si>
  <si>
    <t>Rodriguez-Merchan, EC; Liddle, AD</t>
  </si>
  <si>
    <t>Pathogenesis and treatment options for hemophilic synovitis</t>
  </si>
  <si>
    <t>EXPERT OPINION ON ORPHAN DRUGS</t>
  </si>
  <si>
    <t>[Carlos Rodriguez-Merchan, E.] La Paz Univ Hosp, Dept Orthoped Surg, Paseo Castellana 261, Madrid 28046, Spain; [Liddle, Alexander D.] Univ Coll London, Inst Orthopaed &amp; Musculoskeletal Sci, Royal Natl Orthopaed Hosp, Stanmore, Middx, England</t>
  </si>
  <si>
    <t>2167-8707</t>
  </si>
  <si>
    <t>Pathogenesis and treatment options for hemophilic synovitis. Expert Opinion on Orphan Drugs (vol 5, pg 173, 2017)</t>
  </si>
  <si>
    <t>[Rodriguez-Merchan, E. C.] La Paz Univ Hosp, Dept Orthoped Surg, Madrid, Spain; Univ Coll London, Inst Orthopaed &amp; Musculoskeletal Sci, Royal Natl Orthopaed Hosp, Stanmore, Middx, England</t>
  </si>
  <si>
    <t>Rodriguez-Merchan, EC (reprint author), La Paz Univ Hosp, Dept Orthoped Surg, Madrid, Spain.</t>
  </si>
  <si>
    <t>Keller, L; Schwinte, P; Gomez-Barrena, E; Arruebo, M; Benkirane-Jessel, N</t>
  </si>
  <si>
    <t>Smart Implants as a Novel Strategy to Regenerate Well-Founded Cartilage</t>
  </si>
  <si>
    <t>TRENDS IN BIOTECHNOLOGY</t>
  </si>
  <si>
    <t>[Keller, Laetitia; Schwinte, Pascale; Benkirane-Jessel, Nadia] INSERM French Natl Inst Hlth &amp; Med Res, Osteoarticular &amp; Dent Regenerat Nanomed Lab, ARTIOS Nanomed, Fac Med,FMTS, F-67085 Strasbourg, France; [Keller, Laetitia; Schwinte, Pascale; Benkirane-Jessel, Nadia] Univ Strasbourg, Fac Chirurg Dent, 1 Pl Hop, F-67000 Strasbourg, France; [Gomez-Barrena, Enrique] Univ Autonoma Madrid, Serv Cirugia Ortoped &amp; Traumatol, Hosp Univ La Paz, IdiPAZ, Paseo Castellana 261, Madrid 28046, Spain; [Arruebo, Manuel] Univ Zaragoza, Dept Chem Engn, C Mariano Esquillor S-N, Zaragoza 50018, Spain; [Arruebo, Manuel] Univ Zaragoza, Aragon Nanosci Inst, C Mariano Esquillor S-N, Zaragoza 50018, Spain</t>
  </si>
  <si>
    <t>Schwinte, P; Benkirane-Jessel, N (reprint author), INSERM French Natl Inst Hlth &amp; Med Res, Osteoarticular &amp; Dent Regenerat Nanomed Lab, ARTIOS Nanomed, Fac Med,FMTS, F-67085 Strasbourg, France.; Schwinte, P; Benkirane-Jessel, N (reprint author), Univ Strasbourg, Fac Chirurg Dent, 1 Pl Hop, F-67000 Strasbourg, France.</t>
  </si>
  <si>
    <t>0167-7799</t>
  </si>
  <si>
    <t>Fibrin glue for local haemostasis in haemophilia surgery.</t>
  </si>
  <si>
    <t>Rodriguez-Merchan, E Carlos</t>
  </si>
  <si>
    <t>Hospital practice (1995)</t>
  </si>
  <si>
    <t>187-191</t>
  </si>
  <si>
    <t>2017 Dec (Epub 2017 Oct 03)</t>
  </si>
  <si>
    <t>a Department of Orthopaedic Surgery , La Paz University Hospital-IdiPaz , Madrid , Spain.</t>
  </si>
  <si>
    <t>2154-8331</t>
  </si>
  <si>
    <t>Intra-articular corticosteroid injections in haemophilic arthropathy: are they recommended?</t>
  </si>
  <si>
    <t>2017 Nov 30 (Epub 2017 Nov 30)</t>
  </si>
  <si>
    <t>External Fixation vs Intramedullary Nailing for Knee Arthrodesis After Failed Infected Total Knee Arthroplasty: A Systematic Review and Meta-Analysis.</t>
  </si>
  <si>
    <t>White, Christopher J; Palmer, Antony J R; Rodriguez-Merchan, E Carlos</t>
  </si>
  <si>
    <t>The Journal of arthroplasty</t>
  </si>
  <si>
    <t>2017 Nov 08 (Epub 2017 Nov 08)</t>
  </si>
  <si>
    <t>Oxford University Hospitals NHS Foundation Trust, Oxford, United Kingdom.</t>
  </si>
  <si>
    <t>1532-8406</t>
  </si>
  <si>
    <t>Analysis of the variables affecting outcome in fractures of the tibial pilon treated by open reduction and internal fixation.</t>
  </si>
  <si>
    <t>Carbonell-Escobar, Rafael; Rubio-Suarez, Juan C; Ibarzabal-Gil, Aitor; Rodriguez-Merchan, E Carlos</t>
  </si>
  <si>
    <t>Journal of clinical orthopaedics and trauma</t>
  </si>
  <si>
    <t>332-338</t>
  </si>
  <si>
    <t>Department of Orthopedic Surgery, La Paz University Hospital-IdiPaz, Madrid, Spain.</t>
  </si>
  <si>
    <t>0976-5662</t>
  </si>
  <si>
    <t>Treatment of musculo-skeletal pain in haemophilia.</t>
  </si>
  <si>
    <t>2017 Sep 19 (Epub 2017 Sep 19)</t>
  </si>
  <si>
    <t>Department of Orthopaedic Surgery, La Paz University Hospital-IdiPaz, Madrid, Spain. Electronic address: ecrmerchan@hotmail.com.</t>
  </si>
  <si>
    <t>Medial elbow pain.</t>
  </si>
  <si>
    <t>Barco, Raul; Antuna, Samuel A</t>
  </si>
  <si>
    <t>EFORT open reviews</t>
  </si>
  <si>
    <t>362-371</t>
  </si>
  <si>
    <t>2017 Aug</t>
  </si>
  <si>
    <t>Shoulder &amp; Elbow Unit, Hospital Universitario La Paz, Paseo de la Castellana 261, Madrid 28046, Spain.</t>
  </si>
  <si>
    <t>2058-5241</t>
  </si>
  <si>
    <t>Should Arterial Embolization in Recurrent Spontaneous Hemoph ilic Hemarthroses Refractory to Intensive Prophylaxis be the First Invasive Resort?</t>
  </si>
  <si>
    <t>Cardiovascular &amp; hematological disorders drug targets</t>
  </si>
  <si>
    <t>33-37</t>
  </si>
  <si>
    <t>2017 Jul 04</t>
  </si>
  <si>
    <t>Department of Orthopaedic Surgery, La Paz University Hospital, Paseo de la Castellana 261, 28046- Madrid. Spain.</t>
  </si>
  <si>
    <t>2212-4063</t>
  </si>
  <si>
    <t>Joint Distraction in Advanced Osteoarthritis of the Ankle.</t>
  </si>
  <si>
    <t>208-212</t>
  </si>
  <si>
    <t>2017 Jul</t>
  </si>
  <si>
    <t>Department of Orthopaedic Surgery, La Paz University Hospital-IdiPaz, Madrid, Spain; and School of Medicine, Autonomous University, Madrid, Spain.</t>
  </si>
  <si>
    <t>2345-4644</t>
  </si>
  <si>
    <t>Isolated posterior cruciate ligament tears: an update of management.</t>
  </si>
  <si>
    <t>Vaquero-Picado, Alfonso; Rodriguez-Merchan, E Carlos</t>
  </si>
  <si>
    <t>89-96</t>
  </si>
  <si>
    <t>Department of Orthopedic Surgery, "La Paz" University Hospital, Paseo de la Castellana 261. CP 28046. Madrid, Spain.</t>
  </si>
  <si>
    <t>Management of Hemophilic Arthropathy of the Ankle.</t>
  </si>
  <si>
    <t>111-118</t>
  </si>
  <si>
    <t>Department of Orthopaedic Surgery, La Paz University Hospital, Madrid. Spain.</t>
  </si>
  <si>
    <t>Sanz-Granda, A; Martinez-Mendez, JR; Gonzalez-Miranda, A; Ojeda-Regidor, A; Casado-Perez, C</t>
  </si>
  <si>
    <t>ECONOMIC BURDEN OF BURN INJURIES TREATED WITH AN ENZYMATIC DEBRIDING AGENT IN SPAIN</t>
  </si>
  <si>
    <t>[Sanz-Granda, A.] Proyectos Farmacoecon, Las Rozas De Madrid, Spain; [Martinez-Mendez, J. R.; Gonzalez-Miranda, A.; Ojeda-Regidor, A.; Casado-Perez, C.] Univ Hosp La Paz, Madrid, Spain</t>
  </si>
  <si>
    <t>A803</t>
  </si>
  <si>
    <t>Tang, JB; Landin, L; Cavadas, PC; Thione, A; Chen, J; Pons, G; Masia, J</t>
  </si>
  <si>
    <t>Unique Techniques or Approaches in Microvascular and Microlymphatic Surgery</t>
  </si>
  <si>
    <t>CLINICS IN PLASTIC SURGERY</t>
  </si>
  <si>
    <t>[Tang, Jin Bo] Nantong Univ, Affiliated Hosp, Hand Surg Res Ctr, Dept Hand Surg, 20 West Temple Rd, Nantong 226001, Jiangsu, Peoples R China; [Landin, Luis] Hosp Univ La Paz, Plast &amp; Reconstruct Surg, Paseo Castellana 261, Madrid 28046, Spain; [Cavadas, Pedro C.; Thione, Alessandro] Clin Cavadas, Reconstruct Surg Unit, Paseo Fac 1,Bajo 8, Valencia 46021, Spain; [Chen, Jing] Nantong Univ, Affiliated Hosp, Dept Hand Surg, 20 West Temple Rd, Nantong 226001, Jiangsu, Peoples R China; [Pons, Gemma; Masia, Jaume] Univ Autonoma Barcelona, Dept Plast Surg, Hosp Santa Creu &amp; St Pau, St Quinti 89, Barcelona 08026, Spain</t>
  </si>
  <si>
    <t>Tang, JB (reprint author), Nantong Univ, Affiliated Hosp, Hand Surg Res Ctr, Dept Hand Surg, 20 West Temple Rd, Nantong 226001, Jiangsu, Peoples R China.</t>
  </si>
  <si>
    <t>0094-1298</t>
  </si>
  <si>
    <t>Dominguez, A; Alsina, E; Landin, L; Garcia-Miguel, JF; Casado, C; Gilsanz, F</t>
  </si>
  <si>
    <t>Transfusion requirements in burn patients undergoing primary wound excision: effect of tranexamic acid</t>
  </si>
  <si>
    <t>MINERVA ANESTESIOLOGICA</t>
  </si>
  <si>
    <t>[Dominguez, Ana; Alsina, Estibaliz; Gilsanz, Fernando] La Paz Univ Hosp, Dept Anesthesia &amp; Intens Care, Burn Ctr, Madrid, Spain; [Landin, Luis; Casado, Cesar] La Paz Univ Hosp, Dept Plast Cosmet &amp; Reconstruct Surg, Burn Ctr, Madrid, Spain; [Garcia-Miguel, Javier F.] Segovia Gen Hosp, Dept Anesthesia &amp; Intens Care, Segovia, Spain</t>
  </si>
  <si>
    <t>Dominguez, A (reprint author), La Paz Univ Hosp, Dept Anesthesia &amp; Intens Care, Burn Ctr, Madrid, Spain.</t>
  </si>
  <si>
    <t>0375-9393</t>
  </si>
  <si>
    <t>Talayero, P; Massa, EG; Boluda, ER; Zapardiel, ES; Panete, MJC; Bozano, GP; Pulido, JC; Artal, EP; Sierra, EM</t>
  </si>
  <si>
    <t>THE IMPORTANCE OF DONOR-SPECIFIC ANTIBODIES MONITORING AND ANTI-MICA ANTIBODIES IN INTESTINAL TRANSPLANTATION</t>
  </si>
  <si>
    <t>TRANSPLANT INTERNATIONAL</t>
  </si>
  <si>
    <t>[Talayero, Paloma; Gomez Massa, Elena; Sanchez Zapardiel, Elena; Castro Panete, M. Jose; Paz Artal, Estela; Mancebo Sierra, Esther] Univ Hosp 12 Octubre, Dept Immunol, Madrid, Spain; [Ramos Boluda, Esther; Prieto Bozano, Gerardo] Univ Pediat Hosp La Paz, Pediat Gastroenterol Intestinal Rehabil Unit, Madrid, Spain; [Calvo Pulido, Jorge] Univ Hosp 12 Octubre, Dept Gen &amp; Digest Surg &amp; Abdominal Organ Transpla, Madrid, Spain</t>
  </si>
  <si>
    <t>0934-0874</t>
  </si>
  <si>
    <t>Rocafort, AG; Aroca, A; Abelleira, C; Carnicer, H; Labrandero, C; Villagra, S</t>
  </si>
  <si>
    <t>Stented Bovine Jugular Vein Graft (Melody Valve) in Mitral Position. Could Be an Alternative for Mechanical Valve Replacement in the Pediatric Population?</t>
  </si>
  <si>
    <t>[Gonzalez Rocafort, Alvaro; Aroca, Angel] Hosp Univ La Paz, Serv Cirugia Cardiaca Infantil &amp; Congenita Adulto, Madrid, Spain; [Gonzalez Rocafort, Alvaro] Hosp Univ Madrid Monteprincipe, Serv Cirugia Cardiaca Infantil &amp; Congenita Adulto, Madrid, Spain; [Abelleira, Cesar; Labrandero, Carlos] Hosp Univ La Paz, Serv Cardiol Infantil, Madrid, Spain; [Abelleira, Cesar; Labrandero, Carlos; Villagra, Sandra] Hosp Univ Madrid Monteprincipe, Serv Cardiol Infantil, Madrid, Spain; [Carnicer, Hernan] Hosp Univ Madrid Monteprincipe, Unidad Cuidados Intens Pediat, Madrid, Spain</t>
  </si>
  <si>
    <t>Rocafort, AG (reprint author), Hosp Univ La Paz, Serv Cirugia Cardiaca Infantil &amp; Congenita Adulto, Madrid, Spain.; Rocafort, AG (reprint author), Hosp Univ Madrid Monteprincipe, Serv Cirugia Cardiaca Infantil &amp; Congenita Adulto, Madrid, Spain.</t>
  </si>
  <si>
    <t>Aroca, A; Polo, L; Perez-Farinos, N; Gonzalez-Rocafort, A; Rey, J; Sanchez, R; Bret, M; Uceda, A; Labrandero, C; Sanz, E; Garcia-Guereta, L</t>
  </si>
  <si>
    <t>Porcine pulmonary prosthesis versus bovine jugular vein to repair the right ventricular outflow tract in children with congenital heart disease</t>
  </si>
  <si>
    <t>[Aroca, Angel; Polo, Luz; Gonzalez-Rocafort, Alvaro; Rey, Juvenal; Sanchez, Raul] Hosp Univ La Paz, Serv Cirugia Cardiovasc Infantil, Madrid, Spain; [Perez-Farinos, Napoleon] Univ Complutense Madrid, Dept Med Prevent &amp; Salud Publ &amp; Hist Ciencia, Madrid, Spain; [Bret, Monserrat] Hosp Univ La Paz, Serv Radiodiagnost, Madrid, Spain; [Uceda, Angela; Labrandero, Carlos; Sanz, Elena; Garcia-Guereta, Luis] Hosp Univ La Paz, Serv Cardiol Pediat, Madrid, Spain</t>
  </si>
  <si>
    <t>Aroca, A (reprint author), Hosp Univ La Paz, Serv Cirugia Cardiovasc Infantil, Madrid, Spain.</t>
  </si>
  <si>
    <t>Gonzalez-Jimenez, D; Munoz-Codoceo, R; Garriga-Garcia, M; Molina-Arias, M; Alvarez-Beltran, M; Garcia-Romero, R; Martinez-Costa, C; Meavilla-Olivas, SM; Pena-Quintana, L; Gallego-Gutierrez, S; Marugan-de-Miguelsanz, JM; Suarez-Cortina, L; Castejon-Ponce, EN; Leis-Trabazo, R; Martin-Cruz, F; Diaz-Martin, JJ; Bousono-Garcia, C</t>
  </si>
  <si>
    <t>Excess weight in patients with cystic fibrosis: is it always beneficial?</t>
  </si>
  <si>
    <t>[Gonzalez-Jimenez, David; Jose Diaz-Martin, Juan; Bousono-Garcia, Carlos] Hosp Univ Cent Asturias, Dept Pediat Gastroenterol &amp; Nutr, Av Roma S-N, Oviedo 33011, Spain; [Munoz-Codoceo, Rosana] Hosp Univ Nino Jesus, Dept Gastroenterol &amp; Nutr, Madrid, Spain; [Garriga-Garcia, Maria; Suarez-Cortina, Lucrecia] Hosp Univ Ramon &amp; Cajal, Cyst Fibrosis Unit, Madrid, Spain; [Molina-Arias, Manuel] Hosp Univ La Paz, Dept Gastroenterol &amp; Nutr, Madrid, Spain; [Alvarez-Beltran, Marina] Hosp Univ Vall dHebron, Dept Gastroenterol &amp; Nutr, Barcelona, Spain; [Garcia-Romero, Ruth] Hosp Univ Miguel Servet, Dept Gastroenterol &amp; Nutr, Zaragoza, Spain; [Martinez-Costa, Cecilia] Hosp Clin Univ Valencia, Dept Gastroenterol &amp; Nutr, Valencia, Spain; [Maria Meavilla-Olivas, Silvia; Natividad Castejon-Ponce, Esperanza] Hosp St Joan de Deu, Dept Gastroenterol &amp; Nutr, Barcelona, Spain; [Pena-Quintana, Luis; Martin-Cruz, Fayna] Hosp Univ Matemoinfantil Canarias, Dept Gastroenterol &amp; Nutr, Las Palmas Gran Canaria, Spain; [Gallego-Gutierrez, Silvia] Hosp Reg Univ Carlos Haya, Dept Gastroenterol &amp; Nutr, Malaga, Spain; [Manuel Marugan-de-Miguelsanz, Jose] Univ Valladolid, Hosp Clin, Dept Gastroenterol &amp; Nutr, Valladolid, Spain; [Leis-Trabazo, Rosaura] Univ Santiago, Hosp Clin, Dept Gastroenterol &amp; Nutr, Santiago De Compostela, A Coruna, Spain</t>
  </si>
  <si>
    <t>Gonzalez-Jimenez, D (reprint author), Hosp Univ Cent Asturias, Dept Pediat Gastroenterol &amp; Nutr, Av Roma S-N, Oviedo 33011, Spain.</t>
  </si>
  <si>
    <t>Perez, RS; Rey-Lois, J; Polo-Lopez, L; Gonzalez-Rocafort, A; Builes-Cardona, LM; Uceda-Galiano, A; Labrandero-de Lera, C; Marin-Huarte, N; Sanabria-Carretero, P; Verdu-Sanchez, C; Menendez-Suso, JJ; Villar-Sanchez-Real, MA; Segura-Escobar, J; Peinado, AA</t>
  </si>
  <si>
    <t>Is an ECMO necessary to repair highly complex congenital heart disease? Our experience over the last 6 years</t>
  </si>
  <si>
    <t>[Sanchez Perez, Raul; Rey-Lois, Juvenal; Polo-Lopez, Luz; Gonzalez-Rocafort, Alvaro; Angel Villar-Sanchez-Real, Miguel; Segura-Escobar, Javier; Aroca Peinado, Angel] Hosp La Paz, Serv Cirugia Cardiaca Infantil &amp; Cardiopatias Con, Madrid, Spain; [Maria Builes-Cardona, Lina; Sanabria-Carretero, Pascual] Hosp La Paz, Serv Anestesia &amp; Reanimac Infantil, Madrid, Spain; [Uceda-Galiano, Angela; Labrandero-de Lera, Carlos] Hosp La Paz, Serv Cardiol Infantil, Madrid, Spain; [Marin-Huarte, Natalia] Hosp La Paz, Serv Neonatol, Madrid, Spain; [Verdu-Sanchez, Cristina; Jose Menendez-Suso, Juan] Hosp La Paz, Serv Cuidados Intens Pediat, Madrid, Spain</t>
  </si>
  <si>
    <t>Perez, RS (reprint author), Hosp La Paz, Serv Cirugia Cardiaca Infantil &amp; Cardiopatias Con, Madrid, Spain.</t>
  </si>
  <si>
    <t>Tesouro Rodriguez, Laura; Lazaro de Lucas, Carmen; Magallares Garcia, Lorena Nelida; Martinez-Ojinaga Nodal, Eva; Ramos Boluda, Esther</t>
  </si>
  <si>
    <t>Unidad de Rehabilitacion Intestinal, Servicio de Gastroenterologia y Nutricion Pediatrica, Hospital Universitario La Paz, Madrid, Espana. Electronic address: ltesouro@hotmail.com.</t>
  </si>
  <si>
    <t>Cardiac arrest related to anaesthesia in Williams-Beuren syndrome.</t>
  </si>
  <si>
    <t>Lucena Delgado, J; Sanabria Carretero, P; Duran la Fuente, P; Gonzalez Rocafort, A; Castro Parga, L; Reinoso Barbero, F</t>
  </si>
  <si>
    <t>Revista espanola de anestesiologia y reanimacion</t>
  </si>
  <si>
    <t>2017 Dec 12 (Epub 2017 Dec 12)</t>
  </si>
  <si>
    <t>Departamento de Anestesiologia, Reanimacion y Terapeutica del Dolor, Hospital Universitario La Paz, Madrid, Espana. Electronic address: jldfisio@msn.com.</t>
  </si>
  <si>
    <t>2340-3284</t>
  </si>
  <si>
    <t>Wanden-Berghe Lozano, Carmina; Virgili Casas, Nuria; Ramos Boluda, Esther; Cuerda Compes, Cristina; Moreno Villares, Jose Manuel; Pereira Cunill, Jose Luis; Gomez Candela, Carmen; Burgos Pelaez, Rosa; Penacho Lazaro, M Angeles; Perez de la Cruz, Antonio; Alvarez Hernandez, Julia; Gonzalo Marin, Montserrat; Matia Martin, Pilar; Martinez Faedo, Ceferino; Sanchez Martos, Eva Angeles; Sanz Paris, Alejandro; Campos Martin, Cristina; Martin Folgueras, Tomas; Martin Palmero, M Angela; Martin Fontalba, Maria de Los Angeles; Luengo Perez, Luis Miguel; Zugasti Murillo, Ana; Martinez Ramirez, Maria Jose; Carabana Perez, Fatima; Martinez Costa, Cecilia; Diaz Guardiola, Patricia; Tejera Perez, Cristina; Pares Marimon, Rosa M; Irles Rocamora, Jose Antonio; Garde Orbaiz, Carmen; Ponce Gonzalez, Miguel Angel; Garcia Zafra, Maria Victoria; Sanchez Sanchez, Rebeca; Urgeles Planella, Juan Ramon; Apezetxea Celaya, Antxon; Sanchez-Vilar Burdiel, Olga; Joaquin Ortiz, Clara; Suarez Llanos, Jose Pablo; Pintor de la Maza, Begona; Leyes Garcia, Pere; Gil Martinez, M Carmen; Mauri Roca, Silvia; Carrera Santaliestra, Maria Jose</t>
  </si>
  <si>
    <t>1497-1501</t>
  </si>
  <si>
    <t>2017 Nov 24</t>
  </si>
  <si>
    <t>1. Hospital General Universitario de Alicante, Alicante, Espana. 2. Fundacion para el Fomento de la Investigacion Sanitaria y Biomedica (ISABIAL-FISABIO), Alicante, Espana.. carminaw@telefonica.net.</t>
  </si>
  <si>
    <t>Lazaro de Lucas, Carmen; Tesouro Rodriguez, Laura; Magallares Garcia, Lorena Nelida; Martinez-Ojinaga Nodal, Eva; Ramos Boluda, Esther</t>
  </si>
  <si>
    <t>2017 Jul 27 (Epub 2017 Jul 27)</t>
  </si>
  <si>
    <t>Servicio de Gastroenterologia Infantil, Hospital Universitario La Paz, Madrid, Espana. Electronic address: carmen_lazaro@hotmail.com.</t>
  </si>
  <si>
    <t>2017 Jun 26 (Epub 2017 Jun 26)</t>
  </si>
  <si>
    <t>Hernandez Oliveros, F</t>
  </si>
  <si>
    <t>Jefe de Seccion de Trasplante Pediatrico. Servicio de Cirugia Pediatrica. Hospital Universitario La Paz. Madrid. Miembro del Comite Ejecutivo de TRANSPLANTCHILD.</t>
  </si>
  <si>
    <t>Dominguez Amillo, E; De la Torre Ramos, C; Andres Moreno, A; Encinas Hernandez, J L; Hernandez Oliveros, F; Lopez Santamaria, M</t>
  </si>
  <si>
    <t>22-27</t>
  </si>
  <si>
    <t>Home and Ambulatory Artificial Nutrition (NADYA) Group Report - Home parenteral nutrition in Spain, 2016</t>
  </si>
  <si>
    <t>Severe diarrhoea due to autoimmune enteropathy: Treatment and outcomes</t>
  </si>
  <si>
    <t>Eosinophilic gastroenteropathy and digestive obstruction</t>
  </si>
  <si>
    <t>Collagenous gastritis: An unusual atypical form in a male infant</t>
  </si>
  <si>
    <t>Pediatric Surgery in the European Reference Networks: look after, share, treat</t>
  </si>
  <si>
    <t>Results of the mesoportal bypass (Rex shunt) in the treatment of idiopathic extrahepatic portal vein obstruction in children</t>
  </si>
  <si>
    <t>ISSN</t>
  </si>
  <si>
    <t>FI</t>
  </si>
  <si>
    <t xml:space="preserve">RANKING </t>
  </si>
  <si>
    <t>ACCIDENT ANALYSIS AND PREVENTION</t>
  </si>
  <si>
    <t>0001-4575</t>
  </si>
  <si>
    <t>Q1</t>
  </si>
  <si>
    <t>SOCIAL SCIENCES, INTERDISCIPLINARY - SSCI;</t>
  </si>
  <si>
    <t>3 DE 96</t>
  </si>
  <si>
    <t>ENGINEERING, BIOMEDICAL - SCIE;</t>
  </si>
  <si>
    <t>3 de 77</t>
  </si>
  <si>
    <t>ACTA DIABETOLOGICA</t>
  </si>
  <si>
    <t>0940-5429</t>
  </si>
  <si>
    <t>Q2</t>
  </si>
  <si>
    <t>ENDOCRINOLOGY &amp; METABOLISM</t>
  </si>
  <si>
    <t>59/138</t>
  </si>
  <si>
    <t>NO</t>
  </si>
  <si>
    <t>ACTA HAEMATOLOGICA</t>
  </si>
  <si>
    <t>0001-5792</t>
  </si>
  <si>
    <t>Q4</t>
  </si>
  <si>
    <t>HEMATOLOGY - SCIE</t>
  </si>
  <si>
    <t>61/70</t>
  </si>
  <si>
    <t>OBSTETRICS &amp; GYNECOLOGY - SCIE</t>
  </si>
  <si>
    <t>27/80</t>
  </si>
  <si>
    <t>ACTA ORTHOPAEDICA ET TRAUMATOLOGICA TURCICA</t>
  </si>
  <si>
    <t>1017-995X</t>
  </si>
  <si>
    <t>ORTHOPEDICS - SCIE</t>
  </si>
  <si>
    <t>67/76</t>
  </si>
  <si>
    <t>ACTA OTO-LARYNGOLOGICA</t>
  </si>
  <si>
    <t>0001-6489</t>
  </si>
  <si>
    <t>Q3</t>
  </si>
  <si>
    <t>OTORINOLARINGOLOGY</t>
  </si>
  <si>
    <t>28/42</t>
  </si>
  <si>
    <t>PEDIATRICS</t>
  </si>
  <si>
    <t>45/121</t>
  </si>
  <si>
    <t>ACTA TROPICA</t>
  </si>
  <si>
    <t>0001-706X</t>
  </si>
  <si>
    <t>TROPICAL MEDICINE - SCIE;</t>
  </si>
  <si>
    <t>7 DE 19</t>
  </si>
  <si>
    <t>PSYCHIATRY - SCIE;</t>
  </si>
  <si>
    <t>106/142</t>
  </si>
  <si>
    <t>UROLOGY &amp; NEPHROLOGY - SCIE</t>
  </si>
  <si>
    <t>60/76</t>
  </si>
  <si>
    <t>Advances in internal medicine</t>
  </si>
  <si>
    <t>0065-2822</t>
  </si>
  <si>
    <t>ADVANCES IN MATERIALS SCIENCE AND ENGINEERING</t>
  </si>
  <si>
    <t>1687-8434</t>
  </si>
  <si>
    <t>MATERIALS SCIENCE, MULTIDISCIPLINARY - SCIE</t>
  </si>
  <si>
    <t>188/275</t>
  </si>
  <si>
    <t>ADVANCES IN SKIN &amp; WOUND CARE</t>
  </si>
  <si>
    <t>1527-7941</t>
  </si>
  <si>
    <t>NURSING - SCIE;</t>
  </si>
  <si>
    <t>65/116</t>
  </si>
  <si>
    <t>GERIATRICS &amp; GERONTOLOGY</t>
  </si>
  <si>
    <t>9 DE 49</t>
  </si>
  <si>
    <t>GERIATRICS &amp; GERONTOLOGY - SCIE</t>
  </si>
  <si>
    <t>6 DE 49</t>
  </si>
  <si>
    <t>AGORA PARA LA EDUCACION FISICA Y EL DEPORTE</t>
  </si>
  <si>
    <t>1578-2174</t>
  </si>
  <si>
    <t>32/150</t>
  </si>
  <si>
    <t>AIDS CARE-PSYCHOLOGICAL AND SOCIO-MEDICAL ASPECTS OF AIDS/HIV</t>
  </si>
  <si>
    <t>0954-0121</t>
  </si>
  <si>
    <t>HEALTH POLICY &amp; SERVICES</t>
  </si>
  <si>
    <t>32/77</t>
  </si>
  <si>
    <t>VIROLOGY - SCIE;</t>
  </si>
  <si>
    <t>21/33</t>
  </si>
  <si>
    <t>AIDS REVIEWS</t>
  </si>
  <si>
    <t>1139-6121</t>
  </si>
  <si>
    <t>IMMUNOLOGY - SCIE;</t>
  </si>
  <si>
    <t>65/150</t>
  </si>
  <si>
    <t>132/150</t>
  </si>
  <si>
    <t>ALLERGY - SCIE</t>
  </si>
  <si>
    <t>26 DE 26</t>
  </si>
  <si>
    <t>ALLERGOLOGY INTERNATIONAL</t>
  </si>
  <si>
    <t>1323-8930</t>
  </si>
  <si>
    <t>ALLERGY - SCIE;</t>
  </si>
  <si>
    <t>13 DE 26</t>
  </si>
  <si>
    <t>2 DE 26</t>
  </si>
  <si>
    <t>ALLERGY &amp; RHINOLOGY</t>
  </si>
  <si>
    <t>2152-6575</t>
  </si>
  <si>
    <t>16 DE 26</t>
  </si>
  <si>
    <t>CARDIAC &amp; CARDIOVASCULAR SYSTEM</t>
  </si>
  <si>
    <t>35/126</t>
  </si>
  <si>
    <t>47/126</t>
  </si>
  <si>
    <t>CARDIAC &amp; CARDIOVASCULAR SYSTEMS - SCIE;</t>
  </si>
  <si>
    <t>107/257</t>
  </si>
  <si>
    <t>AMERICAN JOURNAL OF CLINICAL NUTRITION</t>
  </si>
  <si>
    <t>0002-9165</t>
  </si>
  <si>
    <t>NUTRITION &amp; DIETETICS</t>
  </si>
  <si>
    <t>3 DE 81</t>
  </si>
  <si>
    <t>American Journal of dermatopathology</t>
  </si>
  <si>
    <t>1533-0311</t>
  </si>
  <si>
    <t>DERMATOLOGY - SCIE</t>
  </si>
  <si>
    <t>49/63</t>
  </si>
  <si>
    <t>GASTROENTEROLOGY &amp; HEPATOLOGY - SCIE</t>
  </si>
  <si>
    <t>6 DE 79</t>
  </si>
  <si>
    <t>14/70</t>
  </si>
  <si>
    <t>GENETICS &amp; HEREDITY - SCIE</t>
  </si>
  <si>
    <t>8/166</t>
  </si>
  <si>
    <t>96/166</t>
  </si>
  <si>
    <t>AMERICAN JOURNAL OF MEDICAL GENETICS PART C-SEMINARS IN MEDICAL GENETICS</t>
  </si>
  <si>
    <t>1552-4868</t>
  </si>
  <si>
    <t>18/166</t>
  </si>
  <si>
    <t>American journal of medical genetics. Part A</t>
  </si>
  <si>
    <t>AMERICAN JOURNAL OF MEDICAL QUALITY</t>
  </si>
  <si>
    <t>1062-8606</t>
  </si>
  <si>
    <t>55/90</t>
  </si>
  <si>
    <t>MEDICINA, GENERAL &amp; INTERNAL</t>
  </si>
  <si>
    <t>15/154</t>
  </si>
  <si>
    <t>2 DE 80</t>
  </si>
  <si>
    <t>AMERICAN JOURNAL OF PHYSICAL ANTHROPOLOGY</t>
  </si>
  <si>
    <t>0002-9483</t>
  </si>
  <si>
    <t>EVOLUTIONARY BIOLOGY - SCIE</t>
  </si>
  <si>
    <t>24/48</t>
  </si>
  <si>
    <t>SPORT SCIENCES - SCIE;</t>
  </si>
  <si>
    <t>39/81</t>
  </si>
  <si>
    <t>American journal of physical medicine &amp; rehabilitation</t>
  </si>
  <si>
    <t>1537-7385</t>
  </si>
  <si>
    <t>PHYSIOLOGY - SCIE;</t>
  </si>
  <si>
    <t>17/84</t>
  </si>
  <si>
    <t>American journal of preventive medicine</t>
  </si>
  <si>
    <t>1873-2607</t>
  </si>
  <si>
    <t>PUBLIC, ENVIRONMENTAL &amp; OCCUPATIONAL HEALTH - SCIE;</t>
  </si>
  <si>
    <t>19/176</t>
  </si>
  <si>
    <t>CRITICAL CARE MEDICINE - SCIE;</t>
  </si>
  <si>
    <t>2 DE 33</t>
  </si>
  <si>
    <t>TRANSPLANTATION - SCIE;</t>
  </si>
  <si>
    <t xml:space="preserve">2 DED 25 </t>
  </si>
  <si>
    <t>1476-1645</t>
  </si>
  <si>
    <t>48/176</t>
  </si>
  <si>
    <t>ANESTHESIOLOGY - SCIE</t>
  </si>
  <si>
    <t>4 DE 31</t>
  </si>
  <si>
    <t>ANALES DE DOCUMENTACION</t>
  </si>
  <si>
    <t>1575-2437</t>
  </si>
  <si>
    <t>PEDIATRICS - SCIE</t>
  </si>
  <si>
    <t>88/121/</t>
  </si>
  <si>
    <t>ANALES DEL SISTEMA SANITARIO DE NAVARRA</t>
  </si>
  <si>
    <t>1137-6627</t>
  </si>
  <si>
    <t>PUBLIC, ENVIRONMENTAL &amp; OCCUPATIONAL HEALTH - SCIE</t>
  </si>
  <si>
    <t>164/176</t>
  </si>
  <si>
    <t>ANALYTICAL CHEMISTRY</t>
  </si>
  <si>
    <t>0003-2700</t>
  </si>
  <si>
    <t>CHEMISTRY, ANALYTICAL - SCIE</t>
  </si>
  <si>
    <t>4 DE 76</t>
  </si>
  <si>
    <t>ANATOMY &amp; MORPHOLOGY - SCIE</t>
  </si>
  <si>
    <t>9 DE 21</t>
  </si>
  <si>
    <t>2 DE 5</t>
  </si>
  <si>
    <t>ANGIOLOGIA</t>
  </si>
  <si>
    <t>0003-3170</t>
  </si>
  <si>
    <t>9 DE 26</t>
  </si>
  <si>
    <t>Annals of burns and fire disasters</t>
  </si>
  <si>
    <t>1592-9558</t>
  </si>
  <si>
    <t>ANNALS OF HEMATOLOGY</t>
  </si>
  <si>
    <t>0939-5555</t>
  </si>
  <si>
    <t>30/70</t>
  </si>
  <si>
    <t>CLINICAL NEUROLOGY - SCIE</t>
  </si>
  <si>
    <t>171/194</t>
  </si>
  <si>
    <t>CLINICAL NEUROLOGY - SCIE;</t>
  </si>
  <si>
    <t>6/194</t>
  </si>
  <si>
    <t>ANNALS OF OCCUPATIONAL HYGIENE</t>
  </si>
  <si>
    <t>0003-4878</t>
  </si>
  <si>
    <t>98/176</t>
  </si>
  <si>
    <t>10/217</t>
  </si>
  <si>
    <t>Annals of oncology : official journal of the European Society for Medical Oncology</t>
  </si>
  <si>
    <t>ANNALS OF OTOLOGY RHINOLOGY AND LARYNGOLOGY</t>
  </si>
  <si>
    <t>0003-4894</t>
  </si>
  <si>
    <t>21/42</t>
  </si>
  <si>
    <t>SURGERY</t>
  </si>
  <si>
    <t>17/196</t>
  </si>
  <si>
    <t>RHEUMATOLOGY - SCIE</t>
  </si>
  <si>
    <t>1 DE 30</t>
  </si>
  <si>
    <t>SURGERY - SCIE;</t>
  </si>
  <si>
    <t>27/197</t>
  </si>
  <si>
    <t>ANTI-CANCER DRUGS</t>
  </si>
  <si>
    <t>0959-4973</t>
  </si>
  <si>
    <t>143/217</t>
  </si>
  <si>
    <t>160/217</t>
  </si>
  <si>
    <t>MICROBIOLOGY</t>
  </si>
  <si>
    <t>23/124</t>
  </si>
  <si>
    <t>13/138</t>
  </si>
  <si>
    <t>ANTIVIRAL THERAPY</t>
  </si>
  <si>
    <t>1359-6535</t>
  </si>
  <si>
    <t>PHARMACOLOGY &amp; PHARMACY - SCIE;</t>
  </si>
  <si>
    <t>118/256</t>
  </si>
  <si>
    <t>Applied health economics and health policy</t>
  </si>
  <si>
    <t>APPLIED PHYSIOLOGY NUTRITION AND METABOLISM</t>
  </si>
  <si>
    <t>1715-5312</t>
  </si>
  <si>
    <t>29/81</t>
  </si>
  <si>
    <t>APPLIED PSYCHOLOGY-HEALTH AND WELL BEING</t>
  </si>
  <si>
    <t>1758-0846</t>
  </si>
  <si>
    <t>PSYCHOLOGY, APPLIED</t>
  </si>
  <si>
    <t>15/80</t>
  </si>
  <si>
    <t>ARCHIVES OF BONE AND JOINT SURGERY-ABJS</t>
  </si>
  <si>
    <t>CARDIAC &amp; CARDIOVASCULAR SYSTEMS - SCIE</t>
  </si>
  <si>
    <t>63/126</t>
  </si>
  <si>
    <t>ARCHIVES OF CLINICAL NEUROPSYCHOLOGY</t>
  </si>
  <si>
    <t>0887-6177</t>
  </si>
  <si>
    <t>PSYCHOLOGY</t>
  </si>
  <si>
    <t>40/77</t>
  </si>
  <si>
    <t>ARCHIVES OF DISEASE IN CHILDHOOD-FETAL AND NEONATAL EDITION</t>
  </si>
  <si>
    <t>1359-2998</t>
  </si>
  <si>
    <t>7/121</t>
  </si>
  <si>
    <t>ARCHIVES OF GYNECOLOGY AND OBSTETRICS</t>
  </si>
  <si>
    <t>0932-0067</t>
  </si>
  <si>
    <t>40/80</t>
  </si>
  <si>
    <t>ARCHIVES OF ORTHOPAEDIC AND TRAUMA SURGERY</t>
  </si>
  <si>
    <t>0936-8051</t>
  </si>
  <si>
    <t>88/196</t>
  </si>
  <si>
    <t>RESPIRATORY SYSTEM</t>
  </si>
  <si>
    <t>21/59</t>
  </si>
  <si>
    <t>ARCHIVOS DE CARDIOLOGIA DE MEXICO</t>
  </si>
  <si>
    <t>1405-9940</t>
  </si>
  <si>
    <t>73/76</t>
  </si>
  <si>
    <t>HEMATOLOGY - SCIE;</t>
  </si>
  <si>
    <t>6 DE 70</t>
  </si>
  <si>
    <t>30 de 3</t>
  </si>
  <si>
    <t>12 DE 30</t>
  </si>
  <si>
    <t>8 DE 30</t>
  </si>
  <si>
    <t>Artificial organs</t>
  </si>
  <si>
    <t>28/77</t>
  </si>
  <si>
    <t>ASIAN SPINE JOURNAL</t>
  </si>
  <si>
    <t>1976-1902</t>
  </si>
  <si>
    <t>MEDICINE, GENERAL &amp; INTERNAL - SCIE;</t>
  </si>
  <si>
    <t>97/154</t>
  </si>
  <si>
    <t>PERIPHERAL VASCULAR DISEASE - SCIE;</t>
  </si>
  <si>
    <t>10 DE 63</t>
  </si>
  <si>
    <t>PERIPHERAL VASCULAR DISEASE - SCIE</t>
  </si>
  <si>
    <t>31/63</t>
  </si>
  <si>
    <t>IMMUNOLOGY - SCIE</t>
  </si>
  <si>
    <t>11/150</t>
  </si>
  <si>
    <t>AUTOPHAGY</t>
  </si>
  <si>
    <t>1554-8627</t>
  </si>
  <si>
    <t>CELL BIOLOGY</t>
  </si>
  <si>
    <t>22/189</t>
  </si>
  <si>
    <t>75/257</t>
  </si>
  <si>
    <t>BEHAVIORAL AND BRAIN FUNCTIONS</t>
  </si>
  <si>
    <t>1744-9081</t>
  </si>
  <si>
    <t>NEUROSCIENCES - SCIE;</t>
  </si>
  <si>
    <t>177/258</t>
  </si>
  <si>
    <t>MEDICAL LABORATORY TECHNOLOGY - SCIE</t>
  </si>
  <si>
    <t>6 DE 30</t>
  </si>
  <si>
    <t>BIOCHEMISTRY &amp; MOLECULAR BIOLOGY - SCIE</t>
  </si>
  <si>
    <t>90/290</t>
  </si>
  <si>
    <t>PHARMACOLOGY &amp; PHARMACY - SCIE</t>
  </si>
  <si>
    <t>30/256</t>
  </si>
  <si>
    <t>BIOCHIMICA ET BIOPHYSICA ACTA-MOLECULAR AND CELL BIOLOGY OF LIPIDS</t>
  </si>
  <si>
    <t>1388-1981</t>
  </si>
  <si>
    <t>BIOCHEMISTRY &amp; MOLECULAR BIOLOGY</t>
  </si>
  <si>
    <t>43/286</t>
  </si>
  <si>
    <t>BIOCHIMICA ET BIOPHYSICA ACTA-MOLECULAR BASIS OF DISEASE</t>
  </si>
  <si>
    <t>0925-4439</t>
  </si>
  <si>
    <t>45/286</t>
  </si>
  <si>
    <t>100/257</t>
  </si>
  <si>
    <t>BIOMATERIALS</t>
  </si>
  <si>
    <t>0142-9612</t>
  </si>
  <si>
    <t>ENGENEERING, BIOMEDICAL</t>
  </si>
  <si>
    <t>2 DE 77</t>
  </si>
  <si>
    <t>BIOTECHNOLOGY &amp;APPLIED MICROBIOLOGY</t>
  </si>
  <si>
    <t>65/158</t>
  </si>
  <si>
    <t>27/77</t>
  </si>
  <si>
    <t>MEDICINE, RESEARCH &amp; EXPERIMENTAL - SCIE;</t>
  </si>
  <si>
    <t>52/128</t>
  </si>
  <si>
    <t>BIOPHYSICS - SCIE</t>
  </si>
  <si>
    <t>17/73</t>
  </si>
  <si>
    <t>BIOSCIENCE REPORTS</t>
  </si>
  <si>
    <t>0144-8463</t>
  </si>
  <si>
    <t>138/286</t>
  </si>
  <si>
    <t>Biotechnology reports</t>
  </si>
  <si>
    <t>11 DE 76</t>
  </si>
  <si>
    <t>HEMATOLOGY</t>
  </si>
  <si>
    <t>2 DE 70</t>
  </si>
  <si>
    <t>BLOOD COAGULATION &amp; FIBRINOLYSIS</t>
  </si>
  <si>
    <t>0957-5235</t>
  </si>
  <si>
    <t>57/70</t>
  </si>
  <si>
    <t>42/63</t>
  </si>
  <si>
    <t>54/63</t>
  </si>
  <si>
    <t>BLOOD REVIEWS</t>
  </si>
  <si>
    <t>0268-960X</t>
  </si>
  <si>
    <t>70 DE 8</t>
  </si>
  <si>
    <t>54/70</t>
  </si>
  <si>
    <t>93/217</t>
  </si>
  <si>
    <t>82/126</t>
  </si>
  <si>
    <t>99/167</t>
  </si>
  <si>
    <t>HEALTH CARE SCIENCES &amp; SERVICES - SCIE</t>
  </si>
  <si>
    <t>17/90</t>
  </si>
  <si>
    <t>BMC MICROBIOLOGY</t>
  </si>
  <si>
    <t>1471-2180</t>
  </si>
  <si>
    <t>MICROBIOLOGY - SCIE</t>
  </si>
  <si>
    <t>59/124</t>
  </si>
  <si>
    <t>BMC NEUROLOGY</t>
  </si>
  <si>
    <t>1471-2377</t>
  </si>
  <si>
    <t>CLINICAL NEUROLOGY</t>
  </si>
  <si>
    <t>124/194</t>
  </si>
  <si>
    <t>BMC NURSING</t>
  </si>
  <si>
    <t>1472-6955</t>
  </si>
  <si>
    <t>BMC PALLIATIVE CARE</t>
  </si>
  <si>
    <t>1472-684X</t>
  </si>
  <si>
    <t>58/90</t>
  </si>
  <si>
    <t>RESPIRATORY SYSTEM - SCIE</t>
  </si>
  <si>
    <t>34/59</t>
  </si>
  <si>
    <t>38/154</t>
  </si>
  <si>
    <t>ORTHOPEDICS - SCIE;</t>
  </si>
  <si>
    <t>17/76</t>
  </si>
  <si>
    <t>BONE MARROW TRANSPLANTATION</t>
  </si>
  <si>
    <t>0268-3369</t>
  </si>
  <si>
    <t>71/217</t>
  </si>
  <si>
    <t>BRAIN</t>
  </si>
  <si>
    <t>0006-8950</t>
  </si>
  <si>
    <t>2/194</t>
  </si>
  <si>
    <t>BRAIN &amp; DEVELOPMENT</t>
  </si>
  <si>
    <t>0387-7604</t>
  </si>
  <si>
    <t>150/194</t>
  </si>
  <si>
    <t>REHABILITATION - SCIE;</t>
  </si>
  <si>
    <t>17/65</t>
  </si>
  <si>
    <t>BRAIN RESEARCH</t>
  </si>
  <si>
    <t>0006-8993</t>
  </si>
  <si>
    <t>NEUROSCIENCES</t>
  </si>
  <si>
    <t>133/258</t>
  </si>
  <si>
    <t>Brazilian journal of anesthesiology</t>
  </si>
  <si>
    <t>0104-0014</t>
  </si>
  <si>
    <t>BRAZILIAN JOURNAL OF PHYSICAL THERAPY</t>
  </si>
  <si>
    <t>1413-3555</t>
  </si>
  <si>
    <t>46/76</t>
  </si>
  <si>
    <t>OBSTETRICS &amp; GYNECOLOGY - SCIE;</t>
  </si>
  <si>
    <t>18/80</t>
  </si>
  <si>
    <t>BREAST CANCER RESEARCH AND TREATMENT</t>
  </si>
  <si>
    <t>0167-6806</t>
  </si>
  <si>
    <t>ONCOLOGY - SCIE</t>
  </si>
  <si>
    <t>82/217</t>
  </si>
  <si>
    <t>BREAST CARE</t>
  </si>
  <si>
    <t>1661-3791</t>
  </si>
  <si>
    <t>55/80</t>
  </si>
  <si>
    <t>BREASTFEEDING MEDICINE</t>
  </si>
  <si>
    <t>1556-8253</t>
  </si>
  <si>
    <t>56/80</t>
  </si>
  <si>
    <t>BRITISH JOURNAL OF ANAESTHESIA</t>
  </si>
  <si>
    <t>0007-0912</t>
  </si>
  <si>
    <t>1 de 31</t>
  </si>
  <si>
    <t>32/217</t>
  </si>
  <si>
    <t>60/257</t>
  </si>
  <si>
    <t>BRITISH JOURNAL OF DERMATOLOGY</t>
  </si>
  <si>
    <t>0007-0963</t>
  </si>
  <si>
    <t>DERMATOLOGY</t>
  </si>
  <si>
    <t>5 DE 63</t>
  </si>
  <si>
    <t>British journal of dermatology</t>
  </si>
  <si>
    <t>1365-2133</t>
  </si>
  <si>
    <t>10 DE 70</t>
  </si>
  <si>
    <t>20/81</t>
  </si>
  <si>
    <t>BRITISH JOURNAL OF ORAL &amp; MAXILLOFACIAL SURGERY</t>
  </si>
  <si>
    <t>0266-4356</t>
  </si>
  <si>
    <t>DENTISTRY, ORAL SURGERY &amp; MEDICINE - SCIE;</t>
  </si>
  <si>
    <t>61/90</t>
  </si>
  <si>
    <t>BRITISH JOURNAL OF PHARMACOLOGY</t>
  </si>
  <si>
    <t>0007-1188</t>
  </si>
  <si>
    <t>PHARMACOLOGY &amp;PHARMACY</t>
  </si>
  <si>
    <t>19/256</t>
  </si>
  <si>
    <t>CANCER CELL</t>
  </si>
  <si>
    <t>1535-6108</t>
  </si>
  <si>
    <t>ONCOLOGY - SCIE;</t>
  </si>
  <si>
    <t>4/217</t>
  </si>
  <si>
    <t>Cancer chemotherapy and biological response modifiers</t>
  </si>
  <si>
    <t>0921-4410</t>
  </si>
  <si>
    <t>112/256</t>
  </si>
  <si>
    <t>CANCER DISCOVERY</t>
  </si>
  <si>
    <t>2159-8274</t>
  </si>
  <si>
    <t>7/217</t>
  </si>
  <si>
    <t>CANCER EPIDEMIOLOGY</t>
  </si>
  <si>
    <t>1877-7821</t>
  </si>
  <si>
    <t>57/176</t>
  </si>
  <si>
    <t>CANCER EPIDEMIOLOGY BIOMARKERS &amp; PREVENTION</t>
  </si>
  <si>
    <t>1055-9965</t>
  </si>
  <si>
    <t>25/217</t>
  </si>
  <si>
    <t>15/217</t>
  </si>
  <si>
    <t>Cancer research</t>
  </si>
  <si>
    <t>CARDIOLOGY</t>
  </si>
  <si>
    <t>0008-6312</t>
  </si>
  <si>
    <t>87/126</t>
  </si>
  <si>
    <t>CARDIOLOGY AND THERAPY</t>
  </si>
  <si>
    <t>2193-8261</t>
  </si>
  <si>
    <t>CARDIOLOGY IN THE YOUNG</t>
  </si>
  <si>
    <t>1047-9511</t>
  </si>
  <si>
    <t>115/126</t>
  </si>
  <si>
    <t>29/126</t>
  </si>
  <si>
    <t>Cardiovascular revascularization medicine : including molecular interventions</t>
  </si>
  <si>
    <t>1878-0938</t>
  </si>
  <si>
    <t>04 Apr 2017</t>
  </si>
  <si>
    <t>10.1016/j.carrev.2017.03.029</t>
  </si>
  <si>
    <t>MEDLINE:28404226</t>
  </si>
  <si>
    <t>CASE REPORTS IN HEMATOLOGY</t>
  </si>
  <si>
    <t>2090-6560</t>
  </si>
  <si>
    <t>CATHETERIZATION AND CARDIOVASCULAR INTERVENTIONS</t>
  </si>
  <si>
    <t>1522-1946</t>
  </si>
  <si>
    <t>59/126</t>
  </si>
  <si>
    <t>CELL DEATH &amp; DISEASE</t>
  </si>
  <si>
    <t>2041-4889</t>
  </si>
  <si>
    <t>CELL BIOLOGY - SCIE</t>
  </si>
  <si>
    <t>39/189</t>
  </si>
  <si>
    <t>CELL DEATH AND DIFFERENTIATION</t>
  </si>
  <si>
    <t>1350-9047</t>
  </si>
  <si>
    <t>24/286</t>
  </si>
  <si>
    <t>26/190</t>
  </si>
  <si>
    <t>CELL STEM CELL</t>
  </si>
  <si>
    <t>1934-5909</t>
  </si>
  <si>
    <t>5/189</t>
  </si>
  <si>
    <t>CELLULAR AND MOLECULAR LIFE SCIENCES</t>
  </si>
  <si>
    <t>1420-682X</t>
  </si>
  <si>
    <t>40/286</t>
  </si>
  <si>
    <t>Cellular signalling</t>
  </si>
  <si>
    <t>1873-3913</t>
  </si>
  <si>
    <t>73/190</t>
  </si>
  <si>
    <t>Cerebellum &amp; ataxias</t>
  </si>
  <si>
    <t>2053-8871</t>
  </si>
  <si>
    <t>NEUROSCIENCES - SCIE</t>
  </si>
  <si>
    <t>21/259</t>
  </si>
  <si>
    <t>CEREBROVASCULAR DISEASES</t>
  </si>
  <si>
    <t>1015-9770</t>
  </si>
  <si>
    <t>71/194</t>
  </si>
  <si>
    <t>3/126</t>
  </si>
  <si>
    <t>CIRCULATION JOURNAL</t>
  </si>
  <si>
    <t>1346-9843</t>
  </si>
  <si>
    <t>44/126</t>
  </si>
  <si>
    <t>22/126</t>
  </si>
  <si>
    <t>CIRCULATION-CARDIOVASCULAR INTERVENTIONS</t>
  </si>
  <si>
    <t>1941-7640</t>
  </si>
  <si>
    <t>10/126</t>
  </si>
  <si>
    <t>CIRCULATION-CARDIOVASCULAR QUALITY AND OUTCOMES</t>
  </si>
  <si>
    <t>1941-7705</t>
  </si>
  <si>
    <t>32/126</t>
  </si>
  <si>
    <t>Cirugia pediatrica</t>
  </si>
  <si>
    <t>CIRUGIA Y CIRUJANOS</t>
  </si>
  <si>
    <t>0009-7411</t>
  </si>
  <si>
    <t>SURGERY - SCIE</t>
  </si>
  <si>
    <t>190/196</t>
  </si>
  <si>
    <t>141/217</t>
  </si>
  <si>
    <t>CLINICAL AND APPLIED THROMBOSIS-HEMOSTASIS</t>
  </si>
  <si>
    <t>1076-0296</t>
  </si>
  <si>
    <t>43/70</t>
  </si>
  <si>
    <t>CLINICAL AND EXPERIMENTAL ALLERGY</t>
  </si>
  <si>
    <t>0954-7894</t>
  </si>
  <si>
    <t>4 DE 26</t>
  </si>
  <si>
    <t>CLINICAL AND EXPERIMENTAL HYPERTENSION</t>
  </si>
  <si>
    <t>1064-1963</t>
  </si>
  <si>
    <t>216/256</t>
  </si>
  <si>
    <t>60/150</t>
  </si>
  <si>
    <t>CLINICAL AND EXPERIMENTAL OBSTETRICS &amp; GYNECOLOGY</t>
  </si>
  <si>
    <t>0390-6663</t>
  </si>
  <si>
    <t>79/80</t>
  </si>
  <si>
    <t>CLINICAL AND EXPERIMENTAL PHARMACOLOGY AND PHYSIOLOGY</t>
  </si>
  <si>
    <t>1440-1681</t>
  </si>
  <si>
    <t>161/256</t>
  </si>
  <si>
    <t>16 DE 30</t>
  </si>
  <si>
    <t>12 DE 26</t>
  </si>
  <si>
    <t>12/217</t>
  </si>
  <si>
    <t>56/126</t>
  </si>
  <si>
    <t>CLINICAL ENDOCRINOLOGY</t>
  </si>
  <si>
    <t>0300-0664</t>
  </si>
  <si>
    <t>60/138</t>
  </si>
  <si>
    <t>62/166</t>
  </si>
  <si>
    <t>43/150</t>
  </si>
  <si>
    <t>15/150</t>
  </si>
  <si>
    <t>88/217</t>
  </si>
  <si>
    <t>INFECTIOUS DISEASES - SCIE;</t>
  </si>
  <si>
    <t>8 DE 84</t>
  </si>
  <si>
    <t>Clinical microbiology and infection : the official publication of the European Society of Clinical Microbiology and Infectious Diseases</t>
  </si>
  <si>
    <t>1469-0691</t>
  </si>
  <si>
    <t>RADIOLOGY, NUCLEAR MEDICINE &amp; MEDICAL IMAGING - SCIE</t>
  </si>
  <si>
    <t>12/127</t>
  </si>
  <si>
    <t>9 DE 81</t>
  </si>
  <si>
    <t>Clinical nutrition (Edinburgh, Scotland)</t>
  </si>
  <si>
    <t>6 DE 76</t>
  </si>
  <si>
    <t>19/30</t>
  </si>
  <si>
    <t>CLINICAL SARCOMA RESEARCH</t>
  </si>
  <si>
    <t>2045-3329</t>
  </si>
  <si>
    <t>14/128</t>
  </si>
  <si>
    <t>93/257</t>
  </si>
  <si>
    <t>104/197</t>
  </si>
  <si>
    <t>Cochlear implants international</t>
  </si>
  <si>
    <t>1754-7628</t>
  </si>
  <si>
    <t>20/190</t>
  </si>
  <si>
    <t>Comparative biochemistry and physiology. Part A, Molecular &amp; integrative physiology</t>
  </si>
  <si>
    <t>1531-4332</t>
  </si>
  <si>
    <t>ZOOLOGY - SCIE;</t>
  </si>
  <si>
    <t>38/162</t>
  </si>
  <si>
    <t>CONTEMPORARY NURSE</t>
  </si>
  <si>
    <t>1037-6178</t>
  </si>
  <si>
    <t>NURSING - SCIE</t>
  </si>
  <si>
    <t>80/116</t>
  </si>
  <si>
    <t>30/59</t>
  </si>
  <si>
    <t>OPHTHALMOLOGY - SCIE</t>
  </si>
  <si>
    <t>26/59</t>
  </si>
  <si>
    <t>CRITICAL CARE MEDICINE - SCIE</t>
  </si>
  <si>
    <t>6 DE 33</t>
  </si>
  <si>
    <t>4 DE 33</t>
  </si>
  <si>
    <t>50/217</t>
  </si>
  <si>
    <t>CURRENT ALLERGY AND ASTHMA REPORTS</t>
  </si>
  <si>
    <t>1529-7322</t>
  </si>
  <si>
    <t>8 DE 26</t>
  </si>
  <si>
    <t>CURRENT CANCER DRUG TARGETS</t>
  </si>
  <si>
    <t>1568-0096</t>
  </si>
  <si>
    <t>110/2017</t>
  </si>
  <si>
    <t>33/154</t>
  </si>
  <si>
    <t>CURRENT OPINION IN ALLERGY AND CLINICAL IMMUNOLOGY</t>
  </si>
  <si>
    <t>1528-4050</t>
  </si>
  <si>
    <t>11 DE 26</t>
  </si>
  <si>
    <t>Current protocols in pharmacology</t>
  </si>
  <si>
    <t>1934-8290</t>
  </si>
  <si>
    <t>PATHOLOGY - SCIE;</t>
  </si>
  <si>
    <t>24/79</t>
  </si>
  <si>
    <t>Cytometry. Part B, Clinical cytometry</t>
  </si>
  <si>
    <t>CYTOTHERAPY</t>
  </si>
  <si>
    <t>1465-3249</t>
  </si>
  <si>
    <t>BIOTECHNOLOGY &amp; APPLIED MICROBIOLOGY - SCIE;</t>
  </si>
  <si>
    <t>47/158</t>
  </si>
  <si>
    <t>RESPIRATORY SYSTEM - SCIE;</t>
  </si>
  <si>
    <t>7 DE  59</t>
  </si>
  <si>
    <t>166/194</t>
  </si>
  <si>
    <t>CHINESE JOURNAL OF CANCER RESEARCH</t>
  </si>
  <si>
    <t>1000-9604</t>
  </si>
  <si>
    <t>108/217</t>
  </si>
  <si>
    <t>CHRONIC RESPIRATORY DISEASE</t>
  </si>
  <si>
    <t>1479-9723</t>
  </si>
  <si>
    <t>43/59</t>
  </si>
  <si>
    <t>Data in brief</t>
  </si>
  <si>
    <t>2352-3409</t>
  </si>
  <si>
    <t>DERMATOLOGY - SCIE;</t>
  </si>
  <si>
    <t>20/63</t>
  </si>
  <si>
    <t>DERMATOLOGIC THERAPY</t>
  </si>
  <si>
    <t>1396-0296</t>
  </si>
  <si>
    <t>50/63</t>
  </si>
  <si>
    <t>9/138</t>
  </si>
  <si>
    <t>DIABETES CARE</t>
  </si>
  <si>
    <t>0149-5992</t>
  </si>
  <si>
    <t>5/138</t>
  </si>
  <si>
    <t>DIABETES-METABOLISM RESEARCH AND REVIEWS</t>
  </si>
  <si>
    <t>1520-7560</t>
  </si>
  <si>
    <t>ENDOCRINOLOGY &amp; METABOLISM - SCIE</t>
  </si>
  <si>
    <t>61/138</t>
  </si>
  <si>
    <t>15/138</t>
  </si>
  <si>
    <t>65/125</t>
  </si>
  <si>
    <t>REHABILITATION - SCIE</t>
  </si>
  <si>
    <t>22/65</t>
  </si>
  <si>
    <t>10.1080/09638288.2017.1337239</t>
  </si>
  <si>
    <t>MEDLINE:28604165</t>
  </si>
  <si>
    <t>DISEASE MODELS &amp; MECHANISMS</t>
  </si>
  <si>
    <t>1754-8403</t>
  </si>
  <si>
    <t>PATHOLOGY</t>
  </si>
  <si>
    <t>10 DE 79</t>
  </si>
  <si>
    <t>DRUG AND ALCOHOL DEPENDENCE</t>
  </si>
  <si>
    <t>0376-8716</t>
  </si>
  <si>
    <t>SUBSTANCE ABUSE</t>
  </si>
  <si>
    <t>4 DE 18</t>
  </si>
  <si>
    <t>DRUG SAFETY</t>
  </si>
  <si>
    <t>0114-5916</t>
  </si>
  <si>
    <t>64/256</t>
  </si>
  <si>
    <t>PEDIATRICS - SCIE;</t>
  </si>
  <si>
    <t>40/121</t>
  </si>
  <si>
    <t>EBIOMEDICINE</t>
  </si>
  <si>
    <t>2352-3964</t>
  </si>
  <si>
    <t>ECANCERMEDICALSCIENCE</t>
  </si>
  <si>
    <t>1754-6605</t>
  </si>
  <si>
    <t>xxxx-xxxx</t>
  </si>
  <si>
    <t>ELEUTHERA</t>
  </si>
  <si>
    <t>2011-4532</t>
  </si>
  <si>
    <t>BIOLOGY</t>
  </si>
  <si>
    <t>4 DE 84</t>
  </si>
  <si>
    <t>MEDICINE, RESEARCH &amp; EXPERIMENTAL - SCIE</t>
  </si>
  <si>
    <t>1/128</t>
  </si>
  <si>
    <t>E-MEMOIRES DE L ACADEMIE NATIONALE DE CHIRURGIE</t>
  </si>
  <si>
    <t>1634-0647</t>
  </si>
  <si>
    <t>EMERGENCIAS</t>
  </si>
  <si>
    <t>1137-6821</t>
  </si>
  <si>
    <t>EMERGENCY MEDICINE</t>
  </si>
  <si>
    <t>3 DE 24</t>
  </si>
  <si>
    <t>14/150</t>
  </si>
  <si>
    <t>ENDOCRINOLOGIA Y NUTRICION</t>
  </si>
  <si>
    <t>1575-0922</t>
  </si>
  <si>
    <t>ENDOCRINOLOGY &amp; METABOLISM - SCIE;</t>
  </si>
  <si>
    <t>127/138</t>
  </si>
  <si>
    <t>ENDOCRINOLOGY DIABETES AND METABOLISM CASE REPORTS</t>
  </si>
  <si>
    <t>2052-0573</t>
  </si>
  <si>
    <t>ENERGIES</t>
  </si>
  <si>
    <t>1996-1073</t>
  </si>
  <si>
    <t>ENERGY &amp; FUELS</t>
  </si>
  <si>
    <t>45/92</t>
  </si>
  <si>
    <t>88/124</t>
  </si>
  <si>
    <t>ENVIRONMENTAL POLLUTION</t>
  </si>
  <si>
    <t>0269-7491</t>
  </si>
  <si>
    <t>ENVIRONMENTAL SCIENCES - SCIE</t>
  </si>
  <si>
    <t>20/229</t>
  </si>
  <si>
    <t>Environmental research</t>
  </si>
  <si>
    <t>1096-0953</t>
  </si>
  <si>
    <t>ENVIRONMENTAL SCIENCES - SCIE;</t>
  </si>
  <si>
    <t>44/229</t>
  </si>
  <si>
    <t>Environmental science and pollution research international</t>
  </si>
  <si>
    <t>1614-7499</t>
  </si>
  <si>
    <t>79/229</t>
  </si>
  <si>
    <t>10.1007/s11356-017-9220-1</t>
  </si>
  <si>
    <t>MEDLINE:28527144</t>
  </si>
  <si>
    <t>24/126</t>
  </si>
  <si>
    <t>EUROPACE</t>
  </si>
  <si>
    <t>1099-5129</t>
  </si>
  <si>
    <t>31/126</t>
  </si>
  <si>
    <t>Europace</t>
  </si>
  <si>
    <t>1532-2092</t>
  </si>
  <si>
    <t>64/142</t>
  </si>
  <si>
    <t>EUROPEAN ARCHIVES OF OTO-RHINO-LARYNGOLOGY</t>
  </si>
  <si>
    <t>0937-4477</t>
  </si>
  <si>
    <t>17/42</t>
  </si>
  <si>
    <t>EUROPEAN FOOD RESEARCH AND TECHNOLOGY</t>
  </si>
  <si>
    <t>1438-2377</t>
  </si>
  <si>
    <t>FOOD SCIENCE &amp; TECHNOLOGY</t>
  </si>
  <si>
    <t>56/129</t>
  </si>
  <si>
    <t>EUROPEAN GERIATRIC MEDICINE</t>
  </si>
  <si>
    <t>1878-7649</t>
  </si>
  <si>
    <t>42/49</t>
  </si>
  <si>
    <t>2/126</t>
  </si>
  <si>
    <t>European heart journal</t>
  </si>
  <si>
    <t>1522-9645</t>
  </si>
  <si>
    <t>EUROPEAN HEART JOURNAL-ACUTE CARDIOVASCULAR CARE</t>
  </si>
  <si>
    <t>2048-8726</t>
  </si>
  <si>
    <t>EUROPEAN HEART JOURNAL-CARDIOVASCULAR PHARMACOTHERAPY</t>
  </si>
  <si>
    <t>2055-6837</t>
  </si>
  <si>
    <t>EUROPEAN JOURNAL OF ANATOMY</t>
  </si>
  <si>
    <t>1136-4890</t>
  </si>
  <si>
    <t>35/217</t>
  </si>
  <si>
    <t>10/116</t>
  </si>
  <si>
    <t>131/217</t>
  </si>
  <si>
    <t>EUROPEAN JOURNAL OF CARDIO-THORACIC SURGERY</t>
  </si>
  <si>
    <t>1010-7940</t>
  </si>
  <si>
    <t>24/196</t>
  </si>
  <si>
    <t>EUROPEAN JOURNAL OF CARDIOVASCULAR NURSING</t>
  </si>
  <si>
    <t>1474-5151</t>
  </si>
  <si>
    <t>NURSING</t>
  </si>
  <si>
    <t>2/116</t>
  </si>
  <si>
    <t>EUROPEAN JOURNAL OF CLINICAL INVESTIGATION</t>
  </si>
  <si>
    <t>0014-2972</t>
  </si>
  <si>
    <t>34/154</t>
  </si>
  <si>
    <t>MICROBIOLOGY - SCIE;</t>
  </si>
  <si>
    <t>57/124</t>
  </si>
  <si>
    <t>European journal of clinical microbiology &amp; infectious diseases : official publication of the European Society of Clinical Microbiology</t>
  </si>
  <si>
    <t>1435-4373</t>
  </si>
  <si>
    <t>97/256</t>
  </si>
  <si>
    <t>EUROPEAN JOURNAL OF EMERGENCY MEDICINE</t>
  </si>
  <si>
    <t>0969-9546</t>
  </si>
  <si>
    <t>EMERGENCY MEDICINE - SCIE</t>
  </si>
  <si>
    <t>8 DE 24</t>
  </si>
  <si>
    <t>33/138</t>
  </si>
  <si>
    <t>33/70</t>
  </si>
  <si>
    <t>12/126</t>
  </si>
  <si>
    <t>239/257</t>
  </si>
  <si>
    <t>35/166</t>
  </si>
  <si>
    <t>28/154</t>
  </si>
  <si>
    <t>European journal of internal medicine</t>
  </si>
  <si>
    <t>1879-0828</t>
  </si>
  <si>
    <t>103/166</t>
  </si>
  <si>
    <t>European journal of medical genetics</t>
  </si>
  <si>
    <t>40/194</t>
  </si>
  <si>
    <t>EUROPEAN JOURNAL OF NUTRITION</t>
  </si>
  <si>
    <t>1436-6207</t>
  </si>
  <si>
    <t>NUTRITION &amp; DIETETICS - SCIE</t>
  </si>
  <si>
    <t>14/81</t>
  </si>
  <si>
    <t>EUROPEAN JOURNAL OF OBSTETRICS &amp; GYNECOLOGY AND REPRODUCTIVE BIOLOGY</t>
  </si>
  <si>
    <t>0301-2115</t>
  </si>
  <si>
    <t>46/80</t>
  </si>
  <si>
    <t>European journal of orthopaedic surgery &amp; traumatology : orthopedie traumatologie</t>
  </si>
  <si>
    <t>1633-8065</t>
  </si>
  <si>
    <t>48/121</t>
  </si>
  <si>
    <t>127/196</t>
  </si>
  <si>
    <t>53/121</t>
  </si>
  <si>
    <t>98/256</t>
  </si>
  <si>
    <t>EUROPEAN JOURNAL OF PREVENTIVE CARDIOLOGY</t>
  </si>
  <si>
    <t>2047-4873</t>
  </si>
  <si>
    <t>43/126</t>
  </si>
  <si>
    <t>17/24</t>
  </si>
  <si>
    <t>10.1007/s00068-017-0851-1</t>
  </si>
  <si>
    <t>MEDLINE:28980034</t>
  </si>
  <si>
    <t>EUROPEAN NEUROPSYCHOPHARMACOLOGY</t>
  </si>
  <si>
    <t>0924-977X</t>
  </si>
  <si>
    <t>34/194</t>
  </si>
  <si>
    <t>PSYCHIATRY - SCIE</t>
  </si>
  <si>
    <t>52/142</t>
  </si>
  <si>
    <t>3 DE 59</t>
  </si>
  <si>
    <t>EUROPEAN SPINE JOURNAL</t>
  </si>
  <si>
    <t>0940-6719</t>
  </si>
  <si>
    <t>18/76</t>
  </si>
  <si>
    <t>EUROPEAN SURGERY-ACTA CHIRURGICA AUSTRIACA</t>
  </si>
  <si>
    <t>1682-8631</t>
  </si>
  <si>
    <t>188/196</t>
  </si>
  <si>
    <t>1 DE 76</t>
  </si>
  <si>
    <t>EUROPEAN UROLOGY SUPPLEMENTS</t>
  </si>
  <si>
    <t>1569-9056</t>
  </si>
  <si>
    <t>19/76</t>
  </si>
  <si>
    <t>EUROSURVEILLANCE</t>
  </si>
  <si>
    <t>1560-7917</t>
  </si>
  <si>
    <t>INFECTIOUS DISEASES - SCIE</t>
  </si>
  <si>
    <t>5 DE 84</t>
  </si>
  <si>
    <t>13/128</t>
  </si>
  <si>
    <t>EXPERIMENTAL BIOLOGY AND MEDICINE</t>
  </si>
  <si>
    <t>1535-3702</t>
  </si>
  <si>
    <t>MEDICINE, RESEARCHA &amp; EXPERIMENTAL</t>
  </si>
  <si>
    <t>59/128</t>
  </si>
  <si>
    <t>EXPERIMENTAL GERONTOLOGY</t>
  </si>
  <si>
    <t>0531-5565</t>
  </si>
  <si>
    <t>12 DE 49</t>
  </si>
  <si>
    <t>EXPERT OPINION ON DRUG METABOLISM &amp; TOXICOLOGY</t>
  </si>
  <si>
    <t>1742-5255</t>
  </si>
  <si>
    <t>BIOCHEMISTRY &amp; MOLECULAR BIOLOGY - SCIE;</t>
  </si>
  <si>
    <t>132/286</t>
  </si>
  <si>
    <t>EXPERT OPINION ON INVESTIGATIONAL DRUGS</t>
  </si>
  <si>
    <t>1354-3784</t>
  </si>
  <si>
    <t>45/256</t>
  </si>
  <si>
    <t>247/257</t>
  </si>
  <si>
    <t>EXPERT OPINION ON PHARMACOTHERAPY</t>
  </si>
  <si>
    <t>1465-6566</t>
  </si>
  <si>
    <t>48/256</t>
  </si>
  <si>
    <t>EXPERT OPINION ON THERAPEUTIC TARGETS</t>
  </si>
  <si>
    <t>1472-8222</t>
  </si>
  <si>
    <t>26/256</t>
  </si>
  <si>
    <t>EXPERT REVIEW OF ANTICANCER THERAPY</t>
  </si>
  <si>
    <t>1473-7140</t>
  </si>
  <si>
    <t>149/217</t>
  </si>
  <si>
    <t>EXPERT REVIEW OF ANTI-INFECTIVE THERAPY</t>
  </si>
  <si>
    <t>1478-7210</t>
  </si>
  <si>
    <t>78/256</t>
  </si>
  <si>
    <t>63/150</t>
  </si>
  <si>
    <t>40/70</t>
  </si>
  <si>
    <t>Expert review of hematology</t>
  </si>
  <si>
    <t>EXPERT REVIEW OF NEUROTHERAPEUTICS</t>
  </si>
  <si>
    <t>1473-7175</t>
  </si>
  <si>
    <t>64/194</t>
  </si>
  <si>
    <t>120/166</t>
  </si>
  <si>
    <t>82/286</t>
  </si>
  <si>
    <t>FOOD &amp; FUNCTION</t>
  </si>
  <si>
    <t>2042-6496</t>
  </si>
  <si>
    <t>15/129</t>
  </si>
  <si>
    <t>FOOD &amp; NUTRITION RESEARCH</t>
  </si>
  <si>
    <t>1654-6628</t>
  </si>
  <si>
    <t>41/129</t>
  </si>
  <si>
    <t>17/138</t>
  </si>
  <si>
    <t>7 DE 49</t>
  </si>
  <si>
    <t>21/150</t>
  </si>
  <si>
    <t>26/125</t>
  </si>
  <si>
    <t>42/258</t>
  </si>
  <si>
    <t>ANATOMY &amp; MORPHOLOGY</t>
  </si>
  <si>
    <t>2 DE 21</t>
  </si>
  <si>
    <t>33/256</t>
  </si>
  <si>
    <t>PHYSIOLOGY - SCIE</t>
  </si>
  <si>
    <t>15 DE 84</t>
  </si>
  <si>
    <t>PSYCHOLOGY, MULTIDISCIPLINARY</t>
  </si>
  <si>
    <t>33/128</t>
  </si>
  <si>
    <t>Future cardiology</t>
  </si>
  <si>
    <t>1744-8298</t>
  </si>
  <si>
    <t>10.2217/fca-2017-0007</t>
  </si>
  <si>
    <t>MEDLINE:28656778</t>
  </si>
  <si>
    <t>FUTURE MEDICINAL CHEMISTRY</t>
  </si>
  <si>
    <t>1756-8919</t>
  </si>
  <si>
    <t>CHEMICAL, MEDICINAL</t>
  </si>
  <si>
    <t>11 DE 60</t>
  </si>
  <si>
    <t>Future oncology (London, England)</t>
  </si>
  <si>
    <t>152/217</t>
  </si>
  <si>
    <t>FUTURE VIROLOGY</t>
  </si>
  <si>
    <t>1746-0794</t>
  </si>
  <si>
    <t>VIROLOGY - SCIE</t>
  </si>
  <si>
    <t>30/33</t>
  </si>
  <si>
    <t>MEDICINE, GENERAL &amp; INTERNAL - SCIE</t>
  </si>
  <si>
    <t>143/155</t>
  </si>
  <si>
    <t>94/176</t>
  </si>
  <si>
    <t>GASTROENTEROLOGIA Y HEPATOLOGIA</t>
  </si>
  <si>
    <t>72/79</t>
  </si>
  <si>
    <t>GASTROENTEROLOGY</t>
  </si>
  <si>
    <t>0016-5085</t>
  </si>
  <si>
    <t>GASTROENTEROLOGY &amp;HEPATOLOGY</t>
  </si>
  <si>
    <t>1 DE 79</t>
  </si>
  <si>
    <t>GENERAL HOSPITAL PSYCHIATRY</t>
  </si>
  <si>
    <t>0163-8343</t>
  </si>
  <si>
    <t>73/142</t>
  </si>
  <si>
    <t>GENETIC COUNSELING</t>
  </si>
  <si>
    <t>1015-8146</t>
  </si>
  <si>
    <t>164/166</t>
  </si>
  <si>
    <t>GENETIC EPIDEMIOLOGY</t>
  </si>
  <si>
    <t>0741-0395</t>
  </si>
  <si>
    <t>MATHEMATICAL &amp; COMPUTATIONAL BIOLOGY - SCIE;</t>
  </si>
  <si>
    <t>16/57</t>
  </si>
  <si>
    <t>GENETICS AND MOLECULAR BIOLOGY</t>
  </si>
  <si>
    <t>1415-4757</t>
  </si>
  <si>
    <t>144/166</t>
  </si>
  <si>
    <t>10/166</t>
  </si>
  <si>
    <t>GENOME MEDICINE</t>
  </si>
  <si>
    <t>1756-994X</t>
  </si>
  <si>
    <t>13/166</t>
  </si>
  <si>
    <t>GENOME RESEARCH</t>
  </si>
  <si>
    <t>1088-9051</t>
  </si>
  <si>
    <t>4/166</t>
  </si>
  <si>
    <t>GERIATRICS &amp; GERONTOLOGY INTERNATIONAL</t>
  </si>
  <si>
    <t>1444-1586</t>
  </si>
  <si>
    <t>27/46</t>
  </si>
  <si>
    <t>24/259</t>
  </si>
  <si>
    <t>2 DE 79</t>
  </si>
  <si>
    <t>61/80</t>
  </si>
  <si>
    <t>Gynecologic and obstetric investigation</t>
  </si>
  <si>
    <t>6 DE 80</t>
  </si>
  <si>
    <t>4 de 70</t>
  </si>
  <si>
    <t>22/70</t>
  </si>
  <si>
    <t xml:space="preserve">Haemophilia </t>
  </si>
  <si>
    <t>79/194</t>
  </si>
  <si>
    <t>HEALTH &amp; PLACE</t>
  </si>
  <si>
    <t>1353-8292</t>
  </si>
  <si>
    <t>49/176</t>
  </si>
  <si>
    <t>HEART</t>
  </si>
  <si>
    <t>1355-6037</t>
  </si>
  <si>
    <t>17/126</t>
  </si>
  <si>
    <t>26/126</t>
  </si>
  <si>
    <t>4DE 79</t>
  </si>
  <si>
    <t>Hernia : the journal of hernias and abdominal wall surgery</t>
  </si>
  <si>
    <t>1265-4906</t>
  </si>
  <si>
    <t>89/196</t>
  </si>
  <si>
    <t>52/76</t>
  </si>
  <si>
    <t>Hipertension y riesgo vascular</t>
  </si>
  <si>
    <t>1989-4805</t>
  </si>
  <si>
    <t>63/84</t>
  </si>
  <si>
    <t>26/84</t>
  </si>
  <si>
    <t>HLA</t>
  </si>
  <si>
    <t>2059-2302</t>
  </si>
  <si>
    <t>54/121</t>
  </si>
  <si>
    <t>HUMAN GENETICS</t>
  </si>
  <si>
    <t>0340-6717</t>
  </si>
  <si>
    <t>28/166</t>
  </si>
  <si>
    <t>46/286</t>
  </si>
  <si>
    <t>Human molecular genetics</t>
  </si>
  <si>
    <t>46/290</t>
  </si>
  <si>
    <t>29/167</t>
  </si>
  <si>
    <t>Human mutation</t>
  </si>
  <si>
    <t>HUMAN REPRODUCTION UPDATE</t>
  </si>
  <si>
    <t>1355-4786</t>
  </si>
  <si>
    <t>1 de 80</t>
  </si>
  <si>
    <t>PERIPHERAL VASCULAR DISEASE</t>
  </si>
  <si>
    <t>3 DE 63</t>
  </si>
  <si>
    <t>16/63</t>
  </si>
  <si>
    <t>IEEE SYSTEMS JOURNAL</t>
  </si>
  <si>
    <t>1932-8184</t>
  </si>
  <si>
    <t>COMPUTER SCIENCE, INFORMATION SYSTEMS - SCIE;</t>
  </si>
  <si>
    <t>11/146</t>
  </si>
  <si>
    <t>IEEE TRANSACTIONS ON VEHICULAR TECHNOLOGY</t>
  </si>
  <si>
    <t>0018-9545</t>
  </si>
  <si>
    <t>ENGINEERING, ELECTRICAL &amp; ELECTRONIC - SCIE;</t>
  </si>
  <si>
    <t>32/260</t>
  </si>
  <si>
    <t>88/151</t>
  </si>
  <si>
    <t>82/151</t>
  </si>
  <si>
    <t>54/151</t>
  </si>
  <si>
    <t>10 DE 26</t>
  </si>
  <si>
    <t>85/151</t>
  </si>
  <si>
    <t>IMMUNOTHERAPY</t>
  </si>
  <si>
    <t>1750-743X</t>
  </si>
  <si>
    <t>90/150</t>
  </si>
  <si>
    <t>INDIAN JOURNAL OF PLASTIC SURGERY</t>
  </si>
  <si>
    <t>0970-0358</t>
  </si>
  <si>
    <t>44/84</t>
  </si>
  <si>
    <t>INFLAMMATORY BOWEL DISEASES</t>
  </si>
  <si>
    <t>1078-0998</t>
  </si>
  <si>
    <t>15/79</t>
  </si>
  <si>
    <t>INTERNAL MEDICINE JOURNAL</t>
  </si>
  <si>
    <t>1444-0903</t>
  </si>
  <si>
    <t>52/154</t>
  </si>
  <si>
    <t>INTERNATIONAL ARCHIVES OF ALLERGY AND IMMUNOLOGY</t>
  </si>
  <si>
    <t>1018-2438</t>
  </si>
  <si>
    <t>17/26</t>
  </si>
  <si>
    <t>34/255</t>
  </si>
  <si>
    <t>54/77</t>
  </si>
  <si>
    <t>NUTRITION &amp; DIETETICS - SCIE;</t>
  </si>
  <si>
    <t>13 DE 81</t>
  </si>
  <si>
    <t>24/217</t>
  </si>
  <si>
    <t>16/126</t>
  </si>
  <si>
    <t>International journal of cell biology</t>
  </si>
  <si>
    <t>1687-8876</t>
  </si>
  <si>
    <t>INTERNATIONAL JOURNAL OF CLINICAL PHARMACY</t>
  </si>
  <si>
    <t>2210-7703</t>
  </si>
  <si>
    <t>196/256</t>
  </si>
  <si>
    <t>44/155</t>
  </si>
  <si>
    <t>INTERNATIONAL JOURNAL OF CHRONIC OBSTRUCTIVE PULMONARY DISEASE</t>
  </si>
  <si>
    <t>1178-2005</t>
  </si>
  <si>
    <t>20/59</t>
  </si>
  <si>
    <t>INTERNATIONAL JOURNAL OF ENVIRONMENTAL RESEARCH AND PUBLIC HEALTH</t>
  </si>
  <si>
    <t>1660-4601</t>
  </si>
  <si>
    <t>101/209</t>
  </si>
  <si>
    <t>INTERNATIONAL JOURNAL OF GASTRONOMY AND FOOD SCIENCE</t>
  </si>
  <si>
    <t>1878-450X</t>
  </si>
  <si>
    <t>17/49</t>
  </si>
  <si>
    <t>30/80</t>
  </si>
  <si>
    <t>36/80</t>
  </si>
  <si>
    <t>INTERNATIONAL JOURNAL OF HYGIENE AND ENVIRONMENTAL HEALTH</t>
  </si>
  <si>
    <t>1438-4639</t>
  </si>
  <si>
    <t>15/176</t>
  </si>
  <si>
    <t>INTERNATIONAL JOURNAL OF IMMUNOGENETICS</t>
  </si>
  <si>
    <t>1744-3121</t>
  </si>
  <si>
    <t>GENETICS &amp; HEREDITY - SCIE;</t>
  </si>
  <si>
    <t>147/166</t>
  </si>
  <si>
    <t>INTERNATIONAL JOURNAL OF INFECTIOUS DISEASES</t>
  </si>
  <si>
    <t>1201-9712</t>
  </si>
  <si>
    <t>42/84</t>
  </si>
  <si>
    <t>116/286</t>
  </si>
  <si>
    <t>50/59</t>
  </si>
  <si>
    <t>INTERNATIONAL JOURNAL OF PEDIATRIC OTORHINOLARYNGOLOGY</t>
  </si>
  <si>
    <t>0165-5876</t>
  </si>
  <si>
    <t>25/42</t>
  </si>
  <si>
    <t>58/176</t>
  </si>
  <si>
    <t>RADIOLOGY, NUCLEAR MEDICINE &amp; MEDICAL IMAGING - SCIE;</t>
  </si>
  <si>
    <t>10/127</t>
  </si>
  <si>
    <t>23/63</t>
  </si>
  <si>
    <t>69/79</t>
  </si>
  <si>
    <t>INTERNATIONAL JOURNAL OF SYSTEMATIC AND EVOLUTIONARY MICROBIOLOGY</t>
  </si>
  <si>
    <t>1466-5026</t>
  </si>
  <si>
    <t>75/124</t>
  </si>
  <si>
    <t>INTERNATIONAL JOURNAL OF TUBERCULOSIS AND LUNG DISEASE</t>
  </si>
  <si>
    <t>1027-3719</t>
  </si>
  <si>
    <t>INVESTIGACION CLINICA</t>
  </si>
  <si>
    <t>0535-5133</t>
  </si>
  <si>
    <t>120/128</t>
  </si>
  <si>
    <t>65/256</t>
  </si>
  <si>
    <t>7/126</t>
  </si>
  <si>
    <t>20/84</t>
  </si>
  <si>
    <t>JAMA CARDIOLOGY</t>
  </si>
  <si>
    <t>2380-6583</t>
  </si>
  <si>
    <t>JAMA DERMATOLOGY</t>
  </si>
  <si>
    <t>2168-6068</t>
  </si>
  <si>
    <t>3 DE 61</t>
  </si>
  <si>
    <t>53/197</t>
  </si>
  <si>
    <t>JAMA-JOURNAL OF THE AMERICAN MEDICAL ASSOCIATION</t>
  </si>
  <si>
    <t>0098-7484</t>
  </si>
  <si>
    <t>3/154</t>
  </si>
  <si>
    <t>2192-8312</t>
  </si>
  <si>
    <t>Journal of acquired immune deficiency syndromes (1999)</t>
  </si>
  <si>
    <t>1944-7884</t>
  </si>
  <si>
    <t>JOURNAL OF ACUTE DISEASE</t>
  </si>
  <si>
    <t>2221-6189</t>
  </si>
  <si>
    <t>JOURNAL OF AEROSOL MEDICINE AND PULMONARY DRUG DELIVERY</t>
  </si>
  <si>
    <t>1941-2711</t>
  </si>
  <si>
    <t>31/59</t>
  </si>
  <si>
    <t>JOURNAL OF AGRICULTURAL AND FOOD CHEMISTRY</t>
  </si>
  <si>
    <t>0021-8561</t>
  </si>
  <si>
    <t>AGRICULTURE, MULTIDISCIPLINARY - SCIE;</t>
  </si>
  <si>
    <t>2 DE 56</t>
  </si>
  <si>
    <t>JOURNAL OF ALZHEIMERS DISEASE</t>
  </si>
  <si>
    <t>1387-2877</t>
  </si>
  <si>
    <t>77/258</t>
  </si>
  <si>
    <t>6/150</t>
  </si>
  <si>
    <t>3 DE 26</t>
  </si>
  <si>
    <t>JOURNAL OF ANTIBIOTICS</t>
  </si>
  <si>
    <t>0021-8820</t>
  </si>
  <si>
    <t>74/158</t>
  </si>
  <si>
    <t>23/256</t>
  </si>
  <si>
    <t>JOURNAL OF APPLIED CLINICAL MEDICAL PHYSICS</t>
  </si>
  <si>
    <t>1526-9914</t>
  </si>
  <si>
    <t>92/126</t>
  </si>
  <si>
    <t>JOURNAL OF APPLIED ECONOMICS</t>
  </si>
  <si>
    <t>1514-0326</t>
  </si>
  <si>
    <t>ECONOMICS - SSCI</t>
  </si>
  <si>
    <t>289/347</t>
  </si>
  <si>
    <t>JOURNAL OF APPLIED ICHTHYOLOGY</t>
  </si>
  <si>
    <t>0175-8659</t>
  </si>
  <si>
    <t>FISHERIES - SCIE;</t>
  </si>
  <si>
    <t>34/50</t>
  </si>
  <si>
    <t>JOURNAL OF ARTHROPLASTY</t>
  </si>
  <si>
    <t>0883-5403</t>
  </si>
  <si>
    <t>9 DE 76</t>
  </si>
  <si>
    <t>JOURNAL OF BACK AND MUSCULOSKELETAL REHABILITATION</t>
  </si>
  <si>
    <t>1053-8127</t>
  </si>
  <si>
    <t>56/76</t>
  </si>
  <si>
    <t>Journal of biological chemistry</t>
  </si>
  <si>
    <t>74/290</t>
  </si>
  <si>
    <t>JOURNAL OF BIOMEDICAL MATERIALS RESEARCH PART A</t>
  </si>
  <si>
    <t>1549-3296</t>
  </si>
  <si>
    <t>21/77</t>
  </si>
  <si>
    <t>Journal of bone and joint surgery. American volume</t>
  </si>
  <si>
    <t>2 DE 76</t>
  </si>
  <si>
    <t>JOURNAL OF BONE AND MINERAL METABOLISM</t>
  </si>
  <si>
    <t>0914-8779</t>
  </si>
  <si>
    <t>88/138</t>
  </si>
  <si>
    <t>124/197</t>
  </si>
  <si>
    <t>85/217</t>
  </si>
  <si>
    <t>JOURNAL OF CANCER RESEARCH AND THERAPEUTICS</t>
  </si>
  <si>
    <t>0973-1482</t>
  </si>
  <si>
    <t>211/276</t>
  </si>
  <si>
    <t>JOURNAL OF CARDIOLOGY</t>
  </si>
  <si>
    <t>0914-5087</t>
  </si>
  <si>
    <t>57/126</t>
  </si>
  <si>
    <t>JOURNAL OF CARDIOVASCULAR PHARMACOLOGY AND THERAPEUTICS</t>
  </si>
  <si>
    <t>1074-2484</t>
  </si>
  <si>
    <t>52/126</t>
  </si>
  <si>
    <t>JOURNAL OF CARDIOVASCULAR SURGERY</t>
  </si>
  <si>
    <t>0021-9509</t>
  </si>
  <si>
    <t>78/196</t>
  </si>
  <si>
    <t>61/190</t>
  </si>
  <si>
    <t>20/128</t>
  </si>
  <si>
    <t>q1</t>
  </si>
  <si>
    <t>22/138</t>
  </si>
  <si>
    <t>01 Jan 2017</t>
  </si>
  <si>
    <t>10.1177/0271678X17708917</t>
  </si>
  <si>
    <t>MEDLINE:28524762</t>
  </si>
  <si>
    <t>Journal of clinical and experimental dentistry</t>
  </si>
  <si>
    <t>1989-5488</t>
  </si>
  <si>
    <t>JOURNAL OF CLINICAL ANESTHESIA</t>
  </si>
  <si>
    <t>0952-8180</t>
  </si>
  <si>
    <t>23 DE 31</t>
  </si>
  <si>
    <t>20/138</t>
  </si>
  <si>
    <t>JOURNAL OF CLINICAL GASTROENTEROLOGY</t>
  </si>
  <si>
    <t>0192-0790</t>
  </si>
  <si>
    <t>30/79</t>
  </si>
  <si>
    <t>JOURNAL OF CLINICAL HYPERTENSION</t>
  </si>
  <si>
    <t>1524-6175</t>
  </si>
  <si>
    <t>25/63</t>
  </si>
  <si>
    <t>JOURNAL OF CLINICAL IMMUNOLOGY</t>
  </si>
  <si>
    <t>0271-9142</t>
  </si>
  <si>
    <t>64/150</t>
  </si>
  <si>
    <t>JOURNAL OF CLINICAL INVESTIGATION</t>
  </si>
  <si>
    <t>0021-9738</t>
  </si>
  <si>
    <t>4/128</t>
  </si>
  <si>
    <t>34/125</t>
  </si>
  <si>
    <t>JOURNAL OF CLINICAL NEUROSCIENCE</t>
  </si>
  <si>
    <t>0967-5868</t>
  </si>
  <si>
    <t>q4</t>
  </si>
  <si>
    <t>146/194</t>
  </si>
  <si>
    <t>5/217</t>
  </si>
  <si>
    <t>JOURNAL OF CLINICAL PATHOLOGY</t>
  </si>
  <si>
    <t>0021-9746</t>
  </si>
  <si>
    <t>22/79</t>
  </si>
  <si>
    <t>JOURNAL OF CLINICAL PHARMACY AND THERAPEUTICS</t>
  </si>
  <si>
    <t>0269-4727</t>
  </si>
  <si>
    <t>187/256</t>
  </si>
  <si>
    <t>JOURNAL OF CLINICAL SLEEP MEDICINE</t>
  </si>
  <si>
    <t>1550-9389</t>
  </si>
  <si>
    <t>56/194</t>
  </si>
  <si>
    <t>15/33</t>
  </si>
  <si>
    <t>JOURNAL OF COMPARATIVE NEUROLOGY</t>
  </si>
  <si>
    <t>0021-9967</t>
  </si>
  <si>
    <t>6/162</t>
  </si>
  <si>
    <t>JOURNAL OF CYSTIC FIBROSIS</t>
  </si>
  <si>
    <t>1569-1993</t>
  </si>
  <si>
    <t>8 DE 59</t>
  </si>
  <si>
    <t>JOURNAL OF CHEMOTHERAPY</t>
  </si>
  <si>
    <t>1120-009X</t>
  </si>
  <si>
    <t>182/217</t>
  </si>
  <si>
    <t>Journal of dermatological treatment</t>
  </si>
  <si>
    <t>1471-1753</t>
  </si>
  <si>
    <t>29/63</t>
  </si>
  <si>
    <t>74/138</t>
  </si>
  <si>
    <t>JOURNAL OF ENDOCRINOLOGICAL INVESTIGATION</t>
  </si>
  <si>
    <t>0391-4097</t>
  </si>
  <si>
    <t>79/138</t>
  </si>
  <si>
    <t>JOURNAL OF EPIDEMIOLOGY AND COMMUNITY HEALTH</t>
  </si>
  <si>
    <t>0143-005X</t>
  </si>
  <si>
    <t>PUBLIC, ENVIRONMENTAL &amp; OCCUPATIONAL HEALTH</t>
  </si>
  <si>
    <t>27/176</t>
  </si>
  <si>
    <t>Journal of evaluation in clinical practice</t>
  </si>
  <si>
    <t>83/155</t>
  </si>
  <si>
    <t>Journal of exercise rehabilitation</t>
  </si>
  <si>
    <t>2288-176X</t>
  </si>
  <si>
    <t>7/151</t>
  </si>
  <si>
    <t>JOURNAL OF FUNCTIONAL FOODS</t>
  </si>
  <si>
    <t>1756-4646</t>
  </si>
  <si>
    <t>FOOD SCIENCE &amp; TECHNOLOGY - SCIE</t>
  </si>
  <si>
    <t>18/129</t>
  </si>
  <si>
    <t>JOURNAL OF GASTROENTEROLOGY AND HEPATOLOGY</t>
  </si>
  <si>
    <t>0815-9319</t>
  </si>
  <si>
    <t>26/79</t>
  </si>
  <si>
    <t>JOURNAL OF GENERAL VIROLOGY</t>
  </si>
  <si>
    <t>0022-1317</t>
  </si>
  <si>
    <t>16 DE 33</t>
  </si>
  <si>
    <t>107/167</t>
  </si>
  <si>
    <t>Journal of geriatric cardiology : JGC</t>
  </si>
  <si>
    <t>86/126</t>
  </si>
  <si>
    <t>JOURNAL OF GYNECOLOGIC ONCOLOGY</t>
  </si>
  <si>
    <t>2005-0380</t>
  </si>
  <si>
    <t>6 DE 65</t>
  </si>
  <si>
    <t>JOURNAL OF HEADACHE AND PAIN</t>
  </si>
  <si>
    <t>1129-2369</t>
  </si>
  <si>
    <t>48/194</t>
  </si>
  <si>
    <t>5 DE 79</t>
  </si>
  <si>
    <t>JOURNAL OF HIGH ENERGY PHYSICS</t>
  </si>
  <si>
    <t>1029-8479</t>
  </si>
  <si>
    <t>PHYSICS, PARTICLES &amp; FIELDS - SCIE</t>
  </si>
  <si>
    <t>3 DE 29</t>
  </si>
  <si>
    <t>85/166</t>
  </si>
  <si>
    <t>12 DE 63</t>
  </si>
  <si>
    <t>34/151</t>
  </si>
  <si>
    <t>JOURNAL OF IMMUNOTOXICOLOGY</t>
  </si>
  <si>
    <t>1547-691X</t>
  </si>
  <si>
    <t>TOXICOLOGY - SCIE</t>
  </si>
  <si>
    <t>58/92</t>
  </si>
  <si>
    <t>JOURNAL OF INFECTION</t>
  </si>
  <si>
    <t>0163-4453</t>
  </si>
  <si>
    <t>16/84</t>
  </si>
  <si>
    <t>7 DE 84</t>
  </si>
  <si>
    <t>25/128</t>
  </si>
  <si>
    <t>JOURNAL OF INTERVENTIONAL CARDIOLOGY</t>
  </si>
  <si>
    <t>0896-4327</t>
  </si>
  <si>
    <t>78/126</t>
  </si>
  <si>
    <t>74/150</t>
  </si>
  <si>
    <t>2 DE 63</t>
  </si>
  <si>
    <t>JOURNAL OF JESUIT STUDIES</t>
  </si>
  <si>
    <t>2214-1324</t>
  </si>
  <si>
    <t>CELL BIOLOGY - SCIE;</t>
  </si>
  <si>
    <t>69/190</t>
  </si>
  <si>
    <t>JOURNAL OF MATERIALS SCIENCE-MATERIALS IN MEDICINE</t>
  </si>
  <si>
    <t>0957-4530</t>
  </si>
  <si>
    <t>29/77</t>
  </si>
  <si>
    <t>JOURNAL OF MATERNAL-FETAL &amp; NEONATAL MEDICINE</t>
  </si>
  <si>
    <t>1476-7058</t>
  </si>
  <si>
    <t>45/80</t>
  </si>
  <si>
    <t>20/167</t>
  </si>
  <si>
    <t>24 DE 34</t>
  </si>
  <si>
    <t>JOURNAL OF MEDICINAL CHEMISTRY</t>
  </si>
  <si>
    <t>0022-2623</t>
  </si>
  <si>
    <t>3 DE 60</t>
  </si>
  <si>
    <t>JOURNAL OF MINIMAL ACCESS SURGERY</t>
  </si>
  <si>
    <t>0972-9941</t>
  </si>
  <si>
    <t>128/196</t>
  </si>
  <si>
    <t>16/80</t>
  </si>
  <si>
    <t>11 DE 79</t>
  </si>
  <si>
    <t>77/290</t>
  </si>
  <si>
    <t>NEUROIMAGING</t>
  </si>
  <si>
    <t>5 DE 14</t>
  </si>
  <si>
    <t>70/194</t>
  </si>
  <si>
    <t>OPHTHALMOLOGY - SCIE;</t>
  </si>
  <si>
    <t>27/59</t>
  </si>
  <si>
    <t>10.1097/WNO.0000000000000571</t>
  </si>
  <si>
    <t>MEDLINE:28885450</t>
  </si>
  <si>
    <t>108/259</t>
  </si>
  <si>
    <t>JOURNAL OF NUCLEAR MEDICINE</t>
  </si>
  <si>
    <t>0161-5505</t>
  </si>
  <si>
    <t>5 DE 126</t>
  </si>
  <si>
    <t>JOURNAL OF NUTRITION HEALTH &amp; AGING</t>
  </si>
  <si>
    <t>1279-7707</t>
  </si>
  <si>
    <t>GERIATRICS &amp; GERONTOLOGY - SCIE;</t>
  </si>
  <si>
    <t>35/81</t>
  </si>
  <si>
    <t>76/80</t>
  </si>
  <si>
    <t>JOURNAL OF OCCUPATIONAL HEALTH</t>
  </si>
  <si>
    <t>1341-9145</t>
  </si>
  <si>
    <t>87/176</t>
  </si>
  <si>
    <t>JOURNAL OF ONCOLOGY</t>
  </si>
  <si>
    <t>1687-8450</t>
  </si>
  <si>
    <t>JOURNAL OF PAEDIATRICS AND CHILD HEALTH</t>
  </si>
  <si>
    <t>1034-4810</t>
  </si>
  <si>
    <t>64/121</t>
  </si>
  <si>
    <t>JOURNAL OF PARENTERAL AND ENTERAL NUTRITION</t>
  </si>
  <si>
    <t>0148-6071</t>
  </si>
  <si>
    <t>15/81</t>
  </si>
  <si>
    <t>3 DE 79</t>
  </si>
  <si>
    <t>80/121</t>
  </si>
  <si>
    <t>18/121</t>
  </si>
  <si>
    <t>JOURNAL OF PEDIATRIC OPHTHALMOLOGY &amp; STRABISMUS</t>
  </si>
  <si>
    <t>0191-3913</t>
  </si>
  <si>
    <t>103/121</t>
  </si>
  <si>
    <t>6/121</t>
  </si>
  <si>
    <t>JOURNAL OF PEDIATRICS REVIEW</t>
  </si>
  <si>
    <t>2322-4398</t>
  </si>
  <si>
    <t>JOURNAL OF PHYSICAL CHEMISTRY LETTERS</t>
  </si>
  <si>
    <t>1948-7185</t>
  </si>
  <si>
    <t>PHYSICS, ATOMIC, MOLECULAR &amp; CHEMICAL - SCIE;</t>
  </si>
  <si>
    <t>1 DE 35</t>
  </si>
  <si>
    <t>9 DE 84</t>
  </si>
  <si>
    <t>UROLOGY &amp; NEPHROLOGY - SCIE;</t>
  </si>
  <si>
    <t>JOURNAL OF REPRODUCTIVE MEDICINE</t>
  </si>
  <si>
    <t>0024-7758</t>
  </si>
  <si>
    <t>74/80</t>
  </si>
  <si>
    <t>13 DE 30</t>
  </si>
  <si>
    <t>JOURNAL OF SEXUAL MEDICINE</t>
  </si>
  <si>
    <t>1743-6095</t>
  </si>
  <si>
    <t>23/76</t>
  </si>
  <si>
    <t>215/258</t>
  </si>
  <si>
    <t>JOURNAL OF SURGICAL ONCOLOGY</t>
  </si>
  <si>
    <t>0022-4790</t>
  </si>
  <si>
    <t>43/196</t>
  </si>
  <si>
    <t>JOURNAL OF THE AMERICAN ASSOCIATION FOR LABORATORY ANIMAL SCIENCE</t>
  </si>
  <si>
    <t>1559-6109</t>
  </si>
  <si>
    <t>71/162</t>
  </si>
  <si>
    <t>1/126</t>
  </si>
  <si>
    <t>37/126</t>
  </si>
  <si>
    <t>4 DE 49</t>
  </si>
  <si>
    <t>JOURNAL OF THE AMERICAN SOCIETY OF HYPERTENSION</t>
  </si>
  <si>
    <t>1933-1711</t>
  </si>
  <si>
    <t>24/63</t>
  </si>
  <si>
    <t>3 DE 76</t>
  </si>
  <si>
    <t>9 DE 63</t>
  </si>
  <si>
    <t>6 DE 84</t>
  </si>
  <si>
    <t>JOURNAL OF THE NATIONAL CANCER INSTITUTE</t>
  </si>
  <si>
    <t>0027-8874</t>
  </si>
  <si>
    <t>9/217</t>
  </si>
  <si>
    <t>JOURNAL OF THE NATIONAL COMPREHENSIVE CANCER NETWORK</t>
  </si>
  <si>
    <t>1540-1405</t>
  </si>
  <si>
    <t>56/217</t>
  </si>
  <si>
    <t>JOURNAL OF THE NEUROLOGICAL SCIENCES</t>
  </si>
  <si>
    <t>0022-510X</t>
  </si>
  <si>
    <t>170/258</t>
  </si>
  <si>
    <t>103/194</t>
  </si>
  <si>
    <t>JOURNAL OF THROMBOSIS AND HAEMOSTASIS</t>
  </si>
  <si>
    <t>1538-7933</t>
  </si>
  <si>
    <t>13/70</t>
  </si>
  <si>
    <t>42/70</t>
  </si>
  <si>
    <t>JOURNAL OF TRANSLATIONAL MEDICINE</t>
  </si>
  <si>
    <t>1479-5876</t>
  </si>
  <si>
    <t>30/128</t>
  </si>
  <si>
    <t>JOURNAL OF TRAUMA AND ACUTE CARE SURGERY</t>
  </si>
  <si>
    <t>2163-0755</t>
  </si>
  <si>
    <t>33/196</t>
  </si>
  <si>
    <t>JOURNAL OF TRAVEL MEDICINE</t>
  </si>
  <si>
    <t>1195-1982</t>
  </si>
  <si>
    <t>58/154</t>
  </si>
  <si>
    <t>JOURNAL OF ULTRASOUND IN MEDICINE</t>
  </si>
  <si>
    <t>0278-4297</t>
  </si>
  <si>
    <t>80/126</t>
  </si>
  <si>
    <t>GASTROENTEROLOGY &amp; HEPATOLOGY - SCIE;</t>
  </si>
  <si>
    <t>16/79</t>
  </si>
  <si>
    <t>JOURNAL OF VIROLOGY</t>
  </si>
  <si>
    <t>0022-538X</t>
  </si>
  <si>
    <t>Journal of virus eradication</t>
  </si>
  <si>
    <t>2055-6640</t>
  </si>
  <si>
    <t>OTORHINOLARYNGOLOGY - SCIE</t>
  </si>
  <si>
    <t>22/42</t>
  </si>
  <si>
    <t>60/176</t>
  </si>
  <si>
    <t>JOURNALS OF GERONTOLOGY SERIES A-BIOLOGICAL SCIENCES AND MEDICAL SCIENCES</t>
  </si>
  <si>
    <t>1079-5006</t>
  </si>
  <si>
    <t>3 DE 49</t>
  </si>
  <si>
    <t>MULTIDISCIPLINARY SCIENCES</t>
  </si>
  <si>
    <t>28/64</t>
  </si>
  <si>
    <t>KIDNEY &amp; BLOOD PRESSURE RESEARCH</t>
  </si>
  <si>
    <t>1420-4096</t>
  </si>
  <si>
    <t>21/76</t>
  </si>
  <si>
    <t>Laboratory animals</t>
  </si>
  <si>
    <t>1758-1117</t>
  </si>
  <si>
    <t>VETERINARY SCIENCES - SCIE;</t>
  </si>
  <si>
    <t>33/136</t>
  </si>
  <si>
    <t>9 DE 79</t>
  </si>
  <si>
    <t>2/154</t>
  </si>
  <si>
    <t>1/138</t>
  </si>
  <si>
    <t>LANCET INFECTIOUS DISEASES</t>
  </si>
  <si>
    <t>1473-3099</t>
  </si>
  <si>
    <t>1 DE 84</t>
  </si>
  <si>
    <t>LANCET NEUROLOGY</t>
  </si>
  <si>
    <t>1474-4422</t>
  </si>
  <si>
    <t>1/194</t>
  </si>
  <si>
    <t>32/70</t>
  </si>
  <si>
    <t>45/128</t>
  </si>
  <si>
    <t>LIPIDS IN HEALTH AND DISEASE</t>
  </si>
  <si>
    <t>1476-511X</t>
  </si>
  <si>
    <t>204/286</t>
  </si>
  <si>
    <t>LIVER INTERNATIONAL</t>
  </si>
  <si>
    <t>1478-3223</t>
  </si>
  <si>
    <t>17/79</t>
  </si>
  <si>
    <t>LUNG CANCER</t>
  </si>
  <si>
    <t>0169-5002</t>
  </si>
  <si>
    <t>11 DE 59</t>
  </si>
  <si>
    <t>LUNG INDIA</t>
  </si>
  <si>
    <t>0970-2113</t>
  </si>
  <si>
    <t>LYMPHATIC RESEARCH AND BIOLOGY</t>
  </si>
  <si>
    <t>1539-6851</t>
  </si>
  <si>
    <t>91/128</t>
  </si>
  <si>
    <t>MATURITAS</t>
  </si>
  <si>
    <t>0378-5122</t>
  </si>
  <si>
    <t>11 DE 80</t>
  </si>
  <si>
    <t>12/154</t>
  </si>
  <si>
    <t>MECHANISMS OF AGEING AND DEVELOPMENT</t>
  </si>
  <si>
    <t>0047-6374</t>
  </si>
  <si>
    <t>15/49</t>
  </si>
  <si>
    <t>MEDCHEMCOMM</t>
  </si>
  <si>
    <t>2040-2503</t>
  </si>
  <si>
    <t>CHEMISTRY, MEDICINAL - SCIE;</t>
  </si>
  <si>
    <t>28/60</t>
  </si>
  <si>
    <t>91/154</t>
  </si>
  <si>
    <t>31/33</t>
  </si>
  <si>
    <t>10.1016/j.medin.2017.07.010</t>
  </si>
  <si>
    <t>MEDLINE:28923699</t>
  </si>
  <si>
    <t>Medicine</t>
  </si>
  <si>
    <t>MEDLINE:28984751</t>
  </si>
  <si>
    <t>SPORT SCIENCES - SCIE</t>
  </si>
  <si>
    <t>6 DE 81</t>
  </si>
  <si>
    <t>MEDWAVE</t>
  </si>
  <si>
    <t>0717-6384</t>
  </si>
  <si>
    <t>MELANOMA RESEARCH</t>
  </si>
  <si>
    <t>0960-8931</t>
  </si>
  <si>
    <t>17/63</t>
  </si>
  <si>
    <t>Methods in molecular medicine</t>
  </si>
  <si>
    <t>1543-1894</t>
  </si>
  <si>
    <t>MICROBIAL BIOTECHNOLOGY</t>
  </si>
  <si>
    <t>1751-7907</t>
  </si>
  <si>
    <t>36/124</t>
  </si>
  <si>
    <t>ANESTHESIOLOGY</t>
  </si>
  <si>
    <t>12 DE 31</t>
  </si>
  <si>
    <t>MINERVA CARDIOANGIOLOGICA</t>
  </si>
  <si>
    <t>0026-4725</t>
  </si>
  <si>
    <t>120/126</t>
  </si>
  <si>
    <t>MITOCHONDRION</t>
  </si>
  <si>
    <t>1567-7249</t>
  </si>
  <si>
    <t>81/189</t>
  </si>
  <si>
    <t>PATHOLOGY - SCIE</t>
  </si>
  <si>
    <t>MOLECULAR AND CELLULAR BIOLOGY</t>
  </si>
  <si>
    <t>0270-7306</t>
  </si>
  <si>
    <t>67/286</t>
  </si>
  <si>
    <t xml:space="preserve"> ENDOCRINOLOGY &amp; METABOLISM - SCIE;</t>
  </si>
  <si>
    <t>42/138</t>
  </si>
  <si>
    <t>MOLECULAR CANCER THERAPEUTICS</t>
  </si>
  <si>
    <t>1535-7163</t>
  </si>
  <si>
    <t>36/217</t>
  </si>
  <si>
    <t>110/167</t>
  </si>
  <si>
    <t>31/128</t>
  </si>
  <si>
    <t>MOLECULAR NEUROBIOLOGY</t>
  </si>
  <si>
    <t>0893-7648</t>
  </si>
  <si>
    <t>25/258</t>
  </si>
  <si>
    <t>MOLECULAR NUTRITION &amp; FOOD RESEARCH</t>
  </si>
  <si>
    <t>1613-4125</t>
  </si>
  <si>
    <t>7/129</t>
  </si>
  <si>
    <t>40/217</t>
  </si>
  <si>
    <t>MOLECULAR PSYCHIATRY</t>
  </si>
  <si>
    <t>1359-4184</t>
  </si>
  <si>
    <t>7/286</t>
  </si>
  <si>
    <t>MOLECULAR VISION</t>
  </si>
  <si>
    <t>1090-0535</t>
  </si>
  <si>
    <t>25/59</t>
  </si>
  <si>
    <t>19/151</t>
  </si>
  <si>
    <t>27/194</t>
  </si>
  <si>
    <t>MUSCLE &amp; NERVE</t>
  </si>
  <si>
    <t>0148-639X</t>
  </si>
  <si>
    <t>87/194</t>
  </si>
  <si>
    <t>Musculoskeletal science &amp; practice</t>
  </si>
  <si>
    <t>16 Jan 2017</t>
  </si>
  <si>
    <t>10.1016/j.msksp.2017.01.004</t>
  </si>
  <si>
    <t>MEDLINE:28171774</t>
  </si>
  <si>
    <t>MYCOSES</t>
  </si>
  <si>
    <t>0933-7407</t>
  </si>
  <si>
    <t>Mycoses</t>
  </si>
  <si>
    <t>1439-0507</t>
  </si>
  <si>
    <t>NATURE</t>
  </si>
  <si>
    <t>0028-0836</t>
  </si>
  <si>
    <t>MULTIDISCIPLINARY SCIENCES - SCIE</t>
  </si>
  <si>
    <t>1 DE 64</t>
  </si>
  <si>
    <t>3 DE 64</t>
  </si>
  <si>
    <t>2 DE 166</t>
  </si>
  <si>
    <t>2/286</t>
  </si>
  <si>
    <t>NATURE METHODS</t>
  </si>
  <si>
    <t>1548-7091</t>
  </si>
  <si>
    <t>BIOCHEMICAL RESEARCH METHODS - SCIE</t>
  </si>
  <si>
    <t>1 DE 77</t>
  </si>
  <si>
    <t>NATURE REVIEWS CANCER</t>
  </si>
  <si>
    <t>1474-175X</t>
  </si>
  <si>
    <t>2/217</t>
  </si>
  <si>
    <t>4/126</t>
  </si>
  <si>
    <t>NATURE REVIEWS CLINICAL ONCOLOGY</t>
  </si>
  <si>
    <t>1759-4774</t>
  </si>
  <si>
    <t>6/217</t>
  </si>
  <si>
    <t>NATURE REVIEWS RHEUMATOLOGY</t>
  </si>
  <si>
    <t>1759-4790</t>
  </si>
  <si>
    <t xml:space="preserve"> 2 DE 30</t>
  </si>
  <si>
    <t>NATURE STRUCTURAL &amp; MOLECULAR BIOLOGY</t>
  </si>
  <si>
    <t>1545-9993</t>
  </si>
  <si>
    <t>8/286</t>
  </si>
  <si>
    <t>59/76</t>
  </si>
  <si>
    <t>NEONATOLOGY</t>
  </si>
  <si>
    <t>1661-7800</t>
  </si>
  <si>
    <t>22/121</t>
  </si>
  <si>
    <t>NEPHROLOGY DIALYSIS TRANSPLANTATION</t>
  </si>
  <si>
    <t>0931-0509</t>
  </si>
  <si>
    <t>10 DE 76</t>
  </si>
  <si>
    <t xml:space="preserve">Nephrology, dialysis, transplantation </t>
  </si>
  <si>
    <t>1460-2385</t>
  </si>
  <si>
    <t>39/77</t>
  </si>
  <si>
    <t>156/290</t>
  </si>
  <si>
    <t>NEUROCHEMISTRY INTERNATIONAL</t>
  </si>
  <si>
    <t>0197-0186</t>
  </si>
  <si>
    <t>108/286</t>
  </si>
  <si>
    <t>NEUROIMAGE-CLINICAL</t>
  </si>
  <si>
    <t>2213-1582</t>
  </si>
  <si>
    <t>NEUROIMAGING - SCIE</t>
  </si>
  <si>
    <t>3 DE 14</t>
  </si>
  <si>
    <t>114/194</t>
  </si>
  <si>
    <t>Neurologia</t>
  </si>
  <si>
    <t>9/194</t>
  </si>
  <si>
    <t>NEUROLOGY-NEUROIMMUNOLOGY &amp; NEUROINFLAMMATION</t>
  </si>
  <si>
    <t>2332-7812</t>
  </si>
  <si>
    <t>NEUROMUSCULAR DISORDERS</t>
  </si>
  <si>
    <t>0960-8966</t>
  </si>
  <si>
    <t>124/258</t>
  </si>
  <si>
    <t>65/121</t>
  </si>
  <si>
    <t>24/256</t>
  </si>
  <si>
    <t>NEURORADIOLOGY</t>
  </si>
  <si>
    <t>0028-3940</t>
  </si>
  <si>
    <t>RADIOLOGY, NUCLEAR MEDICINE &amp; MEDICAL IMAGING</t>
  </si>
  <si>
    <t>55/126</t>
  </si>
  <si>
    <t>NEUROTOXICOLOGY</t>
  </si>
  <si>
    <t>0161-813X</t>
  </si>
  <si>
    <t>113/258</t>
  </si>
  <si>
    <t>1/154</t>
  </si>
  <si>
    <t>NPJ PRIMARY CARE RESPIRATORY MEDICINE</t>
  </si>
  <si>
    <t>2055-1010</t>
  </si>
  <si>
    <t>PRIMARY HEALTH CARE - SCIE;</t>
  </si>
  <si>
    <t>2 DE 20</t>
  </si>
  <si>
    <t>14/286</t>
  </si>
  <si>
    <t>NUCLEOSIDES NUCLEOTIDES &amp; NUCLEIC ACIDS</t>
  </si>
  <si>
    <t>1525-7770</t>
  </si>
  <si>
    <t>264/286</t>
  </si>
  <si>
    <t>68/81</t>
  </si>
  <si>
    <t>10.20960/nh.101</t>
  </si>
  <si>
    <t>MEDLINE:27238783</t>
  </si>
  <si>
    <t>23/81</t>
  </si>
  <si>
    <t>OBESITY</t>
  </si>
  <si>
    <t>1930-7381</t>
  </si>
  <si>
    <t>18/81</t>
  </si>
  <si>
    <t>OBESITY SURGERY</t>
  </si>
  <si>
    <t>0960-8923</t>
  </si>
  <si>
    <t>18/196</t>
  </si>
  <si>
    <t>OCULAR IMMUNOLOGY AND INFLAMMATION</t>
  </si>
  <si>
    <t>0927-3948</t>
  </si>
  <si>
    <t>18/59</t>
  </si>
  <si>
    <t>21/217</t>
  </si>
  <si>
    <t>ONCOGENESIS</t>
  </si>
  <si>
    <t>62/217</t>
  </si>
  <si>
    <t>20/217</t>
  </si>
  <si>
    <t>148/217</t>
  </si>
  <si>
    <t>44/217</t>
  </si>
  <si>
    <t>OPEN FORUM INFECTIOUS DISEASES</t>
  </si>
  <si>
    <t>2328-8957</t>
  </si>
  <si>
    <t>open orthopaedics journal</t>
  </si>
  <si>
    <t>1874-3250</t>
  </si>
  <si>
    <t>OPHTHALMIC GENETICS</t>
  </si>
  <si>
    <t>1381-6810</t>
  </si>
  <si>
    <t>44/59</t>
  </si>
  <si>
    <t>ORGANIC GEOCHEMISTRY</t>
  </si>
  <si>
    <t>0146-6380</t>
  </si>
  <si>
    <t>GEOCHEMISTRY &amp; GEOPHYSICS - SCIE</t>
  </si>
  <si>
    <t>21/84</t>
  </si>
  <si>
    <t>58/166</t>
  </si>
  <si>
    <t>49/76</t>
  </si>
  <si>
    <t>52/138</t>
  </si>
  <si>
    <t>Osteoporosis international : a journal established as result of cooperation between the European Foundation for Osteoporosis and the National Osteoporosis Foundation of the USA</t>
  </si>
  <si>
    <t>1433-2965</t>
  </si>
  <si>
    <t>Otolaryngology--head and neck surgery : official journal of American Academy of Otolaryngology-Head and Neck Surgery</t>
  </si>
  <si>
    <t>OTORHINOLARYNGOLOGY - SCIE;</t>
  </si>
  <si>
    <t>10 DE 042</t>
  </si>
  <si>
    <t>56/190</t>
  </si>
  <si>
    <t>PACE-PACING AND CLINICAL ELECTROPHYSIOLOGY</t>
  </si>
  <si>
    <t>0147-8389</t>
  </si>
  <si>
    <t>50/77</t>
  </si>
  <si>
    <t>31/154</t>
  </si>
  <si>
    <t>PAIN PHYSICIAN</t>
  </si>
  <si>
    <t>1533-3159</t>
  </si>
  <si>
    <t>11 DE 31</t>
  </si>
  <si>
    <t>PAIN PRACTICE</t>
  </si>
  <si>
    <t>1530-7085</t>
  </si>
  <si>
    <t>ANESTHESIOLOGY - SCIE;</t>
  </si>
  <si>
    <t>13 DE 31</t>
  </si>
  <si>
    <t>10.1111/papr.12604</t>
  </si>
  <si>
    <t>MEDLINE:28557358</t>
  </si>
  <si>
    <t>PAIN RESEARCH &amp; MANAGEMENT</t>
  </si>
  <si>
    <t>1203-6765</t>
  </si>
  <si>
    <t>120/194</t>
  </si>
  <si>
    <t>PAIN RESEARCH AND TREATMENT</t>
  </si>
  <si>
    <t>2090-1542</t>
  </si>
  <si>
    <t>PANCREATOLOGY</t>
  </si>
  <si>
    <t>1424-3903</t>
  </si>
  <si>
    <t>43/79</t>
  </si>
  <si>
    <t>PARASITES &amp; VECTORS</t>
  </si>
  <si>
    <t>1756-3305</t>
  </si>
  <si>
    <t>PARASITOLOGY - SCIE</t>
  </si>
  <si>
    <t>9 DE 36</t>
  </si>
  <si>
    <t>PATIENT PREFERENCE AND ADHERENCE</t>
  </si>
  <si>
    <t>1177-889X</t>
  </si>
  <si>
    <t>60/154</t>
  </si>
  <si>
    <t>8/121</t>
  </si>
  <si>
    <t>PEDIATRIC AND DEVELOPMENTAL PATHOLOGY</t>
  </si>
  <si>
    <t>1093-5266</t>
  </si>
  <si>
    <t>64/79</t>
  </si>
  <si>
    <t>26/121</t>
  </si>
  <si>
    <t>9 DE 121</t>
  </si>
  <si>
    <t>PEDIATRIC DERMATOLOGY</t>
  </si>
  <si>
    <t>0736-8046</t>
  </si>
  <si>
    <t>53/63</t>
  </si>
  <si>
    <t>PEDIATRIC HEMATOLOGY AND ONCOLOGY</t>
  </si>
  <si>
    <t>0888-0018</t>
  </si>
  <si>
    <t>89/121</t>
  </si>
  <si>
    <t>27/121</t>
  </si>
  <si>
    <t>25/121</t>
  </si>
  <si>
    <t>17/121</t>
  </si>
  <si>
    <t>PEDIATRIC SURGERY INTERNATIONAL</t>
  </si>
  <si>
    <t>0179-0358</t>
  </si>
  <si>
    <t>83/121</t>
  </si>
  <si>
    <t>20/64</t>
  </si>
  <si>
    <t>PERITONEAL DIALYSIS INTERNATIONAL</t>
  </si>
  <si>
    <t>0896-8608</t>
  </si>
  <si>
    <t>53/76</t>
  </si>
  <si>
    <t>PFLUGERS ARCHIV-EUROPEAN JOURNAL OF PHYSIOLOGY</t>
  </si>
  <si>
    <t>0031-6768</t>
  </si>
  <si>
    <t>PHYSIOLOGY</t>
  </si>
  <si>
    <t>24/84</t>
  </si>
  <si>
    <t>PHARMACOEPIDEMIOLOGY AND DRUG SAFETY</t>
  </si>
  <si>
    <t>1053-8569</t>
  </si>
  <si>
    <t>121/256</t>
  </si>
  <si>
    <t>PHARMACOGENETICS AND GENOMICS</t>
  </si>
  <si>
    <t>1744-6872</t>
  </si>
  <si>
    <t>76/158</t>
  </si>
  <si>
    <t>132/256</t>
  </si>
  <si>
    <t>PHARMACOGENOMICS JOURNAL</t>
  </si>
  <si>
    <t>1470-269X</t>
  </si>
  <si>
    <t>51/256</t>
  </si>
  <si>
    <t>31/256</t>
  </si>
  <si>
    <t>PHARMACOLOGY &amp; THERAPEUTICS</t>
  </si>
  <si>
    <t>0163-7258</t>
  </si>
  <si>
    <t>7/256</t>
  </si>
  <si>
    <t>PITUITARY</t>
  </si>
  <si>
    <t>1386-341X</t>
  </si>
  <si>
    <t>86/138</t>
  </si>
  <si>
    <t>PLACENTA</t>
  </si>
  <si>
    <t>0143-4004</t>
  </si>
  <si>
    <t>19/80</t>
  </si>
  <si>
    <t>23/196</t>
  </si>
  <si>
    <t>PLOS GENETICS</t>
  </si>
  <si>
    <t>1553-7404</t>
  </si>
  <si>
    <t>16/166</t>
  </si>
  <si>
    <t>PLOS NEGLECTED TROPICAL DISEASES</t>
  </si>
  <si>
    <t>1935-2735</t>
  </si>
  <si>
    <t>1 DE 19</t>
  </si>
  <si>
    <t>15/64</t>
  </si>
  <si>
    <t>SPORT SCIENCE</t>
  </si>
  <si>
    <t>38/81</t>
  </si>
  <si>
    <t>PRIMARY CARE DIABETES</t>
  </si>
  <si>
    <t>1751-9918</t>
  </si>
  <si>
    <t>12 DE 20</t>
  </si>
  <si>
    <t>64 DE 4</t>
  </si>
  <si>
    <t>Prostaglandins, leukotrienes, and essential fatty acids</t>
  </si>
  <si>
    <t>152/290</t>
  </si>
  <si>
    <t>108/176</t>
  </si>
  <si>
    <t>69/126</t>
  </si>
  <si>
    <t>QUALITY OF LIFE RESEARCH</t>
  </si>
  <si>
    <t>0962-9343</t>
  </si>
  <si>
    <t>HEALTH CARE SCIENCES &amp; SERVICES - SCIE;</t>
  </si>
  <si>
    <t>31/90</t>
  </si>
  <si>
    <t>Radiologia</t>
  </si>
  <si>
    <t>1578-178X</t>
  </si>
  <si>
    <t>34/290</t>
  </si>
  <si>
    <t>DEVELOPMENTAL BIOLOGY - SCIE;</t>
  </si>
  <si>
    <t>17/41</t>
  </si>
  <si>
    <t>RESPIRATION</t>
  </si>
  <si>
    <t>0025-7931</t>
  </si>
  <si>
    <t>28/33</t>
  </si>
  <si>
    <t>Respiratory medicine case reports</t>
  </si>
  <si>
    <t>Respiratory physiology &amp; neurobiology</t>
  </si>
  <si>
    <t>1878-1519</t>
  </si>
  <si>
    <t>61/84</t>
  </si>
  <si>
    <t>14/59</t>
  </si>
  <si>
    <t>1 DE 24</t>
  </si>
  <si>
    <t>42/76</t>
  </si>
  <si>
    <t>23/138</t>
  </si>
  <si>
    <t>REVISTA BRASILEIRA DE ANESTESIOLOGIA</t>
  </si>
  <si>
    <t>0034-7094</t>
  </si>
  <si>
    <t>30/31</t>
  </si>
  <si>
    <t>100/154</t>
  </si>
  <si>
    <t>Revista clinica espanola</t>
  </si>
  <si>
    <t>REVISTA CHAPINGO SERIE CIENCIAS FORESTALES Y DEL AMBIENTE</t>
  </si>
  <si>
    <t>0186-3231</t>
  </si>
  <si>
    <t>FORESTRY - SCIE</t>
  </si>
  <si>
    <t>60/64</t>
  </si>
  <si>
    <t>Revista de calidad asistencial</t>
  </si>
  <si>
    <t>1887-1364</t>
  </si>
  <si>
    <t>REVISTA DE MEDIACION</t>
  </si>
  <si>
    <t>1888-6485</t>
  </si>
  <si>
    <t>177/194</t>
  </si>
  <si>
    <t>PSYCHIATRY</t>
  </si>
  <si>
    <t>74/142</t>
  </si>
  <si>
    <t>33/126</t>
  </si>
  <si>
    <t>Revista espanola de cirugia ortopedica y traumatologia</t>
  </si>
  <si>
    <t>1988-8856</t>
  </si>
  <si>
    <t>REVISTA ESPANOLA DE MEDICINA NUCLEAR E IMAGEN MOLECULAR</t>
  </si>
  <si>
    <t>2253-654X</t>
  </si>
  <si>
    <t>110/126</t>
  </si>
  <si>
    <t>Revista Espanola de Nutricion Humana y Dietetica</t>
  </si>
  <si>
    <t>2173-1292</t>
  </si>
  <si>
    <t>REVISTA ESPANOLA DE QUIMIOTERAPIA</t>
  </si>
  <si>
    <t>0214-3429</t>
  </si>
  <si>
    <t>116/124</t>
  </si>
  <si>
    <t>REVISTA ESPANOLA DE SALUD PUBLICA</t>
  </si>
  <si>
    <t>1135-5727</t>
  </si>
  <si>
    <t>140/157</t>
  </si>
  <si>
    <t>MYCOLOGY - SCIE</t>
  </si>
  <si>
    <t>22/30</t>
  </si>
  <si>
    <t>Revista iberoamericana de micologia</t>
  </si>
  <si>
    <t>2173-9188</t>
  </si>
  <si>
    <t>REVISTA LATINO-AMERICANA DE ENFERMAGEM</t>
  </si>
  <si>
    <t>1518-8345</t>
  </si>
  <si>
    <t>97/116</t>
  </si>
  <si>
    <t>105/126</t>
  </si>
  <si>
    <t>RHEUMATOLOGY</t>
  </si>
  <si>
    <t>1462-0324</t>
  </si>
  <si>
    <t>4 DE 30</t>
  </si>
  <si>
    <t>21 DE 30</t>
  </si>
  <si>
    <t>Rheumatology international</t>
  </si>
  <si>
    <t>1437-160X</t>
  </si>
  <si>
    <t>RSC ADVANCES</t>
  </si>
  <si>
    <t>2046-2069</t>
  </si>
  <si>
    <t>CHEMISTRY, MULTIDISCIPLINARY - SCIE</t>
  </si>
  <si>
    <t>59/166</t>
  </si>
  <si>
    <t>15 DE 30</t>
  </si>
  <si>
    <t>SCIENCE</t>
  </si>
  <si>
    <t>0036-8075</t>
  </si>
  <si>
    <t>2 DE 64</t>
  </si>
  <si>
    <t>22/229</t>
  </si>
  <si>
    <t>Scientific Reports</t>
  </si>
  <si>
    <t>10 DE 64</t>
  </si>
  <si>
    <t>SCHIZOPHRENIA RESEARCH</t>
  </si>
  <si>
    <t>0920-9964</t>
  </si>
  <si>
    <t>34/142</t>
  </si>
  <si>
    <t>SEMINARS IN ARTHRITIS AND RHEUMATISM</t>
  </si>
  <si>
    <t>0049-0172</t>
  </si>
  <si>
    <t>16/76</t>
  </si>
  <si>
    <t>SEMINARS IN ONCOLOGY</t>
  </si>
  <si>
    <t>0093-7754</t>
  </si>
  <si>
    <t>30/217</t>
  </si>
  <si>
    <t>25/194</t>
  </si>
  <si>
    <t>58/194</t>
  </si>
  <si>
    <t>SLEEP MEDICINE REVIEWS</t>
  </si>
  <si>
    <t>1087-0792</t>
  </si>
  <si>
    <t>16/258</t>
  </si>
  <si>
    <t>SPANISH JOURNAL OF PSYCHOLOGY</t>
  </si>
  <si>
    <t>1138-7416</t>
  </si>
  <si>
    <t>PSYCHOLOGY - SCIE</t>
  </si>
  <si>
    <t>70/77</t>
  </si>
  <si>
    <t>SPINE</t>
  </si>
  <si>
    <t>0362-2436</t>
  </si>
  <si>
    <t>20/76</t>
  </si>
  <si>
    <t>Spine deformity</t>
  </si>
  <si>
    <t>2212-1358</t>
  </si>
  <si>
    <t>30/160</t>
  </si>
  <si>
    <t>STEM CELLS</t>
  </si>
  <si>
    <t>1066-5099</t>
  </si>
  <si>
    <t>CELL &amp; TISSUE ENGINEERING - SCIE;</t>
  </si>
  <si>
    <t>4 DE 21</t>
  </si>
  <si>
    <t>CELL &amp; TISSUE ENGINEERING - SCIE</t>
  </si>
  <si>
    <t>8 DE 21</t>
  </si>
  <si>
    <t>STEM CELLS TRANSLATIONAL MEDICINE</t>
  </si>
  <si>
    <t>2157-6564</t>
  </si>
  <si>
    <t>5 DE 21</t>
  </si>
  <si>
    <t>16/194</t>
  </si>
  <si>
    <t>SUPPORTIVE CARE IN CANCER</t>
  </si>
  <si>
    <t>0941-4355</t>
  </si>
  <si>
    <t>12 DE 65</t>
  </si>
  <si>
    <t>73/80</t>
  </si>
  <si>
    <t>TARGETED ONCOLOGY</t>
  </si>
  <si>
    <t>1776-2596</t>
  </si>
  <si>
    <t>87/217</t>
  </si>
  <si>
    <t>TECHNIQUES IN COLOPROCTOLOGY</t>
  </si>
  <si>
    <t>1123-6337</t>
  </si>
  <si>
    <t>65/196</t>
  </si>
  <si>
    <t>8/128</t>
  </si>
  <si>
    <t>MEDICAL LABORATORY TECHNOLOGY - SCIE;</t>
  </si>
  <si>
    <t>THERAPEUTIC HYPOTHERMIA AND TEMPERATURE MANAGEMENT</t>
  </si>
  <si>
    <t>2153-7658</t>
  </si>
  <si>
    <t>CRITICAL CARE MEDICIN</t>
  </si>
  <si>
    <t>27/33</t>
  </si>
  <si>
    <t>38/90</t>
  </si>
  <si>
    <t>THORACIC AND CARDIOVASCULAR SURGEON</t>
  </si>
  <si>
    <t>0171-6425</t>
  </si>
  <si>
    <t>117/196</t>
  </si>
  <si>
    <t>THORAX</t>
  </si>
  <si>
    <t>0040-6376</t>
  </si>
  <si>
    <t>4 de 59</t>
  </si>
  <si>
    <t>6 DE 63</t>
  </si>
  <si>
    <t>34/70</t>
  </si>
  <si>
    <t>TOBACCO CONTROL</t>
  </si>
  <si>
    <t>0964-4563</t>
  </si>
  <si>
    <t xml:space="preserve">Torture </t>
  </si>
  <si>
    <t>1997-3322</t>
  </si>
  <si>
    <t>52/256</t>
  </si>
  <si>
    <t>30/92</t>
  </si>
  <si>
    <t>66/70</t>
  </si>
  <si>
    <t>TRANSLATIONAL RESEARCH</t>
  </si>
  <si>
    <t>1931-5244</t>
  </si>
  <si>
    <t>TRANSLATIONAL STROKE RESEARCH</t>
  </si>
  <si>
    <t>1868-4483</t>
  </si>
  <si>
    <t>28/193</t>
  </si>
  <si>
    <t>TRANSPLANT IMMUNOLOGY</t>
  </si>
  <si>
    <t>0966-3274</t>
  </si>
  <si>
    <t>17 de 25</t>
  </si>
  <si>
    <t>41/197</t>
  </si>
  <si>
    <t>TRANSPLANTATION REVIEWS</t>
  </si>
  <si>
    <t>0955-470X</t>
  </si>
  <si>
    <t>73/150</t>
  </si>
  <si>
    <t>BIOTECHNOLOGY &amp; APPLIED MICROBIOLOGY - SCIE</t>
  </si>
  <si>
    <t>5 DE 160</t>
  </si>
  <si>
    <t>TRENDS IN GENETICS</t>
  </si>
  <si>
    <t>0168-9525</t>
  </si>
  <si>
    <t>6/166</t>
  </si>
  <si>
    <t>81/217</t>
  </si>
  <si>
    <t>Ultrasound in obstetrics &amp; gynecology : the official journal of the International Society of Ultrasound in Obstetrics and Gynecology</t>
  </si>
  <si>
    <t>1469-0705</t>
  </si>
  <si>
    <t>7 DE 80</t>
  </si>
  <si>
    <t>Ultrasound international open</t>
  </si>
  <si>
    <t>2509-596X</t>
  </si>
  <si>
    <t>13/76</t>
  </si>
  <si>
    <t>UROLOGY</t>
  </si>
  <si>
    <t>0090-4295</t>
  </si>
  <si>
    <t>30/76</t>
  </si>
  <si>
    <t>68/151</t>
  </si>
  <si>
    <t>20/79</t>
  </si>
  <si>
    <t>VIRUS RESEARCH</t>
  </si>
  <si>
    <t>0168-1702</t>
  </si>
  <si>
    <t>VIROLOGY</t>
  </si>
  <si>
    <t>18/33</t>
  </si>
  <si>
    <t>VIRUSES-BASEL</t>
  </si>
  <si>
    <t>1999-4915</t>
  </si>
  <si>
    <t>11 DE 33</t>
  </si>
  <si>
    <t>29/79</t>
  </si>
  <si>
    <t>WORLD JOURNAL OF GASTROINTESTINAL ENDOSCOPY</t>
  </si>
  <si>
    <t>1948-5190</t>
  </si>
  <si>
    <t>World journal of orthopedics</t>
  </si>
  <si>
    <t>2218-5836</t>
  </si>
  <si>
    <t>84/121</t>
  </si>
  <si>
    <t>WORLD JOURNAL OF SURGERY</t>
  </si>
  <si>
    <t>0364-2313</t>
  </si>
  <si>
    <t>58/196</t>
  </si>
  <si>
    <t>25/77</t>
  </si>
  <si>
    <t>67/194</t>
  </si>
  <si>
    <t>7/194</t>
  </si>
  <si>
    <t>142/194</t>
  </si>
  <si>
    <t>121/259</t>
  </si>
  <si>
    <t>DEMOGRAPHY - SSCI</t>
  </si>
  <si>
    <t>20/26</t>
  </si>
  <si>
    <t>11/125</t>
  </si>
  <si>
    <t>32/84</t>
  </si>
  <si>
    <t>58/257</t>
  </si>
  <si>
    <t>PUBLIC, ENVIRONMENTAL &amp; OCCUPATIONAL HEALTH - SSCI</t>
  </si>
  <si>
    <t>135/157</t>
  </si>
  <si>
    <t>53/70</t>
  </si>
  <si>
    <t>64/126</t>
  </si>
  <si>
    <t>81/128</t>
  </si>
  <si>
    <t>64/176</t>
  </si>
  <si>
    <t>18/290</t>
  </si>
  <si>
    <t>INTEGRATIVE &amp; COMPLEMENTARY MEDICINE - SCIE;</t>
  </si>
  <si>
    <t>17 DE 30</t>
  </si>
  <si>
    <t>BIOCHEMICAL RESEARCH METHODS - SCIE;</t>
  </si>
  <si>
    <t>48/78</t>
  </si>
  <si>
    <t>8/151</t>
  </si>
  <si>
    <t>46/257</t>
  </si>
  <si>
    <t>77/121</t>
  </si>
  <si>
    <t>PARASITOLOGY - SCIE;</t>
  </si>
  <si>
    <t>2 DE 36</t>
  </si>
  <si>
    <t>39/176</t>
  </si>
  <si>
    <t>0002-9637</t>
  </si>
  <si>
    <t>Journal of pathology</t>
  </si>
  <si>
    <t>Journal of hospital infection</t>
  </si>
  <si>
    <t>87/138</t>
  </si>
  <si>
    <t>61/290</t>
  </si>
  <si>
    <t>129/197</t>
  </si>
  <si>
    <t>15/84</t>
  </si>
  <si>
    <t>8 DE 20</t>
  </si>
  <si>
    <t>3 DE 33</t>
  </si>
  <si>
    <t>3 DE 21</t>
  </si>
  <si>
    <t>16/48</t>
  </si>
  <si>
    <t>27/167</t>
  </si>
  <si>
    <t>8 DE 77</t>
  </si>
  <si>
    <t>64/77</t>
  </si>
  <si>
    <t>53/151</t>
  </si>
  <si>
    <t>51/138</t>
  </si>
  <si>
    <t>14/77</t>
  </si>
  <si>
    <t>10 DE 90</t>
  </si>
  <si>
    <t>65/77</t>
  </si>
  <si>
    <t>117/121</t>
  </si>
  <si>
    <t>24/290</t>
  </si>
  <si>
    <t>114/128</t>
  </si>
  <si>
    <t>129/217</t>
  </si>
  <si>
    <t>38/217</t>
  </si>
  <si>
    <t>AUDIOLOGY &amp; SPEECH-LANGUAGE PATHOLOGY - SCIE;</t>
  </si>
  <si>
    <t>2 DE 25</t>
  </si>
  <si>
    <t>26/160</t>
  </si>
  <si>
    <t>14/138</t>
  </si>
  <si>
    <t>3/217</t>
  </si>
  <si>
    <t>11/217</t>
  </si>
  <si>
    <t>136/217</t>
  </si>
  <si>
    <t>12/128</t>
  </si>
  <si>
    <t>51/217</t>
  </si>
  <si>
    <t>1 DE 90</t>
  </si>
  <si>
    <t>13 DE 42</t>
  </si>
  <si>
    <t>PSYCHOLOGY - SCIE;</t>
  </si>
  <si>
    <t>18/77</t>
  </si>
  <si>
    <t>6 DE 90</t>
  </si>
  <si>
    <t>65/142</t>
  </si>
  <si>
    <t>Journal of arthroplasty</t>
  </si>
  <si>
    <t>archives of bone and joint surgery</t>
  </si>
  <si>
    <t>Consensus on castration-resistant prostate cancer management in Spain.</t>
  </si>
  <si>
    <t>Clinical and experimental allergy</t>
  </si>
  <si>
    <t>Nefrologia</t>
  </si>
  <si>
    <t xml:space="preserve">Nefrologia </t>
  </si>
  <si>
    <t>Journal of neuro-ophthalmology</t>
  </si>
  <si>
    <t>Pain practice</t>
  </si>
  <si>
    <t>article</t>
  </si>
  <si>
    <t>1º CUARTIL</t>
  </si>
  <si>
    <t>1º DECIL</t>
  </si>
  <si>
    <t>Nº Documentos</t>
  </si>
  <si>
    <t>Tipo de documento</t>
  </si>
  <si>
    <t>1º Cuartil</t>
  </si>
  <si>
    <t>1º Decil</t>
  </si>
  <si>
    <t>10.1016/j.thromres.2017.03.016</t>
  </si>
  <si>
    <t>MEDLINE:28324767</t>
  </si>
  <si>
    <t>Artículos</t>
  </si>
  <si>
    <t>Cartas</t>
  </si>
  <si>
    <t>Correciones</t>
  </si>
  <si>
    <t>Editoriales</t>
  </si>
  <si>
    <t>Revisiones</t>
  </si>
  <si>
    <t>FI Originales</t>
  </si>
  <si>
    <t>FI Total</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</si>
</sst>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u/>
      <sz val="11"/>
      <color theme="10"/>
      <name val="Calibri"/>
      <family val="2"/>
      <scheme val="minor"/>
    </font>
    <font>
      <b/>
      <sz val="10"/>
      <name val="Gill Sans MT"/>
      <family val="2"/>
    </font>
    <font>
      <sz val="10"/>
      <name val="Gill Sans MT"/>
      <family val="2"/>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applyNumberFormat="0" applyFill="0" applyBorder="0" applyAlignment="0" applyProtection="0"/>
  </cellStyleXfs>
  <cellXfs count="31">
    <xf numFmtId="0" fontId="0" fillId="0" borderId="0" xfId="0"/>
    <xf numFmtId="0" fontId="18" fillId="33" borderId="10" xfId="0" applyFont="1" applyFill="1" applyBorder="1" applyAlignment="1">
      <alignment horizontal="center" wrapText="1"/>
    </xf>
    <xf numFmtId="0" fontId="18" fillId="33" borderId="0" xfId="0" applyFont="1" applyFill="1" applyBorder="1" applyAlignment="1">
      <alignment horizontal="center" wrapText="1"/>
    </xf>
    <xf numFmtId="0" fontId="0" fillId="34" borderId="0" xfId="0" applyFill="1"/>
    <xf numFmtId="15" fontId="0" fillId="34" borderId="0" xfId="0" applyNumberFormat="1" applyFill="1"/>
    <xf numFmtId="0" fontId="18" fillId="0" borderId="10" xfId="0" applyFont="1" applyFill="1" applyBorder="1" applyAlignment="1">
      <alignment horizontal="center" wrapText="1"/>
    </xf>
    <xf numFmtId="0" fontId="18" fillId="0" borderId="0" xfId="0" applyFont="1" applyFill="1" applyBorder="1" applyAlignment="1">
      <alignment horizontal="center" wrapText="1"/>
    </xf>
    <xf numFmtId="0" fontId="0" fillId="0" borderId="0" xfId="0" applyFill="1"/>
    <xf numFmtId="17" fontId="0" fillId="0" borderId="0" xfId="0" applyNumberFormat="1" applyFill="1"/>
    <xf numFmtId="0" fontId="0" fillId="0" borderId="10" xfId="0" applyFill="1" applyBorder="1"/>
    <xf numFmtId="15" fontId="0" fillId="0" borderId="0" xfId="0" applyNumberFormat="1" applyFill="1"/>
    <xf numFmtId="16" fontId="0" fillId="0" borderId="0" xfId="0" applyNumberFormat="1" applyFill="1"/>
    <xf numFmtId="0" fontId="0" fillId="0" borderId="0" xfId="0" applyFill="1" applyBorder="1"/>
    <xf numFmtId="0" fontId="19" fillId="0" borderId="0" xfId="42"/>
    <xf numFmtId="0" fontId="0" fillId="35" borderId="0" xfId="0" applyFill="1"/>
    <xf numFmtId="15" fontId="0" fillId="35" borderId="0" xfId="0" applyNumberFormat="1" applyFill="1"/>
    <xf numFmtId="0" fontId="0" fillId="0" borderId="0" xfId="0" applyFill="1" applyBorder="1" applyAlignment="1">
      <alignment horizontal="center"/>
    </xf>
    <xf numFmtId="0" fontId="0" fillId="33" borderId="10" xfId="0" applyFill="1" applyBorder="1"/>
    <xf numFmtId="0" fontId="0" fillId="33" borderId="10" xfId="0" applyFill="1" applyBorder="1" applyAlignment="1">
      <alignment horizontal="center"/>
    </xf>
    <xf numFmtId="0" fontId="20" fillId="36" borderId="10" xfId="0" applyFont="1" applyFill="1" applyBorder="1" applyAlignment="1">
      <alignment horizontal="center"/>
    </xf>
    <xf numFmtId="0" fontId="0" fillId="33" borderId="0" xfId="0" applyFill="1" applyBorder="1"/>
    <xf numFmtId="0" fontId="21" fillId="37" borderId="10" xfId="0" applyFont="1" applyFill="1" applyBorder="1" applyAlignment="1">
      <alignment horizontal="center"/>
    </xf>
    <xf numFmtId="0" fontId="21" fillId="33" borderId="0" xfId="0" applyFont="1" applyFill="1" applyBorder="1" applyAlignment="1">
      <alignment horizontal="center"/>
    </xf>
    <xf numFmtId="0" fontId="0" fillId="33" borderId="0" xfId="0" applyFill="1" applyBorder="1" applyAlignment="1">
      <alignment horizontal="center"/>
    </xf>
    <xf numFmtId="17" fontId="0" fillId="33" borderId="0" xfId="0" applyNumberFormat="1" applyFill="1" applyBorder="1" applyAlignment="1">
      <alignment horizontal="center"/>
    </xf>
    <xf numFmtId="15" fontId="0" fillId="33" borderId="0" xfId="0" applyNumberFormat="1" applyFill="1" applyBorder="1"/>
    <xf numFmtId="0" fontId="21" fillId="38" borderId="10" xfId="0" applyFont="1" applyFill="1" applyBorder="1" applyAlignment="1">
      <alignment horizontal="center"/>
    </xf>
    <xf numFmtId="16" fontId="0" fillId="33" borderId="10" xfId="0" applyNumberFormat="1" applyFill="1" applyBorder="1" applyAlignment="1">
      <alignment horizontal="center"/>
    </xf>
    <xf numFmtId="17" fontId="0" fillId="33" borderId="10" xfId="0" applyNumberFormat="1" applyFill="1" applyBorder="1" applyAlignment="1">
      <alignment horizontal="center"/>
    </xf>
    <xf numFmtId="0" fontId="0" fillId="0" borderId="10" xfId="0" applyFill="1" applyBorder="1" applyAlignment="1">
      <alignment horizontal="center"/>
    </xf>
    <xf numFmtId="17" fontId="0" fillId="0" borderId="10" xfId="0" applyNumberFormat="1" applyFill="1" applyBorder="1" applyAlignment="1">
      <alignment horizontal="center"/>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Hipervínculo" xfId="42" builtinId="8"/>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colors>
    <mruColors>
      <color rgb="FFFF9966"/>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54.xml.rels><?xml version="1.0" encoding="UTF-8" standalone="yes"?>
<Relationships xmlns="http://schemas.openxmlformats.org/package/2006/relationships"><Relationship Id="rId1" Type="http://schemas.openxmlformats.org/officeDocument/2006/relationships/hyperlink" Target="https://jcr.incites.thomsonreuters.com/JCRJournalProfileAction.action?pg=JRNLPROF&amp;journalImpactFactor=4.84&amp;year=2016&amp;journalTitle=JOURNAL%20OF%20BONE%20AND%20JOINT%20SURGERY-AMERICAN%20VOLUME&amp;edition=SCIE&amp;journal=J%20BONE%20JOINT%20SURG%20A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115"/>
  <sheetViews>
    <sheetView tabSelected="1" workbookViewId="0">
      <selection activeCell="R1112" sqref="R1112"/>
    </sheetView>
  </sheetViews>
  <sheetFormatPr baseColWidth="10" defaultRowHeight="15" x14ac:dyDescent="0.25"/>
  <cols>
    <col min="1" max="1" width="22.42578125" style="20" customWidth="1"/>
    <col min="2" max="2" width="17" style="20" customWidth="1"/>
    <col min="3" max="3" width="19.28515625" style="20" customWidth="1"/>
    <col min="4" max="6" width="11.42578125" style="23"/>
    <col min="7" max="14" width="0" style="23" hidden="1" customWidth="1"/>
    <col min="15" max="20" width="11.42578125" style="23"/>
    <col min="21" max="16384" width="11.42578125" style="20"/>
  </cols>
  <sheetData>
    <row r="1" spans="1:20" s="2" customFormat="1" ht="38.25" x14ac:dyDescent="0.2">
      <c r="A1" s="1" t="s">
        <v>70</v>
      </c>
      <c r="B1" s="1" t="s">
        <v>71</v>
      </c>
      <c r="C1" s="1" t="s">
        <v>72</v>
      </c>
      <c r="D1" s="1" t="s">
        <v>73</v>
      </c>
      <c r="E1" s="1" t="s">
        <v>74</v>
      </c>
      <c r="F1" s="1" t="s">
        <v>75</v>
      </c>
      <c r="G1" s="1" t="s">
        <v>76</v>
      </c>
      <c r="H1" s="1" t="s">
        <v>77</v>
      </c>
      <c r="I1" s="1" t="s">
        <v>78</v>
      </c>
      <c r="J1" s="1" t="s">
        <v>79</v>
      </c>
      <c r="K1" s="1" t="s">
        <v>80</v>
      </c>
      <c r="L1" s="1" t="s">
        <v>81</v>
      </c>
      <c r="M1" s="1" t="s">
        <v>0</v>
      </c>
      <c r="N1" s="1" t="s">
        <v>1</v>
      </c>
      <c r="O1" s="1" t="s">
        <v>2</v>
      </c>
      <c r="P1" s="1" t="s">
        <v>3</v>
      </c>
      <c r="Q1" s="1" t="s">
        <v>4</v>
      </c>
      <c r="R1" s="1" t="s">
        <v>5</v>
      </c>
      <c r="S1" s="1" t="s">
        <v>6</v>
      </c>
    </row>
    <row r="2" spans="1:20" x14ac:dyDescent="0.25">
      <c r="A2" s="17" t="s">
        <v>1408</v>
      </c>
      <c r="B2" s="17" t="s">
        <v>1409</v>
      </c>
      <c r="C2" s="17" t="s">
        <v>1410</v>
      </c>
      <c r="D2" s="18" t="s">
        <v>26</v>
      </c>
      <c r="E2" s="18">
        <f>VLOOKUP(M2,Revistas!$B$2:$H$63996,2,FALSE)</f>
        <v>13.246</v>
      </c>
      <c r="F2" s="18" t="str">
        <f>VLOOKUP(M2,Revistas!$B$2:$H$63996,3,FALSE)</f>
        <v>Q1</v>
      </c>
      <c r="G2" s="18" t="str">
        <f>VLOOKUP(M2,Revistas!$B$2:$H$63996,4,FALSE)</f>
        <v>GASTROENTEROLOGY &amp;HEPATOLOGY</v>
      </c>
      <c r="H2" s="18" t="str">
        <f>VLOOKUP(M2,Revistas!$B$2:$H$63996,5,FALSE)</f>
        <v>4DE 79</v>
      </c>
      <c r="I2" s="18" t="str">
        <f>VLOOKUP(M2,Revistas!$B$2:$H$63996,6,FALSE)</f>
        <v>SI</v>
      </c>
      <c r="J2" s="18" t="s">
        <v>1411</v>
      </c>
      <c r="K2" s="18"/>
      <c r="L2" s="18">
        <v>0</v>
      </c>
      <c r="M2" s="18" t="s">
        <v>1412</v>
      </c>
      <c r="N2" s="18" t="s">
        <v>129</v>
      </c>
      <c r="O2" s="18">
        <v>2017</v>
      </c>
      <c r="P2" s="18">
        <v>66</v>
      </c>
      <c r="Q2" s="18"/>
      <c r="R2" s="18" t="s">
        <v>1413</v>
      </c>
      <c r="S2" s="18" t="s">
        <v>1413</v>
      </c>
    </row>
    <row r="3" spans="1:20" x14ac:dyDescent="0.25">
      <c r="A3" s="17" t="s">
        <v>3498</v>
      </c>
      <c r="B3" s="17" t="s">
        <v>3499</v>
      </c>
      <c r="C3" s="17" t="s">
        <v>3500</v>
      </c>
      <c r="D3" s="18" t="s">
        <v>10</v>
      </c>
      <c r="E3" s="18">
        <f>VLOOKUP(M3,Revistas!$B$2:$H$63996,2,FALSE)</f>
        <v>2.8690000000000002</v>
      </c>
      <c r="F3" s="18" t="str">
        <f>VLOOKUP(M3,Revistas!$B$2:$H$63996,3,FALSE)</f>
        <v>Q3</v>
      </c>
      <c r="G3" s="18" t="str">
        <f>VLOOKUP(M3,Revistas!$B$2:$H$63996,4,FALSE)</f>
        <v>ALLERGY - SCIE;</v>
      </c>
      <c r="H3" s="18" t="str">
        <f>VLOOKUP(M3,Revistas!$B$2:$H$63996,5,FALSE)</f>
        <v>16 DE 26</v>
      </c>
      <c r="I3" s="18" t="str">
        <f>VLOOKUP(M3,Revistas!$B$2:$H$63996,6,FALSE)</f>
        <v>NO</v>
      </c>
      <c r="J3" s="18" t="s">
        <v>3501</v>
      </c>
      <c r="K3" s="18" t="s">
        <v>3502</v>
      </c>
      <c r="L3" s="18">
        <v>0</v>
      </c>
      <c r="M3" s="18" t="s">
        <v>3503</v>
      </c>
      <c r="N3" s="28">
        <v>38534</v>
      </c>
      <c r="O3" s="18">
        <v>2017</v>
      </c>
      <c r="P3" s="18">
        <v>13</v>
      </c>
      <c r="Q3" s="18"/>
      <c r="R3" s="18"/>
      <c r="S3" s="18">
        <v>31</v>
      </c>
      <c r="T3" s="23">
        <v>28690642</v>
      </c>
    </row>
    <row r="4" spans="1:20" x14ac:dyDescent="0.25">
      <c r="A4" s="17" t="s">
        <v>2044</v>
      </c>
      <c r="B4" s="17" t="s">
        <v>2045</v>
      </c>
      <c r="C4" s="17" t="s">
        <v>2046</v>
      </c>
      <c r="D4" s="18" t="s">
        <v>10</v>
      </c>
      <c r="E4" s="18">
        <f>VLOOKUP(M4,Revistas!$B$2:$H$63996,2,FALSE)</f>
        <v>11.991</v>
      </c>
      <c r="F4" s="18" t="str">
        <f>VLOOKUP(M4,Revistas!$B$2:$H$63996,3,FALSE)</f>
        <v>Q1</v>
      </c>
      <c r="G4" s="18" t="str">
        <f>VLOOKUP(M4,Revistas!$B$2:$H$63996,4,FALSE)</f>
        <v>IMMUNOLOGY - SCIE;</v>
      </c>
      <c r="H4" s="18" t="str">
        <f>VLOOKUP(M4,Revistas!$B$2:$H$63996,5,FALSE)</f>
        <v>7/151</v>
      </c>
      <c r="I4" s="18" t="str">
        <f>VLOOKUP(M4,Revistas!$B$2:$H$63996,6,FALSE)</f>
        <v>SI</v>
      </c>
      <c r="J4" s="18" t="s">
        <v>2047</v>
      </c>
      <c r="K4" s="18" t="s">
        <v>2048</v>
      </c>
      <c r="L4" s="18">
        <v>7</v>
      </c>
      <c r="M4" s="18" t="s">
        <v>2049</v>
      </c>
      <c r="N4" s="18" t="s">
        <v>250</v>
      </c>
      <c r="O4" s="18">
        <v>2017</v>
      </c>
      <c r="P4" s="18">
        <v>214</v>
      </c>
      <c r="Q4" s="18">
        <v>5</v>
      </c>
      <c r="R4" s="18">
        <v>1281</v>
      </c>
      <c r="S4" s="18">
        <v>1296</v>
      </c>
      <c r="T4" s="23">
        <v>28432199</v>
      </c>
    </row>
    <row r="5" spans="1:20" x14ac:dyDescent="0.25">
      <c r="A5" s="17" t="s">
        <v>1579</v>
      </c>
      <c r="B5" s="17" t="s">
        <v>1580</v>
      </c>
      <c r="C5" s="17" t="s">
        <v>1581</v>
      </c>
      <c r="D5" s="18" t="s">
        <v>10</v>
      </c>
      <c r="E5" s="18">
        <f>VLOOKUP(M5,Revistas!$B$2:$H$63996,2,FALSE)</f>
        <v>4.1219999999999999</v>
      </c>
      <c r="F5" s="18" t="str">
        <f>VLOOKUP(M5,Revistas!$B$2:$H$63996,3,FALSE)</f>
        <v>Q1</v>
      </c>
      <c r="G5" s="18" t="str">
        <f>VLOOKUP(M5,Revistas!$B$2:$H$63996,4,FALSE)</f>
        <v>GASTROENTEROLOGY &amp; HEPATOLOGY - SCIE;</v>
      </c>
      <c r="H5" s="18" t="str">
        <f>VLOOKUP(M5,Revistas!$B$2:$H$63996,5,FALSE)</f>
        <v>16/79</v>
      </c>
      <c r="I5" s="18" t="str">
        <f>VLOOKUP(M5,Revistas!$B$2:$H$63996,6,FALSE)</f>
        <v>NO</v>
      </c>
      <c r="J5" s="18" t="s">
        <v>1582</v>
      </c>
      <c r="K5" s="18" t="s">
        <v>1583</v>
      </c>
      <c r="L5" s="18">
        <v>0</v>
      </c>
      <c r="M5" s="18" t="s">
        <v>1584</v>
      </c>
      <c r="N5" s="18" t="s">
        <v>154</v>
      </c>
      <c r="O5" s="18">
        <v>2017</v>
      </c>
      <c r="P5" s="18">
        <v>24</v>
      </c>
      <c r="Q5" s="18">
        <v>9</v>
      </c>
      <c r="R5" s="18">
        <v>725</v>
      </c>
      <c r="S5" s="18">
        <v>732</v>
      </c>
      <c r="T5" s="23">
        <v>28248445</v>
      </c>
    </row>
    <row r="6" spans="1:20" x14ac:dyDescent="0.25">
      <c r="A6" s="17" t="s">
        <v>2495</v>
      </c>
      <c r="B6" s="17" t="s">
        <v>2494</v>
      </c>
      <c r="C6" s="17" t="s">
        <v>1645</v>
      </c>
      <c r="D6" s="18" t="s">
        <v>7253</v>
      </c>
      <c r="E6" s="18">
        <f>VLOOKUP(M6,Revistas!$B$2:$H$63996,2,FALSE)</f>
        <v>1.714</v>
      </c>
      <c r="F6" s="18" t="str">
        <f>VLOOKUP(M6,Revistas!$B$2:$H$63996,3,FALSE)</f>
        <v>Q3</v>
      </c>
      <c r="G6" s="18" t="str">
        <f>VLOOKUP(M6,Revistas!$B$2:$H$63996,4,FALSE)</f>
        <v>MICROBIOLOGY</v>
      </c>
      <c r="H6" s="18" t="str">
        <f>VLOOKUP(M6,Revistas!$B$2:$H$63996,5,FALSE)</f>
        <v>88/124</v>
      </c>
      <c r="I6" s="18" t="str">
        <f>VLOOKUP(M6,Revistas!$B$2:$H$63996,6,FALSE)</f>
        <v>NO</v>
      </c>
      <c r="J6" s="18" t="s">
        <v>2497</v>
      </c>
      <c r="K6" s="18"/>
      <c r="L6" s="18" t="s">
        <v>586</v>
      </c>
      <c r="M6" s="18" t="s">
        <v>1463</v>
      </c>
      <c r="N6" s="18" t="s">
        <v>2496</v>
      </c>
      <c r="O6" s="18">
        <v>2017</v>
      </c>
      <c r="P6" s="18"/>
      <c r="Q6" s="18"/>
      <c r="R6" s="18"/>
      <c r="S6" s="18"/>
      <c r="T6" s="23">
        <v>29224998</v>
      </c>
    </row>
    <row r="7" spans="1:20" x14ac:dyDescent="0.25">
      <c r="A7" s="17" t="s">
        <v>2504</v>
      </c>
      <c r="B7" s="17" t="s">
        <v>2503</v>
      </c>
      <c r="C7" s="17" t="s">
        <v>2517</v>
      </c>
      <c r="D7" s="18" t="s">
        <v>7253</v>
      </c>
      <c r="E7" s="18">
        <f>VLOOKUP(M7,Revistas!$B$2:$H$63996,2,FALSE)</f>
        <v>2.4860000000000002</v>
      </c>
      <c r="F7" s="18" t="str">
        <f>VLOOKUP(M7,Revistas!$B$2:$H$63996,3,FALSE)</f>
        <v>Q1</v>
      </c>
      <c r="G7" s="18" t="str">
        <f>VLOOKUP(M7,Revistas!$B$2:$H$63996,4,FALSE)</f>
        <v>PEDIATRICS - SCIE;</v>
      </c>
      <c r="H7" s="18" t="str">
        <f>VLOOKUP(M7,Revistas!$B$2:$H$63996,5,FALSE)</f>
        <v>27/121</v>
      </c>
      <c r="I7" s="18" t="str">
        <f>VLOOKUP(M7,Revistas!$B$2:$H$63996,6,FALSE)</f>
        <v>NO</v>
      </c>
      <c r="J7" s="18" t="s">
        <v>2506</v>
      </c>
      <c r="K7" s="18"/>
      <c r="L7" s="18" t="s">
        <v>586</v>
      </c>
      <c r="M7" s="18" t="s">
        <v>2410</v>
      </c>
      <c r="N7" s="18" t="s">
        <v>2505</v>
      </c>
      <c r="O7" s="18">
        <v>2017</v>
      </c>
      <c r="P7" s="18"/>
      <c r="Q7" s="18"/>
      <c r="R7" s="18"/>
      <c r="S7" s="18"/>
      <c r="T7" s="23">
        <v>28787387</v>
      </c>
    </row>
    <row r="8" spans="1:20" x14ac:dyDescent="0.25">
      <c r="A8" s="17" t="s">
        <v>3267</v>
      </c>
      <c r="B8" s="17" t="s">
        <v>3268</v>
      </c>
      <c r="C8" s="17" t="s">
        <v>1619</v>
      </c>
      <c r="D8" s="18" t="s">
        <v>10</v>
      </c>
      <c r="E8" s="18">
        <f>VLOOKUP(M8,Revistas!$B$2:$H$63996,2,FALSE)</f>
        <v>2.4009999999999998</v>
      </c>
      <c r="F8" s="18" t="str">
        <f>VLOOKUP(M8,Revistas!$B$2:$H$63996,3,FALSE)</f>
        <v>Q3</v>
      </c>
      <c r="G8" s="18" t="str">
        <f>VLOOKUP(M8,Revistas!$B$2:$H$63996,4,FALSE)</f>
        <v>INFECTIOUS DISEASES - SCIE;</v>
      </c>
      <c r="H8" s="18" t="str">
        <f>VLOOKUP(M8,Revistas!$B$2:$H$63996,5,FALSE)</f>
        <v>65/125</v>
      </c>
      <c r="I8" s="18" t="str">
        <f>VLOOKUP(M8,Revistas!$B$2:$H$63996,6,FALSE)</f>
        <v>NO</v>
      </c>
      <c r="J8" s="18" t="s">
        <v>3269</v>
      </c>
      <c r="K8" s="18" t="s">
        <v>3270</v>
      </c>
      <c r="L8" s="18">
        <v>3</v>
      </c>
      <c r="M8" s="18" t="s">
        <v>1622</v>
      </c>
      <c r="N8" s="18" t="s">
        <v>62</v>
      </c>
      <c r="O8" s="18">
        <v>2017</v>
      </c>
      <c r="P8" s="18">
        <v>87</v>
      </c>
      <c r="Q8" s="18">
        <v>2</v>
      </c>
      <c r="R8" s="18">
        <v>150</v>
      </c>
      <c r="S8" s="18">
        <v>153</v>
      </c>
    </row>
    <row r="9" spans="1:20" x14ac:dyDescent="0.25">
      <c r="A9" s="17" t="s">
        <v>4401</v>
      </c>
      <c r="B9" s="17" t="s">
        <v>4402</v>
      </c>
      <c r="C9" s="17" t="s">
        <v>3847</v>
      </c>
      <c r="D9" s="18" t="s">
        <v>10</v>
      </c>
      <c r="E9" s="18">
        <f>VLOOKUP(M9,Revistas!$B$2:$H$63996,2,FALSE)</f>
        <v>11.855</v>
      </c>
      <c r="F9" s="18" t="str">
        <f>VLOOKUP(M9,Revistas!$B$2:$H$63996,3,FALSE)</f>
        <v>Q1</v>
      </c>
      <c r="G9" s="18" t="str">
        <f>VLOOKUP(M9,Revistas!$B$2:$H$63996,4,FALSE)</f>
        <v>ONCOLOGY</v>
      </c>
      <c r="H9" s="18" t="str">
        <f>VLOOKUP(M9,Revistas!$B$2:$H$63996,5,FALSE)</f>
        <v>10/217</v>
      </c>
      <c r="I9" s="18" t="str">
        <f>VLOOKUP(M9,Revistas!$B$2:$H$63996,6,FALSE)</f>
        <v>SI</v>
      </c>
      <c r="J9" s="18" t="s">
        <v>4403</v>
      </c>
      <c r="K9" s="18" t="s">
        <v>4404</v>
      </c>
      <c r="L9" s="18">
        <v>1</v>
      </c>
      <c r="M9" s="18" t="s">
        <v>3849</v>
      </c>
      <c r="N9" s="18" t="s">
        <v>154</v>
      </c>
      <c r="O9" s="18">
        <v>2017</v>
      </c>
      <c r="P9" s="18">
        <v>28</v>
      </c>
      <c r="Q9" s="18">
        <v>9</v>
      </c>
      <c r="R9" s="18">
        <v>2142</v>
      </c>
      <c r="S9" s="18">
        <v>2148</v>
      </c>
      <c r="T9" s="23">
        <v>28911091</v>
      </c>
    </row>
    <row r="10" spans="1:20" x14ac:dyDescent="0.25">
      <c r="A10" s="17" t="s">
        <v>3309</v>
      </c>
      <c r="B10" s="17" t="s">
        <v>3310</v>
      </c>
      <c r="C10" s="17" t="s">
        <v>3311</v>
      </c>
      <c r="D10" s="18" t="s">
        <v>210</v>
      </c>
      <c r="E10" s="18">
        <f>VLOOKUP(M10,Revistas!$B$2:$H$63996,2,FALSE)</f>
        <v>3.7189999999999999</v>
      </c>
      <c r="F10" s="18" t="str">
        <f>VLOOKUP(M10,Revistas!$B$2:$H$63996,3,FALSE)</f>
        <v>Q2</v>
      </c>
      <c r="G10" s="18" t="str">
        <f>VLOOKUP(M10,Revistas!$B$2:$H$63996,4,FALSE)</f>
        <v>IMMUNOLOGY - SCIE;</v>
      </c>
      <c r="H10" s="18" t="str">
        <f>VLOOKUP(M10,Revistas!$B$2:$H$63996,5,FALSE)</f>
        <v>53/151</v>
      </c>
      <c r="I10" s="18" t="str">
        <f>VLOOKUP(M10,Revistas!$B$2:$H$63996,6,FALSE)</f>
        <v>NO</v>
      </c>
      <c r="J10" s="18" t="s">
        <v>3312</v>
      </c>
      <c r="K10" s="18" t="s">
        <v>3313</v>
      </c>
      <c r="L10" s="18">
        <v>0</v>
      </c>
      <c r="M10" s="18" t="s">
        <v>3314</v>
      </c>
      <c r="N10" s="18"/>
      <c r="O10" s="18">
        <v>2017</v>
      </c>
      <c r="P10" s="18">
        <v>400</v>
      </c>
      <c r="Q10" s="18"/>
      <c r="R10" s="18">
        <v>253</v>
      </c>
      <c r="S10" s="18">
        <v>275</v>
      </c>
    </row>
    <row r="11" spans="1:20" x14ac:dyDescent="0.25">
      <c r="A11" s="17" t="s">
        <v>3271</v>
      </c>
      <c r="B11" s="17" t="s">
        <v>3272</v>
      </c>
      <c r="C11" s="17" t="s">
        <v>1459</v>
      </c>
      <c r="D11" s="18" t="s">
        <v>10</v>
      </c>
      <c r="E11" s="18">
        <f>VLOOKUP(M11,Revistas!$B$2:$H$63996,2,FALSE)</f>
        <v>1.714</v>
      </c>
      <c r="F11" s="18" t="str">
        <f>VLOOKUP(M11,Revistas!$B$2:$H$63996,3,FALSE)</f>
        <v>Q3</v>
      </c>
      <c r="G11" s="18" t="str">
        <f>VLOOKUP(M11,Revistas!$B$2:$H$63996,4,FALSE)</f>
        <v>MICROBIOLOGY</v>
      </c>
      <c r="H11" s="18" t="str">
        <f>VLOOKUP(M11,Revistas!$B$2:$H$63996,5,FALSE)</f>
        <v>88/124</v>
      </c>
      <c r="I11" s="18" t="str">
        <f>VLOOKUP(M11,Revistas!$B$2:$H$63996,6,FALSE)</f>
        <v>NO</v>
      </c>
      <c r="J11" s="18" t="s">
        <v>3273</v>
      </c>
      <c r="K11" s="18" t="s">
        <v>3274</v>
      </c>
      <c r="L11" s="18">
        <v>2</v>
      </c>
      <c r="M11" s="18" t="s">
        <v>1462</v>
      </c>
      <c r="N11" s="18" t="s">
        <v>250</v>
      </c>
      <c r="O11" s="18">
        <v>2017</v>
      </c>
      <c r="P11" s="18">
        <v>35</v>
      </c>
      <c r="Q11" s="18">
        <v>5</v>
      </c>
      <c r="R11" s="18">
        <v>278</v>
      </c>
      <c r="S11" s="18">
        <v>282</v>
      </c>
    </row>
    <row r="12" spans="1:20" x14ac:dyDescent="0.25">
      <c r="A12" s="17" t="s">
        <v>3261</v>
      </c>
      <c r="B12" s="17" t="s">
        <v>3262</v>
      </c>
      <c r="C12" s="17" t="s">
        <v>3263</v>
      </c>
      <c r="D12" s="18" t="s">
        <v>210</v>
      </c>
      <c r="E12" s="18">
        <f>VLOOKUP(M12,Revistas!$B$2:$H$63996,2,FALSE)</f>
        <v>4.242</v>
      </c>
      <c r="F12" s="18" t="str">
        <f>VLOOKUP(M12,Revistas!$B$2:$H$63996,3,FALSE)</f>
        <v>Q1</v>
      </c>
      <c r="G12" s="18" t="str">
        <f>VLOOKUP(M12,Revistas!$B$2:$H$63996,4,FALSE)</f>
        <v>INFECTIOUS DISEASES - SCIE</v>
      </c>
      <c r="H12" s="18" t="str">
        <f>VLOOKUP(M12,Revistas!$B$2:$H$63996,5,FALSE)</f>
        <v>15/84</v>
      </c>
      <c r="I12" s="18" t="str">
        <f>VLOOKUP(M12,Revistas!$B$2:$H$63996,6,FALSE)</f>
        <v>NO</v>
      </c>
      <c r="J12" s="18" t="s">
        <v>3264</v>
      </c>
      <c r="K12" s="18" t="s">
        <v>3265</v>
      </c>
      <c r="L12" s="18">
        <v>0</v>
      </c>
      <c r="M12" s="18" t="s">
        <v>3266</v>
      </c>
      <c r="N12" s="18" t="s">
        <v>129</v>
      </c>
      <c r="O12" s="18">
        <v>2017</v>
      </c>
      <c r="P12" s="18">
        <v>30</v>
      </c>
      <c r="Q12" s="18">
        <v>5</v>
      </c>
      <c r="R12" s="18">
        <v>489</v>
      </c>
      <c r="S12" s="18">
        <v>497</v>
      </c>
    </row>
    <row r="13" spans="1:20" x14ac:dyDescent="0.25">
      <c r="A13" s="17" t="s">
        <v>4052</v>
      </c>
      <c r="B13" s="17" t="s">
        <v>7247</v>
      </c>
      <c r="C13" s="17" t="s">
        <v>4035</v>
      </c>
      <c r="D13" s="18" t="s">
        <v>10</v>
      </c>
      <c r="E13" s="18">
        <f>VLOOKUP(M13,Revistas!$B$2:$H$63996,2,FALSE)</f>
        <v>0.32300000000000001</v>
      </c>
      <c r="F13" s="18" t="str">
        <f>VLOOKUP(M13,Revistas!$B$2:$H$63996,3,FALSE)</f>
        <v>Q4</v>
      </c>
      <c r="G13" s="18" t="str">
        <f>VLOOKUP(M13,Revistas!$B$2:$H$63996,4,FALSE)</f>
        <v>UROLOGY &amp; NEPHROLOGY - SCIE</v>
      </c>
      <c r="H13" s="18" t="str">
        <f>VLOOKUP(M13,Revistas!$B$2:$H$63996,5,FALSE)</f>
        <v>73/76</v>
      </c>
      <c r="I13" s="18" t="str">
        <f>VLOOKUP(M13,Revistas!$B$2:$H$63996,6,FALSE)</f>
        <v>NO</v>
      </c>
      <c r="J13" s="18" t="s">
        <v>4054</v>
      </c>
      <c r="K13" s="18"/>
      <c r="L13" s="18" t="s">
        <v>586</v>
      </c>
      <c r="M13" s="18" t="s">
        <v>3902</v>
      </c>
      <c r="N13" s="18" t="s">
        <v>2935</v>
      </c>
      <c r="O13" s="18">
        <v>2017</v>
      </c>
      <c r="P13" s="18">
        <v>70</v>
      </c>
      <c r="Q13" s="18">
        <v>9</v>
      </c>
      <c r="R13" s="18" t="s">
        <v>4053</v>
      </c>
      <c r="S13" s="18"/>
      <c r="T13" s="23">
        <v>29099380</v>
      </c>
    </row>
    <row r="14" spans="1:20" x14ac:dyDescent="0.25">
      <c r="A14" s="17" t="s">
        <v>2508</v>
      </c>
      <c r="B14" s="17" t="s">
        <v>2507</v>
      </c>
      <c r="C14" s="17" t="s">
        <v>2517</v>
      </c>
      <c r="D14" s="18" t="s">
        <v>10</v>
      </c>
      <c r="E14" s="18">
        <f>VLOOKUP(M14,Revistas!$B$2:$H$63996,2,FALSE)</f>
        <v>2.4860000000000002</v>
      </c>
      <c r="F14" s="18" t="str">
        <f>VLOOKUP(M14,Revistas!$B$2:$H$63996,3,FALSE)</f>
        <v>Q1</v>
      </c>
      <c r="G14" s="18" t="str">
        <f>VLOOKUP(M14,Revistas!$B$2:$H$63996,4,FALSE)</f>
        <v>PEDIATRICS - SCIE;</v>
      </c>
      <c r="H14" s="18" t="str">
        <f>VLOOKUP(M14,Revistas!$B$2:$H$63996,5,FALSE)</f>
        <v>27/121</v>
      </c>
      <c r="I14" s="18" t="str">
        <f>VLOOKUP(M14,Revistas!$B$2:$H$63996,6,FALSE)</f>
        <v>NO</v>
      </c>
      <c r="J14" s="18" t="s">
        <v>2510</v>
      </c>
      <c r="K14" s="18"/>
      <c r="L14" s="18" t="s">
        <v>586</v>
      </c>
      <c r="M14" s="18" t="s">
        <v>2410</v>
      </c>
      <c r="N14" s="18" t="s">
        <v>2509</v>
      </c>
      <c r="O14" s="18">
        <v>2017</v>
      </c>
      <c r="P14" s="18">
        <v>36</v>
      </c>
      <c r="Q14" s="18">
        <v>6</v>
      </c>
      <c r="R14" s="18">
        <v>621</v>
      </c>
      <c r="S14" s="18"/>
      <c r="T14" s="23">
        <v>28505016</v>
      </c>
    </row>
    <row r="15" spans="1:20" x14ac:dyDescent="0.25">
      <c r="A15" s="17" t="s">
        <v>648</v>
      </c>
      <c r="B15" s="17" t="s">
        <v>649</v>
      </c>
      <c r="C15" s="17" t="s">
        <v>640</v>
      </c>
      <c r="D15" s="18" t="s">
        <v>10</v>
      </c>
      <c r="E15" s="18">
        <f>VLOOKUP(M15,Revistas!$B$2:$H$63996,2,FALSE)</f>
        <v>8.8409999999999993</v>
      </c>
      <c r="F15" s="18" t="str">
        <f>VLOOKUP(M15,Revistas!$B$2:$H$63996,3,FALSE)</f>
        <v>Q1</v>
      </c>
      <c r="G15" s="18" t="str">
        <f>VLOOKUP(M15,Revistas!$B$2:$H$63996,4,FALSE)</f>
        <v>CARDIAC &amp; CARDIOVASCULAR SYSTEM</v>
      </c>
      <c r="H15" s="18" t="str">
        <f>VLOOKUP(M15,Revistas!$B$2:$H$63996,5,FALSE)</f>
        <v>7/126</v>
      </c>
      <c r="I15" s="18" t="str">
        <f>VLOOKUP(M15,Revistas!$B$2:$H$63996,6,FALSE)</f>
        <v>SI</v>
      </c>
      <c r="J15" s="18" t="s">
        <v>650</v>
      </c>
      <c r="K15" s="18" t="s">
        <v>651</v>
      </c>
      <c r="L15" s="18">
        <v>2</v>
      </c>
      <c r="M15" s="18" t="s">
        <v>643</v>
      </c>
      <c r="N15" s="28">
        <v>45901</v>
      </c>
      <c r="O15" s="18">
        <v>2017</v>
      </c>
      <c r="P15" s="18">
        <v>10</v>
      </c>
      <c r="Q15" s="18">
        <v>18</v>
      </c>
      <c r="R15" s="18">
        <v>1841</v>
      </c>
      <c r="S15" s="18">
        <v>1851</v>
      </c>
    </row>
    <row r="16" spans="1:20" x14ac:dyDescent="0.25">
      <c r="A16" s="17" t="s">
        <v>811</v>
      </c>
      <c r="B16" s="17" t="s">
        <v>812</v>
      </c>
      <c r="C16" s="17" t="s">
        <v>813</v>
      </c>
      <c r="D16" s="18" t="s">
        <v>10</v>
      </c>
      <c r="E16" s="18">
        <f>VLOOKUP(M16,Revistas!$B$2:$H$63996,2,FALSE)</f>
        <v>3.3980000000000001</v>
      </c>
      <c r="F16" s="18" t="str">
        <f>VLOOKUP(M16,Revistas!$B$2:$H$63996,3,FALSE)</f>
        <v>Q2</v>
      </c>
      <c r="G16" s="18" t="str">
        <f>VLOOKUP(M16,Revistas!$B$2:$H$63996,4,FALSE)</f>
        <v>CARDIAC &amp; CARDIOVASCULAR SYSTEM</v>
      </c>
      <c r="H16" s="18" t="str">
        <f>VLOOKUP(M16,Revistas!$B$2:$H$63996,5,FALSE)</f>
        <v>47/126</v>
      </c>
      <c r="I16" s="18" t="str">
        <f>VLOOKUP(M16,Revistas!$B$2:$H$63996,6,FALSE)</f>
        <v>NO</v>
      </c>
      <c r="J16" s="18" t="s">
        <v>814</v>
      </c>
      <c r="K16" s="18" t="s">
        <v>815</v>
      </c>
      <c r="L16" s="18">
        <v>1</v>
      </c>
      <c r="M16" s="18" t="s">
        <v>816</v>
      </c>
      <c r="N16" s="18" t="s">
        <v>817</v>
      </c>
      <c r="O16" s="18">
        <v>2017</v>
      </c>
      <c r="P16" s="18">
        <v>119</v>
      </c>
      <c r="Q16" s="18">
        <v>7</v>
      </c>
      <c r="R16" s="18">
        <v>983</v>
      </c>
      <c r="S16" s="18">
        <v>990</v>
      </c>
    </row>
    <row r="17" spans="1:40" x14ac:dyDescent="0.25">
      <c r="A17" s="17" t="s">
        <v>5264</v>
      </c>
      <c r="B17" s="17" t="s">
        <v>5263</v>
      </c>
      <c r="C17" s="17" t="s">
        <v>5267</v>
      </c>
      <c r="D17" s="18" t="s">
        <v>10</v>
      </c>
      <c r="E17" s="18">
        <f>VLOOKUP(M17,Revistas!$B$2:$H$63996,2,FALSE)</f>
        <v>3.8149999999999999</v>
      </c>
      <c r="F17" s="18" t="str">
        <f>VLOOKUP(M17,Revistas!$B$2:$H$63996,3,FALSE)</f>
        <v>Q1</v>
      </c>
      <c r="G17" s="18" t="str">
        <f>VLOOKUP(M17,Revistas!$B$2:$H$63996,4,FALSE)</f>
        <v>PHARMACOLOGY &amp; PHARMACY - SCIE;</v>
      </c>
      <c r="H17" s="18" t="str">
        <f>VLOOKUP(M17,Revistas!$B$2:$H$63996,5,FALSE)</f>
        <v>51/256</v>
      </c>
      <c r="I17" s="18" t="str">
        <f>VLOOKUP(M17,Revistas!$B$2:$H$63996,6,FALSE)</f>
        <v>NO</v>
      </c>
      <c r="J17" s="18" t="s">
        <v>5265</v>
      </c>
      <c r="K17" s="18"/>
      <c r="L17" s="18" t="s">
        <v>586</v>
      </c>
      <c r="M17" s="18" t="s">
        <v>5266</v>
      </c>
      <c r="N17" s="18" t="s">
        <v>1167</v>
      </c>
      <c r="O17" s="18">
        <v>2017</v>
      </c>
      <c r="P17" s="18"/>
      <c r="Q17" s="18"/>
      <c r="R17" s="18"/>
      <c r="S17" s="18"/>
      <c r="T17" s="23">
        <v>28094348</v>
      </c>
    </row>
    <row r="18" spans="1:40" x14ac:dyDescent="0.25">
      <c r="A18" s="17" t="s">
        <v>2886</v>
      </c>
      <c r="B18" s="17" t="s">
        <v>2887</v>
      </c>
      <c r="C18" s="17" t="s">
        <v>1983</v>
      </c>
      <c r="D18" s="18" t="s">
        <v>571</v>
      </c>
      <c r="E18" s="18">
        <f>VLOOKUP(M18,Revistas!$B$2:$H$63996,2,FALSE)</f>
        <v>10.569000000000001</v>
      </c>
      <c r="F18" s="18" t="str">
        <f>VLOOKUP(M18,Revistas!$B$2:$H$63996,3,FALSE)</f>
        <v>Q1</v>
      </c>
      <c r="G18" s="18" t="str">
        <f>VLOOKUP(M18,Revistas!$B$2:$H$63996,4,FALSE)</f>
        <v>RESPIRATORY SYSTEM - SCIE</v>
      </c>
      <c r="H18" s="18" t="str">
        <f>VLOOKUP(M18,Revistas!$B$2:$H$63996,5,FALSE)</f>
        <v>3 DE 59</v>
      </c>
      <c r="I18" s="18" t="str">
        <f>VLOOKUP(M18,Revistas!$B$2:$H$63996,6,FALSE)</f>
        <v>SI</v>
      </c>
      <c r="J18" s="18" t="s">
        <v>2888</v>
      </c>
      <c r="K18" s="18" t="s">
        <v>2863</v>
      </c>
      <c r="L18" s="18">
        <v>1</v>
      </c>
      <c r="M18" s="18" t="s">
        <v>1986</v>
      </c>
      <c r="N18" s="18" t="s">
        <v>35</v>
      </c>
      <c r="O18" s="18">
        <v>2017</v>
      </c>
      <c r="P18" s="18">
        <v>49</v>
      </c>
      <c r="Q18" s="18">
        <v>4</v>
      </c>
      <c r="R18" s="18"/>
      <c r="S18" s="18">
        <v>1700179</v>
      </c>
      <c r="T18" s="23">
        <v>28424366</v>
      </c>
    </row>
    <row r="19" spans="1:40" x14ac:dyDescent="0.25">
      <c r="A19" s="17" t="s">
        <v>4356</v>
      </c>
      <c r="B19" s="17" t="s">
        <v>4357</v>
      </c>
      <c r="C19" s="17" t="s">
        <v>4358</v>
      </c>
      <c r="D19" s="18" t="s">
        <v>10</v>
      </c>
      <c r="E19" s="18">
        <f>VLOOKUP(M19,Revistas!$B$2:$H$63996,2,FALSE)</f>
        <v>3.484</v>
      </c>
      <c r="F19" s="18" t="str">
        <f>VLOOKUP(M19,Revistas!$B$2:$H$63996,3,FALSE)</f>
        <v>Q1</v>
      </c>
      <c r="G19" s="18" t="str">
        <f>VLOOKUP(M19,Revistas!$B$2:$H$63996,4,FALSE)</f>
        <v>PHARMACOLOGY &amp; PHARMACY - SCIE;</v>
      </c>
      <c r="H19" s="18" t="str">
        <f>VLOOKUP(M19,Revistas!$B$2:$H$63996,5,FALSE)</f>
        <v>65/256</v>
      </c>
      <c r="I19" s="18" t="str">
        <f>VLOOKUP(M19,Revistas!$B$2:$H$63996,6,FALSE)</f>
        <v>NO</v>
      </c>
      <c r="J19" s="18" t="s">
        <v>4359</v>
      </c>
      <c r="K19" s="18" t="s">
        <v>4360</v>
      </c>
      <c r="L19" s="18">
        <v>0</v>
      </c>
      <c r="M19" s="18" t="s">
        <v>4361</v>
      </c>
      <c r="N19" s="18" t="s">
        <v>129</v>
      </c>
      <c r="O19" s="18">
        <v>2017</v>
      </c>
      <c r="P19" s="18">
        <v>35</v>
      </c>
      <c r="Q19" s="18">
        <v>5</v>
      </c>
      <c r="R19" s="18">
        <v>634</v>
      </c>
      <c r="S19" s="18">
        <v>641</v>
      </c>
      <c r="T19" s="23">
        <v>28527133</v>
      </c>
    </row>
    <row r="20" spans="1:40" x14ac:dyDescent="0.25">
      <c r="A20" s="17" t="s">
        <v>1933</v>
      </c>
      <c r="B20" s="17" t="s">
        <v>1932</v>
      </c>
      <c r="C20" s="17" t="s">
        <v>1908</v>
      </c>
      <c r="D20" s="18" t="s">
        <v>10</v>
      </c>
      <c r="E20" s="18" t="str">
        <f>VLOOKUP(M20,Revistas!$B$2:$H$63996,2,FALSE)</f>
        <v>NO TIENE</v>
      </c>
      <c r="F20" s="18" t="str">
        <f>VLOOKUP(M20,Revistas!$B$2:$H$63996,3,FALSE)</f>
        <v>NO TIENE</v>
      </c>
      <c r="G20" s="18" t="str">
        <f>VLOOKUP(M20,Revistas!$B$2:$H$63996,4,FALSE)</f>
        <v>NO TIENE</v>
      </c>
      <c r="H20" s="18" t="str">
        <f>VLOOKUP(M20,Revistas!$B$2:$H$63996,5,FALSE)</f>
        <v>NO TIENE</v>
      </c>
      <c r="I20" s="18" t="str">
        <f>VLOOKUP(M20,Revistas!$B$2:$H$63996,6,FALSE)</f>
        <v>NO</v>
      </c>
      <c r="J20" s="18" t="s">
        <v>1935</v>
      </c>
      <c r="K20" s="18"/>
      <c r="L20" s="18" t="s">
        <v>586</v>
      </c>
      <c r="M20" s="18" t="s">
        <v>1775</v>
      </c>
      <c r="N20" s="18" t="s">
        <v>1934</v>
      </c>
      <c r="O20" s="18">
        <v>2017</v>
      </c>
      <c r="P20" s="18"/>
      <c r="Q20" s="18"/>
      <c r="R20" s="18"/>
      <c r="S20" s="18"/>
      <c r="T20" s="23">
        <v>28284772</v>
      </c>
      <c r="AN20" s="25"/>
    </row>
    <row r="21" spans="1:40" x14ac:dyDescent="0.25">
      <c r="A21" s="17" t="s">
        <v>360</v>
      </c>
      <c r="B21" s="17" t="s">
        <v>359</v>
      </c>
      <c r="C21" s="17" t="s">
        <v>361</v>
      </c>
      <c r="D21" s="18" t="s">
        <v>10</v>
      </c>
      <c r="E21" s="18">
        <f>VLOOKUP(M21,Revistas!$B$2:$H$63996,2,FALSE)</f>
        <v>3.5510000000000002</v>
      </c>
      <c r="F21" s="18" t="str">
        <f>VLOOKUP(M21,Revistas!$B$2:$H$63996,3,FALSE)</f>
        <v>Q1</v>
      </c>
      <c r="G21" s="18" t="str">
        <f>VLOOKUP(M21,Revistas!$B$2:$H$63996,4,FALSE)</f>
        <v>NEUROIMAGING</v>
      </c>
      <c r="H21" s="18" t="str">
        <f>VLOOKUP(M21,Revistas!$B$2:$H$63996,5,FALSE)</f>
        <v>5 DE 14</v>
      </c>
      <c r="I21" s="18" t="str">
        <f>VLOOKUP(M21,Revistas!$B$2:$H$63996,6,FALSE)</f>
        <v>NO</v>
      </c>
      <c r="J21" s="18" t="s">
        <v>364</v>
      </c>
      <c r="K21" s="18"/>
      <c r="L21" s="18" t="s">
        <v>586</v>
      </c>
      <c r="M21" s="18" t="s">
        <v>109</v>
      </c>
      <c r="N21" s="18" t="s">
        <v>363</v>
      </c>
      <c r="O21" s="18">
        <v>2017</v>
      </c>
      <c r="P21" s="18">
        <v>9</v>
      </c>
      <c r="Q21" s="18">
        <v>12</v>
      </c>
      <c r="R21" s="18" t="s">
        <v>362</v>
      </c>
      <c r="S21" s="18"/>
      <c r="T21" s="23">
        <v>27998956</v>
      </c>
    </row>
    <row r="22" spans="1:40" x14ac:dyDescent="0.25">
      <c r="A22" s="17" t="s">
        <v>2167</v>
      </c>
      <c r="B22" s="17" t="s">
        <v>2168</v>
      </c>
      <c r="C22" s="17" t="s">
        <v>2164</v>
      </c>
      <c r="D22" s="18" t="s">
        <v>26</v>
      </c>
      <c r="E22" s="18">
        <f>VLOOKUP(M22,Revistas!$B$2:$H$63996,2,FALSE)</f>
        <v>1.294</v>
      </c>
      <c r="F22" s="18" t="str">
        <f>VLOOKUP(M22,Revistas!$B$2:$H$63996,3,FALSE)</f>
        <v>Q3</v>
      </c>
      <c r="G22" s="18" t="str">
        <f>VLOOKUP(M22,Revistas!$B$2:$H$63996,4,FALSE)</f>
        <v>PEDIATRICS - SCIE;</v>
      </c>
      <c r="H22" s="18" t="str">
        <f>VLOOKUP(M22,Revistas!$B$2:$H$63996,5,FALSE)</f>
        <v>77/121</v>
      </c>
      <c r="I22" s="18" t="str">
        <f>VLOOKUP(M22,Revistas!$B$2:$H$63996,6,FALSE)</f>
        <v>NO</v>
      </c>
      <c r="J22" s="18" t="s">
        <v>2169</v>
      </c>
      <c r="K22" s="18"/>
      <c r="L22" s="18">
        <v>0</v>
      </c>
      <c r="M22" s="18" t="s">
        <v>2166</v>
      </c>
      <c r="N22" s="18" t="s">
        <v>250</v>
      </c>
      <c r="O22" s="18">
        <v>2017</v>
      </c>
      <c r="P22" s="18">
        <v>21</v>
      </c>
      <c r="Q22" s="18"/>
      <c r="R22" s="18">
        <v>71</v>
      </c>
      <c r="S22" s="18">
        <v>71</v>
      </c>
    </row>
    <row r="23" spans="1:40" x14ac:dyDescent="0.25">
      <c r="A23" s="17" t="s">
        <v>5018</v>
      </c>
      <c r="B23" s="17" t="s">
        <v>5019</v>
      </c>
      <c r="C23" s="17" t="s">
        <v>5020</v>
      </c>
      <c r="D23" s="18" t="s">
        <v>571</v>
      </c>
      <c r="E23" s="18">
        <f>VLOOKUP(M23,Revistas!$B$2:$H$63996,2,FALSE)</f>
        <v>3.9630000000000001</v>
      </c>
      <c r="F23" s="18" t="str">
        <f>VLOOKUP(M23,Revistas!$B$2:$H$63996,3,FALSE)</f>
        <v>Q1</v>
      </c>
      <c r="G23" s="18" t="str">
        <f>VLOOKUP(M23,Revistas!$B$2:$H$63996,4,FALSE)</f>
        <v>BIOTECHNOLOGY &amp; APPLIED MICROBIOLOGY - SCIE;</v>
      </c>
      <c r="H23" s="18" t="str">
        <f>VLOOKUP(M23,Revistas!$B$2:$H$63996,5,FALSE)</f>
        <v>30/160</v>
      </c>
      <c r="I23" s="18" t="str">
        <f>VLOOKUP(M23,Revistas!$B$2:$H$63996,6,FALSE)</f>
        <v>NO</v>
      </c>
      <c r="J23" s="18" t="s">
        <v>5021</v>
      </c>
      <c r="K23" s="18" t="s">
        <v>5022</v>
      </c>
      <c r="L23" s="18">
        <v>0</v>
      </c>
      <c r="M23" s="18" t="s">
        <v>5023</v>
      </c>
      <c r="N23" s="18" t="s">
        <v>199</v>
      </c>
      <c r="O23" s="18">
        <v>2017</v>
      </c>
      <c r="P23" s="18">
        <v>23</v>
      </c>
      <c r="Q23" s="18"/>
      <c r="R23" s="18">
        <v>173</v>
      </c>
      <c r="S23" s="18">
        <v>177</v>
      </c>
      <c r="T23" s="23">
        <v>28925364</v>
      </c>
    </row>
    <row r="24" spans="1:40" x14ac:dyDescent="0.25">
      <c r="A24" s="17" t="s">
        <v>2737</v>
      </c>
      <c r="B24" s="17" t="s">
        <v>2738</v>
      </c>
      <c r="C24" s="17" t="s">
        <v>2733</v>
      </c>
      <c r="D24" s="18" t="s">
        <v>274</v>
      </c>
      <c r="E24" s="18">
        <f>VLOOKUP(M24,Revistas!$B$2:$H$63996,2,FALSE)</f>
        <v>6.0439999999999996</v>
      </c>
      <c r="F24" s="18" t="str">
        <f>VLOOKUP(M24,Revistas!$B$2:$H$63996,3,FALSE)</f>
        <v>Q1</v>
      </c>
      <c r="G24" s="18" t="str">
        <f>VLOOKUP(M24,Revistas!$B$2:$H$63996,4,FALSE)</f>
        <v>RESPIRATORY SYSTEM - SCIE;</v>
      </c>
      <c r="H24" s="18" t="str">
        <f>VLOOKUP(M24,Revistas!$B$2:$H$63996,5,FALSE)</f>
        <v>7 DE  59</v>
      </c>
      <c r="I24" s="18" t="str">
        <f>VLOOKUP(M24,Revistas!$B$2:$H$63996,6,FALSE)</f>
        <v>NO</v>
      </c>
      <c r="J24" s="18" t="s">
        <v>2739</v>
      </c>
      <c r="K24" s="18" t="s">
        <v>2740</v>
      </c>
      <c r="L24" s="18">
        <v>0</v>
      </c>
      <c r="M24" s="18" t="s">
        <v>2736</v>
      </c>
      <c r="N24" s="18" t="s">
        <v>62</v>
      </c>
      <c r="O24" s="18">
        <v>2017</v>
      </c>
      <c r="P24" s="18">
        <v>151</v>
      </c>
      <c r="Q24" s="18">
        <v>2</v>
      </c>
      <c r="R24" s="18">
        <v>515</v>
      </c>
      <c r="S24" s="18">
        <v>516</v>
      </c>
    </row>
    <row r="25" spans="1:40" x14ac:dyDescent="0.25">
      <c r="A25" s="17" t="s">
        <v>384</v>
      </c>
      <c r="B25" s="17" t="s">
        <v>383</v>
      </c>
      <c r="C25" s="17" t="s">
        <v>385</v>
      </c>
      <c r="D25" s="18" t="s">
        <v>10</v>
      </c>
      <c r="E25" s="18" t="str">
        <f>VLOOKUP(M25,Revistas!$B$2:$H$63996,2,FALSE)</f>
        <v>NO TIENE</v>
      </c>
      <c r="F25" s="18" t="str">
        <f>VLOOKUP(M25,Revistas!$B$2:$H$63996,3,FALSE)</f>
        <v>NO TIENE</v>
      </c>
      <c r="G25" s="18" t="str">
        <f>VLOOKUP(M25,Revistas!$B$2:$H$63996,4,FALSE)</f>
        <v>NO TIENE</v>
      </c>
      <c r="H25" s="18" t="str">
        <f>VLOOKUP(M25,Revistas!$B$2:$H$63996,5,FALSE)</f>
        <v>NO TIENE</v>
      </c>
      <c r="I25" s="18" t="str">
        <f>VLOOKUP(M25,Revistas!$B$2:$H$63996,6,FALSE)</f>
        <v>NO</v>
      </c>
      <c r="J25" s="18" t="s">
        <v>388</v>
      </c>
      <c r="K25" s="18"/>
      <c r="L25" s="18" t="s">
        <v>586</v>
      </c>
      <c r="M25" s="18" t="s">
        <v>389</v>
      </c>
      <c r="N25" s="18" t="s">
        <v>387</v>
      </c>
      <c r="O25" s="18">
        <v>2017</v>
      </c>
      <c r="P25" s="18">
        <v>21</v>
      </c>
      <c r="Q25" s="18">
        <v>4</v>
      </c>
      <c r="R25" s="18" t="s">
        <v>386</v>
      </c>
      <c r="S25" s="18"/>
      <c r="T25" s="23">
        <v>29037630</v>
      </c>
    </row>
    <row r="26" spans="1:40" x14ac:dyDescent="0.25">
      <c r="A26" s="17" t="s">
        <v>1494</v>
      </c>
      <c r="B26" s="17" t="s">
        <v>1495</v>
      </c>
      <c r="C26" s="17" t="s">
        <v>1496</v>
      </c>
      <c r="D26" s="18" t="s">
        <v>10</v>
      </c>
      <c r="E26" s="18">
        <f>VLOOKUP(M26,Revistas!$B$2:$H$63996,2,FALSE)</f>
        <v>3.4950000000000001</v>
      </c>
      <c r="F26" s="18" t="str">
        <f>VLOOKUP(M26,Revistas!$B$2:$H$63996,3,FALSE)</f>
        <v>Q1</v>
      </c>
      <c r="G26" s="18" t="str">
        <f>VLOOKUP(M26,Revistas!$B$2:$H$63996,4,FALSE)</f>
        <v>PEDIATRICS - SCIE;</v>
      </c>
      <c r="H26" s="18" t="str">
        <f>VLOOKUP(M26,Revistas!$B$2:$H$63996,5,FALSE)</f>
        <v>9 DE 121</v>
      </c>
      <c r="I26" s="18" t="str">
        <f>VLOOKUP(M26,Revistas!$B$2:$H$63996,6,FALSE)</f>
        <v>SI</v>
      </c>
      <c r="J26" s="18" t="s">
        <v>1497</v>
      </c>
      <c r="K26" s="18" t="s">
        <v>1498</v>
      </c>
      <c r="L26" s="18">
        <v>0</v>
      </c>
      <c r="M26" s="18" t="s">
        <v>1499</v>
      </c>
      <c r="N26" s="18" t="s">
        <v>300</v>
      </c>
      <c r="O26" s="18">
        <v>2017</v>
      </c>
      <c r="P26" s="18">
        <v>18</v>
      </c>
      <c r="Q26" s="18">
        <v>3</v>
      </c>
      <c r="R26" s="18">
        <v>234</v>
      </c>
      <c r="S26" s="18">
        <v>240</v>
      </c>
      <c r="T26" s="23">
        <v>28107263</v>
      </c>
    </row>
    <row r="27" spans="1:40" x14ac:dyDescent="0.25">
      <c r="A27" s="17" t="s">
        <v>4234</v>
      </c>
      <c r="B27" s="17" t="s">
        <v>4235</v>
      </c>
      <c r="C27" s="17" t="s">
        <v>4236</v>
      </c>
      <c r="D27" s="18" t="s">
        <v>10</v>
      </c>
      <c r="E27" s="18">
        <f>VLOOKUP(M27,Revistas!$B$2:$H$63996,2,FALSE)</f>
        <v>4.2869999999999999</v>
      </c>
      <c r="F27" s="18" t="str">
        <f>VLOOKUP(M27,Revistas!$B$2:$H$63996,3,FALSE)</f>
        <v>Q1</v>
      </c>
      <c r="G27" s="18" t="str">
        <f>VLOOKUP(M27,Revistas!$B$2:$H$63996,4,FALSE)</f>
        <v>GENETICS &amp; HEREDITY - SCIE</v>
      </c>
      <c r="H27" s="18" t="str">
        <f>VLOOKUP(M27,Revistas!$B$2:$H$63996,5,FALSE)</f>
        <v>35/166</v>
      </c>
      <c r="I27" s="18" t="str">
        <f>VLOOKUP(M27,Revistas!$B$2:$H$63996,6,FALSE)</f>
        <v>NO</v>
      </c>
      <c r="J27" s="18" t="s">
        <v>4237</v>
      </c>
      <c r="K27" s="18" t="s">
        <v>4238</v>
      </c>
      <c r="L27" s="18">
        <v>0</v>
      </c>
      <c r="M27" s="18" t="s">
        <v>4239</v>
      </c>
      <c r="N27" s="18" t="s">
        <v>226</v>
      </c>
      <c r="O27" s="18">
        <v>2017</v>
      </c>
      <c r="P27" s="18">
        <v>25</v>
      </c>
      <c r="Q27" s="18">
        <v>7</v>
      </c>
      <c r="R27" s="18">
        <v>823</v>
      </c>
      <c r="S27" s="18">
        <v>831</v>
      </c>
      <c r="T27" s="23">
        <v>28594414</v>
      </c>
    </row>
    <row r="28" spans="1:40" x14ac:dyDescent="0.25">
      <c r="A28" s="17" t="s">
        <v>3869</v>
      </c>
      <c r="B28" s="17" t="s">
        <v>3870</v>
      </c>
      <c r="C28" s="17" t="s">
        <v>3871</v>
      </c>
      <c r="D28" s="18" t="s">
        <v>10</v>
      </c>
      <c r="E28" s="18">
        <f>VLOOKUP(M28,Revistas!$B$2:$H$63996,2,FALSE)</f>
        <v>2.323</v>
      </c>
      <c r="F28" s="18" t="str">
        <f>VLOOKUP(M28,Revistas!$B$2:$H$63996,3,FALSE)</f>
        <v>Q2</v>
      </c>
      <c r="G28" s="18" t="str">
        <f>VLOOKUP(M28,Revistas!$B$2:$H$63996,4,FALSE)</f>
        <v>PSYCHOLOGY, MULTIDISCIPLINARY</v>
      </c>
      <c r="H28" s="18" t="str">
        <f>VLOOKUP(M28,Revistas!$B$2:$H$63996,5,FALSE)</f>
        <v>33/128</v>
      </c>
      <c r="I28" s="18" t="str">
        <f>VLOOKUP(M28,Revistas!$B$2:$H$63996,6,FALSE)</f>
        <v>NO</v>
      </c>
      <c r="J28" s="18" t="s">
        <v>3872</v>
      </c>
      <c r="K28" s="18" t="s">
        <v>3873</v>
      </c>
      <c r="L28" s="18">
        <v>1</v>
      </c>
      <c r="M28" s="18" t="s">
        <v>3874</v>
      </c>
      <c r="N28" s="28">
        <v>11444</v>
      </c>
      <c r="O28" s="18">
        <v>2017</v>
      </c>
      <c r="P28" s="18">
        <v>8</v>
      </c>
      <c r="Q28" s="18"/>
      <c r="R28" s="18"/>
      <c r="S28" s="18">
        <v>904</v>
      </c>
      <c r="T28" s="23">
        <v>28620331</v>
      </c>
    </row>
    <row r="29" spans="1:40" x14ac:dyDescent="0.25">
      <c r="A29" s="17" t="s">
        <v>1250</v>
      </c>
      <c r="B29" s="17" t="s">
        <v>1249</v>
      </c>
      <c r="C29" s="17" t="s">
        <v>1251</v>
      </c>
      <c r="D29" s="18" t="s">
        <v>274</v>
      </c>
      <c r="E29" s="18">
        <f>VLOOKUP(M29,Revistas!$B$2:$H$63996,2,FALSE)</f>
        <v>5.67</v>
      </c>
      <c r="F29" s="18" t="str">
        <f>VLOOKUP(M29,Revistas!$B$2:$H$63996,3,FALSE)</f>
        <v>Q1</v>
      </c>
      <c r="G29" s="18" t="str">
        <f>VLOOKUP(M29,Revistas!$B$2:$H$63996,4,FALSE)</f>
        <v>HEMATOLOGY</v>
      </c>
      <c r="H29" s="18" t="str">
        <f>VLOOKUP(M29,Revistas!$B$2:$H$63996,5,FALSE)</f>
        <v>10 DE 70</v>
      </c>
      <c r="I29" s="18" t="str">
        <f>VLOOKUP(M29,Revistas!$B$2:$H$63996,6,FALSE)</f>
        <v>NO</v>
      </c>
      <c r="J29" s="18" t="s">
        <v>1253</v>
      </c>
      <c r="K29" s="18"/>
      <c r="L29" s="18" t="s">
        <v>586</v>
      </c>
      <c r="M29" s="18" t="s">
        <v>1193</v>
      </c>
      <c r="N29" s="18" t="s">
        <v>1252</v>
      </c>
      <c r="O29" s="18">
        <v>2017</v>
      </c>
      <c r="P29" s="18"/>
      <c r="Q29" s="18"/>
      <c r="R29" s="18"/>
      <c r="S29" s="18"/>
      <c r="T29" s="23">
        <v>28480958</v>
      </c>
    </row>
    <row r="30" spans="1:40" x14ac:dyDescent="0.25">
      <c r="A30" s="17" t="s">
        <v>2007</v>
      </c>
      <c r="B30" s="17" t="s">
        <v>2008</v>
      </c>
      <c r="C30" s="17" t="s">
        <v>2009</v>
      </c>
      <c r="D30" s="18" t="s">
        <v>10</v>
      </c>
      <c r="E30" s="18">
        <f>VLOOKUP(M30,Revistas!$B$2:$H$63996,2,FALSE)</f>
        <v>6.4290000000000003</v>
      </c>
      <c r="F30" s="18" t="str">
        <f>VLOOKUP(M30,Revistas!$B$2:$H$63996,3,FALSE)</f>
        <v>Q1</v>
      </c>
      <c r="G30" s="18" t="str">
        <f>VLOOKUP(M30,Revistas!$B$2:$H$63996,4,FALSE)</f>
        <v>IMMUNOLOGY - SCIE</v>
      </c>
      <c r="H30" s="18" t="str">
        <f>VLOOKUP(M30,Revistas!$B$2:$H$63996,5,FALSE)</f>
        <v>21/150</v>
      </c>
      <c r="I30" s="18" t="str">
        <f>VLOOKUP(M30,Revistas!$B$2:$H$63996,6,FALSE)</f>
        <v>NO</v>
      </c>
      <c r="J30" s="18" t="s">
        <v>2010</v>
      </c>
      <c r="K30" s="18" t="s">
        <v>2011</v>
      </c>
      <c r="L30" s="18">
        <v>0</v>
      </c>
      <c r="M30" s="18" t="s">
        <v>2012</v>
      </c>
      <c r="N30" s="18" t="s">
        <v>2013</v>
      </c>
      <c r="O30" s="18">
        <v>2017</v>
      </c>
      <c r="P30" s="18">
        <v>8</v>
      </c>
      <c r="Q30" s="18"/>
      <c r="R30" s="18"/>
      <c r="S30" s="18">
        <v>915</v>
      </c>
      <c r="T30" s="23">
        <v>28824640</v>
      </c>
    </row>
    <row r="31" spans="1:40" x14ac:dyDescent="0.25">
      <c r="A31" s="17" t="s">
        <v>4964</v>
      </c>
      <c r="B31" s="17" t="s">
        <v>4965</v>
      </c>
      <c r="C31" s="17" t="s">
        <v>1171</v>
      </c>
      <c r="D31" s="18" t="s">
        <v>10</v>
      </c>
      <c r="E31" s="18">
        <f>VLOOKUP(M31,Revistas!$B$2:$H$63996,2,FALSE)</f>
        <v>7.702</v>
      </c>
      <c r="F31" s="18" t="str">
        <f>VLOOKUP(M31,Revistas!$B$2:$H$63996,3,FALSE)</f>
        <v>Q1</v>
      </c>
      <c r="G31" s="18" t="str">
        <f>VLOOKUP(M31,Revistas!$B$2:$H$63996,4,FALSE)</f>
        <v>HEMATOLOGY - SCIE</v>
      </c>
      <c r="H31" s="18" t="str">
        <f>VLOOKUP(M31,Revistas!$B$2:$H$63996,5,FALSE)</f>
        <v>4 de 70</v>
      </c>
      <c r="I31" s="18" t="str">
        <f>VLOOKUP(M31,Revistas!$B$2:$H$63996,6,FALSE)</f>
        <v>SI</v>
      </c>
      <c r="J31" s="18" t="s">
        <v>4966</v>
      </c>
      <c r="K31" s="18" t="s">
        <v>4967</v>
      </c>
      <c r="L31" s="18">
        <v>5</v>
      </c>
      <c r="M31" s="18" t="s">
        <v>1174</v>
      </c>
      <c r="N31" s="18" t="s">
        <v>344</v>
      </c>
      <c r="O31" s="18">
        <v>2017</v>
      </c>
      <c r="P31" s="18">
        <v>102</v>
      </c>
      <c r="Q31" s="18">
        <v>1</v>
      </c>
      <c r="R31" s="18">
        <v>103</v>
      </c>
      <c r="S31" s="18">
        <v>109</v>
      </c>
      <c r="T31" s="23">
        <v>27686377</v>
      </c>
    </row>
    <row r="32" spans="1:40" x14ac:dyDescent="0.25">
      <c r="A32" s="17" t="s">
        <v>3738</v>
      </c>
      <c r="B32" s="17" t="s">
        <v>3739</v>
      </c>
      <c r="C32" s="17" t="s">
        <v>3733</v>
      </c>
      <c r="D32" s="18" t="s">
        <v>10</v>
      </c>
      <c r="E32" s="18">
        <f>VLOOKUP(M32,Revistas!$B$2:$H$63996,2,FALSE)</f>
        <v>1.415</v>
      </c>
      <c r="F32" s="18" t="str">
        <f>VLOOKUP(M32,Revistas!$B$2:$H$63996,3,FALSE)</f>
        <v>Q4</v>
      </c>
      <c r="G32" s="18" t="str">
        <f>VLOOKUP(M32,Revistas!$B$2:$H$63996,4,FALSE)</f>
        <v>OBSTETRICS &amp; GYNECOLOGY - SCIE</v>
      </c>
      <c r="H32" s="18" t="str">
        <f>VLOOKUP(M32,Revistas!$B$2:$H$63996,5,FALSE)</f>
        <v>61/80</v>
      </c>
      <c r="I32" s="18" t="str">
        <f>VLOOKUP(M32,Revistas!$B$2:$H$63996,6,FALSE)</f>
        <v>NO</v>
      </c>
      <c r="J32" s="18" t="s">
        <v>3740</v>
      </c>
      <c r="K32" s="18" t="s">
        <v>3741</v>
      </c>
      <c r="L32" s="18">
        <v>1</v>
      </c>
      <c r="M32" s="18" t="s">
        <v>3736</v>
      </c>
      <c r="N32" s="18"/>
      <c r="O32" s="18">
        <v>2017</v>
      </c>
      <c r="P32" s="18">
        <v>82</v>
      </c>
      <c r="Q32" s="18">
        <v>2</v>
      </c>
      <c r="R32" s="18">
        <v>170</v>
      </c>
      <c r="S32" s="18">
        <v>174</v>
      </c>
      <c r="T32" s="23">
        <v>27705973</v>
      </c>
    </row>
    <row r="33" spans="1:48" x14ac:dyDescent="0.25">
      <c r="A33" s="17" t="s">
        <v>1231</v>
      </c>
      <c r="B33" s="17" t="s">
        <v>1232</v>
      </c>
      <c r="C33" s="17" t="s">
        <v>1177</v>
      </c>
      <c r="D33" s="18" t="s">
        <v>274</v>
      </c>
      <c r="E33" s="18">
        <f>VLOOKUP(M33,Revistas!$B$2:$H$63996,2,FALSE)</f>
        <v>3.569</v>
      </c>
      <c r="F33" s="18" t="str">
        <f>VLOOKUP(M33,Revistas!$B$2:$H$63996,3,FALSE)</f>
        <v>Q2</v>
      </c>
      <c r="G33" s="18" t="str">
        <f>VLOOKUP(M33,Revistas!$B$2:$H$63996,4,FALSE)</f>
        <v>HEMATOLOGY</v>
      </c>
      <c r="H33" s="18" t="str">
        <f>VLOOKUP(M33,Revistas!$B$2:$H$63996,5,FALSE)</f>
        <v>22/70</v>
      </c>
      <c r="I33" s="18" t="str">
        <f>VLOOKUP(M33,Revistas!$B$2:$H$63996,6,FALSE)</f>
        <v>NO</v>
      </c>
      <c r="J33" s="18" t="s">
        <v>1233</v>
      </c>
      <c r="K33" s="18" t="s">
        <v>1234</v>
      </c>
      <c r="L33" s="18">
        <v>3</v>
      </c>
      <c r="M33" s="18" t="s">
        <v>1180</v>
      </c>
      <c r="N33" s="18" t="s">
        <v>344</v>
      </c>
      <c r="O33" s="18">
        <v>2017</v>
      </c>
      <c r="P33" s="18">
        <v>23</v>
      </c>
      <c r="Q33" s="18">
        <v>1</v>
      </c>
      <c r="R33" s="18" t="s">
        <v>1235</v>
      </c>
      <c r="S33" s="18" t="s">
        <v>1236</v>
      </c>
      <c r="T33" s="23">
        <v>28074560</v>
      </c>
    </row>
    <row r="34" spans="1:48" x14ac:dyDescent="0.25">
      <c r="A34" s="17" t="s">
        <v>4900</v>
      </c>
      <c r="B34" s="17" t="s">
        <v>4901</v>
      </c>
      <c r="C34" s="17" t="s">
        <v>4902</v>
      </c>
      <c r="D34" s="18" t="s">
        <v>10</v>
      </c>
      <c r="E34" s="18">
        <f>VLOOKUP(M34,Revistas!$B$2:$H$63996,2,FALSE)</f>
        <v>10.162000000000001</v>
      </c>
      <c r="F34" s="18" t="str">
        <f>VLOOKUP(M34,Revistas!$B$2:$H$63996,3,FALSE)</f>
        <v>Q1</v>
      </c>
      <c r="G34" s="18" t="str">
        <f>VLOOKUP(M34,Revistas!$B$2:$H$63996,4,FALSE)</f>
        <v>BIOCHEMISTRY &amp; MOLECULAR BIOLOGY - SCIE</v>
      </c>
      <c r="H34" s="18" t="str">
        <f>VLOOKUP(M34,Revistas!$B$2:$H$63996,5,FALSE)</f>
        <v>14/286</v>
      </c>
      <c r="I34" s="18" t="str">
        <f>VLOOKUP(M34,Revistas!$B$2:$H$63996,6,FALSE)</f>
        <v>SI</v>
      </c>
      <c r="J34" s="18" t="s">
        <v>4903</v>
      </c>
      <c r="K34" s="18" t="s">
        <v>4904</v>
      </c>
      <c r="L34" s="18">
        <v>0</v>
      </c>
      <c r="M34" s="18" t="s">
        <v>4905</v>
      </c>
      <c r="N34" s="28">
        <v>47362</v>
      </c>
      <c r="O34" s="18">
        <v>2017</v>
      </c>
      <c r="P34" s="18">
        <v>45</v>
      </c>
      <c r="Q34" s="18">
        <v>17</v>
      </c>
      <c r="R34" s="18">
        <v>9960</v>
      </c>
      <c r="S34" s="18">
        <v>9975</v>
      </c>
      <c r="T34" s="23">
        <v>28973440</v>
      </c>
    </row>
    <row r="35" spans="1:48" x14ac:dyDescent="0.25">
      <c r="A35" s="17" t="s">
        <v>638</v>
      </c>
      <c r="B35" s="17" t="s">
        <v>639</v>
      </c>
      <c r="C35" s="17" t="s">
        <v>640</v>
      </c>
      <c r="D35" s="18" t="s">
        <v>10</v>
      </c>
      <c r="E35" s="18">
        <f>VLOOKUP(M35,Revistas!$B$2:$H$63996,2,FALSE)</f>
        <v>8.8409999999999993</v>
      </c>
      <c r="F35" s="18" t="str">
        <f>VLOOKUP(M35,Revistas!$B$2:$H$63996,3,FALSE)</f>
        <v>Q1</v>
      </c>
      <c r="G35" s="18" t="str">
        <f>VLOOKUP(M35,Revistas!$B$2:$H$63996,4,FALSE)</f>
        <v>CARDIAC &amp; CARDIOVASCULAR SYSTEM</v>
      </c>
      <c r="H35" s="18" t="str">
        <f>VLOOKUP(M35,Revistas!$B$2:$H$63996,5,FALSE)</f>
        <v>7/126</v>
      </c>
      <c r="I35" s="18" t="str">
        <f>VLOOKUP(M35,Revistas!$B$2:$H$63996,6,FALSE)</f>
        <v>SI</v>
      </c>
      <c r="J35" s="18" t="s">
        <v>641</v>
      </c>
      <c r="K35" s="18" t="s">
        <v>642</v>
      </c>
      <c r="L35" s="18">
        <v>0</v>
      </c>
      <c r="M35" s="18" t="s">
        <v>643</v>
      </c>
      <c r="N35" s="28">
        <v>40087</v>
      </c>
      <c r="O35" s="18">
        <v>2017</v>
      </c>
      <c r="P35" s="18">
        <v>10</v>
      </c>
      <c r="Q35" s="18">
        <v>19</v>
      </c>
      <c r="R35" s="18">
        <v>1973</v>
      </c>
      <c r="S35" s="18">
        <v>1981</v>
      </c>
    </row>
    <row r="36" spans="1:48" x14ac:dyDescent="0.25">
      <c r="A36" s="17" t="s">
        <v>1795</v>
      </c>
      <c r="B36" s="17" t="s">
        <v>1796</v>
      </c>
      <c r="C36" s="17" t="s">
        <v>1660</v>
      </c>
      <c r="D36" s="18" t="s">
        <v>26</v>
      </c>
      <c r="E36" s="18">
        <f>VLOOKUP(M36,Revistas!$B$2:$H$63996,2,FALSE)</f>
        <v>12.811</v>
      </c>
      <c r="F36" s="18" t="str">
        <f>VLOOKUP(M36,Revistas!$B$2:$H$63996,3,FALSE)</f>
        <v>Q1</v>
      </c>
      <c r="G36" s="18" t="str">
        <f>VLOOKUP(M36,Revistas!$B$2:$H$63996,4,FALSE)</f>
        <v>RHEUMATOLOGY - SCIE</v>
      </c>
      <c r="H36" s="18" t="str">
        <f>VLOOKUP(M36,Revistas!$B$2:$H$63996,5,FALSE)</f>
        <v>1 DE 30</v>
      </c>
      <c r="I36" s="18" t="str">
        <f>VLOOKUP(M36,Revistas!$B$2:$H$63996,6,FALSE)</f>
        <v>SI</v>
      </c>
      <c r="J36" s="18" t="s">
        <v>1797</v>
      </c>
      <c r="K36" s="18"/>
      <c r="L36" s="18">
        <v>0</v>
      </c>
      <c r="M36" s="18" t="s">
        <v>1663</v>
      </c>
      <c r="N36" s="18" t="s">
        <v>226</v>
      </c>
      <c r="O36" s="18">
        <v>2017</v>
      </c>
      <c r="P36" s="18">
        <v>76</v>
      </c>
      <c r="Q36" s="18"/>
      <c r="R36" s="18">
        <v>555</v>
      </c>
      <c r="S36" s="18">
        <v>555</v>
      </c>
    </row>
    <row r="37" spans="1:48" x14ac:dyDescent="0.25">
      <c r="A37" s="17" t="s">
        <v>4254</v>
      </c>
      <c r="B37" s="17" t="s">
        <v>4255</v>
      </c>
      <c r="C37" s="17" t="s">
        <v>4256</v>
      </c>
      <c r="D37" s="18" t="s">
        <v>10</v>
      </c>
      <c r="E37" s="18">
        <f>VLOOKUP(M37,Revistas!$B$2:$H$63996,2,FALSE)</f>
        <v>1.66</v>
      </c>
      <c r="F37" s="18" t="str">
        <f>VLOOKUP(M37,Revistas!$B$2:$H$63996,3,FALSE)</f>
        <v>Q3</v>
      </c>
      <c r="G37" s="18" t="str">
        <f>VLOOKUP(M37,Revistas!$B$2:$H$63996,4,FALSE)</f>
        <v>GENETICS &amp; HEREDITY - SCIE</v>
      </c>
      <c r="H37" s="18" t="str">
        <f>VLOOKUP(M37,Revistas!$B$2:$H$63996,5,FALSE)</f>
        <v>120/166</v>
      </c>
      <c r="I37" s="18" t="str">
        <f>VLOOKUP(M37,Revistas!$B$2:$H$63996,6,FALSE)</f>
        <v>NO</v>
      </c>
      <c r="J37" s="18" t="s">
        <v>4257</v>
      </c>
      <c r="K37" s="18" t="s">
        <v>4258</v>
      </c>
      <c r="L37" s="18">
        <v>0</v>
      </c>
      <c r="M37" s="18" t="s">
        <v>4259</v>
      </c>
      <c r="N37" s="18" t="s">
        <v>35</v>
      </c>
      <c r="O37" s="18">
        <v>2017</v>
      </c>
      <c r="P37" s="18">
        <v>16</v>
      </c>
      <c r="Q37" s="18">
        <v>2</v>
      </c>
      <c r="R37" s="18">
        <v>243</v>
      </c>
      <c r="S37" s="18">
        <v>248</v>
      </c>
      <c r="T37" s="23">
        <v>27714481</v>
      </c>
    </row>
    <row r="38" spans="1:48" x14ac:dyDescent="0.25">
      <c r="A38" s="17" t="s">
        <v>939</v>
      </c>
      <c r="B38" s="17" t="s">
        <v>940</v>
      </c>
      <c r="C38" s="17" t="s">
        <v>217</v>
      </c>
      <c r="D38" s="18" t="s">
        <v>10</v>
      </c>
      <c r="E38" s="18">
        <f>VLOOKUP(M38,Revistas!$B$2:$H$63996,2,FALSE)</f>
        <v>2.806</v>
      </c>
      <c r="F38" s="18" t="str">
        <f>VLOOKUP(M38,Revistas!$B$2:$H$63996,3,FALSE)</f>
        <v>Q1</v>
      </c>
      <c r="G38" s="18" t="str">
        <f>VLOOKUP(M38,Revistas!$B$2:$H$63996,4,FALSE)</f>
        <v>MULTIDISCIPLINARY SCIENCES</v>
      </c>
      <c r="H38" s="18" t="str">
        <f>VLOOKUP(M38,Revistas!$B$2:$H$63996,5,FALSE)</f>
        <v>15/64</v>
      </c>
      <c r="I38" s="18" t="str">
        <f>VLOOKUP(M38,Revistas!$B$2:$H$63996,6,FALSE)</f>
        <v>NO</v>
      </c>
      <c r="J38" s="18" t="s">
        <v>941</v>
      </c>
      <c r="K38" s="18" t="s">
        <v>942</v>
      </c>
      <c r="L38" s="18">
        <v>0</v>
      </c>
      <c r="M38" s="18" t="s">
        <v>220</v>
      </c>
      <c r="N38" s="18" t="s">
        <v>943</v>
      </c>
      <c r="O38" s="18">
        <v>2017</v>
      </c>
      <c r="P38" s="18">
        <v>12</v>
      </c>
      <c r="Q38" s="18">
        <v>12</v>
      </c>
      <c r="R38" s="18"/>
      <c r="S38" s="18" t="s">
        <v>944</v>
      </c>
      <c r="T38" s="23">
        <v>29206883</v>
      </c>
    </row>
    <row r="39" spans="1:48" x14ac:dyDescent="0.25">
      <c r="A39" s="17" t="s">
        <v>4504</v>
      </c>
      <c r="B39" s="17" t="s">
        <v>4505</v>
      </c>
      <c r="C39" s="17" t="s">
        <v>1441</v>
      </c>
      <c r="D39" s="18" t="s">
        <v>10</v>
      </c>
      <c r="E39" s="18">
        <f>VLOOKUP(M39,Revistas!$B$2:$H$63996,2,FALSE)</f>
        <v>72.406000000000006</v>
      </c>
      <c r="F39" s="18" t="str">
        <f>VLOOKUP(M39,Revistas!$B$2:$H$63996,3,FALSE)</f>
        <v>Q1</v>
      </c>
      <c r="G39" s="18" t="str">
        <f>VLOOKUP(M39,Revistas!$B$2:$H$63996,4,FALSE)</f>
        <v>MEDICINA, GENERAL &amp; INTERNAL</v>
      </c>
      <c r="H39" s="18" t="str">
        <f>VLOOKUP(M39,Revistas!$B$2:$H$63996,5,FALSE)</f>
        <v>1/154</v>
      </c>
      <c r="I39" s="18" t="str">
        <f>VLOOKUP(M39,Revistas!$B$2:$H$63996,6,FALSE)</f>
        <v>SI</v>
      </c>
      <c r="J39" s="18" t="s">
        <v>4506</v>
      </c>
      <c r="K39" s="18" t="s">
        <v>4507</v>
      </c>
      <c r="L39" s="18">
        <v>8</v>
      </c>
      <c r="M39" s="18" t="s">
        <v>1444</v>
      </c>
      <c r="N39" s="28">
        <v>42675</v>
      </c>
      <c r="O39" s="18">
        <v>2017</v>
      </c>
      <c r="P39" s="18">
        <v>377</v>
      </c>
      <c r="Q39" s="18">
        <v>20</v>
      </c>
      <c r="R39" s="18">
        <v>1919</v>
      </c>
      <c r="S39" s="18">
        <v>1929</v>
      </c>
      <c r="T39" s="23">
        <v>28885881</v>
      </c>
    </row>
    <row r="40" spans="1:48" x14ac:dyDescent="0.25">
      <c r="A40" s="17" t="s">
        <v>4465</v>
      </c>
      <c r="B40" s="17" t="s">
        <v>4466</v>
      </c>
      <c r="C40" s="17" t="s">
        <v>1967</v>
      </c>
      <c r="D40" s="18" t="s">
        <v>10</v>
      </c>
      <c r="E40" s="18">
        <f>VLOOKUP(M40,Revistas!$B$2:$H$63996,2,FALSE)</f>
        <v>9.6189999999999998</v>
      </c>
      <c r="F40" s="18" t="str">
        <f>VLOOKUP(M40,Revistas!$B$2:$H$63996,3,FALSE)</f>
        <v>Q1</v>
      </c>
      <c r="G40" s="18" t="str">
        <f>VLOOKUP(M40,Revistas!$B$2:$H$63996,4,FALSE)</f>
        <v>ONCOLOGY</v>
      </c>
      <c r="H40" s="18" t="str">
        <f>VLOOKUP(M40,Revistas!$B$2:$H$63996,5,FALSE)</f>
        <v>12/217</v>
      </c>
      <c r="I40" s="18" t="str">
        <f>VLOOKUP(M40,Revistas!$B$2:$H$63996,6,FALSE)</f>
        <v>SI</v>
      </c>
      <c r="J40" s="18" t="s">
        <v>4467</v>
      </c>
      <c r="K40" s="18" t="s">
        <v>4468</v>
      </c>
      <c r="L40" s="18">
        <v>2</v>
      </c>
      <c r="M40" s="18" t="s">
        <v>1970</v>
      </c>
      <c r="N40" s="28">
        <v>36951</v>
      </c>
      <c r="O40" s="18">
        <v>2017</v>
      </c>
      <c r="P40" s="18">
        <v>23</v>
      </c>
      <c r="Q40" s="18">
        <v>5</v>
      </c>
      <c r="R40" s="18">
        <v>1227</v>
      </c>
      <c r="S40" s="18">
        <v>1235</v>
      </c>
      <c r="T40" s="23">
        <v>27582484</v>
      </c>
    </row>
    <row r="41" spans="1:48" x14ac:dyDescent="0.25">
      <c r="A41" s="17" t="s">
        <v>1861</v>
      </c>
      <c r="B41" s="17" t="s">
        <v>1862</v>
      </c>
      <c r="C41" s="17" t="s">
        <v>1863</v>
      </c>
      <c r="D41" s="18" t="s">
        <v>10</v>
      </c>
      <c r="E41" s="18">
        <f>VLOOKUP(M41,Revistas!$B$2:$H$63996,2,FALSE)</f>
        <v>1.89</v>
      </c>
      <c r="F41" s="18" t="str">
        <f>VLOOKUP(M41,Revistas!$B$2:$H$63996,3,FALSE)</f>
        <v>Q2</v>
      </c>
      <c r="G41" s="18" t="str">
        <f>VLOOKUP(M41,Revistas!$B$2:$H$63996,4,FALSE)</f>
        <v>DERMATOLOGY - SCIE</v>
      </c>
      <c r="H41" s="18" t="str">
        <f>VLOOKUP(M41,Revistas!$B$2:$H$63996,5,FALSE)</f>
        <v>29/63</v>
      </c>
      <c r="I41" s="18" t="str">
        <f>VLOOKUP(M41,Revistas!$B$2:$H$63996,6,FALSE)</f>
        <v>NO</v>
      </c>
      <c r="J41" s="18" t="s">
        <v>1864</v>
      </c>
      <c r="K41" s="18" t="s">
        <v>1865</v>
      </c>
      <c r="L41" s="18">
        <v>0</v>
      </c>
      <c r="M41" s="18" t="s">
        <v>1866</v>
      </c>
      <c r="N41" s="18"/>
      <c r="O41" s="18">
        <v>2017</v>
      </c>
      <c r="P41" s="18">
        <v>28</v>
      </c>
      <c r="Q41" s="18">
        <v>7</v>
      </c>
      <c r="R41" s="18">
        <v>606</v>
      </c>
      <c r="S41" s="18">
        <v>612</v>
      </c>
      <c r="T41" s="23">
        <v>28274164</v>
      </c>
    </row>
    <row r="42" spans="1:48" x14ac:dyDescent="0.25">
      <c r="A42" s="17" t="s">
        <v>4660</v>
      </c>
      <c r="B42" s="17" t="s">
        <v>4661</v>
      </c>
      <c r="C42" s="17" t="s">
        <v>4461</v>
      </c>
      <c r="D42" s="18" t="s">
        <v>10</v>
      </c>
      <c r="E42" s="18">
        <f>VLOOKUP(M42,Revistas!$B$2:$H$63996,2,FALSE)</f>
        <v>2.1309999999999998</v>
      </c>
      <c r="F42" s="18" t="str">
        <f>VLOOKUP(M42,Revistas!$B$2:$H$63996,3,FALSE)</f>
        <v>Q3</v>
      </c>
      <c r="G42" s="18" t="str">
        <f>VLOOKUP(M42,Revistas!$B$2:$H$63996,4,FALSE)</f>
        <v>ONCOLOGY</v>
      </c>
      <c r="H42" s="18" t="str">
        <f>VLOOKUP(M42,Revistas!$B$2:$H$63996,5,FALSE)</f>
        <v>152/217</v>
      </c>
      <c r="I42" s="18" t="str">
        <f>VLOOKUP(M42,Revistas!$B$2:$H$63996,6,FALSE)</f>
        <v>NO</v>
      </c>
      <c r="J42" s="18" t="s">
        <v>4662</v>
      </c>
      <c r="K42" s="18" t="s">
        <v>4663</v>
      </c>
      <c r="L42" s="18">
        <v>0</v>
      </c>
      <c r="M42" s="18" t="s">
        <v>4464</v>
      </c>
      <c r="N42" s="18" t="s">
        <v>129</v>
      </c>
      <c r="O42" s="18">
        <v>2017</v>
      </c>
      <c r="P42" s="18">
        <v>13</v>
      </c>
      <c r="Q42" s="18">
        <v>23</v>
      </c>
      <c r="R42" s="18">
        <v>2065</v>
      </c>
      <c r="S42" s="18">
        <v>2082</v>
      </c>
      <c r="T42" s="23">
        <v>28703622</v>
      </c>
    </row>
    <row r="43" spans="1:48" x14ac:dyDescent="0.25">
      <c r="A43" s="17" t="s">
        <v>2753</v>
      </c>
      <c r="B43" s="17" t="s">
        <v>2754</v>
      </c>
      <c r="C43" s="17" t="s">
        <v>1733</v>
      </c>
      <c r="D43" s="18" t="s">
        <v>10</v>
      </c>
      <c r="E43" s="18">
        <f>VLOOKUP(M43,Revistas!$B$2:$H$63996,2,FALSE)</f>
        <v>2.6339999999999999</v>
      </c>
      <c r="F43" s="18" t="str">
        <f>VLOOKUP(M43,Revistas!$B$2:$H$63996,3,FALSE)</f>
        <v>Q3</v>
      </c>
      <c r="G43" s="18" t="str">
        <f>VLOOKUP(M43,Revistas!$B$2:$H$63996,4,FALSE)</f>
        <v>RHEUMATOLOGY - SCIE</v>
      </c>
      <c r="H43" s="18" t="str">
        <f>VLOOKUP(M43,Revistas!$B$2:$H$63996,5,FALSE)</f>
        <v>16 DE 30</v>
      </c>
      <c r="I43" s="18" t="str">
        <f>VLOOKUP(M43,Revistas!$B$2:$H$63996,6,FALSE)</f>
        <v>NO</v>
      </c>
      <c r="J43" s="18" t="s">
        <v>2755</v>
      </c>
      <c r="K43" s="18" t="s">
        <v>2756</v>
      </c>
      <c r="L43" s="18">
        <v>0</v>
      </c>
      <c r="M43" s="18" t="s">
        <v>1736</v>
      </c>
      <c r="N43" s="18"/>
      <c r="O43" s="18">
        <v>2017</v>
      </c>
      <c r="P43" s="18">
        <v>35</v>
      </c>
      <c r="Q43" s="18">
        <v>4</v>
      </c>
      <c r="R43" s="18" t="s">
        <v>2239</v>
      </c>
      <c r="S43" s="18" t="s">
        <v>2757</v>
      </c>
    </row>
    <row r="44" spans="1:48" x14ac:dyDescent="0.25">
      <c r="A44" s="17" t="s">
        <v>5121</v>
      </c>
      <c r="B44" s="17" t="s">
        <v>5120</v>
      </c>
      <c r="C44" s="17" t="s">
        <v>5122</v>
      </c>
      <c r="D44" s="18" t="s">
        <v>10</v>
      </c>
      <c r="E44" s="18">
        <f>VLOOKUP(M44,Revistas!$B$2:$H$63996,2,FALSE)</f>
        <v>1.181</v>
      </c>
      <c r="F44" s="18" t="str">
        <f>VLOOKUP(M44,Revistas!$B$2:$H$63996,3,FALSE)</f>
        <v>Q3</v>
      </c>
      <c r="G44" s="18" t="str">
        <f>VLOOKUP(M44,Revistas!$B$2:$H$63996,4,FALSE)</f>
        <v>PEDIATRICS</v>
      </c>
      <c r="H44" s="18" t="str">
        <f>VLOOKUP(M44,Revistas!$B$2:$H$63996,5,FALSE)</f>
        <v>83/121</v>
      </c>
      <c r="I44" s="18" t="str">
        <f>VLOOKUP(M44,Revistas!$B$2:$H$63996,6,FALSE)</f>
        <v>NO</v>
      </c>
      <c r="J44" s="18" t="s">
        <v>5123</v>
      </c>
      <c r="K44" s="18"/>
      <c r="L44" s="18" t="s">
        <v>586</v>
      </c>
      <c r="M44" s="18" t="s">
        <v>5124</v>
      </c>
      <c r="N44" s="18" t="s">
        <v>1918</v>
      </c>
      <c r="O44" s="18">
        <v>2017</v>
      </c>
      <c r="P44" s="18"/>
      <c r="Q44" s="18"/>
      <c r="R44" s="18"/>
      <c r="S44" s="18"/>
      <c r="T44" s="23">
        <v>29079903</v>
      </c>
      <c r="AV44" s="25"/>
    </row>
    <row r="45" spans="1:48" x14ac:dyDescent="0.25">
      <c r="A45" s="17" t="s">
        <v>2814</v>
      </c>
      <c r="B45" s="17" t="s">
        <v>2815</v>
      </c>
      <c r="C45" s="17" t="s">
        <v>2816</v>
      </c>
      <c r="D45" s="18" t="s">
        <v>10</v>
      </c>
      <c r="E45" s="18">
        <f>VLOOKUP(M45,Revistas!$B$2:$H$63996,2,FALSE)</f>
        <v>1.2310000000000001</v>
      </c>
      <c r="F45" s="18" t="str">
        <f>VLOOKUP(M45,Revistas!$B$2:$H$63996,3,FALSE)</f>
        <v>Q4</v>
      </c>
      <c r="G45" s="18" t="str">
        <f>VLOOKUP(M45,Revistas!$B$2:$H$63996,4,FALSE)</f>
        <v>CRITICAL CARE MEDICINE - SCIE</v>
      </c>
      <c r="H45" s="18" t="str">
        <f>VLOOKUP(M45,Revistas!$B$2:$H$63996,5,FALSE)</f>
        <v>31/33</v>
      </c>
      <c r="I45" s="18" t="str">
        <f>VLOOKUP(M45,Revistas!$B$2:$H$63996,6,FALSE)</f>
        <v>NO</v>
      </c>
      <c r="J45" s="18" t="s">
        <v>2817</v>
      </c>
      <c r="K45" s="18"/>
      <c r="L45" s="18" t="s">
        <v>586</v>
      </c>
      <c r="M45" s="18" t="s">
        <v>2818</v>
      </c>
      <c r="N45" s="18" t="s">
        <v>2819</v>
      </c>
      <c r="O45" s="18">
        <v>2017</v>
      </c>
      <c r="P45" s="18"/>
      <c r="Q45" s="18"/>
      <c r="R45" s="18"/>
      <c r="S45" s="18"/>
      <c r="T45" s="23">
        <v>28648671</v>
      </c>
    </row>
    <row r="46" spans="1:48" x14ac:dyDescent="0.25">
      <c r="A46" s="17" t="s">
        <v>4367</v>
      </c>
      <c r="B46" s="17" t="s">
        <v>4368</v>
      </c>
      <c r="C46" s="17" t="s">
        <v>3847</v>
      </c>
      <c r="D46" s="18" t="s">
        <v>26</v>
      </c>
      <c r="E46" s="18">
        <f>VLOOKUP(M46,Revistas!$B$2:$H$63996,2,FALSE)</f>
        <v>11.855</v>
      </c>
      <c r="F46" s="18" t="str">
        <f>VLOOKUP(M46,Revistas!$B$2:$H$63996,3,FALSE)</f>
        <v>Q1</v>
      </c>
      <c r="G46" s="18" t="str">
        <f>VLOOKUP(M46,Revistas!$B$2:$H$63996,4,FALSE)</f>
        <v>ONCOLOGY</v>
      </c>
      <c r="H46" s="18" t="str">
        <f>VLOOKUP(M46,Revistas!$B$2:$H$63996,5,FALSE)</f>
        <v>10/217</v>
      </c>
      <c r="I46" s="18" t="str">
        <f>VLOOKUP(M46,Revistas!$B$2:$H$63996,6,FALSE)</f>
        <v>SI</v>
      </c>
      <c r="J46" s="18" t="s">
        <v>4369</v>
      </c>
      <c r="K46" s="18"/>
      <c r="L46" s="18">
        <v>0</v>
      </c>
      <c r="M46" s="18" t="s">
        <v>3849</v>
      </c>
      <c r="N46" s="18" t="s">
        <v>154</v>
      </c>
      <c r="O46" s="18">
        <v>2017</v>
      </c>
      <c r="P46" s="18">
        <v>28</v>
      </c>
      <c r="Q46" s="18"/>
      <c r="R46" s="18"/>
      <c r="S46" s="18"/>
    </row>
    <row r="47" spans="1:48" x14ac:dyDescent="0.25">
      <c r="A47" s="17" t="s">
        <v>5427</v>
      </c>
      <c r="B47" s="17" t="s">
        <v>5428</v>
      </c>
      <c r="C47" s="17" t="s">
        <v>764</v>
      </c>
      <c r="D47" s="18" t="s">
        <v>10</v>
      </c>
      <c r="E47" s="18" t="str">
        <f>VLOOKUP(M47,Revistas!$B$2:$H$63996,2,FALSE)</f>
        <v>NO TIENE</v>
      </c>
      <c r="F47" s="18" t="str">
        <f>VLOOKUP(M47,Revistas!$B$2:$H$63996,3,FALSE)</f>
        <v>NO TIENE</v>
      </c>
      <c r="G47" s="18" t="str">
        <f>VLOOKUP(M47,Revistas!$B$2:$H$63996,4,FALSE)</f>
        <v>NO TIENE</v>
      </c>
      <c r="H47" s="18" t="str">
        <f>VLOOKUP(M47,Revistas!$B$2:$H$63996,5,FALSE)</f>
        <v>NO TIENE</v>
      </c>
      <c r="I47" s="18" t="str">
        <f>VLOOKUP(M47,Revistas!$B$2:$H$63996,6,FALSE)</f>
        <v>NO</v>
      </c>
      <c r="J47" s="18" t="s">
        <v>5429</v>
      </c>
      <c r="K47" s="18" t="s">
        <v>5430</v>
      </c>
      <c r="L47" s="18">
        <v>0</v>
      </c>
      <c r="M47" s="18" t="s">
        <v>767</v>
      </c>
      <c r="N47" s="18" t="s">
        <v>768</v>
      </c>
      <c r="O47" s="18">
        <v>2017</v>
      </c>
      <c r="P47" s="18">
        <v>24</v>
      </c>
      <c r="Q47" s="18">
        <v>3</v>
      </c>
      <c r="R47" s="18">
        <v>129</v>
      </c>
      <c r="S47" s="18">
        <v>134</v>
      </c>
    </row>
    <row r="48" spans="1:48" x14ac:dyDescent="0.25">
      <c r="A48" s="17" t="s">
        <v>762</v>
      </c>
      <c r="B48" s="17" t="s">
        <v>763</v>
      </c>
      <c r="C48" s="17" t="s">
        <v>764</v>
      </c>
      <c r="D48" s="18" t="s">
        <v>10</v>
      </c>
      <c r="E48" s="18" t="str">
        <f>VLOOKUP(M48,Revistas!$B$2:$H$63996,2,FALSE)</f>
        <v>NO TIENE</v>
      </c>
      <c r="F48" s="18" t="str">
        <f>VLOOKUP(M48,Revistas!$B$2:$H$63996,3,FALSE)</f>
        <v>NO TIENE</v>
      </c>
      <c r="G48" s="18" t="str">
        <f>VLOOKUP(M48,Revistas!$B$2:$H$63996,4,FALSE)</f>
        <v>NO TIENE</v>
      </c>
      <c r="H48" s="18" t="str">
        <f>VLOOKUP(M48,Revistas!$B$2:$H$63996,5,FALSE)</f>
        <v>NO TIENE</v>
      </c>
      <c r="I48" s="18" t="str">
        <f>VLOOKUP(M48,Revistas!$B$2:$H$63996,6,FALSE)</f>
        <v>NO</v>
      </c>
      <c r="J48" s="18" t="s">
        <v>765</v>
      </c>
      <c r="K48" s="18" t="s">
        <v>766</v>
      </c>
      <c r="L48" s="18">
        <v>0</v>
      </c>
      <c r="M48" s="18" t="s">
        <v>767</v>
      </c>
      <c r="N48" s="18" t="s">
        <v>768</v>
      </c>
      <c r="O48" s="18">
        <v>2017</v>
      </c>
      <c r="P48" s="18">
        <v>24</v>
      </c>
      <c r="Q48" s="18">
        <v>3</v>
      </c>
      <c r="R48" s="18">
        <v>135</v>
      </c>
      <c r="S48" s="18">
        <v>141</v>
      </c>
    </row>
    <row r="49" spans="1:50" x14ac:dyDescent="0.25">
      <c r="A49" s="17" t="s">
        <v>1509</v>
      </c>
      <c r="B49" s="17" t="s">
        <v>1510</v>
      </c>
      <c r="C49" s="17" t="s">
        <v>1511</v>
      </c>
      <c r="D49" s="18" t="s">
        <v>10</v>
      </c>
      <c r="E49" s="18">
        <f>VLOOKUP(M49,Revistas!$B$2:$H$63996,2,FALSE)</f>
        <v>1.778</v>
      </c>
      <c r="F49" s="18" t="str">
        <f>VLOOKUP(M49,Revistas!$B$2:$H$63996,3,FALSE)</f>
        <v>Q3</v>
      </c>
      <c r="G49" s="18" t="str">
        <f>VLOOKUP(M49,Revistas!$B$2:$H$63996,4,FALSE)</f>
        <v>INFECTIOUS DISEASES - SCIE;</v>
      </c>
      <c r="H49" s="18" t="str">
        <f>VLOOKUP(M49,Revistas!$B$2:$H$63996,5,FALSE)</f>
        <v>63/84</v>
      </c>
      <c r="I49" s="18" t="str">
        <f>VLOOKUP(M49,Revistas!$B$2:$H$63996,6,FALSE)</f>
        <v>NO</v>
      </c>
      <c r="J49" s="18" t="s">
        <v>1512</v>
      </c>
      <c r="K49" s="18" t="s">
        <v>1513</v>
      </c>
      <c r="L49" s="18">
        <v>1</v>
      </c>
      <c r="M49" s="18" t="s">
        <v>1514</v>
      </c>
      <c r="N49" s="18"/>
      <c r="O49" s="18">
        <v>2017</v>
      </c>
      <c r="P49" s="18">
        <v>18</v>
      </c>
      <c r="Q49" s="18">
        <v>3</v>
      </c>
      <c r="R49" s="18">
        <v>118</v>
      </c>
      <c r="S49" s="18">
        <v>125</v>
      </c>
      <c r="T49" s="23">
        <v>28555519</v>
      </c>
    </row>
    <row r="50" spans="1:50" x14ac:dyDescent="0.25">
      <c r="A50" s="17" t="s">
        <v>1471</v>
      </c>
      <c r="B50" s="17" t="s">
        <v>1472</v>
      </c>
      <c r="C50" s="17" t="s">
        <v>1424</v>
      </c>
      <c r="D50" s="18" t="s">
        <v>10</v>
      </c>
      <c r="E50" s="18">
        <f>VLOOKUP(M50,Revistas!$B$2:$H$63996,2,FALSE)</f>
        <v>3.9350000000000001</v>
      </c>
      <c r="F50" s="18" t="str">
        <f>VLOOKUP(M50,Revistas!$B$2:$H$63996,3,FALSE)</f>
        <v>Q1</v>
      </c>
      <c r="G50" s="18" t="str">
        <f>VLOOKUP(M50,Revistas!$B$2:$H$63996,4,FALSE)</f>
        <v>INFECTIOUS DISEASES - SCIE;</v>
      </c>
      <c r="H50" s="18" t="str">
        <f>VLOOKUP(M50,Revistas!$B$2:$H$63996,5,FALSE)</f>
        <v>20/84</v>
      </c>
      <c r="I50" s="18" t="str">
        <f>VLOOKUP(M50,Revistas!$B$2:$H$63996,6,FALSE)</f>
        <v>NO</v>
      </c>
      <c r="J50" s="18" t="s">
        <v>1473</v>
      </c>
      <c r="K50" s="18" t="s">
        <v>1474</v>
      </c>
      <c r="L50" s="18">
        <v>1</v>
      </c>
      <c r="M50" s="18" t="s">
        <v>1427</v>
      </c>
      <c r="N50" s="28">
        <v>37043</v>
      </c>
      <c r="O50" s="18">
        <v>2017</v>
      </c>
      <c r="P50" s="18">
        <v>75</v>
      </c>
      <c r="Q50" s="18">
        <v>2</v>
      </c>
      <c r="R50" s="18">
        <v>211</v>
      </c>
      <c r="S50" s="18">
        <v>218</v>
      </c>
      <c r="T50" s="23">
        <v>28282300</v>
      </c>
    </row>
    <row r="51" spans="1:50" x14ac:dyDescent="0.25">
      <c r="A51" s="17" t="s">
        <v>4584</v>
      </c>
      <c r="B51" s="17" t="s">
        <v>4583</v>
      </c>
      <c r="C51" s="17" t="s">
        <v>4585</v>
      </c>
      <c r="D51" s="18" t="s">
        <v>10</v>
      </c>
      <c r="E51" s="18">
        <f>VLOOKUP(M51,Revistas!$B$2:$H$63996,2,FALSE)</f>
        <v>4.1429999999999998</v>
      </c>
      <c r="F51" s="18" t="str">
        <f>VLOOKUP(M51,Revistas!$B$2:$H$63996,3,FALSE)</f>
        <v>Q2</v>
      </c>
      <c r="G51" s="18" t="str">
        <f>VLOOKUP(M51,Revistas!$B$2:$H$63996,4,FALSE)</f>
        <v>ONCOLOGY</v>
      </c>
      <c r="H51" s="18" t="str">
        <f>VLOOKUP(M51,Revistas!$B$2:$H$63996,5,FALSE)</f>
        <v>62/217</v>
      </c>
      <c r="I51" s="18" t="str">
        <f>VLOOKUP(M51,Revistas!$B$2:$H$63996,6,FALSE)</f>
        <v>NO</v>
      </c>
      <c r="J51" s="18" t="s">
        <v>4587</v>
      </c>
      <c r="K51" s="18"/>
      <c r="L51" s="18" t="s">
        <v>586</v>
      </c>
      <c r="M51" s="18" t="s">
        <v>4588</v>
      </c>
      <c r="N51" s="18" t="s">
        <v>4586</v>
      </c>
      <c r="O51" s="18">
        <v>2017</v>
      </c>
      <c r="P51" s="18">
        <v>6</v>
      </c>
      <c r="Q51" s="18">
        <v>12</v>
      </c>
      <c r="R51" s="18">
        <v>401</v>
      </c>
      <c r="S51" s="18"/>
      <c r="T51" s="23">
        <v>29284798</v>
      </c>
    </row>
    <row r="52" spans="1:50" x14ac:dyDescent="0.25">
      <c r="A52" s="17" t="s">
        <v>1565</v>
      </c>
      <c r="B52" s="17" t="s">
        <v>1566</v>
      </c>
      <c r="C52" s="17" t="s">
        <v>1567</v>
      </c>
      <c r="D52" s="18" t="s">
        <v>274</v>
      </c>
      <c r="E52" s="18">
        <f>VLOOKUP(M52,Revistas!$B$2:$H$63996,2,FALSE)</f>
        <v>1.33</v>
      </c>
      <c r="F52" s="18" t="str">
        <f>VLOOKUP(M52,Revistas!$B$2:$H$63996,3,FALSE)</f>
        <v>Q3</v>
      </c>
      <c r="G52" s="18" t="str">
        <f>VLOOKUP(M52,Revistas!$B$2:$H$63996,4,FALSE)</f>
        <v>MYCOLOGY - SCIE</v>
      </c>
      <c r="H52" s="18" t="str">
        <f>VLOOKUP(M52,Revistas!$B$2:$H$63996,5,FALSE)</f>
        <v>22/30</v>
      </c>
      <c r="I52" s="18" t="str">
        <f>VLOOKUP(M52,Revistas!$B$2:$H$63996,6,FALSE)</f>
        <v>NO</v>
      </c>
      <c r="J52" s="18" t="s">
        <v>1568</v>
      </c>
      <c r="K52" s="18" t="s">
        <v>1569</v>
      </c>
      <c r="L52" s="18">
        <v>0</v>
      </c>
      <c r="M52" s="18" t="s">
        <v>1570</v>
      </c>
      <c r="N52" s="28">
        <v>11597</v>
      </c>
      <c r="O52" s="18">
        <v>2017</v>
      </c>
      <c r="P52" s="18">
        <v>34</v>
      </c>
      <c r="Q52" s="18">
        <v>4</v>
      </c>
      <c r="R52" s="18">
        <v>246</v>
      </c>
      <c r="S52" s="18">
        <v>246</v>
      </c>
      <c r="T52" s="23">
        <v>28579083</v>
      </c>
    </row>
    <row r="53" spans="1:50" x14ac:dyDescent="0.25">
      <c r="A53" s="17" t="s">
        <v>2530</v>
      </c>
      <c r="B53" s="17" t="s">
        <v>2531</v>
      </c>
      <c r="C53" s="17" t="s">
        <v>1383</v>
      </c>
      <c r="D53" s="18" t="s">
        <v>10</v>
      </c>
      <c r="E53" s="18">
        <f>VLOOKUP(M53,Revistas!$B$2:$H$63996,2,FALSE)</f>
        <v>6.2729999999999997</v>
      </c>
      <c r="F53" s="18" t="str">
        <f>VLOOKUP(M53,Revistas!$B$2:$H$63996,3,FALSE)</f>
        <v>Q1</v>
      </c>
      <c r="G53" s="18" t="str">
        <f>VLOOKUP(M53,Revistas!$B$2:$H$63996,4,FALSE)</f>
        <v>INFECTIOUS DISEASES - SCIE;</v>
      </c>
      <c r="H53" s="18" t="str">
        <f>VLOOKUP(M53,Revistas!$B$2:$H$63996,5,FALSE)</f>
        <v>7 DE 84</v>
      </c>
      <c r="I53" s="18" t="str">
        <f>VLOOKUP(M53,Revistas!$B$2:$H$63996,6,FALSE)</f>
        <v>SI</v>
      </c>
      <c r="J53" s="18" t="s">
        <v>2532</v>
      </c>
      <c r="K53" s="18" t="s">
        <v>2533</v>
      </c>
      <c r="L53" s="18">
        <v>0</v>
      </c>
      <c r="M53" s="18" t="s">
        <v>1386</v>
      </c>
      <c r="N53" s="28">
        <v>37165</v>
      </c>
      <c r="O53" s="18">
        <v>2017</v>
      </c>
      <c r="P53" s="18">
        <v>216</v>
      </c>
      <c r="Q53" s="18">
        <v>7</v>
      </c>
      <c r="R53" s="18">
        <v>813</v>
      </c>
      <c r="S53" s="18">
        <v>818</v>
      </c>
    </row>
    <row r="54" spans="1:50" x14ac:dyDescent="0.25">
      <c r="A54" s="17" t="s">
        <v>5195</v>
      </c>
      <c r="B54" s="17" t="s">
        <v>5196</v>
      </c>
      <c r="C54" s="17" t="s">
        <v>217</v>
      </c>
      <c r="D54" s="18" t="s">
        <v>10</v>
      </c>
      <c r="E54" s="18">
        <f>VLOOKUP(M54,Revistas!$B$2:$H$63996,2,FALSE)</f>
        <v>2.806</v>
      </c>
      <c r="F54" s="18" t="str">
        <f>VLOOKUP(M54,Revistas!$B$2:$H$63996,3,FALSE)</f>
        <v>Q1</v>
      </c>
      <c r="G54" s="18" t="str">
        <f>VLOOKUP(M54,Revistas!$B$2:$H$63996,4,FALSE)</f>
        <v>MULTIDISCIPLINARY SCIENCES</v>
      </c>
      <c r="H54" s="18" t="str">
        <f>VLOOKUP(M54,Revistas!$B$2:$H$63996,5,FALSE)</f>
        <v>15/64</v>
      </c>
      <c r="I54" s="18" t="str">
        <f>VLOOKUP(M54,Revistas!$B$2:$H$63996,6,FALSE)</f>
        <v>NO</v>
      </c>
      <c r="J54" s="18" t="s">
        <v>5197</v>
      </c>
      <c r="K54" s="18" t="s">
        <v>5198</v>
      </c>
      <c r="L54" s="18">
        <v>0</v>
      </c>
      <c r="M54" s="18" t="s">
        <v>220</v>
      </c>
      <c r="N54" s="28">
        <v>43739</v>
      </c>
      <c r="O54" s="18">
        <v>2017</v>
      </c>
      <c r="P54" s="18">
        <v>12</v>
      </c>
      <c r="Q54" s="18">
        <v>10</v>
      </c>
      <c r="R54" s="18"/>
      <c r="S54" s="18">
        <v>185873</v>
      </c>
    </row>
    <row r="55" spans="1:50" x14ac:dyDescent="0.25">
      <c r="A55" s="17" t="s">
        <v>2880</v>
      </c>
      <c r="B55" s="17" t="s">
        <v>2881</v>
      </c>
      <c r="C55" s="17" t="s">
        <v>2882</v>
      </c>
      <c r="D55" s="18" t="s">
        <v>10</v>
      </c>
      <c r="E55" s="18">
        <f>VLOOKUP(M55,Revistas!$B$2:$H$63996,2,FALSE)</f>
        <v>2.4350000000000001</v>
      </c>
      <c r="F55" s="18" t="str">
        <f>VLOOKUP(M55,Revistas!$B$2:$H$63996,3,FALSE)</f>
        <v>Q3</v>
      </c>
      <c r="G55" s="18" t="str">
        <f>VLOOKUP(M55,Revistas!$B$2:$H$63996,4,FALSE)</f>
        <v>RESPIRATORY SYSTEM - SCIE</v>
      </c>
      <c r="H55" s="18" t="str">
        <f>VLOOKUP(M55,Revistas!$B$2:$H$63996,5,FALSE)</f>
        <v>34/59</v>
      </c>
      <c r="I55" s="18" t="str">
        <f>VLOOKUP(M55,Revistas!$B$2:$H$63996,6,FALSE)</f>
        <v>NO</v>
      </c>
      <c r="J55" s="18" t="s">
        <v>2883</v>
      </c>
      <c r="K55" s="18" t="s">
        <v>2884</v>
      </c>
      <c r="L55" s="18">
        <v>0</v>
      </c>
      <c r="M55" s="18" t="s">
        <v>2885</v>
      </c>
      <c r="N55" s="18" t="s">
        <v>1066</v>
      </c>
      <c r="O55" s="18">
        <v>2017</v>
      </c>
      <c r="P55" s="18">
        <v>17</v>
      </c>
      <c r="Q55" s="18"/>
      <c r="R55" s="18"/>
      <c r="S55" s="18">
        <v>73</v>
      </c>
      <c r="T55" s="23">
        <v>28446170</v>
      </c>
    </row>
    <row r="56" spans="1:50" x14ac:dyDescent="0.25">
      <c r="A56" s="17" t="s">
        <v>2118</v>
      </c>
      <c r="B56" s="17" t="s">
        <v>2117</v>
      </c>
      <c r="C56" s="17" t="s">
        <v>2122</v>
      </c>
      <c r="D56" s="18" t="s">
        <v>10</v>
      </c>
      <c r="E56" s="18">
        <f>VLOOKUP(M56,Revistas!$B$2:$H$63996,2,FALSE)</f>
        <v>6.2729999999999997</v>
      </c>
      <c r="F56" s="18" t="str">
        <f>VLOOKUP(M56,Revistas!$B$2:$H$63996,3,FALSE)</f>
        <v>Q1</v>
      </c>
      <c r="G56" s="18" t="str">
        <f>VLOOKUP(M56,Revistas!$B$2:$H$63996,4,FALSE)</f>
        <v>INFECTIOUS DISEASES - SCIE;</v>
      </c>
      <c r="H56" s="18" t="str">
        <f>VLOOKUP(M56,Revistas!$B$2:$H$63996,5,FALSE)</f>
        <v>7 DE 84</v>
      </c>
      <c r="I56" s="18" t="str">
        <f>VLOOKUP(M56,Revistas!$B$2:$H$63996,6,FALSE)</f>
        <v>SI</v>
      </c>
      <c r="J56" s="18" t="s">
        <v>2120</v>
      </c>
      <c r="K56" s="18"/>
      <c r="L56" s="18" t="s">
        <v>586</v>
      </c>
      <c r="M56" s="18" t="s">
        <v>1387</v>
      </c>
      <c r="N56" s="18" t="s">
        <v>2119</v>
      </c>
      <c r="O56" s="18">
        <v>2017</v>
      </c>
      <c r="P56" s="18"/>
      <c r="Q56" s="18"/>
      <c r="R56" s="18"/>
      <c r="S56" s="18"/>
      <c r="T56" s="23">
        <v>28973671</v>
      </c>
      <c r="AN56" s="20" t="s">
        <v>390</v>
      </c>
      <c r="AQ56" s="20" t="s">
        <v>371</v>
      </c>
      <c r="AV56" s="25">
        <v>42945</v>
      </c>
      <c r="AX56" s="20" t="s">
        <v>2121</v>
      </c>
    </row>
    <row r="57" spans="1:50" x14ac:dyDescent="0.25">
      <c r="A57" s="17" t="s">
        <v>658</v>
      </c>
      <c r="B57" s="17" t="s">
        <v>659</v>
      </c>
      <c r="C57" s="17" t="s">
        <v>660</v>
      </c>
      <c r="D57" s="18" t="s">
        <v>10</v>
      </c>
      <c r="E57" s="18">
        <f>VLOOKUP(M57,Revistas!$B$2:$H$63996,2,FALSE)</f>
        <v>5.41</v>
      </c>
      <c r="F57" s="18" t="str">
        <f>VLOOKUP(M57,Revistas!$B$2:$H$63996,3,FALSE)</f>
        <v>Q1</v>
      </c>
      <c r="G57" s="18" t="str">
        <f>VLOOKUP(M57,Revistas!$B$2:$H$63996,4,FALSE)</f>
        <v>CARDIAC &amp; CARDIOVASCULAR SYSTEMS - SCIE</v>
      </c>
      <c r="H57" s="18" t="str">
        <f>VLOOKUP(M57,Revistas!$B$2:$H$63996,5,FALSE)</f>
        <v>22/126</v>
      </c>
      <c r="I57" s="18" t="str">
        <f>VLOOKUP(M57,Revistas!$B$2:$H$63996,6,FALSE)</f>
        <v>NO</v>
      </c>
      <c r="J57" s="18" t="s">
        <v>661</v>
      </c>
      <c r="K57" s="18" t="s">
        <v>662</v>
      </c>
      <c r="L57" s="18">
        <v>2</v>
      </c>
      <c r="M57" s="18" t="s">
        <v>663</v>
      </c>
      <c r="N57" s="18" t="s">
        <v>154</v>
      </c>
      <c r="O57" s="18">
        <v>2017</v>
      </c>
      <c r="P57" s="18">
        <v>10</v>
      </c>
      <c r="Q57" s="18">
        <v>9</v>
      </c>
      <c r="R57" s="18"/>
      <c r="S57" s="18" t="s">
        <v>664</v>
      </c>
      <c r="T57" s="23">
        <v>28899955</v>
      </c>
    </row>
    <row r="58" spans="1:50" x14ac:dyDescent="0.25">
      <c r="A58" s="17" t="s">
        <v>3875</v>
      </c>
      <c r="B58" s="17" t="s">
        <v>3876</v>
      </c>
      <c r="C58" s="17" t="s">
        <v>3877</v>
      </c>
      <c r="D58" s="18" t="s">
        <v>10</v>
      </c>
      <c r="E58" s="18">
        <f>VLOOKUP(M58,Revistas!$B$2:$H$63996,2,FALSE)</f>
        <v>3.5070000000000001</v>
      </c>
      <c r="F58" s="18" t="str">
        <f>VLOOKUP(M58,Revistas!$B$2:$H$63996,3,FALSE)</f>
        <v>Q2</v>
      </c>
      <c r="G58" s="18" t="str">
        <f>VLOOKUP(M58,Revistas!$B$2:$H$63996,4,FALSE)</f>
        <v>GENETICS &amp; HEREDITY - SCIE;</v>
      </c>
      <c r="H58" s="18" t="str">
        <f>VLOOKUP(M58,Revistas!$B$2:$H$63996,5,FALSE)</f>
        <v>58/166</v>
      </c>
      <c r="I58" s="18" t="str">
        <f>VLOOKUP(M58,Revistas!$B$2:$H$63996,6,FALSE)</f>
        <v>NO</v>
      </c>
      <c r="J58" s="18" t="s">
        <v>3878</v>
      </c>
      <c r="K58" s="18" t="s">
        <v>3879</v>
      </c>
      <c r="L58" s="18">
        <v>2</v>
      </c>
      <c r="M58" s="18" t="s">
        <v>3880</v>
      </c>
      <c r="N58" s="28">
        <v>43891</v>
      </c>
      <c r="O58" s="18">
        <v>2017</v>
      </c>
      <c r="P58" s="18">
        <v>12</v>
      </c>
      <c r="Q58" s="18"/>
      <c r="R58" s="18"/>
      <c r="S58" s="18">
        <v>57</v>
      </c>
    </row>
    <row r="59" spans="1:50" x14ac:dyDescent="0.25">
      <c r="A59" s="17" t="s">
        <v>698</v>
      </c>
      <c r="B59" s="17" t="s">
        <v>699</v>
      </c>
      <c r="C59" s="17" t="s">
        <v>700</v>
      </c>
      <c r="D59" s="18" t="s">
        <v>10</v>
      </c>
      <c r="E59" s="18">
        <f>VLOOKUP(M59,Revistas!$B$2:$H$63996,2,FALSE)</f>
        <v>4.4359999999999999</v>
      </c>
      <c r="F59" s="18" t="str">
        <f>VLOOKUP(M59,Revistas!$B$2:$H$63996,3,FALSE)</f>
        <v>Q2</v>
      </c>
      <c r="G59" s="18" t="str">
        <f>VLOOKUP(M59,Revistas!$B$2:$H$63996,4,FALSE)</f>
        <v>CARDIAC &amp; CARDIOVASCULAR SYSTEM</v>
      </c>
      <c r="H59" s="18" t="str">
        <f>VLOOKUP(M59,Revistas!$B$2:$H$63996,5,FALSE)</f>
        <v>35/126</v>
      </c>
      <c r="I59" s="18" t="str">
        <f>VLOOKUP(M59,Revistas!$B$2:$H$63996,6,FALSE)</f>
        <v>NO</v>
      </c>
      <c r="J59" s="18" t="s">
        <v>701</v>
      </c>
      <c r="K59" s="18" t="s">
        <v>702</v>
      </c>
      <c r="L59" s="18">
        <v>0</v>
      </c>
      <c r="M59" s="18" t="s">
        <v>703</v>
      </c>
      <c r="N59" s="18" t="s">
        <v>199</v>
      </c>
      <c r="O59" s="18">
        <v>2017</v>
      </c>
      <c r="P59" s="18">
        <v>190</v>
      </c>
      <c r="Q59" s="18"/>
      <c r="R59" s="18">
        <v>135</v>
      </c>
      <c r="S59" s="18">
        <v>139</v>
      </c>
    </row>
    <row r="60" spans="1:50" x14ac:dyDescent="0.25">
      <c r="A60" s="17" t="s">
        <v>3143</v>
      </c>
      <c r="B60" s="17" t="s">
        <v>3144</v>
      </c>
      <c r="C60" s="17" t="s">
        <v>3145</v>
      </c>
      <c r="D60" s="18" t="s">
        <v>210</v>
      </c>
      <c r="E60" s="18">
        <f>VLOOKUP(M60,Revistas!$B$2:$H$63996,2,FALSE)</f>
        <v>3.5979999999999999</v>
      </c>
      <c r="F60" s="18" t="str">
        <f>VLOOKUP(M60,Revistas!$B$2:$H$63996,3,FALSE)</f>
        <v>Q1</v>
      </c>
      <c r="G60" s="18" t="str">
        <f>VLOOKUP(M60,Revistas!$B$2:$H$63996,4,FALSE)</f>
        <v>UROLOGY &amp; NEPHROLOGY - SCIE</v>
      </c>
      <c r="H60" s="18" t="str">
        <f>VLOOKUP(M60,Revistas!$B$2:$H$63996,5,FALSE)</f>
        <v>16/76</v>
      </c>
      <c r="I60" s="18" t="str">
        <f>VLOOKUP(M60,Revistas!$B$2:$H$63996,6,FALSE)</f>
        <v>NO</v>
      </c>
      <c r="J60" s="18" t="s">
        <v>3146</v>
      </c>
      <c r="K60" s="18" t="s">
        <v>3147</v>
      </c>
      <c r="L60" s="18">
        <v>1</v>
      </c>
      <c r="M60" s="18" t="s">
        <v>3148</v>
      </c>
      <c r="N60" s="18" t="s">
        <v>344</v>
      </c>
      <c r="O60" s="18">
        <v>2017</v>
      </c>
      <c r="P60" s="18">
        <v>37</v>
      </c>
      <c r="Q60" s="18">
        <v>1</v>
      </c>
      <c r="R60" s="18">
        <v>77</v>
      </c>
      <c r="S60" s="18">
        <v>92</v>
      </c>
      <c r="T60" s="23">
        <v>28153197</v>
      </c>
    </row>
    <row r="61" spans="1:50" x14ac:dyDescent="0.25">
      <c r="A61" s="17" t="s">
        <v>1475</v>
      </c>
      <c r="B61" s="17" t="s">
        <v>1476</v>
      </c>
      <c r="C61" s="17" t="s">
        <v>1477</v>
      </c>
      <c r="D61" s="18" t="s">
        <v>10</v>
      </c>
      <c r="E61" s="18">
        <f>VLOOKUP(M61,Revistas!$B$2:$H$63996,2,FALSE)</f>
        <v>4.8630000000000004</v>
      </c>
      <c r="F61" s="18" t="str">
        <f>VLOOKUP(M61,Revistas!$B$2:$H$63996,3,FALSE)</f>
        <v>Q1</v>
      </c>
      <c r="G61" s="18" t="str">
        <f>VLOOKUP(M61,Revistas!$B$2:$H$63996,4,FALSE)</f>
        <v>CARDIAC &amp; CARDIOVASCULAR SYSTEM</v>
      </c>
      <c r="H61" s="18" t="str">
        <f>VLOOKUP(M61,Revistas!$B$2:$H$63996,5,FALSE)</f>
        <v>37/126</v>
      </c>
      <c r="I61" s="18" t="str">
        <f>VLOOKUP(M61,Revistas!$B$2:$H$63996,6,FALSE)</f>
        <v>NO</v>
      </c>
      <c r="J61" s="18" t="s">
        <v>1478</v>
      </c>
      <c r="K61" s="18" t="s">
        <v>1479</v>
      </c>
      <c r="L61" s="18">
        <v>2</v>
      </c>
      <c r="M61" s="18" t="s">
        <v>1480</v>
      </c>
      <c r="N61" s="18" t="s">
        <v>250</v>
      </c>
      <c r="O61" s="18">
        <v>2017</v>
      </c>
      <c r="P61" s="18">
        <v>6</v>
      </c>
      <c r="Q61" s="18">
        <v>5</v>
      </c>
      <c r="R61" s="18"/>
      <c r="S61" s="18" t="s">
        <v>1481</v>
      </c>
    </row>
    <row r="62" spans="1:50" x14ac:dyDescent="0.25">
      <c r="A62" s="17" t="s">
        <v>3240</v>
      </c>
      <c r="B62" s="17" t="s">
        <v>3241</v>
      </c>
      <c r="C62" s="17" t="s">
        <v>3242</v>
      </c>
      <c r="D62" s="18" t="s">
        <v>10</v>
      </c>
      <c r="E62" s="18">
        <f>VLOOKUP(M62,Revistas!$B$2:$H$63996,2,FALSE)</f>
        <v>2.9340000000000002</v>
      </c>
      <c r="F62" s="18" t="str">
        <f>VLOOKUP(M62,Revistas!$B$2:$H$63996,3,FALSE)</f>
        <v>Q1</v>
      </c>
      <c r="G62" s="18" t="str">
        <f>VLOOKUP(M62,Revistas!$B$2:$H$63996,4,FALSE)</f>
        <v>MEDICAL LABORATORY TECHNOLOGY - SCIE</v>
      </c>
      <c r="H62" s="18" t="str">
        <f>VLOOKUP(M62,Revistas!$B$2:$H$63996,5,FALSE)</f>
        <v>6 DE 30</v>
      </c>
      <c r="I62" s="18" t="str">
        <f>VLOOKUP(M62,Revistas!$B$2:$H$63996,6,FALSE)</f>
        <v>NO</v>
      </c>
      <c r="J62" s="18" t="s">
        <v>3243</v>
      </c>
      <c r="K62" s="18" t="s">
        <v>3244</v>
      </c>
      <c r="L62" s="18">
        <v>0</v>
      </c>
      <c r="M62" s="18" t="s">
        <v>3245</v>
      </c>
      <c r="N62" s="18"/>
      <c r="O62" s="18">
        <v>2017</v>
      </c>
      <c r="P62" s="18">
        <v>27</v>
      </c>
      <c r="Q62" s="18">
        <v>1</v>
      </c>
      <c r="R62" s="18">
        <v>225</v>
      </c>
      <c r="S62" s="18">
        <v>230</v>
      </c>
      <c r="T62" s="23">
        <v>28392743</v>
      </c>
    </row>
    <row r="63" spans="1:50" x14ac:dyDescent="0.25">
      <c r="A63" s="17" t="s">
        <v>1991</v>
      </c>
      <c r="B63" s="17" t="s">
        <v>1992</v>
      </c>
      <c r="C63" s="17" t="s">
        <v>1993</v>
      </c>
      <c r="D63" s="18" t="s">
        <v>10</v>
      </c>
      <c r="E63" s="18">
        <f>VLOOKUP(M63,Revistas!$B$2:$H$63996,2,FALSE)</f>
        <v>6.6079999999999997</v>
      </c>
      <c r="F63" s="18" t="str">
        <f>VLOOKUP(M63,Revistas!$B$2:$H$63996,3,FALSE)</f>
        <v>Q1</v>
      </c>
      <c r="G63" s="18" t="str">
        <f>VLOOKUP(M63,Revistas!$B$2:$H$63996,4,FALSE)</f>
        <v>PARASITOLOGY - SCIE;</v>
      </c>
      <c r="H63" s="18" t="str">
        <f>VLOOKUP(M63,Revistas!$B$2:$H$63996,5,FALSE)</f>
        <v>2 DE 36</v>
      </c>
      <c r="I63" s="18" t="str">
        <f>VLOOKUP(M63,Revistas!$B$2:$H$63996,6,FALSE)</f>
        <v>SI</v>
      </c>
      <c r="J63" s="18" t="s">
        <v>1994</v>
      </c>
      <c r="K63" s="18" t="s">
        <v>1995</v>
      </c>
      <c r="L63" s="18">
        <v>0</v>
      </c>
      <c r="M63" s="18" t="s">
        <v>1996</v>
      </c>
      <c r="N63" s="18" t="s">
        <v>129</v>
      </c>
      <c r="O63" s="18">
        <v>2017</v>
      </c>
      <c r="P63" s="18">
        <v>13</v>
      </c>
      <c r="Q63" s="18">
        <v>10</v>
      </c>
      <c r="R63" s="18"/>
      <c r="S63" s="18" t="s">
        <v>1998</v>
      </c>
      <c r="T63" s="23">
        <v>29077752</v>
      </c>
    </row>
    <row r="64" spans="1:50" x14ac:dyDescent="0.25">
      <c r="A64" s="17" t="s">
        <v>1930</v>
      </c>
      <c r="B64" s="17" t="s">
        <v>1929</v>
      </c>
      <c r="C64" s="17" t="s">
        <v>1908</v>
      </c>
      <c r="D64" s="18" t="s">
        <v>10</v>
      </c>
      <c r="E64" s="18" t="str">
        <f>VLOOKUP(M64,Revistas!$B$2:$H$63996,2,FALSE)</f>
        <v>NO TIENE</v>
      </c>
      <c r="F64" s="18" t="str">
        <f>VLOOKUP(M64,Revistas!$B$2:$H$63996,3,FALSE)</f>
        <v>NO TIENE</v>
      </c>
      <c r="G64" s="18" t="str">
        <f>VLOOKUP(M64,Revistas!$B$2:$H$63996,4,FALSE)</f>
        <v>NO TIENE</v>
      </c>
      <c r="H64" s="18" t="str">
        <f>VLOOKUP(M64,Revistas!$B$2:$H$63996,5,FALSE)</f>
        <v>NO TIENE</v>
      </c>
      <c r="I64" s="18" t="str">
        <f>VLOOKUP(M64,Revistas!$B$2:$H$63996,6,FALSE)</f>
        <v>NO</v>
      </c>
      <c r="J64" s="18" t="s">
        <v>1931</v>
      </c>
      <c r="K64" s="18"/>
      <c r="L64" s="18" t="s">
        <v>586</v>
      </c>
      <c r="M64" s="18" t="s">
        <v>1775</v>
      </c>
      <c r="N64" s="18" t="s">
        <v>550</v>
      </c>
      <c r="O64" s="18">
        <v>2017</v>
      </c>
      <c r="P64" s="18"/>
      <c r="Q64" s="18"/>
      <c r="R64" s="18"/>
      <c r="S64" s="18"/>
      <c r="T64" s="23">
        <v>28711461</v>
      </c>
      <c r="AN64" s="25"/>
    </row>
    <row r="65" spans="1:20" x14ac:dyDescent="0.25">
      <c r="A65" s="17" t="s">
        <v>977</v>
      </c>
      <c r="B65" s="17" t="s">
        <v>978</v>
      </c>
      <c r="C65" s="17" t="s">
        <v>959</v>
      </c>
      <c r="D65" s="18" t="s">
        <v>571</v>
      </c>
      <c r="E65" s="18">
        <f>VLOOKUP(M65,Revistas!$B$2:$H$63996,2,FALSE)</f>
        <v>4.085</v>
      </c>
      <c r="F65" s="18" t="str">
        <f>VLOOKUP(M65,Revistas!$B$2:$H$63996,3,FALSE)</f>
        <v>Q1</v>
      </c>
      <c r="G65" s="18" t="str">
        <f>VLOOKUP(M65,Revistas!$B$2:$H$63996,4,FALSE)</f>
        <v>PERIPHERAL VASCULAR DISEASE</v>
      </c>
      <c r="H65" s="18" t="str">
        <f>VLOOKUP(M65,Revistas!$B$2:$H$63996,5,FALSE)</f>
        <v>12 DE 63</v>
      </c>
      <c r="I65" s="18" t="str">
        <f>VLOOKUP(M65,Revistas!$B$2:$H$63996,6,FALSE)</f>
        <v>NO</v>
      </c>
      <c r="J65" s="18" t="s">
        <v>979</v>
      </c>
      <c r="K65" s="18" t="s">
        <v>980</v>
      </c>
      <c r="L65" s="18">
        <v>0</v>
      </c>
      <c r="M65" s="18" t="s">
        <v>962</v>
      </c>
      <c r="N65" s="18" t="s">
        <v>129</v>
      </c>
      <c r="O65" s="18">
        <v>2017</v>
      </c>
      <c r="P65" s="18">
        <v>35</v>
      </c>
      <c r="Q65" s="18">
        <v>10</v>
      </c>
      <c r="R65" s="18">
        <v>1952</v>
      </c>
      <c r="S65" s="18">
        <v>1954</v>
      </c>
      <c r="T65" s="23">
        <v>28858196</v>
      </c>
    </row>
    <row r="66" spans="1:20" x14ac:dyDescent="0.25">
      <c r="A66" s="17" t="s">
        <v>977</v>
      </c>
      <c r="B66" s="17" t="s">
        <v>1134</v>
      </c>
      <c r="C66" s="17" t="s">
        <v>959</v>
      </c>
      <c r="D66" s="18" t="s">
        <v>571</v>
      </c>
      <c r="E66" s="18">
        <f>VLOOKUP(M66,Revistas!$B$2:$H$63996,2,FALSE)</f>
        <v>4.085</v>
      </c>
      <c r="F66" s="18" t="str">
        <f>VLOOKUP(M66,Revistas!$B$2:$H$63996,3,FALSE)</f>
        <v>Q1</v>
      </c>
      <c r="G66" s="18" t="str">
        <f>VLOOKUP(M66,Revistas!$B$2:$H$63996,4,FALSE)</f>
        <v>PERIPHERAL VASCULAR DISEASE</v>
      </c>
      <c r="H66" s="18" t="str">
        <f>VLOOKUP(M66,Revistas!$B$2:$H$63996,5,FALSE)</f>
        <v>12 DE 63</v>
      </c>
      <c r="I66" s="18" t="str">
        <f>VLOOKUP(M66,Revistas!$B$2:$H$63996,6,FALSE)</f>
        <v>NO</v>
      </c>
      <c r="J66" s="18" t="s">
        <v>1135</v>
      </c>
      <c r="K66" s="18" t="s">
        <v>955</v>
      </c>
      <c r="L66" s="18">
        <v>1</v>
      </c>
      <c r="M66" s="18" t="s">
        <v>962</v>
      </c>
      <c r="N66" s="18" t="s">
        <v>344</v>
      </c>
      <c r="O66" s="18">
        <v>2017</v>
      </c>
      <c r="P66" s="18">
        <v>35</v>
      </c>
      <c r="Q66" s="18">
        <v>1</v>
      </c>
      <c r="R66" s="18">
        <v>29</v>
      </c>
      <c r="S66" s="18">
        <v>32</v>
      </c>
      <c r="T66" s="23">
        <v>27902625</v>
      </c>
    </row>
    <row r="67" spans="1:20" x14ac:dyDescent="0.25">
      <c r="A67" s="17" t="s">
        <v>977</v>
      </c>
      <c r="B67" s="17" t="s">
        <v>1032</v>
      </c>
      <c r="C67" s="17" t="s">
        <v>736</v>
      </c>
      <c r="D67" s="18" t="s">
        <v>571</v>
      </c>
      <c r="E67" s="18">
        <f>VLOOKUP(M67,Revistas!$B$2:$H$63996,2,FALSE)</f>
        <v>1.125</v>
      </c>
      <c r="F67" s="18" t="str">
        <f>VLOOKUP(M67,Revistas!$B$2:$H$63996,3,FALSE)</f>
        <v>Q3</v>
      </c>
      <c r="G67" s="18" t="str">
        <f>VLOOKUP(M67,Revistas!$B$2:$H$63996,4,FALSE)</f>
        <v>MEDICINA, GENERAL &amp; INTERNAL</v>
      </c>
      <c r="H67" s="18" t="str">
        <f>VLOOKUP(M67,Revistas!$B$2:$H$63996,5,FALSE)</f>
        <v>91/154</v>
      </c>
      <c r="I67" s="18" t="str">
        <f>VLOOKUP(M67,Revistas!$B$2:$H$63996,6,FALSE)</f>
        <v>NO</v>
      </c>
      <c r="J67" s="18" t="s">
        <v>1033</v>
      </c>
      <c r="K67" s="18" t="s">
        <v>1034</v>
      </c>
      <c r="L67" s="18">
        <v>0</v>
      </c>
      <c r="M67" s="18" t="s">
        <v>739</v>
      </c>
      <c r="N67" s="28">
        <v>39234</v>
      </c>
      <c r="O67" s="18">
        <v>2017</v>
      </c>
      <c r="P67" s="18">
        <v>148</v>
      </c>
      <c r="Q67" s="18">
        <v>11</v>
      </c>
      <c r="R67" s="18">
        <v>498</v>
      </c>
      <c r="S67" s="18">
        <v>500</v>
      </c>
      <c r="T67" s="23">
        <v>28396135</v>
      </c>
    </row>
    <row r="68" spans="1:20" x14ac:dyDescent="0.25">
      <c r="A68" s="17" t="s">
        <v>993</v>
      </c>
      <c r="B68" s="17" t="s">
        <v>994</v>
      </c>
      <c r="C68" s="17" t="s">
        <v>959</v>
      </c>
      <c r="D68" s="18" t="s">
        <v>571</v>
      </c>
      <c r="E68" s="18">
        <f>VLOOKUP(M68,Revistas!$B$2:$H$63996,2,FALSE)</f>
        <v>4.085</v>
      </c>
      <c r="F68" s="18" t="str">
        <f>VLOOKUP(M68,Revistas!$B$2:$H$63996,3,FALSE)</f>
        <v>Q1</v>
      </c>
      <c r="G68" s="18" t="str">
        <f>VLOOKUP(M68,Revistas!$B$2:$H$63996,4,FALSE)</f>
        <v>PERIPHERAL VASCULAR DISEASE</v>
      </c>
      <c r="H68" s="18" t="str">
        <f>VLOOKUP(M68,Revistas!$B$2:$H$63996,5,FALSE)</f>
        <v>12 DE 63</v>
      </c>
      <c r="I68" s="18" t="str">
        <f>VLOOKUP(M68,Revistas!$B$2:$H$63996,6,FALSE)</f>
        <v>NO</v>
      </c>
      <c r="J68" s="18" t="s">
        <v>995</v>
      </c>
      <c r="K68" s="18" t="s">
        <v>996</v>
      </c>
      <c r="L68" s="18">
        <v>0</v>
      </c>
      <c r="M68" s="18" t="s">
        <v>962</v>
      </c>
      <c r="N68" s="18" t="s">
        <v>154</v>
      </c>
      <c r="O68" s="18">
        <v>2017</v>
      </c>
      <c r="P68" s="18">
        <v>35</v>
      </c>
      <c r="Q68" s="18">
        <v>9</v>
      </c>
      <c r="R68" s="18">
        <v>1782</v>
      </c>
      <c r="S68" s="18">
        <v>1784</v>
      </c>
      <c r="T68" s="23">
        <v>28767487</v>
      </c>
    </row>
    <row r="69" spans="1:20" x14ac:dyDescent="0.25">
      <c r="A69" s="17" t="s">
        <v>1103</v>
      </c>
      <c r="B69" s="17" t="s">
        <v>1104</v>
      </c>
      <c r="C69" s="17" t="s">
        <v>1105</v>
      </c>
      <c r="D69" s="18" t="s">
        <v>10</v>
      </c>
      <c r="E69" s="18">
        <f>VLOOKUP(M69,Revistas!$B$2:$H$63996,2,FALSE)</f>
        <v>6.8570000000000002</v>
      </c>
      <c r="F69" s="18" t="str">
        <f>VLOOKUP(M69,Revistas!$B$2:$H$63996,3,FALSE)</f>
        <v>Q1</v>
      </c>
      <c r="G69" s="18" t="str">
        <f>VLOOKUP(M69,Revistas!$B$2:$H$63996,4,FALSE)</f>
        <v>PERIPHERAL VASCULAR DISEASE</v>
      </c>
      <c r="H69" s="18" t="str">
        <f>VLOOKUP(M69,Revistas!$B$2:$H$63996,5,FALSE)</f>
        <v>3 DE 63</v>
      </c>
      <c r="I69" s="18" t="str">
        <f>VLOOKUP(M69,Revistas!$B$2:$H$63996,6,FALSE)</f>
        <v>SI</v>
      </c>
      <c r="J69" s="18" t="s">
        <v>1106</v>
      </c>
      <c r="K69" s="18"/>
      <c r="L69" s="18">
        <v>2</v>
      </c>
      <c r="M69" s="18" t="s">
        <v>1107</v>
      </c>
      <c r="N69" s="18" t="s">
        <v>62</v>
      </c>
      <c r="O69" s="18">
        <v>2017</v>
      </c>
      <c r="P69" s="18">
        <v>69</v>
      </c>
      <c r="Q69" s="18">
        <v>2</v>
      </c>
      <c r="R69" s="18">
        <v>211</v>
      </c>
      <c r="S69" s="18" t="s">
        <v>167</v>
      </c>
      <c r="T69" s="23">
        <v>28028191</v>
      </c>
    </row>
    <row r="70" spans="1:20" x14ac:dyDescent="0.25">
      <c r="A70" s="17" t="s">
        <v>4759</v>
      </c>
      <c r="B70" s="17" t="s">
        <v>4760</v>
      </c>
      <c r="C70" s="17" t="s">
        <v>4761</v>
      </c>
      <c r="D70" s="18" t="s">
        <v>10</v>
      </c>
      <c r="E70" s="18">
        <f>VLOOKUP(M70,Revistas!$B$2:$H$63996,2,FALSE)</f>
        <v>3.7839999999999998</v>
      </c>
      <c r="F70" s="18" t="str">
        <f>VLOOKUP(M70,Revistas!$B$2:$H$63996,3,FALSE)</f>
        <v>Q1</v>
      </c>
      <c r="G70" s="18" t="str">
        <f>VLOOKUP(M70,Revistas!$B$2:$H$63996,4,FALSE)</f>
        <v>SURGERY - SCIE</v>
      </c>
      <c r="H70" s="18" t="str">
        <f>VLOOKUP(M70,Revistas!$B$2:$H$63996,5,FALSE)</f>
        <v>23/196</v>
      </c>
      <c r="I70" s="18" t="str">
        <f>VLOOKUP(M70,Revistas!$B$2:$H$63996,6,FALSE)</f>
        <v>NO</v>
      </c>
      <c r="J70" s="18" t="s">
        <v>4762</v>
      </c>
      <c r="K70" s="18" t="s">
        <v>4763</v>
      </c>
      <c r="L70" s="18">
        <v>0</v>
      </c>
      <c r="M70" s="18" t="s">
        <v>4764</v>
      </c>
      <c r="N70" s="18" t="s">
        <v>62</v>
      </c>
      <c r="O70" s="18">
        <v>2017</v>
      </c>
      <c r="P70" s="18">
        <v>139</v>
      </c>
      <c r="Q70" s="18">
        <v>2</v>
      </c>
      <c r="R70" s="18" t="s">
        <v>4765</v>
      </c>
      <c r="S70" s="18" t="s">
        <v>4766</v>
      </c>
      <c r="T70" s="23">
        <v>28121888</v>
      </c>
    </row>
    <row r="71" spans="1:20" x14ac:dyDescent="0.25">
      <c r="A71" s="17" t="s">
        <v>2596</v>
      </c>
      <c r="B71" s="17" t="s">
        <v>2597</v>
      </c>
      <c r="C71" s="17" t="s">
        <v>174</v>
      </c>
      <c r="D71" s="18" t="s">
        <v>10</v>
      </c>
      <c r="E71" s="18">
        <f>VLOOKUP(M71,Revistas!$B$2:$H$63996,2,FALSE)</f>
        <v>0.74299999999999999</v>
      </c>
      <c r="F71" s="18" t="str">
        <f>VLOOKUP(M71,Revistas!$B$2:$H$63996,3,FALSE)</f>
        <v>Q4</v>
      </c>
      <c r="G71" s="18" t="str">
        <f>VLOOKUP(M71,Revistas!$B$2:$H$63996,4,FALSE)</f>
        <v>CLINICAL NEUROLOGY</v>
      </c>
      <c r="H71" s="18" t="str">
        <f>VLOOKUP(M71,Revistas!$B$2:$H$63996,5,FALSE)</f>
        <v>177/194</v>
      </c>
      <c r="I71" s="18" t="str">
        <f>VLOOKUP(M71,Revistas!$B$2:$H$63996,6,FALSE)</f>
        <v>NO</v>
      </c>
      <c r="J71" s="18" t="s">
        <v>2598</v>
      </c>
      <c r="K71" s="18" t="s">
        <v>2599</v>
      </c>
      <c r="L71" s="18">
        <v>0</v>
      </c>
      <c r="M71" s="18" t="s">
        <v>177</v>
      </c>
      <c r="N71" s="18"/>
      <c r="O71" s="18">
        <v>2017</v>
      </c>
      <c r="P71" s="18">
        <v>64</v>
      </c>
      <c r="Q71" s="18"/>
      <c r="R71" s="18" t="s">
        <v>2600</v>
      </c>
      <c r="S71" s="18" t="s">
        <v>2601</v>
      </c>
    </row>
    <row r="72" spans="1:20" x14ac:dyDescent="0.25">
      <c r="A72" s="17" t="s">
        <v>2621</v>
      </c>
      <c r="B72" s="17" t="s">
        <v>2631</v>
      </c>
      <c r="C72" s="17" t="s">
        <v>2628</v>
      </c>
      <c r="D72" s="18" t="s">
        <v>10</v>
      </c>
      <c r="E72" s="18">
        <f>VLOOKUP(M72,Revistas!$B$2:$H$63996,2,FALSE)</f>
        <v>1.1399999999999999</v>
      </c>
      <c r="F72" s="18" t="str">
        <f>VLOOKUP(M72,Revistas!$B$2:$H$63996,3,FALSE)</f>
        <v>Q3</v>
      </c>
      <c r="G72" s="18" t="str">
        <f>VLOOKUP(M72,Revistas!$B$2:$H$63996,4,FALSE)</f>
        <v>PEDIATRICS - SCIE</v>
      </c>
      <c r="H72" s="18" t="str">
        <f>VLOOKUP(M72,Revistas!$B$2:$H$63996,5,FALSE)</f>
        <v>88/121/</v>
      </c>
      <c r="I72" s="18" t="str">
        <f>VLOOKUP(M72,Revistas!$B$2:$H$63996,6,FALSE)</f>
        <v>NO</v>
      </c>
      <c r="J72" s="18" t="s">
        <v>2624</v>
      </c>
      <c r="K72" s="18"/>
      <c r="L72" s="18" t="s">
        <v>586</v>
      </c>
      <c r="M72" s="18" t="s">
        <v>2515</v>
      </c>
      <c r="N72" s="18" t="s">
        <v>2623</v>
      </c>
      <c r="O72" s="18">
        <v>2017</v>
      </c>
      <c r="P72" s="18">
        <v>86</v>
      </c>
      <c r="Q72" s="18">
        <v>2</v>
      </c>
      <c r="R72" s="18" t="s">
        <v>2622</v>
      </c>
      <c r="S72" s="18"/>
      <c r="T72" s="23">
        <v>27427544</v>
      </c>
    </row>
    <row r="73" spans="1:20" x14ac:dyDescent="0.25">
      <c r="A73" s="17" t="s">
        <v>4831</v>
      </c>
      <c r="B73" s="17" t="s">
        <v>4832</v>
      </c>
      <c r="C73" s="17" t="s">
        <v>4833</v>
      </c>
      <c r="D73" s="18" t="s">
        <v>10</v>
      </c>
      <c r="E73" s="18">
        <f>VLOOKUP(M73,Revistas!$B$2:$H$63996,2,FALSE)</f>
        <v>3.754</v>
      </c>
      <c r="F73" s="18" t="str">
        <f>VLOOKUP(M73,Revistas!$B$2:$H$63996,3,FALSE)</f>
        <v>Q2</v>
      </c>
      <c r="G73" s="18" t="str">
        <f>VLOOKUP(M73,Revistas!$B$2:$H$63996,4,FALSE)</f>
        <v xml:space="preserve"> ENDOCRINOLOGY &amp; METABOLISM - SCIE;</v>
      </c>
      <c r="H73" s="18" t="str">
        <f>VLOOKUP(M73,Revistas!$B$2:$H$63996,5,FALSE)</f>
        <v>42/138</v>
      </c>
      <c r="I73" s="18" t="str">
        <f>VLOOKUP(M73,Revistas!$B$2:$H$63996,6,FALSE)</f>
        <v>NO</v>
      </c>
      <c r="J73" s="18" t="s">
        <v>4834</v>
      </c>
      <c r="K73" s="18" t="s">
        <v>4835</v>
      </c>
      <c r="L73" s="18">
        <v>4</v>
      </c>
      <c r="M73" s="18" t="s">
        <v>4836</v>
      </c>
      <c r="N73" s="28">
        <v>42248</v>
      </c>
      <c r="O73" s="18">
        <v>2017</v>
      </c>
      <c r="P73" s="18">
        <v>453</v>
      </c>
      <c r="Q73" s="18" t="s">
        <v>4837</v>
      </c>
      <c r="R73" s="18">
        <v>79</v>
      </c>
      <c r="S73" s="18">
        <v>87</v>
      </c>
      <c r="T73" s="23">
        <v>27913273</v>
      </c>
    </row>
    <row r="74" spans="1:20" x14ac:dyDescent="0.25">
      <c r="A74" s="17" t="s">
        <v>3026</v>
      </c>
      <c r="B74" s="17" t="s">
        <v>3027</v>
      </c>
      <c r="C74" s="17" t="s">
        <v>947</v>
      </c>
      <c r="D74" s="18" t="s">
        <v>10</v>
      </c>
      <c r="E74" s="18">
        <f>VLOOKUP(M74,Revistas!$B$2:$H$63996,2,FALSE)</f>
        <v>47.831000000000003</v>
      </c>
      <c r="F74" s="18" t="str">
        <f>VLOOKUP(M74,Revistas!$B$2:$H$63996,3,FALSE)</f>
        <v>Q1</v>
      </c>
      <c r="G74" s="18" t="str">
        <f>VLOOKUP(M74,Revistas!$B$2:$H$63996,4,FALSE)</f>
        <v>MEDICINA, GENERAL &amp; INTERNAL</v>
      </c>
      <c r="H74" s="18" t="str">
        <f>VLOOKUP(M74,Revistas!$B$2:$H$63996,5,FALSE)</f>
        <v>2/154</v>
      </c>
      <c r="I74" s="18" t="str">
        <f>VLOOKUP(M74,Revistas!$B$2:$H$63996,6,FALSE)</f>
        <v>SI</v>
      </c>
      <c r="J74" s="18" t="s">
        <v>3028</v>
      </c>
      <c r="K74" s="18" t="s">
        <v>3029</v>
      </c>
      <c r="L74" s="18">
        <v>13</v>
      </c>
      <c r="M74" s="18" t="s">
        <v>950</v>
      </c>
      <c r="N74" s="28">
        <v>42186</v>
      </c>
      <c r="O74" s="18">
        <v>2017</v>
      </c>
      <c r="P74" s="18">
        <v>390</v>
      </c>
      <c r="Q74" s="18">
        <v>10091</v>
      </c>
      <c r="R74" s="18">
        <v>231</v>
      </c>
      <c r="S74" s="18">
        <v>266</v>
      </c>
      <c r="T74" s="23">
        <v>28528753</v>
      </c>
    </row>
    <row r="75" spans="1:20" x14ac:dyDescent="0.25">
      <c r="A75" s="17" t="s">
        <v>5276</v>
      </c>
      <c r="B75" s="17" t="s">
        <v>5277</v>
      </c>
      <c r="C75" s="17" t="s">
        <v>5145</v>
      </c>
      <c r="D75" s="18" t="s">
        <v>10</v>
      </c>
      <c r="E75" s="18">
        <f>VLOOKUP(M75,Revistas!$B$2:$H$63996,2,FALSE)</f>
        <v>4.84</v>
      </c>
      <c r="F75" s="18" t="str">
        <f>VLOOKUP(M75,Revistas!$B$2:$H$63996,3,FALSE)</f>
        <v>Q1</v>
      </c>
      <c r="G75" s="18" t="str">
        <f>VLOOKUP(M75,Revistas!$B$2:$H$63996,4,FALSE)</f>
        <v>SURGERY - SCIE;</v>
      </c>
      <c r="H75" s="18" t="str">
        <f>VLOOKUP(M75,Revistas!$B$2:$H$63996,5,FALSE)</f>
        <v>2 DE 76</v>
      </c>
      <c r="I75" s="18" t="str">
        <f>VLOOKUP(M75,Revistas!$B$2:$H$63996,6,FALSE)</f>
        <v>SI</v>
      </c>
      <c r="J75" s="18" t="s">
        <v>5278</v>
      </c>
      <c r="K75" s="18" t="s">
        <v>5279</v>
      </c>
      <c r="L75" s="18">
        <v>0</v>
      </c>
      <c r="M75" s="18" t="s">
        <v>5148</v>
      </c>
      <c r="N75" s="28">
        <v>44075</v>
      </c>
      <c r="O75" s="18">
        <v>2017</v>
      </c>
      <c r="P75" s="18">
        <v>99</v>
      </c>
      <c r="Q75" s="18">
        <v>18</v>
      </c>
      <c r="R75" s="18">
        <v>1524</v>
      </c>
      <c r="S75" s="18">
        <v>1531</v>
      </c>
      <c r="T75" s="23">
        <v>28926381</v>
      </c>
    </row>
    <row r="76" spans="1:20" x14ac:dyDescent="0.25">
      <c r="A76" s="17" t="s">
        <v>5378</v>
      </c>
      <c r="B76" s="17" t="s">
        <v>5377</v>
      </c>
      <c r="C76" s="17" t="s">
        <v>5379</v>
      </c>
      <c r="D76" s="18" t="s">
        <v>210</v>
      </c>
      <c r="E76" s="18" t="str">
        <f>VLOOKUP(M76,Revistas!$B$2:$H$63996,2,FALSE)</f>
        <v>NO TIENE</v>
      </c>
      <c r="F76" s="18" t="str">
        <f>VLOOKUP(M76,Revistas!$B$2:$H$63996,3,FALSE)</f>
        <v>NO TIENE</v>
      </c>
      <c r="G76" s="18" t="str">
        <f>VLOOKUP(M76,Revistas!$B$2:$H$63996,4,FALSE)</f>
        <v>NO TIENE</v>
      </c>
      <c r="H76" s="18" t="str">
        <f>VLOOKUP(M76,Revistas!$B$2:$H$63996,5,FALSE)</f>
        <v>NO TIENE</v>
      </c>
      <c r="I76" s="18" t="str">
        <f>VLOOKUP(M76,Revistas!$B$2:$H$63996,6,FALSE)</f>
        <v>NO</v>
      </c>
      <c r="J76" s="18" t="s">
        <v>5382</v>
      </c>
      <c r="K76" s="18"/>
      <c r="L76" s="18" t="s">
        <v>586</v>
      </c>
      <c r="M76" s="18" t="s">
        <v>5383</v>
      </c>
      <c r="N76" s="18" t="s">
        <v>5381</v>
      </c>
      <c r="O76" s="18">
        <v>2017</v>
      </c>
      <c r="P76" s="18">
        <v>2</v>
      </c>
      <c r="Q76" s="18">
        <v>8</v>
      </c>
      <c r="R76" s="18" t="s">
        <v>5380</v>
      </c>
      <c r="S76" s="18"/>
      <c r="T76" s="23">
        <v>28932488</v>
      </c>
    </row>
    <row r="77" spans="1:20" x14ac:dyDescent="0.25">
      <c r="A77" s="17" t="s">
        <v>3806</v>
      </c>
      <c r="B77" s="17" t="s">
        <v>3807</v>
      </c>
      <c r="C77" s="17" t="s">
        <v>3808</v>
      </c>
      <c r="D77" s="18" t="s">
        <v>210</v>
      </c>
      <c r="E77" s="18">
        <f>VLOOKUP(M77,Revistas!$B$2:$H$63996,2,FALSE)</f>
        <v>2.246</v>
      </c>
      <c r="F77" s="18" t="str">
        <f>VLOOKUP(M77,Revistas!$B$2:$H$63996,3,FALSE)</f>
        <v>Q3</v>
      </c>
      <c r="G77" s="18" t="str">
        <f>VLOOKUP(M77,Revistas!$B$2:$H$63996,4,FALSE)</f>
        <v>HEMATOLOGY - SCIE</v>
      </c>
      <c r="H77" s="18" t="str">
        <f>VLOOKUP(M77,Revistas!$B$2:$H$63996,5,FALSE)</f>
        <v>40/70</v>
      </c>
      <c r="I77" s="18" t="str">
        <f>VLOOKUP(M77,Revistas!$B$2:$H$63996,6,FALSE)</f>
        <v>NO</v>
      </c>
      <c r="J77" s="18" t="s">
        <v>3809</v>
      </c>
      <c r="K77" s="18" t="s">
        <v>3810</v>
      </c>
      <c r="L77" s="18">
        <v>0</v>
      </c>
      <c r="M77" s="18" t="s">
        <v>3811</v>
      </c>
      <c r="N77" s="18"/>
      <c r="O77" s="18">
        <v>2017</v>
      </c>
      <c r="P77" s="18">
        <v>10</v>
      </c>
      <c r="Q77" s="18">
        <v>8</v>
      </c>
      <c r="R77" s="18">
        <v>685</v>
      </c>
      <c r="S77" s="18">
        <v>695</v>
      </c>
      <c r="T77" s="23">
        <v>28656800</v>
      </c>
    </row>
    <row r="78" spans="1:20" x14ac:dyDescent="0.25">
      <c r="A78" s="17" t="s">
        <v>3628</v>
      </c>
      <c r="B78" s="17" t="s">
        <v>3629</v>
      </c>
      <c r="C78" s="17" t="s">
        <v>3630</v>
      </c>
      <c r="D78" s="18" t="s">
        <v>210</v>
      </c>
      <c r="E78" s="18">
        <f>VLOOKUP(M78,Revistas!$B$2:$H$63996,2,FALSE)</f>
        <v>2.2000000000000002</v>
      </c>
      <c r="F78" s="18" t="str">
        <f>VLOOKUP(M78,Revistas!$B$2:$H$63996,3,FALSE)</f>
        <v>Q2</v>
      </c>
      <c r="G78" s="18" t="str">
        <f>VLOOKUP(M78,Revistas!$B$2:$H$63996,4,FALSE)</f>
        <v>HEALTH CARE SCIENCES &amp; SERVICES - SCIE</v>
      </c>
      <c r="H78" s="18" t="str">
        <f>VLOOKUP(M78,Revistas!$B$2:$H$63996,5,FALSE)</f>
        <v>38/90</v>
      </c>
      <c r="I78" s="18" t="str">
        <f>VLOOKUP(M78,Revistas!$B$2:$H$63996,6,FALSE)</f>
        <v>NO</v>
      </c>
      <c r="J78" s="18" t="s">
        <v>3631</v>
      </c>
      <c r="K78" s="18" t="s">
        <v>3632</v>
      </c>
      <c r="L78" s="18">
        <v>0</v>
      </c>
      <c r="M78" s="18" t="s">
        <v>3633</v>
      </c>
      <c r="N78" s="18"/>
      <c r="O78" s="18">
        <v>2017</v>
      </c>
      <c r="P78" s="18">
        <v>13</v>
      </c>
      <c r="Q78" s="18"/>
      <c r="R78" s="18">
        <v>1139</v>
      </c>
      <c r="S78" s="18">
        <v>1149</v>
      </c>
      <c r="T78" s="23">
        <v>28979129</v>
      </c>
    </row>
    <row r="79" spans="1:20" x14ac:dyDescent="0.25">
      <c r="A79" s="17" t="s">
        <v>4224</v>
      </c>
      <c r="B79" s="17" t="s">
        <v>4225</v>
      </c>
      <c r="C79" s="17" t="s">
        <v>112</v>
      </c>
      <c r="D79" s="18" t="s">
        <v>10</v>
      </c>
      <c r="E79" s="18">
        <f>VLOOKUP(M79,Revistas!$B$2:$H$63996,2,FALSE)</f>
        <v>3.3260000000000001</v>
      </c>
      <c r="F79" s="18" t="str">
        <f>VLOOKUP(M79,Revistas!$B$2:$H$63996,3,FALSE)</f>
        <v>Q2</v>
      </c>
      <c r="G79" s="18" t="str">
        <f>VLOOKUP(M79,Revistas!$B$2:$H$63996,4,FALSE)</f>
        <v>GENETICS &amp; HEREDITY - SCIE</v>
      </c>
      <c r="H79" s="18" t="str">
        <f>VLOOKUP(M79,Revistas!$B$2:$H$63996,5,FALSE)</f>
        <v>62/166</v>
      </c>
      <c r="I79" s="18" t="str">
        <f>VLOOKUP(M79,Revistas!$B$2:$H$63996,6,FALSE)</f>
        <v>NO</v>
      </c>
      <c r="J79" s="18" t="s">
        <v>4226</v>
      </c>
      <c r="K79" s="18" t="s">
        <v>4227</v>
      </c>
      <c r="L79" s="18">
        <v>0</v>
      </c>
      <c r="M79" s="18" t="s">
        <v>115</v>
      </c>
      <c r="N79" s="18" t="s">
        <v>29</v>
      </c>
      <c r="O79" s="18">
        <v>2017</v>
      </c>
      <c r="P79" s="18">
        <v>92</v>
      </c>
      <c r="Q79" s="18">
        <v>1</v>
      </c>
      <c r="R79" s="18">
        <v>91</v>
      </c>
      <c r="S79" s="18">
        <v>98</v>
      </c>
      <c r="T79" s="23">
        <v>28067412</v>
      </c>
    </row>
    <row r="80" spans="1:20" x14ac:dyDescent="0.25">
      <c r="A80" s="17" t="s">
        <v>2704</v>
      </c>
      <c r="B80" s="17" t="s">
        <v>2728</v>
      </c>
      <c r="C80" s="17" t="s">
        <v>2706</v>
      </c>
      <c r="D80" s="18" t="s">
        <v>10</v>
      </c>
      <c r="E80" s="18">
        <f>VLOOKUP(M80,Revistas!$B$2:$H$63996,2,FALSE)</f>
        <v>5.55</v>
      </c>
      <c r="F80" s="18" t="str">
        <f>VLOOKUP(M80,Revistas!$B$2:$H$63996,3,FALSE)</f>
        <v>Q1</v>
      </c>
      <c r="G80" s="18" t="str">
        <f>VLOOKUP(M80,Revistas!$B$2:$H$63996,4,FALSE)</f>
        <v>MEDICINA, GENERAL &amp; INTERNAL</v>
      </c>
      <c r="H80" s="18" t="str">
        <f>VLOOKUP(M80,Revistas!$B$2:$H$63996,5,FALSE)</f>
        <v>15/154</v>
      </c>
      <c r="I80" s="18" t="str">
        <f>VLOOKUP(M80,Revistas!$B$2:$H$63996,6,FALSE)</f>
        <v>SI</v>
      </c>
      <c r="J80" s="18" t="s">
        <v>2729</v>
      </c>
      <c r="K80" s="18" t="s">
        <v>2730</v>
      </c>
      <c r="L80" s="18">
        <v>3</v>
      </c>
      <c r="M80" s="18" t="s">
        <v>2709</v>
      </c>
      <c r="N80" s="18" t="s">
        <v>250</v>
      </c>
      <c r="O80" s="18">
        <v>2017</v>
      </c>
      <c r="P80" s="18">
        <v>130</v>
      </c>
      <c r="Q80" s="18">
        <v>5</v>
      </c>
      <c r="R80" s="18">
        <v>588</v>
      </c>
      <c r="S80" s="18">
        <v>595</v>
      </c>
    </row>
    <row r="81" spans="1:20" x14ac:dyDescent="0.25">
      <c r="A81" s="17" t="s">
        <v>2704</v>
      </c>
      <c r="B81" s="17" t="s">
        <v>2705</v>
      </c>
      <c r="C81" s="17" t="s">
        <v>2706</v>
      </c>
      <c r="D81" s="18" t="s">
        <v>356</v>
      </c>
      <c r="E81" s="18">
        <f>VLOOKUP(M81,Revistas!$B$2:$H$63996,2,FALSE)</f>
        <v>5.55</v>
      </c>
      <c r="F81" s="18" t="str">
        <f>VLOOKUP(M81,Revistas!$B$2:$H$63996,3,FALSE)</f>
        <v>Q1</v>
      </c>
      <c r="G81" s="18" t="str">
        <f>VLOOKUP(M81,Revistas!$B$2:$H$63996,4,FALSE)</f>
        <v>MEDICINA, GENERAL &amp; INTERNAL</v>
      </c>
      <c r="H81" s="18" t="str">
        <f>VLOOKUP(M81,Revistas!$B$2:$H$63996,5,FALSE)</f>
        <v>15/154</v>
      </c>
      <c r="I81" s="18" t="str">
        <f>VLOOKUP(M81,Revistas!$B$2:$H$63996,6,FALSE)</f>
        <v>SI</v>
      </c>
      <c r="J81" s="18" t="s">
        <v>2707</v>
      </c>
      <c r="K81" s="18" t="s">
        <v>2708</v>
      </c>
      <c r="L81" s="18">
        <v>0</v>
      </c>
      <c r="M81" s="18" t="s">
        <v>2709</v>
      </c>
      <c r="N81" s="18" t="s">
        <v>29</v>
      </c>
      <c r="O81" s="18">
        <v>2017</v>
      </c>
      <c r="P81" s="18">
        <v>130</v>
      </c>
      <c r="Q81" s="18">
        <v>7</v>
      </c>
      <c r="R81" s="18">
        <v>874</v>
      </c>
      <c r="S81" s="18">
        <v>874</v>
      </c>
    </row>
    <row r="82" spans="1:20" x14ac:dyDescent="0.25">
      <c r="A82" s="17" t="s">
        <v>2704</v>
      </c>
      <c r="B82" s="17" t="s">
        <v>2763</v>
      </c>
      <c r="C82" s="17" t="s">
        <v>2764</v>
      </c>
      <c r="D82" s="18" t="s">
        <v>26</v>
      </c>
      <c r="E82" s="18">
        <f>VLOOKUP(M82,Revistas!$B$2:$H$63996,2,FALSE)</f>
        <v>13.204000000000001</v>
      </c>
      <c r="F82" s="18" t="str">
        <f>VLOOKUP(M82,Revistas!$B$2:$H$63996,3,FALSE)</f>
        <v>Q1</v>
      </c>
      <c r="G82" s="18" t="str">
        <f>VLOOKUP(M82,Revistas!$B$2:$H$63996,4,FALSE)</f>
        <v>CRITICAL CARE MEDICINE - SCIE;</v>
      </c>
      <c r="H82" s="18" t="str">
        <f>VLOOKUP(M82,Revistas!$B$2:$H$63996,5,FALSE)</f>
        <v>2 DE 33</v>
      </c>
      <c r="I82" s="18" t="str">
        <f>VLOOKUP(M82,Revistas!$B$2:$H$63996,6,FALSE)</f>
        <v>SI</v>
      </c>
      <c r="J82" s="18" t="s">
        <v>2765</v>
      </c>
      <c r="K82" s="18"/>
      <c r="L82" s="18">
        <v>0</v>
      </c>
      <c r="M82" s="18" t="s">
        <v>2766</v>
      </c>
      <c r="N82" s="18"/>
      <c r="O82" s="18">
        <v>2017</v>
      </c>
      <c r="P82" s="18">
        <v>195</v>
      </c>
      <c r="Q82" s="18"/>
      <c r="R82" s="18"/>
      <c r="S82" s="18"/>
    </row>
    <row r="83" spans="1:20" x14ac:dyDescent="0.25">
      <c r="A83" s="17" t="s">
        <v>886</v>
      </c>
      <c r="B83" s="17" t="s">
        <v>887</v>
      </c>
      <c r="C83" s="17" t="s">
        <v>888</v>
      </c>
      <c r="D83" s="18" t="s">
        <v>210</v>
      </c>
      <c r="E83" s="18">
        <f>VLOOKUP(M83,Revistas!$B$2:$H$63996,2,FALSE)</f>
        <v>2.5819999999999999</v>
      </c>
      <c r="F83" s="18" t="str">
        <f>VLOOKUP(M83,Revistas!$B$2:$H$63996,3,FALSE)</f>
        <v>Q2</v>
      </c>
      <c r="G83" s="18" t="str">
        <f>VLOOKUP(M83,Revistas!$B$2:$H$63996,4,FALSE)</f>
        <v>PERIPHERAL VASCULAR DISEASE - SCIE</v>
      </c>
      <c r="H83" s="18" t="str">
        <f>VLOOKUP(M83,Revistas!$B$2:$H$63996,5,FALSE)</f>
        <v>31/63</v>
      </c>
      <c r="I83" s="18" t="str">
        <f>VLOOKUP(M83,Revistas!$B$2:$H$63996,6,FALSE)</f>
        <v>NO</v>
      </c>
      <c r="J83" s="18" t="s">
        <v>889</v>
      </c>
      <c r="K83" s="18" t="s">
        <v>890</v>
      </c>
      <c r="L83" s="18">
        <v>8</v>
      </c>
      <c r="M83" s="18" t="s">
        <v>891</v>
      </c>
      <c r="N83" s="18" t="s">
        <v>62</v>
      </c>
      <c r="O83" s="18">
        <v>2017</v>
      </c>
      <c r="P83" s="18">
        <v>24</v>
      </c>
      <c r="Q83" s="18"/>
      <c r="R83" s="18">
        <v>1</v>
      </c>
      <c r="S83" s="18">
        <v>15</v>
      </c>
    </row>
    <row r="84" spans="1:20" x14ac:dyDescent="0.25">
      <c r="A84" s="17" t="s">
        <v>872</v>
      </c>
      <c r="B84" s="17" t="s">
        <v>873</v>
      </c>
      <c r="C84" s="17" t="s">
        <v>674</v>
      </c>
      <c r="D84" s="18" t="s">
        <v>274</v>
      </c>
      <c r="E84" s="18">
        <f>VLOOKUP(M84,Revistas!$B$2:$H$63996,2,FALSE)</f>
        <v>4.4850000000000003</v>
      </c>
      <c r="F84" s="18" t="str">
        <f>VLOOKUP(M84,Revistas!$B$2:$H$63996,3,FALSE)</f>
        <v>Q2</v>
      </c>
      <c r="G84" s="18" t="str">
        <f>VLOOKUP(M84,Revistas!$B$2:$H$63996,4,FALSE)</f>
        <v>CARDIAC &amp; CARDIOVASCULAR SYSTEM</v>
      </c>
      <c r="H84" s="18" t="str">
        <f>VLOOKUP(M84,Revistas!$B$2:$H$63996,5,FALSE)</f>
        <v>33/126</v>
      </c>
      <c r="I84" s="18" t="str">
        <f>VLOOKUP(M84,Revistas!$B$2:$H$63996,6,FALSE)</f>
        <v>NO</v>
      </c>
      <c r="J84" s="18" t="s">
        <v>874</v>
      </c>
      <c r="K84" s="18" t="s">
        <v>875</v>
      </c>
      <c r="L84" s="18">
        <v>0</v>
      </c>
      <c r="M84" s="18" t="s">
        <v>677</v>
      </c>
      <c r="N84" s="18" t="s">
        <v>62</v>
      </c>
      <c r="O84" s="18">
        <v>2017</v>
      </c>
      <c r="P84" s="18">
        <v>70</v>
      </c>
      <c r="Q84" s="18">
        <v>2</v>
      </c>
      <c r="R84" s="18">
        <v>123</v>
      </c>
      <c r="S84" s="18">
        <v>124</v>
      </c>
    </row>
    <row r="85" spans="1:20" x14ac:dyDescent="0.25">
      <c r="A85" s="17" t="s">
        <v>901</v>
      </c>
      <c r="B85" s="17" t="s">
        <v>902</v>
      </c>
      <c r="C85" s="17" t="s">
        <v>903</v>
      </c>
      <c r="D85" s="18" t="s">
        <v>10</v>
      </c>
      <c r="E85" s="18">
        <f>VLOOKUP(M85,Revistas!$B$2:$H$63996,2,FALSE)</f>
        <v>2.1629999999999998</v>
      </c>
      <c r="F85" s="18" t="str">
        <f>VLOOKUP(M85,Revistas!$B$2:$H$63996,3,FALSE)</f>
        <v>Q3</v>
      </c>
      <c r="G85" s="18" t="str">
        <f>VLOOKUP(M85,Revistas!$B$2:$H$63996,4,FALSE)</f>
        <v>PERIPHERAL VASCULAR DISEASE - SCIE</v>
      </c>
      <c r="H85" s="18" t="str">
        <f>VLOOKUP(M85,Revistas!$B$2:$H$63996,5,FALSE)</f>
        <v>42/63</v>
      </c>
      <c r="I85" s="18" t="str">
        <f>VLOOKUP(M85,Revistas!$B$2:$H$63996,6,FALSE)</f>
        <v>NO</v>
      </c>
      <c r="J85" s="18" t="s">
        <v>904</v>
      </c>
      <c r="K85" s="18" t="s">
        <v>905</v>
      </c>
      <c r="L85" s="18">
        <v>0</v>
      </c>
      <c r="M85" s="18" t="s">
        <v>906</v>
      </c>
      <c r="N85" s="18"/>
      <c r="O85" s="18">
        <v>2017</v>
      </c>
      <c r="P85" s="18">
        <v>26</v>
      </c>
      <c r="Q85" s="18">
        <v>5</v>
      </c>
      <c r="R85" s="18">
        <v>279</v>
      </c>
      <c r="S85" s="18">
        <v>283</v>
      </c>
    </row>
    <row r="86" spans="1:20" x14ac:dyDescent="0.25">
      <c r="A86" s="17" t="s">
        <v>3845</v>
      </c>
      <c r="B86" s="17" t="s">
        <v>3846</v>
      </c>
      <c r="C86" s="17" t="s">
        <v>3847</v>
      </c>
      <c r="D86" s="18" t="s">
        <v>26</v>
      </c>
      <c r="E86" s="18">
        <f>VLOOKUP(M86,Revistas!$B$2:$H$63996,2,FALSE)</f>
        <v>11.855</v>
      </c>
      <c r="F86" s="18" t="str">
        <f>VLOOKUP(M86,Revistas!$B$2:$H$63996,3,FALSE)</f>
        <v>Q1</v>
      </c>
      <c r="G86" s="18" t="str">
        <f>VLOOKUP(M86,Revistas!$B$2:$H$63996,4,FALSE)</f>
        <v>ONCOLOGY</v>
      </c>
      <c r="H86" s="18" t="str">
        <f>VLOOKUP(M86,Revistas!$B$2:$H$63996,5,FALSE)</f>
        <v>10/217</v>
      </c>
      <c r="I86" s="18" t="str">
        <f>VLOOKUP(M86,Revistas!$B$2:$H$63996,6,FALSE)</f>
        <v>SI</v>
      </c>
      <c r="J86" s="18" t="s">
        <v>3848</v>
      </c>
      <c r="K86" s="18"/>
      <c r="L86" s="18">
        <v>0</v>
      </c>
      <c r="M86" s="18" t="s">
        <v>3849</v>
      </c>
      <c r="N86" s="18" t="s">
        <v>154</v>
      </c>
      <c r="O86" s="18">
        <v>2017</v>
      </c>
      <c r="P86" s="18">
        <v>28</v>
      </c>
      <c r="Q86" s="18"/>
      <c r="R86" s="18"/>
      <c r="S86" s="18"/>
    </row>
    <row r="87" spans="1:20" x14ac:dyDescent="0.25">
      <c r="A87" s="17" t="s">
        <v>4086</v>
      </c>
      <c r="B87" s="17" t="s">
        <v>4087</v>
      </c>
      <c r="C87" s="17" t="s">
        <v>4082</v>
      </c>
      <c r="D87" s="18" t="s">
        <v>26</v>
      </c>
      <c r="E87" s="18">
        <f>VLOOKUP(M87,Revistas!$B$2:$H$63996,2,FALSE)</f>
        <v>2.3220000000000001</v>
      </c>
      <c r="F87" s="18" t="str">
        <f>VLOOKUP(M87,Revistas!$B$2:$H$63996,3,FALSE)</f>
        <v>Q2</v>
      </c>
      <c r="G87" s="18" t="str">
        <f>VLOOKUP(M87,Revistas!$B$2:$H$63996,4,FALSE)</f>
        <v>PUBLIC, ENVIRONMENTAL &amp; OCCUPATIONAL HEALTH - SCIE;</v>
      </c>
      <c r="H87" s="18" t="str">
        <f>VLOOKUP(M87,Revistas!$B$2:$H$63996,5,FALSE)</f>
        <v>60/176</v>
      </c>
      <c r="I87" s="18" t="str">
        <f>VLOOKUP(M87,Revistas!$B$2:$H$63996,6,FALSE)</f>
        <v>NO</v>
      </c>
      <c r="J87" s="18" t="s">
        <v>4088</v>
      </c>
      <c r="K87" s="18"/>
      <c r="L87" s="18">
        <v>0</v>
      </c>
      <c r="M87" s="18" t="s">
        <v>4084</v>
      </c>
      <c r="N87" s="18" t="s">
        <v>35</v>
      </c>
      <c r="O87" s="18">
        <v>2017</v>
      </c>
      <c r="P87" s="18">
        <v>26</v>
      </c>
      <c r="Q87" s="18">
        <v>4</v>
      </c>
      <c r="R87" s="18" t="s">
        <v>4085</v>
      </c>
      <c r="S87" s="18" t="s">
        <v>4089</v>
      </c>
    </row>
    <row r="88" spans="1:20" x14ac:dyDescent="0.25">
      <c r="A88" s="17" t="s">
        <v>4080</v>
      </c>
      <c r="B88" s="17" t="s">
        <v>4081</v>
      </c>
      <c r="C88" s="17" t="s">
        <v>4082</v>
      </c>
      <c r="D88" s="18" t="s">
        <v>26</v>
      </c>
      <c r="E88" s="18">
        <f>VLOOKUP(M88,Revistas!$B$2:$H$63996,2,FALSE)</f>
        <v>2.3220000000000001</v>
      </c>
      <c r="F88" s="18" t="str">
        <f>VLOOKUP(M88,Revistas!$B$2:$H$63996,3,FALSE)</f>
        <v>Q2</v>
      </c>
      <c r="G88" s="18" t="str">
        <f>VLOOKUP(M88,Revistas!$B$2:$H$63996,4,FALSE)</f>
        <v>PUBLIC, ENVIRONMENTAL &amp; OCCUPATIONAL HEALTH - SCIE;</v>
      </c>
      <c r="H88" s="18" t="str">
        <f>VLOOKUP(M88,Revistas!$B$2:$H$63996,5,FALSE)</f>
        <v>60/176</v>
      </c>
      <c r="I88" s="18" t="str">
        <f>VLOOKUP(M88,Revistas!$B$2:$H$63996,6,FALSE)</f>
        <v>NO</v>
      </c>
      <c r="J88" s="18" t="s">
        <v>4083</v>
      </c>
      <c r="K88" s="18"/>
      <c r="L88" s="18">
        <v>0</v>
      </c>
      <c r="M88" s="18" t="s">
        <v>4084</v>
      </c>
      <c r="N88" s="18" t="s">
        <v>35</v>
      </c>
      <c r="O88" s="18">
        <v>2017</v>
      </c>
      <c r="P88" s="18">
        <v>26</v>
      </c>
      <c r="Q88" s="18">
        <v>4</v>
      </c>
      <c r="R88" s="18" t="s">
        <v>4085</v>
      </c>
      <c r="S88" s="18" t="s">
        <v>4085</v>
      </c>
    </row>
    <row r="89" spans="1:20" x14ac:dyDescent="0.25">
      <c r="A89" s="17" t="s">
        <v>1237</v>
      </c>
      <c r="B89" s="17" t="s">
        <v>1238</v>
      </c>
      <c r="C89" s="17" t="s">
        <v>1239</v>
      </c>
      <c r="D89" s="18" t="s">
        <v>10</v>
      </c>
      <c r="E89" s="18">
        <f>VLOOKUP(M89,Revistas!$B$2:$H$63996,2,FALSE)</f>
        <v>5.6269999999999998</v>
      </c>
      <c r="F89" s="18" t="str">
        <f>VLOOKUP(M89,Revistas!$B$2:$H$63996,3,FALSE)</f>
        <v>Q1</v>
      </c>
      <c r="G89" s="18" t="str">
        <f>VLOOKUP(M89,Revistas!$B$2:$H$63996,4,FALSE)</f>
        <v>PERIPHERAL VASCULAR DISEASE</v>
      </c>
      <c r="H89" s="18" t="str">
        <f>VLOOKUP(M89,Revistas!$B$2:$H$63996,5,FALSE)</f>
        <v>6 DE 63</v>
      </c>
      <c r="I89" s="18" t="str">
        <f>VLOOKUP(M89,Revistas!$B$2:$H$63996,6,FALSE)</f>
        <v>SI</v>
      </c>
      <c r="J89" s="18" t="s">
        <v>1240</v>
      </c>
      <c r="K89" s="18" t="s">
        <v>1241</v>
      </c>
      <c r="L89" s="18">
        <v>2</v>
      </c>
      <c r="M89" s="18" t="s">
        <v>1242</v>
      </c>
      <c r="N89" s="18" t="s">
        <v>344</v>
      </c>
      <c r="O89" s="18">
        <v>2017</v>
      </c>
      <c r="P89" s="18">
        <v>117</v>
      </c>
      <c r="Q89" s="18">
        <v>1</v>
      </c>
      <c r="R89" s="18">
        <v>66</v>
      </c>
      <c r="S89" s="18">
        <v>74</v>
      </c>
      <c r="T89" s="23">
        <v>27734074</v>
      </c>
    </row>
    <row r="90" spans="1:20" x14ac:dyDescent="0.25">
      <c r="A90" s="17" t="s">
        <v>2898</v>
      </c>
      <c r="B90" s="17" t="s">
        <v>2899</v>
      </c>
      <c r="C90" s="17" t="s">
        <v>2900</v>
      </c>
      <c r="D90" s="18" t="s">
        <v>10</v>
      </c>
      <c r="E90" s="18">
        <f>VLOOKUP(M90,Revistas!$B$2:$H$63996,2,FALSE)</f>
        <v>1.431</v>
      </c>
      <c r="F90" s="18" t="str">
        <f>VLOOKUP(M90,Revistas!$B$2:$H$63996,3,FALSE)</f>
        <v>Q2</v>
      </c>
      <c r="G90" s="18" t="str">
        <f>VLOOKUP(M90,Revistas!$B$2:$H$63996,4,FALSE)</f>
        <v>ANATOMY &amp; MORPHOLOGY - SCIE</v>
      </c>
      <c r="H90" s="18" t="str">
        <f>VLOOKUP(M90,Revistas!$B$2:$H$63996,5,FALSE)</f>
        <v>9 DE 21</v>
      </c>
      <c r="I90" s="18" t="str">
        <f>VLOOKUP(M90,Revistas!$B$2:$H$63996,6,FALSE)</f>
        <v>NO</v>
      </c>
      <c r="J90" s="18" t="s">
        <v>2901</v>
      </c>
      <c r="K90" s="18" t="s">
        <v>2902</v>
      </c>
      <c r="L90" s="18">
        <v>4</v>
      </c>
      <c r="M90" s="18" t="s">
        <v>2903</v>
      </c>
      <c r="N90" s="18" t="s">
        <v>62</v>
      </c>
      <c r="O90" s="18">
        <v>2017</v>
      </c>
      <c r="P90" s="18">
        <v>300</v>
      </c>
      <c r="Q90" s="18">
        <v>2</v>
      </c>
      <c r="R90" s="18">
        <v>255</v>
      </c>
      <c r="S90" s="18">
        <v>264</v>
      </c>
      <c r="T90" s="23">
        <v>27762077</v>
      </c>
    </row>
    <row r="91" spans="1:20" x14ac:dyDescent="0.25">
      <c r="A91" s="17" t="s">
        <v>2854</v>
      </c>
      <c r="B91" s="17" t="s">
        <v>2855</v>
      </c>
      <c r="C91" s="17" t="s">
        <v>2856</v>
      </c>
      <c r="D91" s="18" t="s">
        <v>10</v>
      </c>
      <c r="E91" s="18">
        <f>VLOOKUP(M91,Revistas!$B$2:$H$63996,2,FALSE)</f>
        <v>3.9319999999999999</v>
      </c>
      <c r="F91" s="18" t="str">
        <f>VLOOKUP(M91,Revistas!$B$2:$H$63996,3,FALSE)</f>
        <v>Q2</v>
      </c>
      <c r="G91" s="18" t="str">
        <f>VLOOKUP(M91,Revistas!$B$2:$H$63996,4,FALSE)</f>
        <v>EVOLUTIONARY BIOLOGY - SCIE</v>
      </c>
      <c r="H91" s="18" t="str">
        <f>VLOOKUP(M91,Revistas!$B$2:$H$63996,5,FALSE)</f>
        <v>16/48</v>
      </c>
      <c r="I91" s="18" t="str">
        <f>VLOOKUP(M91,Revistas!$B$2:$H$63996,6,FALSE)</f>
        <v>NO</v>
      </c>
      <c r="J91" s="18" t="s">
        <v>2857</v>
      </c>
      <c r="K91" s="18" t="s">
        <v>2858</v>
      </c>
      <c r="L91" s="18">
        <v>0</v>
      </c>
      <c r="M91" s="18" t="s">
        <v>2859</v>
      </c>
      <c r="N91" s="18" t="s">
        <v>14</v>
      </c>
      <c r="O91" s="18">
        <v>2017</v>
      </c>
      <c r="P91" s="18">
        <v>113</v>
      </c>
      <c r="Q91" s="18"/>
      <c r="R91" s="18">
        <v>10</v>
      </c>
      <c r="S91" s="18">
        <v>23</v>
      </c>
      <c r="T91" s="23">
        <v>29054160</v>
      </c>
    </row>
    <row r="92" spans="1:20" x14ac:dyDescent="0.25">
      <c r="A92" s="17" t="s">
        <v>773</v>
      </c>
      <c r="B92" s="17" t="s">
        <v>774</v>
      </c>
      <c r="C92" s="17" t="s">
        <v>758</v>
      </c>
      <c r="D92" s="18" t="s">
        <v>26</v>
      </c>
      <c r="E92" s="18">
        <f>VLOOKUP(M92,Revistas!$B$2:$H$63996,2,FALSE)</f>
        <v>6.968</v>
      </c>
      <c r="F92" s="18" t="str">
        <f>VLOOKUP(M92,Revistas!$B$2:$H$63996,3,FALSE)</f>
        <v>Q1</v>
      </c>
      <c r="G92" s="18" t="str">
        <f>VLOOKUP(M92,Revistas!$B$2:$H$63996,4,FALSE)</f>
        <v>CARDIAC &amp; CARDIOVASCULAR SYSTEM</v>
      </c>
      <c r="H92" s="18" t="str">
        <f>VLOOKUP(M92,Revistas!$B$2:$H$63996,5,FALSE)</f>
        <v>12/126</v>
      </c>
      <c r="I92" s="18" t="str">
        <f>VLOOKUP(M92,Revistas!$B$2:$H$63996,6,FALSE)</f>
        <v>SI</v>
      </c>
      <c r="J92" s="18" t="s">
        <v>775</v>
      </c>
      <c r="K92" s="18"/>
      <c r="L92" s="18">
        <v>0</v>
      </c>
      <c r="M92" s="18" t="s">
        <v>761</v>
      </c>
      <c r="N92" s="18" t="s">
        <v>250</v>
      </c>
      <c r="O92" s="18">
        <v>2017</v>
      </c>
      <c r="P92" s="18">
        <v>19</v>
      </c>
      <c r="Q92" s="18"/>
      <c r="R92" s="18">
        <v>143</v>
      </c>
      <c r="S92" s="18">
        <v>144</v>
      </c>
    </row>
    <row r="93" spans="1:20" x14ac:dyDescent="0.25">
      <c r="A93" s="17" t="s">
        <v>776</v>
      </c>
      <c r="B93" s="17" t="s">
        <v>777</v>
      </c>
      <c r="C93" s="17" t="s">
        <v>758</v>
      </c>
      <c r="D93" s="18" t="s">
        <v>26</v>
      </c>
      <c r="E93" s="18">
        <f>VLOOKUP(M93,Revistas!$B$2:$H$63996,2,FALSE)</f>
        <v>6.968</v>
      </c>
      <c r="F93" s="18" t="str">
        <f>VLOOKUP(M93,Revistas!$B$2:$H$63996,3,FALSE)</f>
        <v>Q1</v>
      </c>
      <c r="G93" s="18" t="str">
        <f>VLOOKUP(M93,Revistas!$B$2:$H$63996,4,FALSE)</f>
        <v>CARDIAC &amp; CARDIOVASCULAR SYSTEM</v>
      </c>
      <c r="H93" s="18" t="str">
        <f>VLOOKUP(M93,Revistas!$B$2:$H$63996,5,FALSE)</f>
        <v>12/126</v>
      </c>
      <c r="I93" s="18" t="str">
        <f>VLOOKUP(M93,Revistas!$B$2:$H$63996,6,FALSE)</f>
        <v>SI</v>
      </c>
      <c r="J93" s="18" t="s">
        <v>778</v>
      </c>
      <c r="K93" s="18"/>
      <c r="L93" s="18">
        <v>0</v>
      </c>
      <c r="M93" s="18" t="s">
        <v>761</v>
      </c>
      <c r="N93" s="18" t="s">
        <v>250</v>
      </c>
      <c r="O93" s="18">
        <v>2017</v>
      </c>
      <c r="P93" s="18">
        <v>19</v>
      </c>
      <c r="Q93" s="18"/>
      <c r="R93" s="18">
        <v>194</v>
      </c>
      <c r="S93" s="18">
        <v>194</v>
      </c>
    </row>
    <row r="94" spans="1:20" x14ac:dyDescent="0.25">
      <c r="A94" s="17" t="s">
        <v>2222</v>
      </c>
      <c r="B94" s="17" t="s">
        <v>2223</v>
      </c>
      <c r="C94" s="17" t="s">
        <v>195</v>
      </c>
      <c r="D94" s="18" t="s">
        <v>10</v>
      </c>
      <c r="E94" s="18">
        <f>VLOOKUP(M94,Revistas!$B$2:$H$63996,2,FALSE)</f>
        <v>1.1399999999999999</v>
      </c>
      <c r="F94" s="18" t="str">
        <f>VLOOKUP(M94,Revistas!$B$2:$H$63996,3,FALSE)</f>
        <v>Q3</v>
      </c>
      <c r="G94" s="18" t="str">
        <f>VLOOKUP(M94,Revistas!$B$2:$H$63996,4,FALSE)</f>
        <v>PEDIATRICS - SCIE</v>
      </c>
      <c r="H94" s="18" t="str">
        <f>VLOOKUP(M94,Revistas!$B$2:$H$63996,5,FALSE)</f>
        <v>88/121/</v>
      </c>
      <c r="I94" s="18" t="str">
        <f>VLOOKUP(M94,Revistas!$B$2:$H$63996,6,FALSE)</f>
        <v>NO</v>
      </c>
      <c r="J94" s="18" t="s">
        <v>2224</v>
      </c>
      <c r="K94" s="18" t="s">
        <v>2225</v>
      </c>
      <c r="L94" s="18">
        <v>0</v>
      </c>
      <c r="M94" s="18" t="s">
        <v>198</v>
      </c>
      <c r="N94" s="18" t="s">
        <v>154</v>
      </c>
      <c r="O94" s="18">
        <v>2017</v>
      </c>
      <c r="P94" s="18">
        <v>87</v>
      </c>
      <c r="Q94" s="18">
        <v>3</v>
      </c>
      <c r="R94" s="18">
        <v>155</v>
      </c>
      <c r="S94" s="18">
        <v>163</v>
      </c>
      <c r="T94" s="23">
        <v>28279690</v>
      </c>
    </row>
    <row r="95" spans="1:20" x14ac:dyDescent="0.25">
      <c r="A95" s="17" t="s">
        <v>1764</v>
      </c>
      <c r="B95" s="17" t="s">
        <v>1765</v>
      </c>
      <c r="C95" s="17" t="s">
        <v>217</v>
      </c>
      <c r="D95" s="18" t="s">
        <v>10</v>
      </c>
      <c r="E95" s="18">
        <f>VLOOKUP(M95,Revistas!$B$2:$H$63996,2,FALSE)</f>
        <v>2.806</v>
      </c>
      <c r="F95" s="18" t="str">
        <f>VLOOKUP(M95,Revistas!$B$2:$H$63996,3,FALSE)</f>
        <v>Q1</v>
      </c>
      <c r="G95" s="18" t="str">
        <f>VLOOKUP(M95,Revistas!$B$2:$H$63996,4,FALSE)</f>
        <v>MULTIDISCIPLINARY SCIENCES</v>
      </c>
      <c r="H95" s="18" t="str">
        <f>VLOOKUP(M95,Revistas!$B$2:$H$63996,5,FALSE)</f>
        <v>15/64</v>
      </c>
      <c r="I95" s="18" t="str">
        <f>VLOOKUP(M95,Revistas!$B$2:$H$63996,6,FALSE)</f>
        <v>NO</v>
      </c>
      <c r="J95" s="18" t="s">
        <v>1766</v>
      </c>
      <c r="K95" s="18" t="s">
        <v>1767</v>
      </c>
      <c r="L95" s="18">
        <v>0</v>
      </c>
      <c r="M95" s="18" t="s">
        <v>220</v>
      </c>
      <c r="N95" s="28">
        <v>38899</v>
      </c>
      <c r="O95" s="18">
        <v>2017</v>
      </c>
      <c r="P95" s="18">
        <v>12</v>
      </c>
      <c r="Q95" s="18">
        <v>7</v>
      </c>
      <c r="R95" s="18"/>
      <c r="S95" s="18" t="s">
        <v>1768</v>
      </c>
      <c r="T95" s="23">
        <v>28683133</v>
      </c>
    </row>
    <row r="96" spans="1:20" x14ac:dyDescent="0.25">
      <c r="A96" s="17" t="s">
        <v>1671</v>
      </c>
      <c r="B96" s="17" t="s">
        <v>1672</v>
      </c>
      <c r="C96" s="17" t="s">
        <v>1673</v>
      </c>
      <c r="D96" s="18" t="s">
        <v>26</v>
      </c>
      <c r="E96" s="18">
        <f>VLOOKUP(M96,Revistas!$B$2:$H$63996,2,FALSE)</f>
        <v>6.9180000000000001</v>
      </c>
      <c r="F96" s="18" t="str">
        <f>VLOOKUP(M96,Revistas!$B$2:$H$63996,3,FALSE)</f>
        <v>Q1</v>
      </c>
      <c r="G96" s="18" t="str">
        <f>VLOOKUP(M96,Revistas!$B$2:$H$63996,4,FALSE)</f>
        <v>RHEUMATOLOGY - SCIE</v>
      </c>
      <c r="H96" s="18" t="str">
        <f>VLOOKUP(M96,Revistas!$B$2:$H$63996,5,FALSE)</f>
        <v>30 de 3</v>
      </c>
      <c r="I96" s="18" t="str">
        <f>VLOOKUP(M96,Revistas!$B$2:$H$63996,6,FALSE)</f>
        <v>SI</v>
      </c>
      <c r="J96" s="18" t="s">
        <v>1674</v>
      </c>
      <c r="K96" s="18"/>
      <c r="L96" s="18">
        <v>0</v>
      </c>
      <c r="M96" s="18" t="s">
        <v>1675</v>
      </c>
      <c r="N96" s="18" t="s">
        <v>129</v>
      </c>
      <c r="O96" s="18">
        <v>2017</v>
      </c>
      <c r="P96" s="18">
        <v>69</v>
      </c>
      <c r="Q96" s="18"/>
      <c r="R96" s="18"/>
      <c r="S96" s="18"/>
    </row>
    <row r="97" spans="1:44" x14ac:dyDescent="0.25">
      <c r="A97" s="17" t="s">
        <v>1073</v>
      </c>
      <c r="B97" s="17" t="s">
        <v>1114</v>
      </c>
      <c r="C97" s="17" t="s">
        <v>217</v>
      </c>
      <c r="D97" s="18" t="s">
        <v>10</v>
      </c>
      <c r="E97" s="18">
        <f>VLOOKUP(M97,Revistas!$B$2:$H$63996,2,FALSE)</f>
        <v>2.806</v>
      </c>
      <c r="F97" s="18" t="str">
        <f>VLOOKUP(M97,Revistas!$B$2:$H$63996,3,FALSE)</f>
        <v>Q1</v>
      </c>
      <c r="G97" s="18" t="str">
        <f>VLOOKUP(M97,Revistas!$B$2:$H$63996,4,FALSE)</f>
        <v>MULTIDISCIPLINARY SCIENCES</v>
      </c>
      <c r="H97" s="18" t="str">
        <f>VLOOKUP(M97,Revistas!$B$2:$H$63996,5,FALSE)</f>
        <v>15/64</v>
      </c>
      <c r="I97" s="18" t="str">
        <f>VLOOKUP(M97,Revistas!$B$2:$H$63996,6,FALSE)</f>
        <v>NO</v>
      </c>
      <c r="J97" s="18" t="s">
        <v>1115</v>
      </c>
      <c r="K97" s="18" t="s">
        <v>1116</v>
      </c>
      <c r="L97" s="18">
        <v>1</v>
      </c>
      <c r="M97" s="18" t="s">
        <v>220</v>
      </c>
      <c r="N97" s="18" t="s">
        <v>1117</v>
      </c>
      <c r="O97" s="18">
        <v>2017</v>
      </c>
      <c r="P97" s="18">
        <v>12</v>
      </c>
      <c r="Q97" s="18">
        <v>1</v>
      </c>
      <c r="R97" s="18"/>
      <c r="S97" s="18" t="s">
        <v>1118</v>
      </c>
      <c r="T97" s="23">
        <v>28122033</v>
      </c>
    </row>
    <row r="98" spans="1:44" x14ac:dyDescent="0.25">
      <c r="A98" s="17" t="s">
        <v>1073</v>
      </c>
      <c r="B98" s="17" t="s">
        <v>1074</v>
      </c>
      <c r="C98" s="17" t="s">
        <v>217</v>
      </c>
      <c r="D98" s="18" t="s">
        <v>356</v>
      </c>
      <c r="E98" s="18">
        <f>VLOOKUP(M98,Revistas!$B$2:$H$63996,2,FALSE)</f>
        <v>2.806</v>
      </c>
      <c r="F98" s="18" t="str">
        <f>VLOOKUP(M98,Revistas!$B$2:$H$63996,3,FALSE)</f>
        <v>Q1</v>
      </c>
      <c r="G98" s="18" t="str">
        <f>VLOOKUP(M98,Revistas!$B$2:$H$63996,4,FALSE)</f>
        <v>MULTIDISCIPLINARY SCIENCES</v>
      </c>
      <c r="H98" s="18" t="str">
        <f>VLOOKUP(M98,Revistas!$B$2:$H$63996,5,FALSE)</f>
        <v>15/64</v>
      </c>
      <c r="I98" s="18" t="str">
        <f>VLOOKUP(M98,Revistas!$B$2:$H$63996,6,FALSE)</f>
        <v>NO</v>
      </c>
      <c r="J98" s="18"/>
      <c r="K98" s="18"/>
      <c r="L98" s="18">
        <v>0</v>
      </c>
      <c r="M98" s="18" t="s">
        <v>220</v>
      </c>
      <c r="N98" s="28">
        <v>39508</v>
      </c>
      <c r="O98" s="18">
        <v>2017</v>
      </c>
      <c r="P98" s="18">
        <v>12</v>
      </c>
      <c r="Q98" s="18">
        <v>3</v>
      </c>
      <c r="R98" s="18"/>
      <c r="S98" s="18" t="s">
        <v>1075</v>
      </c>
      <c r="T98" s="23">
        <v>28273148</v>
      </c>
    </row>
    <row r="99" spans="1:44" x14ac:dyDescent="0.25">
      <c r="A99" s="17" t="s">
        <v>5000</v>
      </c>
      <c r="B99" s="17" t="s">
        <v>5001</v>
      </c>
      <c r="C99" s="17" t="s">
        <v>4996</v>
      </c>
      <c r="D99" s="18" t="s">
        <v>571</v>
      </c>
      <c r="E99" s="18">
        <f>VLOOKUP(M99,Revistas!$B$2:$H$63996,2,FALSE)</f>
        <v>3.97</v>
      </c>
      <c r="F99" s="18" t="str">
        <f>VLOOKUP(M99,Revistas!$B$2:$H$63996,3,FALSE)</f>
        <v>Q1</v>
      </c>
      <c r="G99" s="18" t="str">
        <f>VLOOKUP(M99,Revistas!$B$2:$H$63996,4,FALSE)</f>
        <v>MEDICINE, RESEARCH &amp; EXPERIMENTAL - SCIE;</v>
      </c>
      <c r="H99" s="18" t="str">
        <f>VLOOKUP(M99,Revistas!$B$2:$H$63996,5,FALSE)</f>
        <v>25/128</v>
      </c>
      <c r="I99" s="18" t="str">
        <f>VLOOKUP(M99,Revistas!$B$2:$H$63996,6,FALSE)</f>
        <v>NO</v>
      </c>
      <c r="J99" s="18" t="s">
        <v>5002</v>
      </c>
      <c r="K99" s="18" t="s">
        <v>5003</v>
      </c>
      <c r="L99" s="18">
        <v>0</v>
      </c>
      <c r="M99" s="18" t="s">
        <v>4999</v>
      </c>
      <c r="N99" s="18" t="s">
        <v>154</v>
      </c>
      <c r="O99" s="18">
        <v>2017</v>
      </c>
      <c r="P99" s="18">
        <v>40</v>
      </c>
      <c r="Q99" s="18">
        <v>5</v>
      </c>
      <c r="R99" s="18">
        <v>751</v>
      </c>
      <c r="S99" s="18">
        <v>752</v>
      </c>
      <c r="T99" s="23">
        <v>28466427</v>
      </c>
    </row>
    <row r="100" spans="1:44" x14ac:dyDescent="0.25">
      <c r="A100" s="17" t="s">
        <v>969</v>
      </c>
      <c r="B100" s="17" t="s">
        <v>970</v>
      </c>
      <c r="C100" s="17" t="s">
        <v>971</v>
      </c>
      <c r="D100" s="18" t="s">
        <v>274</v>
      </c>
      <c r="E100" s="18">
        <f>VLOOKUP(M100,Revistas!$B$2:$H$63996,2,FALSE)</f>
        <v>2.96</v>
      </c>
      <c r="F100" s="18" t="str">
        <f>VLOOKUP(M100,Revistas!$B$2:$H$63996,3,FALSE)</f>
        <v>Q1</v>
      </c>
      <c r="G100" s="18" t="str">
        <f>VLOOKUP(M100,Revistas!$B$2:$H$63996,4,FALSE)</f>
        <v>MEDICINA, GENERAL &amp; INTERNAL</v>
      </c>
      <c r="H100" s="18" t="str">
        <f>VLOOKUP(M100,Revistas!$B$2:$H$63996,5,FALSE)</f>
        <v>28/154</v>
      </c>
      <c r="I100" s="18" t="str">
        <f>VLOOKUP(M100,Revistas!$B$2:$H$63996,6,FALSE)</f>
        <v>NO</v>
      </c>
      <c r="J100" s="18" t="s">
        <v>972</v>
      </c>
      <c r="K100" s="18" t="s">
        <v>973</v>
      </c>
      <c r="L100" s="18">
        <v>0</v>
      </c>
      <c r="M100" s="18" t="s">
        <v>974</v>
      </c>
      <c r="N100" s="18" t="s">
        <v>129</v>
      </c>
      <c r="O100" s="18">
        <v>2017</v>
      </c>
      <c r="P100" s="18">
        <v>44</v>
      </c>
      <c r="Q100" s="18"/>
      <c r="R100" s="18" t="s">
        <v>975</v>
      </c>
      <c r="S100" s="18" t="s">
        <v>976</v>
      </c>
      <c r="T100" s="23">
        <v>28747256</v>
      </c>
    </row>
    <row r="101" spans="1:44" x14ac:dyDescent="0.25">
      <c r="A101" s="17" t="s">
        <v>1789</v>
      </c>
      <c r="B101" s="17" t="s">
        <v>1790</v>
      </c>
      <c r="C101" s="17" t="s">
        <v>1660</v>
      </c>
      <c r="D101" s="18" t="s">
        <v>26</v>
      </c>
      <c r="E101" s="18">
        <f>VLOOKUP(M101,Revistas!$B$2:$H$63996,2,FALSE)</f>
        <v>12.811</v>
      </c>
      <c r="F101" s="18" t="str">
        <f>VLOOKUP(M101,Revistas!$B$2:$H$63996,3,FALSE)</f>
        <v>Q1</v>
      </c>
      <c r="G101" s="18" t="str">
        <f>VLOOKUP(M101,Revistas!$B$2:$H$63996,4,FALSE)</f>
        <v>RHEUMATOLOGY - SCIE</v>
      </c>
      <c r="H101" s="18" t="str">
        <f>VLOOKUP(M101,Revistas!$B$2:$H$63996,5,FALSE)</f>
        <v>1 DE 30</v>
      </c>
      <c r="I101" s="18" t="str">
        <f>VLOOKUP(M101,Revistas!$B$2:$H$63996,6,FALSE)</f>
        <v>SI</v>
      </c>
      <c r="J101" s="18" t="s">
        <v>1791</v>
      </c>
      <c r="K101" s="18"/>
      <c r="L101" s="18">
        <v>0</v>
      </c>
      <c r="M101" s="18" t="s">
        <v>1663</v>
      </c>
      <c r="N101" s="18" t="s">
        <v>226</v>
      </c>
      <c r="O101" s="18">
        <v>2017</v>
      </c>
      <c r="P101" s="18">
        <v>76</v>
      </c>
      <c r="Q101" s="18"/>
      <c r="R101" s="18">
        <v>501</v>
      </c>
      <c r="S101" s="18">
        <v>502</v>
      </c>
    </row>
    <row r="102" spans="1:44" x14ac:dyDescent="0.25">
      <c r="A102" s="17" t="s">
        <v>4279</v>
      </c>
      <c r="B102" s="17" t="s">
        <v>4280</v>
      </c>
      <c r="C102" s="17" t="s">
        <v>4281</v>
      </c>
      <c r="D102" s="18" t="s">
        <v>210</v>
      </c>
      <c r="E102" s="18">
        <f>VLOOKUP(M102,Revistas!$B$2:$H$63996,2,FALSE)</f>
        <v>2.4710000000000001</v>
      </c>
      <c r="F102" s="18" t="str">
        <f>VLOOKUP(M102,Revistas!$B$2:$H$63996,3,FALSE)</f>
        <v>Q3</v>
      </c>
      <c r="G102" s="18" t="str">
        <f>VLOOKUP(M102,Revistas!$B$2:$H$63996,4,FALSE)</f>
        <v>GENETICS &amp; HEREDITY - SCIE</v>
      </c>
      <c r="H102" s="18" t="str">
        <f>VLOOKUP(M102,Revistas!$B$2:$H$63996,5,FALSE)</f>
        <v>85/166</v>
      </c>
      <c r="I102" s="18" t="str">
        <f>VLOOKUP(M102,Revistas!$B$2:$H$63996,6,FALSE)</f>
        <v>NO</v>
      </c>
      <c r="J102" s="18" t="s">
        <v>4282</v>
      </c>
      <c r="K102" s="18" t="s">
        <v>4283</v>
      </c>
      <c r="L102" s="18">
        <v>1</v>
      </c>
      <c r="M102" s="18" t="s">
        <v>4284</v>
      </c>
      <c r="N102" s="18" t="s">
        <v>62</v>
      </c>
      <c r="O102" s="18">
        <v>2017</v>
      </c>
      <c r="P102" s="18">
        <v>62</v>
      </c>
      <c r="Q102" s="18">
        <v>2</v>
      </c>
      <c r="R102" s="18">
        <v>229</v>
      </c>
      <c r="S102" s="18">
        <v>234</v>
      </c>
      <c r="T102" s="23">
        <v>27604558</v>
      </c>
    </row>
    <row r="103" spans="1:44" x14ac:dyDescent="0.25">
      <c r="A103" s="17" t="s">
        <v>1435</v>
      </c>
      <c r="B103" s="17" t="s">
        <v>1436</v>
      </c>
      <c r="C103" s="17" t="s">
        <v>1410</v>
      </c>
      <c r="D103" s="18" t="s">
        <v>10</v>
      </c>
      <c r="E103" s="18">
        <f>VLOOKUP(M103,Revistas!$B$2:$H$63996,2,FALSE)</f>
        <v>13.246</v>
      </c>
      <c r="F103" s="18" t="str">
        <f>VLOOKUP(M103,Revistas!$B$2:$H$63996,3,FALSE)</f>
        <v>Q1</v>
      </c>
      <c r="G103" s="18" t="str">
        <f>VLOOKUP(M103,Revistas!$B$2:$H$63996,4,FALSE)</f>
        <v>GASTROENTEROLOGY &amp;HEPATOLOGY</v>
      </c>
      <c r="H103" s="18" t="str">
        <f>VLOOKUP(M103,Revistas!$B$2:$H$63996,5,FALSE)</f>
        <v>4DE 79</v>
      </c>
      <c r="I103" s="18" t="str">
        <f>VLOOKUP(M103,Revistas!$B$2:$H$63996,6,FALSE)</f>
        <v>SI</v>
      </c>
      <c r="J103" s="18" t="s">
        <v>1437</v>
      </c>
      <c r="K103" s="18" t="s">
        <v>1438</v>
      </c>
      <c r="L103" s="18">
        <v>1</v>
      </c>
      <c r="M103" s="18" t="s">
        <v>1412</v>
      </c>
      <c r="N103" s="18" t="s">
        <v>199</v>
      </c>
      <c r="O103" s="18">
        <v>2017</v>
      </c>
      <c r="P103" s="18">
        <v>66</v>
      </c>
      <c r="Q103" s="18">
        <v>2</v>
      </c>
      <c r="R103" s="18">
        <v>344</v>
      </c>
      <c r="S103" s="18">
        <v>356</v>
      </c>
      <c r="T103" s="23">
        <v>28109003</v>
      </c>
    </row>
    <row r="104" spans="1:44" x14ac:dyDescent="0.25">
      <c r="A104" s="17" t="s">
        <v>860</v>
      </c>
      <c r="B104" s="17" t="s">
        <v>907</v>
      </c>
      <c r="C104" s="17" t="s">
        <v>674</v>
      </c>
      <c r="D104" s="18" t="s">
        <v>571</v>
      </c>
      <c r="E104" s="18">
        <f>VLOOKUP(M104,Revistas!$B$2:$H$63996,2,FALSE)</f>
        <v>4.4850000000000003</v>
      </c>
      <c r="F104" s="18" t="str">
        <f>VLOOKUP(M104,Revistas!$B$2:$H$63996,3,FALSE)</f>
        <v>Q2</v>
      </c>
      <c r="G104" s="18" t="str">
        <f>VLOOKUP(M104,Revistas!$B$2:$H$63996,4,FALSE)</f>
        <v>CARDIAC &amp; CARDIOVASCULAR SYSTEM</v>
      </c>
      <c r="H104" s="18" t="str">
        <f>VLOOKUP(M104,Revistas!$B$2:$H$63996,5,FALSE)</f>
        <v>33/126</v>
      </c>
      <c r="I104" s="18" t="str">
        <f>VLOOKUP(M104,Revistas!$B$2:$H$63996,6,FALSE)</f>
        <v>NO</v>
      </c>
      <c r="J104" s="18" t="s">
        <v>862</v>
      </c>
      <c r="K104" s="18" t="s">
        <v>863</v>
      </c>
      <c r="L104" s="18">
        <v>0</v>
      </c>
      <c r="M104" s="18" t="s">
        <v>677</v>
      </c>
      <c r="N104" s="18" t="s">
        <v>344</v>
      </c>
      <c r="O104" s="18">
        <v>2017</v>
      </c>
      <c r="P104" s="18">
        <v>70</v>
      </c>
      <c r="Q104" s="18">
        <v>1</v>
      </c>
      <c r="R104" s="18">
        <v>54</v>
      </c>
      <c r="S104" s="18">
        <v>54</v>
      </c>
    </row>
    <row r="105" spans="1:44" x14ac:dyDescent="0.25">
      <c r="A105" s="17" t="s">
        <v>860</v>
      </c>
      <c r="B105" s="17" t="s">
        <v>861</v>
      </c>
      <c r="C105" s="17" t="s">
        <v>674</v>
      </c>
      <c r="D105" s="18" t="s">
        <v>571</v>
      </c>
      <c r="E105" s="18">
        <f>VLOOKUP(M105,Revistas!$B$2:$H$63996,2,FALSE)</f>
        <v>4.4850000000000003</v>
      </c>
      <c r="F105" s="18" t="str">
        <f>VLOOKUP(M105,Revistas!$B$2:$H$63996,3,FALSE)</f>
        <v>Q2</v>
      </c>
      <c r="G105" s="18" t="str">
        <f>VLOOKUP(M105,Revistas!$B$2:$H$63996,4,FALSE)</f>
        <v>CARDIAC &amp; CARDIOVASCULAR SYSTEM</v>
      </c>
      <c r="H105" s="18" t="str">
        <f>VLOOKUP(M105,Revistas!$B$2:$H$63996,5,FALSE)</f>
        <v>33/126</v>
      </c>
      <c r="I105" s="18" t="str">
        <f>VLOOKUP(M105,Revistas!$B$2:$H$63996,6,FALSE)</f>
        <v>NO</v>
      </c>
      <c r="J105" s="18" t="s">
        <v>862</v>
      </c>
      <c r="K105" s="18" t="s">
        <v>863</v>
      </c>
      <c r="L105" s="18">
        <v>0</v>
      </c>
      <c r="M105" s="18" t="s">
        <v>677</v>
      </c>
      <c r="N105" s="18" t="s">
        <v>62</v>
      </c>
      <c r="O105" s="18">
        <v>2017</v>
      </c>
      <c r="P105" s="18">
        <v>70</v>
      </c>
      <c r="Q105" s="18">
        <v>2</v>
      </c>
      <c r="R105" s="18">
        <v>120</v>
      </c>
      <c r="S105" s="18">
        <v>120</v>
      </c>
    </row>
    <row r="106" spans="1:44" x14ac:dyDescent="0.25">
      <c r="A106" s="17" t="s">
        <v>805</v>
      </c>
      <c r="B106" s="17" t="s">
        <v>806</v>
      </c>
      <c r="C106" s="17" t="s">
        <v>807</v>
      </c>
      <c r="D106" s="18" t="s">
        <v>571</v>
      </c>
      <c r="E106" s="18">
        <f>VLOOKUP(M106,Revistas!$B$2:$H$63996,2,FALSE)</f>
        <v>1.1950000000000001</v>
      </c>
      <c r="F106" s="18" t="str">
        <f>VLOOKUP(M106,Revistas!$B$2:$H$63996,3,FALSE)</f>
        <v>Q4</v>
      </c>
      <c r="G106" s="18" t="str">
        <f>VLOOKUP(M106,Revistas!$B$2:$H$63996,4,FALSE)</f>
        <v>CARDIAC &amp; CARDIOVASCULAR SYSTEM</v>
      </c>
      <c r="H106" s="18" t="str">
        <f>VLOOKUP(M106,Revistas!$B$2:$H$63996,5,FALSE)</f>
        <v>105/126</v>
      </c>
      <c r="I106" s="18" t="str">
        <f>VLOOKUP(M106,Revistas!$B$2:$H$63996,6,FALSE)</f>
        <v>NO</v>
      </c>
      <c r="J106" s="18" t="s">
        <v>808</v>
      </c>
      <c r="K106" s="18" t="s">
        <v>809</v>
      </c>
      <c r="L106" s="18">
        <v>0</v>
      </c>
      <c r="M106" s="18" t="s">
        <v>810</v>
      </c>
      <c r="N106" s="18" t="s">
        <v>35</v>
      </c>
      <c r="O106" s="18">
        <v>2017</v>
      </c>
      <c r="P106" s="18">
        <v>36</v>
      </c>
      <c r="Q106" s="18">
        <v>4</v>
      </c>
      <c r="R106" s="18">
        <v>319</v>
      </c>
      <c r="S106" s="18">
        <v>320</v>
      </c>
    </row>
    <row r="107" spans="1:44" x14ac:dyDescent="0.25">
      <c r="A107" s="17" t="s">
        <v>1227</v>
      </c>
      <c r="B107" s="17" t="s">
        <v>1228</v>
      </c>
      <c r="C107" s="17" t="s">
        <v>1177</v>
      </c>
      <c r="D107" s="18" t="s">
        <v>10</v>
      </c>
      <c r="E107" s="18">
        <f>VLOOKUP(M107,Revistas!$B$2:$H$63996,2,FALSE)</f>
        <v>3.569</v>
      </c>
      <c r="F107" s="18" t="str">
        <f>VLOOKUP(M107,Revistas!$B$2:$H$63996,3,FALSE)</f>
        <v>Q2</v>
      </c>
      <c r="G107" s="18" t="str">
        <f>VLOOKUP(M107,Revistas!$B$2:$H$63996,4,FALSE)</f>
        <v>HEMATOLOGY</v>
      </c>
      <c r="H107" s="18" t="str">
        <f>VLOOKUP(M107,Revistas!$B$2:$H$63996,5,FALSE)</f>
        <v>22/70</v>
      </c>
      <c r="I107" s="18" t="str">
        <f>VLOOKUP(M107,Revistas!$B$2:$H$63996,6,FALSE)</f>
        <v>NO</v>
      </c>
      <c r="J107" s="18" t="s">
        <v>1229</v>
      </c>
      <c r="K107" s="18" t="s">
        <v>1230</v>
      </c>
      <c r="L107" s="18">
        <v>3</v>
      </c>
      <c r="M107" s="18" t="s">
        <v>1180</v>
      </c>
      <c r="N107" s="18" t="s">
        <v>344</v>
      </c>
      <c r="O107" s="18">
        <v>2017</v>
      </c>
      <c r="P107" s="18">
        <v>23</v>
      </c>
      <c r="Q107" s="18">
        <v>1</v>
      </c>
      <c r="R107" s="18">
        <v>105</v>
      </c>
      <c r="S107" s="18">
        <v>114</v>
      </c>
      <c r="T107" s="23">
        <v>27761962</v>
      </c>
    </row>
    <row r="108" spans="1:44" x14ac:dyDescent="0.25">
      <c r="A108" s="17" t="s">
        <v>3605</v>
      </c>
      <c r="B108" s="17" t="s">
        <v>3606</v>
      </c>
      <c r="C108" s="17" t="s">
        <v>3597</v>
      </c>
      <c r="D108" s="18" t="s">
        <v>26</v>
      </c>
      <c r="E108" s="18">
        <f>VLOOKUP(M108,Revistas!$B$2:$H$63996,2,FALSE)</f>
        <v>13.081</v>
      </c>
      <c r="F108" s="18" t="str">
        <f>VLOOKUP(M108,Revistas!$B$2:$H$63996,3,FALSE)</f>
        <v>Q1</v>
      </c>
      <c r="G108" s="18" t="str">
        <f>VLOOKUP(M108,Revistas!$B$2:$H$63996,4,FALSE)</f>
        <v>IMMUNOLOGY</v>
      </c>
      <c r="H108" s="18" t="str">
        <f>VLOOKUP(M108,Revistas!$B$2:$H$63996,5,FALSE)</f>
        <v>6/150</v>
      </c>
      <c r="I108" s="18" t="str">
        <f>VLOOKUP(M108,Revistas!$B$2:$H$63996,6,FALSE)</f>
        <v>SI</v>
      </c>
      <c r="J108" s="18" t="s">
        <v>3607</v>
      </c>
      <c r="K108" s="18"/>
      <c r="L108" s="18">
        <v>0</v>
      </c>
      <c r="M108" s="18" t="s">
        <v>3599</v>
      </c>
      <c r="N108" s="18" t="s">
        <v>62</v>
      </c>
      <c r="O108" s="18">
        <v>2017</v>
      </c>
      <c r="P108" s="18">
        <v>139</v>
      </c>
      <c r="Q108" s="18">
        <v>2</v>
      </c>
      <c r="R108" s="18" t="s">
        <v>3608</v>
      </c>
      <c r="S108" s="18" t="s">
        <v>3608</v>
      </c>
    </row>
    <row r="109" spans="1:44" x14ac:dyDescent="0.25">
      <c r="A109" s="17" t="s">
        <v>3863</v>
      </c>
      <c r="B109" s="17" t="s">
        <v>3864</v>
      </c>
      <c r="C109" s="17" t="s">
        <v>3865</v>
      </c>
      <c r="D109" s="18" t="s">
        <v>274</v>
      </c>
      <c r="E109" s="18" t="str">
        <f>VLOOKUP(M109,Revistas!$B$2:$H$63996,2,FALSE)</f>
        <v>NO TIENE</v>
      </c>
      <c r="F109" s="18" t="str">
        <f>VLOOKUP(M109,Revistas!$B$2:$H$63996,3,FALSE)</f>
        <v>NO TIENE</v>
      </c>
      <c r="G109" s="18" t="str">
        <f>VLOOKUP(M109,Revistas!$B$2:$H$63996,4,FALSE)</f>
        <v>NO TIENE</v>
      </c>
      <c r="H109" s="18" t="str">
        <f>VLOOKUP(M109,Revistas!$B$2:$H$63996,5,FALSE)</f>
        <v>NO TIENE</v>
      </c>
      <c r="I109" s="18" t="str">
        <f>VLOOKUP(M109,Revistas!$B$2:$H$63996,6,FALSE)</f>
        <v>NO</v>
      </c>
      <c r="J109" s="18" t="s">
        <v>3866</v>
      </c>
      <c r="K109" s="18" t="s">
        <v>3867</v>
      </c>
      <c r="L109" s="18">
        <v>0</v>
      </c>
      <c r="M109" s="18" t="s">
        <v>3868</v>
      </c>
      <c r="N109" s="18" t="s">
        <v>1464</v>
      </c>
      <c r="O109" s="18">
        <v>2017</v>
      </c>
      <c r="P109" s="18">
        <v>64</v>
      </c>
      <c r="Q109" s="18">
        <v>6</v>
      </c>
      <c r="R109" s="18">
        <v>335</v>
      </c>
      <c r="S109" s="18">
        <v>337</v>
      </c>
      <c r="T109" s="23">
        <v>29056280</v>
      </c>
    </row>
    <row r="110" spans="1:44" x14ac:dyDescent="0.25">
      <c r="A110" s="17" t="s">
        <v>2284</v>
      </c>
      <c r="B110" s="17" t="s">
        <v>2283</v>
      </c>
      <c r="C110" s="17" t="s">
        <v>2285</v>
      </c>
      <c r="D110" s="18" t="s">
        <v>10</v>
      </c>
      <c r="E110" s="18">
        <f>VLOOKUP(M110,Revistas!$B$2:$H$63996,2,FALSE)</f>
        <v>2.1</v>
      </c>
      <c r="F110" s="18" t="str">
        <f>VLOOKUP(M110,Revistas!$B$2:$H$63996,3,FALSE)</f>
        <v>Q3</v>
      </c>
      <c r="G110" s="18" t="str">
        <f>VLOOKUP(M110,Revistas!$B$2:$H$63996,4,FALSE)</f>
        <v>BIOCHEMICAL RESEARCH METHODS - SCIE;</v>
      </c>
      <c r="H110" s="18" t="str">
        <f>VLOOKUP(M110,Revistas!$B$2:$H$63996,5,FALSE)</f>
        <v>48/78</v>
      </c>
      <c r="I110" s="18" t="str">
        <f>VLOOKUP(M110,Revistas!$B$2:$H$63996,6,FALSE)</f>
        <v>NO</v>
      </c>
      <c r="J110" s="18" t="s">
        <v>2287</v>
      </c>
      <c r="K110" s="18"/>
      <c r="L110" s="18" t="s">
        <v>586</v>
      </c>
      <c r="M110" s="18" t="s">
        <v>2288</v>
      </c>
      <c r="N110" s="18" t="s">
        <v>2286</v>
      </c>
      <c r="O110" s="18">
        <v>2017</v>
      </c>
      <c r="P110" s="18"/>
      <c r="Q110" s="18"/>
      <c r="R110" s="18"/>
      <c r="S110" s="18"/>
      <c r="T110" s="23">
        <v>28965920</v>
      </c>
      <c r="AR110" s="25"/>
    </row>
    <row r="111" spans="1:44" x14ac:dyDescent="0.25">
      <c r="A111" s="17" t="s">
        <v>4014</v>
      </c>
      <c r="B111" s="17" t="s">
        <v>4015</v>
      </c>
      <c r="C111" s="17" t="s">
        <v>3999</v>
      </c>
      <c r="D111" s="18" t="s">
        <v>210</v>
      </c>
      <c r="E111" s="18" t="str">
        <f>VLOOKUP(M111,Revistas!$B$2:$H$63996,2,FALSE)</f>
        <v>NO TIENE</v>
      </c>
      <c r="F111" s="18" t="str">
        <f>VLOOKUP(M111,Revistas!$B$2:$H$63996,3,FALSE)</f>
        <v>NO TIENE</v>
      </c>
      <c r="G111" s="18" t="str">
        <f>VLOOKUP(M111,Revistas!$B$2:$H$63996,4,FALSE)</f>
        <v>NO TIENE</v>
      </c>
      <c r="H111" s="18" t="str">
        <f>VLOOKUP(M111,Revistas!$B$2:$H$63996,5,FALSE)</f>
        <v>NO TIENE</v>
      </c>
      <c r="I111" s="18" t="str">
        <f>VLOOKUP(M111,Revistas!$B$2:$H$63996,6,FALSE)</f>
        <v>NO</v>
      </c>
      <c r="J111" s="18" t="s">
        <v>4016</v>
      </c>
      <c r="K111" s="18" t="s">
        <v>4017</v>
      </c>
      <c r="L111" s="18">
        <v>1</v>
      </c>
      <c r="M111" s="18" t="s">
        <v>4002</v>
      </c>
      <c r="N111" s="18"/>
      <c r="O111" s="18">
        <v>2017</v>
      </c>
      <c r="P111" s="18">
        <v>70</v>
      </c>
      <c r="Q111" s="18">
        <v>1</v>
      </c>
      <c r="R111" s="18">
        <v>93</v>
      </c>
      <c r="S111" s="18">
        <v>100</v>
      </c>
      <c r="T111" s="23">
        <v>28461996</v>
      </c>
    </row>
    <row r="112" spans="1:44" x14ac:dyDescent="0.25">
      <c r="A112" s="17" t="s">
        <v>4268</v>
      </c>
      <c r="B112" s="17" t="s">
        <v>4269</v>
      </c>
      <c r="C112" s="17" t="s">
        <v>217</v>
      </c>
      <c r="D112" s="18" t="s">
        <v>10</v>
      </c>
      <c r="E112" s="18">
        <f>VLOOKUP(M112,Revistas!$B$2:$H$63996,2,FALSE)</f>
        <v>2.806</v>
      </c>
      <c r="F112" s="18" t="str">
        <f>VLOOKUP(M112,Revistas!$B$2:$H$63996,3,FALSE)</f>
        <v>Q1</v>
      </c>
      <c r="G112" s="18" t="str">
        <f>VLOOKUP(M112,Revistas!$B$2:$H$63996,4,FALSE)</f>
        <v>MULTIDISCIPLINARY SCIENCES</v>
      </c>
      <c r="H112" s="18" t="str">
        <f>VLOOKUP(M112,Revistas!$B$2:$H$63996,5,FALSE)</f>
        <v>15/64</v>
      </c>
      <c r="I112" s="18" t="str">
        <f>VLOOKUP(M112,Revistas!$B$2:$H$63996,6,FALSE)</f>
        <v>NO</v>
      </c>
      <c r="J112" s="18" t="s">
        <v>4270</v>
      </c>
      <c r="K112" s="18" t="s">
        <v>4271</v>
      </c>
      <c r="L112" s="18">
        <v>1</v>
      </c>
      <c r="M112" s="18" t="s">
        <v>220</v>
      </c>
      <c r="N112" s="28">
        <v>44958</v>
      </c>
      <c r="O112" s="18">
        <v>2017</v>
      </c>
      <c r="P112" s="18">
        <v>12</v>
      </c>
      <c r="Q112" s="18">
        <v>2</v>
      </c>
      <c r="R112" s="18"/>
      <c r="S112" s="18" t="s">
        <v>4272</v>
      </c>
      <c r="T112" s="23">
        <v>28231309</v>
      </c>
    </row>
    <row r="113" spans="1:20" x14ac:dyDescent="0.25">
      <c r="A113" s="17" t="s">
        <v>4240</v>
      </c>
      <c r="B113" s="17" t="s">
        <v>4241</v>
      </c>
      <c r="C113" s="17" t="s">
        <v>174</v>
      </c>
      <c r="D113" s="18" t="s">
        <v>210</v>
      </c>
      <c r="E113" s="18">
        <f>VLOOKUP(M113,Revistas!$B$2:$H$63996,2,FALSE)</f>
        <v>0.74299999999999999</v>
      </c>
      <c r="F113" s="18" t="str">
        <f>VLOOKUP(M113,Revistas!$B$2:$H$63996,3,FALSE)</f>
        <v>Q4</v>
      </c>
      <c r="G113" s="18" t="str">
        <f>VLOOKUP(M113,Revistas!$B$2:$H$63996,4,FALSE)</f>
        <v>CLINICAL NEUROLOGY</v>
      </c>
      <c r="H113" s="18" t="str">
        <f>VLOOKUP(M113,Revistas!$B$2:$H$63996,5,FALSE)</f>
        <v>177/194</v>
      </c>
      <c r="I113" s="18" t="str">
        <f>VLOOKUP(M113,Revistas!$B$2:$H$63996,6,FALSE)</f>
        <v>NO</v>
      </c>
      <c r="J113" s="18" t="s">
        <v>4242</v>
      </c>
      <c r="K113" s="18" t="s">
        <v>4243</v>
      </c>
      <c r="L113" s="18">
        <v>1</v>
      </c>
      <c r="M113" s="18" t="s">
        <v>177</v>
      </c>
      <c r="N113" s="28">
        <v>37012</v>
      </c>
      <c r="O113" s="18">
        <v>2017</v>
      </c>
      <c r="P113" s="18">
        <v>64</v>
      </c>
      <c r="Q113" s="18">
        <v>9</v>
      </c>
      <c r="R113" s="18">
        <v>393</v>
      </c>
      <c r="S113" s="18">
        <v>400</v>
      </c>
      <c r="T113" s="23">
        <v>28444681</v>
      </c>
    </row>
    <row r="114" spans="1:20" x14ac:dyDescent="0.25">
      <c r="A114" s="17" t="s">
        <v>2484</v>
      </c>
      <c r="B114" s="17" t="s">
        <v>2485</v>
      </c>
      <c r="C114" s="17" t="s">
        <v>1459</v>
      </c>
      <c r="D114" s="18" t="s">
        <v>571</v>
      </c>
      <c r="E114" s="18">
        <f>VLOOKUP(M114,Revistas!$B$2:$H$63996,2,FALSE)</f>
        <v>1.714</v>
      </c>
      <c r="F114" s="18" t="str">
        <f>VLOOKUP(M114,Revistas!$B$2:$H$63996,3,FALSE)</f>
        <v>Q3</v>
      </c>
      <c r="G114" s="18" t="str">
        <f>VLOOKUP(M114,Revistas!$B$2:$H$63996,4,FALSE)</f>
        <v>MICROBIOLOGY</v>
      </c>
      <c r="H114" s="18" t="str">
        <f>VLOOKUP(M114,Revistas!$B$2:$H$63996,5,FALSE)</f>
        <v>88/124</v>
      </c>
      <c r="I114" s="18" t="str">
        <f>VLOOKUP(M114,Revistas!$B$2:$H$63996,6,FALSE)</f>
        <v>NO</v>
      </c>
      <c r="J114" s="18" t="s">
        <v>2486</v>
      </c>
      <c r="K114" s="18" t="s">
        <v>2487</v>
      </c>
      <c r="L114" s="18">
        <v>1</v>
      </c>
      <c r="M114" s="18" t="s">
        <v>1462</v>
      </c>
      <c r="N114" s="18" t="s">
        <v>344</v>
      </c>
      <c r="O114" s="18">
        <v>2017</v>
      </c>
      <c r="P114" s="18">
        <v>35</v>
      </c>
      <c r="Q114" s="18">
        <v>1</v>
      </c>
      <c r="R114" s="18">
        <v>54</v>
      </c>
      <c r="S114" s="18">
        <v>55</v>
      </c>
      <c r="T114" s="23">
        <v>26050910</v>
      </c>
    </row>
    <row r="115" spans="1:20" x14ac:dyDescent="0.25">
      <c r="A115" s="17" t="s">
        <v>4410</v>
      </c>
      <c r="B115" s="17" t="s">
        <v>4411</v>
      </c>
      <c r="C115" s="17" t="s">
        <v>2263</v>
      </c>
      <c r="D115" s="18" t="s">
        <v>10</v>
      </c>
      <c r="E115" s="18">
        <f>VLOOKUP(M115,Revistas!$B$2:$H$63996,2,FALSE)</f>
        <v>6.0289999999999999</v>
      </c>
      <c r="F115" s="18" t="str">
        <f>VLOOKUP(M115,Revistas!$B$2:$H$63996,3,FALSE)</f>
        <v>Q1</v>
      </c>
      <c r="G115" s="18" t="str">
        <f>VLOOKUP(M115,Revistas!$B$2:$H$63996,4,FALSE)</f>
        <v>ONCOLOGY - SCIE</v>
      </c>
      <c r="H115" s="18" t="str">
        <f>VLOOKUP(M115,Revistas!$B$2:$H$63996,5,FALSE)</f>
        <v>35/217</v>
      </c>
      <c r="I115" s="18" t="str">
        <f>VLOOKUP(M115,Revistas!$B$2:$H$63996,6,FALSE)</f>
        <v>NO</v>
      </c>
      <c r="J115" s="18" t="s">
        <v>4412</v>
      </c>
      <c r="K115" s="18" t="s">
        <v>4413</v>
      </c>
      <c r="L115" s="18">
        <v>0</v>
      </c>
      <c r="M115" s="18" t="s">
        <v>2265</v>
      </c>
      <c r="N115" s="18" t="s">
        <v>29</v>
      </c>
      <c r="O115" s="18">
        <v>2017</v>
      </c>
      <c r="P115" s="18">
        <v>79</v>
      </c>
      <c r="Q115" s="18"/>
      <c r="R115" s="18">
        <v>176</v>
      </c>
      <c r="S115" s="18">
        <v>184</v>
      </c>
      <c r="T115" s="23">
        <v>28501764</v>
      </c>
    </row>
    <row r="116" spans="1:20" x14ac:dyDescent="0.25">
      <c r="A116" s="17" t="s">
        <v>2603</v>
      </c>
      <c r="B116" s="17" t="s">
        <v>2602</v>
      </c>
      <c r="C116" s="17" t="s">
        <v>2625</v>
      </c>
      <c r="D116" s="18" t="s">
        <v>10</v>
      </c>
      <c r="E116" s="18">
        <f>VLOOKUP(M116,Revistas!$B$2:$H$63996,2,FALSE)</f>
        <v>1.8260000000000001</v>
      </c>
      <c r="F116" s="18" t="str">
        <f>VLOOKUP(M116,Revistas!$B$2:$H$63996,3,FALSE)</f>
        <v>Q3</v>
      </c>
      <c r="G116" s="18" t="str">
        <f>VLOOKUP(M116,Revistas!$B$2:$H$63996,4,FALSE)</f>
        <v>OBSTETRICS &amp; GYNECOLOGY - SCIE</v>
      </c>
      <c r="H116" s="18" t="str">
        <f>VLOOKUP(M116,Revistas!$B$2:$H$63996,5,FALSE)</f>
        <v>45/80</v>
      </c>
      <c r="I116" s="18" t="str">
        <f>VLOOKUP(M116,Revistas!$B$2:$H$63996,6,FALSE)</f>
        <v>NO</v>
      </c>
      <c r="J116" s="18" t="s">
        <v>2605</v>
      </c>
      <c r="K116" s="18"/>
      <c r="L116" s="18" t="s">
        <v>586</v>
      </c>
      <c r="M116" s="18" t="s">
        <v>2606</v>
      </c>
      <c r="N116" s="18" t="s">
        <v>2604</v>
      </c>
      <c r="O116" s="18">
        <v>2017</v>
      </c>
      <c r="P116" s="18"/>
      <c r="Q116" s="18"/>
      <c r="R116" s="18">
        <v>1</v>
      </c>
      <c r="S116" s="18">
        <v>9</v>
      </c>
      <c r="T116" s="23">
        <v>28978246</v>
      </c>
    </row>
    <row r="117" spans="1:20" x14ac:dyDescent="0.25">
      <c r="A117" s="17" t="s">
        <v>3907</v>
      </c>
      <c r="B117" s="17" t="s">
        <v>3908</v>
      </c>
      <c r="C117" s="17" t="s">
        <v>3909</v>
      </c>
      <c r="D117" s="18" t="s">
        <v>10</v>
      </c>
      <c r="E117" s="18">
        <f>VLOOKUP(M117,Revistas!$B$2:$H$63996,2,FALSE)</f>
        <v>13.164</v>
      </c>
      <c r="F117" s="18" t="str">
        <f>VLOOKUP(M117,Revistas!$B$2:$H$63996,3,FALSE)</f>
        <v>Q1</v>
      </c>
      <c r="G117" s="18" t="str">
        <f>VLOOKUP(M117,Revistas!$B$2:$H$63996,4,FALSE)</f>
        <v>HEMATOLOGY</v>
      </c>
      <c r="H117" s="18" t="str">
        <f>VLOOKUP(M117,Revistas!$B$2:$H$63996,5,FALSE)</f>
        <v>2 DE 70</v>
      </c>
      <c r="I117" s="18" t="str">
        <f>VLOOKUP(M117,Revistas!$B$2:$H$63996,6,FALSE)</f>
        <v>SI</v>
      </c>
      <c r="J117" s="18" t="s">
        <v>3910</v>
      </c>
      <c r="K117" s="18" t="s">
        <v>3911</v>
      </c>
      <c r="L117" s="18">
        <v>0</v>
      </c>
      <c r="M117" s="18" t="s">
        <v>3912</v>
      </c>
      <c r="N117" s="28">
        <v>39326</v>
      </c>
      <c r="O117" s="18">
        <v>2017</v>
      </c>
      <c r="P117" s="18">
        <v>130</v>
      </c>
      <c r="Q117" s="18">
        <v>10</v>
      </c>
      <c r="R117" s="18">
        <v>1205</v>
      </c>
      <c r="S117" s="18">
        <v>1208</v>
      </c>
      <c r="T117" s="23">
        <v>28743717</v>
      </c>
    </row>
    <row r="118" spans="1:20" x14ac:dyDescent="0.25">
      <c r="A118" s="17" t="s">
        <v>1792</v>
      </c>
      <c r="B118" s="17" t="s">
        <v>1801</v>
      </c>
      <c r="C118" s="17" t="s">
        <v>1660</v>
      </c>
      <c r="D118" s="18" t="s">
        <v>26</v>
      </c>
      <c r="E118" s="18">
        <f>VLOOKUP(M118,Revistas!$B$2:$H$63996,2,FALSE)</f>
        <v>12.811</v>
      </c>
      <c r="F118" s="18" t="str">
        <f>VLOOKUP(M118,Revistas!$B$2:$H$63996,3,FALSE)</f>
        <v>Q1</v>
      </c>
      <c r="G118" s="18" t="str">
        <f>VLOOKUP(M118,Revistas!$B$2:$H$63996,4,FALSE)</f>
        <v>RHEUMATOLOGY - SCIE</v>
      </c>
      <c r="H118" s="18" t="str">
        <f>VLOOKUP(M118,Revistas!$B$2:$H$63996,5,FALSE)</f>
        <v>1 DE 30</v>
      </c>
      <c r="I118" s="18" t="str">
        <f>VLOOKUP(M118,Revistas!$B$2:$H$63996,6,FALSE)</f>
        <v>SI</v>
      </c>
      <c r="J118" s="18" t="s">
        <v>1794</v>
      </c>
      <c r="K118" s="18"/>
      <c r="L118" s="18">
        <v>0</v>
      </c>
      <c r="M118" s="18" t="s">
        <v>1663</v>
      </c>
      <c r="N118" s="18" t="s">
        <v>226</v>
      </c>
      <c r="O118" s="18">
        <v>2017</v>
      </c>
      <c r="P118" s="18">
        <v>76</v>
      </c>
      <c r="Q118" s="18"/>
      <c r="R118" s="18">
        <v>559</v>
      </c>
      <c r="S118" s="18">
        <v>559</v>
      </c>
    </row>
    <row r="119" spans="1:20" x14ac:dyDescent="0.25">
      <c r="A119" s="17" t="s">
        <v>1792</v>
      </c>
      <c r="B119" s="17" t="s">
        <v>1805</v>
      </c>
      <c r="C119" s="17" t="s">
        <v>1660</v>
      </c>
      <c r="D119" s="18" t="s">
        <v>26</v>
      </c>
      <c r="E119" s="18">
        <f>VLOOKUP(M119,Revistas!$B$2:$H$63996,2,FALSE)</f>
        <v>12.811</v>
      </c>
      <c r="F119" s="18" t="str">
        <f>VLOOKUP(M119,Revistas!$B$2:$H$63996,3,FALSE)</f>
        <v>Q1</v>
      </c>
      <c r="G119" s="18" t="str">
        <f>VLOOKUP(M119,Revistas!$B$2:$H$63996,4,FALSE)</f>
        <v>RHEUMATOLOGY - SCIE</v>
      </c>
      <c r="H119" s="18" t="str">
        <f>VLOOKUP(M119,Revistas!$B$2:$H$63996,5,FALSE)</f>
        <v>1 DE 30</v>
      </c>
      <c r="I119" s="18" t="str">
        <f>VLOOKUP(M119,Revistas!$B$2:$H$63996,6,FALSE)</f>
        <v>SI</v>
      </c>
      <c r="J119" s="18" t="s">
        <v>1806</v>
      </c>
      <c r="K119" s="18"/>
      <c r="L119" s="18">
        <v>0</v>
      </c>
      <c r="M119" s="18" t="s">
        <v>1663</v>
      </c>
      <c r="N119" s="18" t="s">
        <v>226</v>
      </c>
      <c r="O119" s="18">
        <v>2017</v>
      </c>
      <c r="P119" s="18">
        <v>76</v>
      </c>
      <c r="Q119" s="18"/>
      <c r="R119" s="18">
        <v>833</v>
      </c>
      <c r="S119" s="18">
        <v>834</v>
      </c>
    </row>
    <row r="120" spans="1:20" x14ac:dyDescent="0.25">
      <c r="A120" s="17" t="s">
        <v>1792</v>
      </c>
      <c r="B120" s="17" t="s">
        <v>1793</v>
      </c>
      <c r="C120" s="17" t="s">
        <v>1660</v>
      </c>
      <c r="D120" s="18" t="s">
        <v>26</v>
      </c>
      <c r="E120" s="18">
        <f>VLOOKUP(M120,Revistas!$B$2:$H$63996,2,FALSE)</f>
        <v>12.811</v>
      </c>
      <c r="F120" s="18" t="str">
        <f>VLOOKUP(M120,Revistas!$B$2:$H$63996,3,FALSE)</f>
        <v>Q1</v>
      </c>
      <c r="G120" s="18" t="str">
        <f>VLOOKUP(M120,Revistas!$B$2:$H$63996,4,FALSE)</f>
        <v>RHEUMATOLOGY - SCIE</v>
      </c>
      <c r="H120" s="18" t="str">
        <f>VLOOKUP(M120,Revistas!$B$2:$H$63996,5,FALSE)</f>
        <v>1 DE 30</v>
      </c>
      <c r="I120" s="18" t="str">
        <f>VLOOKUP(M120,Revistas!$B$2:$H$63996,6,FALSE)</f>
        <v>SI</v>
      </c>
      <c r="J120" s="18" t="s">
        <v>1794</v>
      </c>
      <c r="K120" s="18"/>
      <c r="L120" s="18">
        <v>0</v>
      </c>
      <c r="M120" s="18" t="s">
        <v>1663</v>
      </c>
      <c r="N120" s="18" t="s">
        <v>226</v>
      </c>
      <c r="O120" s="18">
        <v>2017</v>
      </c>
      <c r="P120" s="18">
        <v>76</v>
      </c>
      <c r="Q120" s="18"/>
      <c r="R120" s="18">
        <v>551</v>
      </c>
      <c r="S120" s="18">
        <v>552</v>
      </c>
    </row>
    <row r="121" spans="1:20" x14ac:dyDescent="0.25">
      <c r="A121" s="17" t="s">
        <v>1676</v>
      </c>
      <c r="B121" s="17" t="s">
        <v>1677</v>
      </c>
      <c r="C121" s="17" t="s">
        <v>1673</v>
      </c>
      <c r="D121" s="18" t="s">
        <v>26</v>
      </c>
      <c r="E121" s="18">
        <f>VLOOKUP(M121,Revistas!$B$2:$H$63996,2,FALSE)</f>
        <v>6.9180000000000001</v>
      </c>
      <c r="F121" s="18" t="str">
        <f>VLOOKUP(M121,Revistas!$B$2:$H$63996,3,FALSE)</f>
        <v>Q1</v>
      </c>
      <c r="G121" s="18" t="str">
        <f>VLOOKUP(M121,Revistas!$B$2:$H$63996,4,FALSE)</f>
        <v>RHEUMATOLOGY - SCIE</v>
      </c>
      <c r="H121" s="18" t="str">
        <f>VLOOKUP(M121,Revistas!$B$2:$H$63996,5,FALSE)</f>
        <v>30 de 3</v>
      </c>
      <c r="I121" s="18" t="str">
        <f>VLOOKUP(M121,Revistas!$B$2:$H$63996,6,FALSE)</f>
        <v>SI</v>
      </c>
      <c r="J121" s="18" t="s">
        <v>1678</v>
      </c>
      <c r="K121" s="18"/>
      <c r="L121" s="18">
        <v>0</v>
      </c>
      <c r="M121" s="18" t="s">
        <v>1675</v>
      </c>
      <c r="N121" s="18" t="s">
        <v>129</v>
      </c>
      <c r="O121" s="18">
        <v>2017</v>
      </c>
      <c r="P121" s="18">
        <v>69</v>
      </c>
      <c r="Q121" s="18"/>
      <c r="R121" s="18"/>
      <c r="S121" s="18"/>
    </row>
    <row r="122" spans="1:20" x14ac:dyDescent="0.25">
      <c r="A122" s="17" t="s">
        <v>1679</v>
      </c>
      <c r="B122" s="17" t="s">
        <v>1680</v>
      </c>
      <c r="C122" s="17" t="s">
        <v>1673</v>
      </c>
      <c r="D122" s="18" t="s">
        <v>26</v>
      </c>
      <c r="E122" s="18">
        <f>VLOOKUP(M122,Revistas!$B$2:$H$63996,2,FALSE)</f>
        <v>6.9180000000000001</v>
      </c>
      <c r="F122" s="18" t="str">
        <f>VLOOKUP(M122,Revistas!$B$2:$H$63996,3,FALSE)</f>
        <v>Q1</v>
      </c>
      <c r="G122" s="18" t="str">
        <f>VLOOKUP(M122,Revistas!$B$2:$H$63996,4,FALSE)</f>
        <v>RHEUMATOLOGY - SCIE</v>
      </c>
      <c r="H122" s="18" t="str">
        <f>VLOOKUP(M122,Revistas!$B$2:$H$63996,5,FALSE)</f>
        <v>30 de 3</v>
      </c>
      <c r="I122" s="18" t="str">
        <f>VLOOKUP(M122,Revistas!$B$2:$H$63996,6,FALSE)</f>
        <v>SI</v>
      </c>
      <c r="J122" s="18" t="s">
        <v>1681</v>
      </c>
      <c r="K122" s="18"/>
      <c r="L122" s="18">
        <v>0</v>
      </c>
      <c r="M122" s="18" t="s">
        <v>1675</v>
      </c>
      <c r="N122" s="18" t="s">
        <v>129</v>
      </c>
      <c r="O122" s="18">
        <v>2017</v>
      </c>
      <c r="P122" s="18">
        <v>69</v>
      </c>
      <c r="Q122" s="18"/>
      <c r="R122" s="18"/>
      <c r="S122" s="18"/>
    </row>
    <row r="123" spans="1:20" x14ac:dyDescent="0.25">
      <c r="A123" s="17" t="s">
        <v>4370</v>
      </c>
      <c r="B123" s="17" t="s">
        <v>4371</v>
      </c>
      <c r="C123" s="17" t="s">
        <v>3847</v>
      </c>
      <c r="D123" s="18" t="s">
        <v>26</v>
      </c>
      <c r="E123" s="18">
        <f>VLOOKUP(M123,Revistas!$B$2:$H$63996,2,FALSE)</f>
        <v>11.855</v>
      </c>
      <c r="F123" s="18" t="str">
        <f>VLOOKUP(M123,Revistas!$B$2:$H$63996,3,FALSE)</f>
        <v>Q1</v>
      </c>
      <c r="G123" s="18" t="str">
        <f>VLOOKUP(M123,Revistas!$B$2:$H$63996,4,FALSE)</f>
        <v>ONCOLOGY</v>
      </c>
      <c r="H123" s="18" t="str">
        <f>VLOOKUP(M123,Revistas!$B$2:$H$63996,5,FALSE)</f>
        <v>10/217</v>
      </c>
      <c r="I123" s="18" t="str">
        <f>VLOOKUP(M123,Revistas!$B$2:$H$63996,6,FALSE)</f>
        <v>SI</v>
      </c>
      <c r="J123" s="18" t="s">
        <v>4372</v>
      </c>
      <c r="K123" s="18"/>
      <c r="L123" s="18">
        <v>0</v>
      </c>
      <c r="M123" s="18" t="s">
        <v>3849</v>
      </c>
      <c r="N123" s="18" t="s">
        <v>154</v>
      </c>
      <c r="O123" s="18">
        <v>2017</v>
      </c>
      <c r="P123" s="18">
        <v>28</v>
      </c>
      <c r="Q123" s="18"/>
      <c r="R123" s="18"/>
      <c r="S123" s="18"/>
    </row>
    <row r="124" spans="1:20" x14ac:dyDescent="0.25">
      <c r="A124" s="17" t="s">
        <v>4790</v>
      </c>
      <c r="B124" s="17" t="s">
        <v>4791</v>
      </c>
      <c r="C124" s="17" t="s">
        <v>3923</v>
      </c>
      <c r="D124" s="18" t="s">
        <v>26</v>
      </c>
      <c r="E124" s="18">
        <f>VLOOKUP(M124,Revistas!$B$2:$H$63996,2,FALSE)</f>
        <v>2.8479999999999999</v>
      </c>
      <c r="F124" s="18" t="str">
        <f>VLOOKUP(M124,Revistas!$B$2:$H$63996,3,FALSE)</f>
        <v>Q2</v>
      </c>
      <c r="G124" s="18" t="str">
        <f>VLOOKUP(M124,Revistas!$B$2:$H$63996,4,FALSE)</f>
        <v>PATHOLOGY - SCIE</v>
      </c>
      <c r="H124" s="18" t="str">
        <f>VLOOKUP(M124,Revistas!$B$2:$H$63996,5,FALSE)</f>
        <v>20/79</v>
      </c>
      <c r="I124" s="18" t="str">
        <f>VLOOKUP(M124,Revistas!$B$2:$H$63996,6,FALSE)</f>
        <v>NO</v>
      </c>
      <c r="J124" s="18" t="s">
        <v>4792</v>
      </c>
      <c r="K124" s="18"/>
      <c r="L124" s="18">
        <v>0</v>
      </c>
      <c r="M124" s="18" t="s">
        <v>3925</v>
      </c>
      <c r="N124" s="18" t="s">
        <v>154</v>
      </c>
      <c r="O124" s="18">
        <v>2017</v>
      </c>
      <c r="P124" s="18">
        <v>471</v>
      </c>
      <c r="Q124" s="18"/>
      <c r="R124" s="18" t="s">
        <v>4793</v>
      </c>
      <c r="S124" s="18" t="s">
        <v>4794</v>
      </c>
    </row>
    <row r="125" spans="1:20" x14ac:dyDescent="0.25">
      <c r="A125" s="17" t="s">
        <v>2687</v>
      </c>
      <c r="B125" s="17" t="s">
        <v>2688</v>
      </c>
      <c r="C125" s="17" t="s">
        <v>570</v>
      </c>
      <c r="D125" s="18" t="s">
        <v>10</v>
      </c>
      <c r="E125" s="18">
        <f>VLOOKUP(M125,Revistas!$B$2:$H$63996,2,FALSE)</f>
        <v>5.1680000000000001</v>
      </c>
      <c r="F125" s="18" t="str">
        <f>VLOOKUP(M125,Revistas!$B$2:$H$63996,3,FALSE)</f>
        <v>Q1</v>
      </c>
      <c r="G125" s="18" t="str">
        <f>VLOOKUP(M125,Revistas!$B$2:$H$63996,4,FALSE)</f>
        <v>ONCOLOGY</v>
      </c>
      <c r="H125" s="18" t="str">
        <f>VLOOKUP(M125,Revistas!$B$2:$H$63996,5,FALSE)</f>
        <v>44/217</v>
      </c>
      <c r="I125" s="18" t="str">
        <f>VLOOKUP(M125,Revistas!$B$2:$H$63996,6,FALSE)</f>
        <v>NO</v>
      </c>
      <c r="J125" s="18" t="s">
        <v>2689</v>
      </c>
      <c r="K125" s="18" t="s">
        <v>2690</v>
      </c>
      <c r="L125" s="18">
        <v>0</v>
      </c>
      <c r="M125" s="18" t="s">
        <v>574</v>
      </c>
      <c r="N125" s="28">
        <v>42248</v>
      </c>
      <c r="O125" s="18">
        <v>2017</v>
      </c>
      <c r="P125" s="18">
        <v>8</v>
      </c>
      <c r="Q125" s="18">
        <v>40</v>
      </c>
      <c r="R125" s="18">
        <v>67878</v>
      </c>
      <c r="S125" s="18">
        <v>67890</v>
      </c>
      <c r="T125" s="23">
        <v>28699914</v>
      </c>
    </row>
    <row r="126" spans="1:20" x14ac:dyDescent="0.25">
      <c r="A126" s="17" t="s">
        <v>3956</v>
      </c>
      <c r="B126" s="17" t="s">
        <v>3957</v>
      </c>
      <c r="C126" s="17" t="s">
        <v>3958</v>
      </c>
      <c r="D126" s="18" t="s">
        <v>10</v>
      </c>
      <c r="E126" s="18">
        <f>VLOOKUP(M126,Revistas!$B$2:$H$63996,2,FALSE)</f>
        <v>2.7429999999999999</v>
      </c>
      <c r="F126" s="18" t="str">
        <f>VLOOKUP(M126,Revistas!$B$2:$H$63996,3,FALSE)</f>
        <v>Q2</v>
      </c>
      <c r="G126" s="18" t="str">
        <f>VLOOKUP(M126,Revistas!$B$2:$H$63996,4,FALSE)</f>
        <v>UROLOGY &amp; NEPHROLOGY - SCIE</v>
      </c>
      <c r="H126" s="18" t="str">
        <f>VLOOKUP(M126,Revistas!$B$2:$H$63996,5,FALSE)</f>
        <v>25/77</v>
      </c>
      <c r="I126" s="18" t="str">
        <f>VLOOKUP(M126,Revistas!$B$2:$H$63996,6,FALSE)</f>
        <v>NO</v>
      </c>
      <c r="J126" s="18" t="s">
        <v>3959</v>
      </c>
      <c r="K126" s="18" t="s">
        <v>3960</v>
      </c>
      <c r="L126" s="18">
        <v>1</v>
      </c>
      <c r="M126" s="18" t="s">
        <v>3961</v>
      </c>
      <c r="N126" s="18" t="s">
        <v>226</v>
      </c>
      <c r="O126" s="18">
        <v>2017</v>
      </c>
      <c r="P126" s="18">
        <v>35</v>
      </c>
      <c r="Q126" s="18">
        <v>6</v>
      </c>
      <c r="R126" s="18">
        <v>967</v>
      </c>
      <c r="S126" s="18">
        <v>972</v>
      </c>
      <c r="T126" s="23">
        <v>27761715</v>
      </c>
    </row>
    <row r="127" spans="1:20" x14ac:dyDescent="0.25">
      <c r="A127" s="17" t="s">
        <v>4321</v>
      </c>
      <c r="B127" s="17" t="s">
        <v>4320</v>
      </c>
      <c r="C127" s="17" t="s">
        <v>4322</v>
      </c>
      <c r="D127" s="18" t="s">
        <v>10</v>
      </c>
      <c r="E127" s="18">
        <f>VLOOKUP(M127,Revistas!$B$2:$H$63996,2,FALSE)</f>
        <v>0.86</v>
      </c>
      <c r="F127" s="18" t="str">
        <f>VLOOKUP(M127,Revistas!$B$2:$H$63996,3,FALSE)</f>
        <v>Q4</v>
      </c>
      <c r="G127" s="18" t="str">
        <f>VLOOKUP(M127,Revistas!$B$2:$H$63996,4,FALSE)</f>
        <v>MEDICINE, RESEARCH &amp; EXPERIMENTAL - SCIE</v>
      </c>
      <c r="H127" s="18" t="str">
        <f>VLOOKUP(M127,Revistas!$B$2:$H$63996,5,FALSE)</f>
        <v>114/128</v>
      </c>
      <c r="I127" s="18" t="str">
        <f>VLOOKUP(M127,Revistas!$B$2:$H$63996,6,FALSE)</f>
        <v>NO</v>
      </c>
      <c r="J127" s="18" t="s">
        <v>4324</v>
      </c>
      <c r="K127" s="18"/>
      <c r="L127" s="18" t="s">
        <v>586</v>
      </c>
      <c r="M127" s="18" t="s">
        <v>4325</v>
      </c>
      <c r="N127" s="18" t="s">
        <v>4323</v>
      </c>
      <c r="O127" s="18">
        <v>2017</v>
      </c>
      <c r="P127" s="18"/>
      <c r="Q127" s="18"/>
      <c r="R127" s="18"/>
      <c r="S127" s="18"/>
      <c r="T127" s="23">
        <v>29193749</v>
      </c>
    </row>
    <row r="128" spans="1:20" x14ac:dyDescent="0.25">
      <c r="A128" s="17" t="s">
        <v>1169</v>
      </c>
      <c r="B128" s="17" t="s">
        <v>1170</v>
      </c>
      <c r="C128" s="17" t="s">
        <v>1171</v>
      </c>
      <c r="D128" s="18" t="s">
        <v>10</v>
      </c>
      <c r="E128" s="18">
        <f>VLOOKUP(M128,Revistas!$B$2:$H$63996,2,FALSE)</f>
        <v>7.702</v>
      </c>
      <c r="F128" s="18" t="str">
        <f>VLOOKUP(M128,Revistas!$B$2:$H$63996,3,FALSE)</f>
        <v>Q1</v>
      </c>
      <c r="G128" s="18" t="str">
        <f>VLOOKUP(M128,Revistas!$B$2:$H$63996,4,FALSE)</f>
        <v>HEMATOLOGY - SCIE</v>
      </c>
      <c r="H128" s="18" t="str">
        <f>VLOOKUP(M128,Revistas!$B$2:$H$63996,5,FALSE)</f>
        <v>4 de 70</v>
      </c>
      <c r="I128" s="18" t="str">
        <f>VLOOKUP(M128,Revistas!$B$2:$H$63996,6,FALSE)</f>
        <v>SI</v>
      </c>
      <c r="J128" s="18" t="s">
        <v>1172</v>
      </c>
      <c r="K128" s="18" t="s">
        <v>1173</v>
      </c>
      <c r="L128" s="18">
        <v>0</v>
      </c>
      <c r="M128" s="18" t="s">
        <v>1174</v>
      </c>
      <c r="N128" s="18" t="s">
        <v>14</v>
      </c>
      <c r="O128" s="18">
        <v>2017</v>
      </c>
      <c r="P128" s="18">
        <v>102</v>
      </c>
      <c r="Q128" s="18">
        <v>12</v>
      </c>
      <c r="R128" s="18">
        <v>2005</v>
      </c>
      <c r="S128" s="18">
        <v>2014</v>
      </c>
      <c r="T128" s="23">
        <v>28971901</v>
      </c>
    </row>
    <row r="129" spans="1:50" x14ac:dyDescent="0.25">
      <c r="A129" s="17" t="s">
        <v>5051</v>
      </c>
      <c r="B129" s="17" t="s">
        <v>5052</v>
      </c>
      <c r="C129" s="17" t="s">
        <v>4138</v>
      </c>
      <c r="D129" s="18" t="s">
        <v>10</v>
      </c>
      <c r="E129" s="18">
        <f>VLOOKUP(M129,Revistas!$B$2:$H$63996,2,FALSE)</f>
        <v>4.601</v>
      </c>
      <c r="F129" s="18" t="str">
        <f>VLOOKUP(M129,Revistas!$B$2:$H$63996,3,FALSE)</f>
        <v>Q1</v>
      </c>
      <c r="G129" s="18" t="str">
        <f>VLOOKUP(M129,Revistas!$B$2:$H$63996,4,FALSE)</f>
        <v>GENETICS &amp; HEREDITY - SCIE</v>
      </c>
      <c r="H129" s="18" t="str">
        <f>VLOOKUP(M129,Revistas!$B$2:$H$63996,5,FALSE)</f>
        <v>29/167</v>
      </c>
      <c r="I129" s="18" t="str">
        <f>VLOOKUP(M129,Revistas!$B$2:$H$63996,6,FALSE)</f>
        <v>NO</v>
      </c>
      <c r="J129" s="18" t="s">
        <v>5053</v>
      </c>
      <c r="K129" s="18" t="s">
        <v>5054</v>
      </c>
      <c r="L129" s="18">
        <v>0</v>
      </c>
      <c r="M129" s="18" t="s">
        <v>4139</v>
      </c>
      <c r="N129" s="18" t="s">
        <v>226</v>
      </c>
      <c r="O129" s="18">
        <v>2017</v>
      </c>
      <c r="P129" s="18">
        <v>38</v>
      </c>
      <c r="Q129" s="18">
        <v>6</v>
      </c>
      <c r="R129" s="18">
        <v>678</v>
      </c>
      <c r="S129" s="18">
        <v>691</v>
      </c>
      <c r="T129" s="23">
        <v>28244183</v>
      </c>
    </row>
    <row r="130" spans="1:50" x14ac:dyDescent="0.25">
      <c r="A130" s="17" t="s">
        <v>2109</v>
      </c>
      <c r="B130" s="17" t="s">
        <v>2108</v>
      </c>
      <c r="C130" s="17" t="s">
        <v>2110</v>
      </c>
      <c r="D130" s="18" t="s">
        <v>10</v>
      </c>
      <c r="E130" s="18">
        <f>VLOOKUP(M130,Revistas!$B$2:$H$63996,2,FALSE)</f>
        <v>9.452</v>
      </c>
      <c r="F130" s="18" t="str">
        <f>VLOOKUP(M130,Revistas!$B$2:$H$63996,3,FALSE)</f>
        <v>Q1</v>
      </c>
      <c r="G130" s="18" t="str">
        <f>VLOOKUP(M130,Revistas!$B$2:$H$63996,4,FALSE)</f>
        <v>BIOCHEMISTRY &amp; MOLECULAR BIOLOGY - SCIE;</v>
      </c>
      <c r="H130" s="18" t="str">
        <f>VLOOKUP(M130,Revistas!$B$2:$H$63996,5,FALSE)</f>
        <v>18/290</v>
      </c>
      <c r="I130" s="18" t="str">
        <f>VLOOKUP(M130,Revistas!$B$2:$H$63996,6,FALSE)</f>
        <v>NO</v>
      </c>
      <c r="J130" s="18" t="s">
        <v>2113</v>
      </c>
      <c r="K130" s="18"/>
      <c r="L130" s="18" t="s">
        <v>586</v>
      </c>
      <c r="M130" s="18" t="s">
        <v>2114</v>
      </c>
      <c r="N130" s="18" t="s">
        <v>2112</v>
      </c>
      <c r="O130" s="18">
        <v>2017</v>
      </c>
      <c r="P130" s="18">
        <v>1864</v>
      </c>
      <c r="Q130" s="18">
        <v>2</v>
      </c>
      <c r="R130" s="18" t="s">
        <v>2111</v>
      </c>
      <c r="S130" s="18"/>
      <c r="T130" s="23">
        <v>29109031</v>
      </c>
      <c r="AN130" s="20" t="s">
        <v>2115</v>
      </c>
      <c r="AQ130" s="20" t="s">
        <v>371</v>
      </c>
      <c r="AV130" s="25">
        <v>43042</v>
      </c>
      <c r="AX130" s="20" t="s">
        <v>2116</v>
      </c>
    </row>
    <row r="131" spans="1:50" x14ac:dyDescent="0.25">
      <c r="A131" s="17" t="s">
        <v>1285</v>
      </c>
      <c r="B131" s="17" t="s">
        <v>1286</v>
      </c>
      <c r="C131" s="17" t="s">
        <v>1287</v>
      </c>
      <c r="D131" s="18" t="s">
        <v>26</v>
      </c>
      <c r="E131" s="18">
        <f>VLOOKUP(M131,Revistas!$B$2:$H$63996,2,FALSE)</f>
        <v>3.1760000000000002</v>
      </c>
      <c r="F131" s="18" t="str">
        <f>VLOOKUP(M131,Revistas!$B$2:$H$63996,3,FALSE)</f>
        <v>Q2</v>
      </c>
      <c r="G131" s="18" t="str">
        <f>VLOOKUP(M131,Revistas!$B$2:$H$63996,4,FALSE)</f>
        <v>PHARMACOLOGY &amp; PHARMACY - SCIE;</v>
      </c>
      <c r="H131" s="18" t="str">
        <f>VLOOKUP(M131,Revistas!$B$2:$H$63996,5,FALSE)</f>
        <v>75/257</v>
      </c>
      <c r="I131" s="18" t="str">
        <f>VLOOKUP(M131,Revistas!$B$2:$H$63996,6,FALSE)</f>
        <v>NO</v>
      </c>
      <c r="J131" s="18" t="s">
        <v>1288</v>
      </c>
      <c r="K131" s="18"/>
      <c r="L131" s="18">
        <v>0</v>
      </c>
      <c r="M131" s="18" t="s">
        <v>1289</v>
      </c>
      <c r="N131" s="18" t="s">
        <v>199</v>
      </c>
      <c r="O131" s="18">
        <v>2017</v>
      </c>
      <c r="P131" s="18">
        <v>121</v>
      </c>
      <c r="Q131" s="18"/>
      <c r="R131" s="18">
        <v>13</v>
      </c>
      <c r="S131" s="18">
        <v>13</v>
      </c>
    </row>
    <row r="132" spans="1:50" x14ac:dyDescent="0.25">
      <c r="A132" s="17" t="s">
        <v>2216</v>
      </c>
      <c r="B132" s="17" t="s">
        <v>2217</v>
      </c>
      <c r="C132" s="17" t="s">
        <v>1673</v>
      </c>
      <c r="D132" s="18" t="s">
        <v>26</v>
      </c>
      <c r="E132" s="18">
        <f>VLOOKUP(M132,Revistas!$B$2:$H$63996,2,FALSE)</f>
        <v>6.9180000000000001</v>
      </c>
      <c r="F132" s="18" t="str">
        <f>VLOOKUP(M132,Revistas!$B$2:$H$63996,3,FALSE)</f>
        <v>Q1</v>
      </c>
      <c r="G132" s="18" t="str">
        <f>VLOOKUP(M132,Revistas!$B$2:$H$63996,4,FALSE)</f>
        <v>RHEUMATOLOGY - SCIE</v>
      </c>
      <c r="H132" s="18" t="str">
        <f>VLOOKUP(M132,Revistas!$B$2:$H$63996,5,FALSE)</f>
        <v>30 de 3</v>
      </c>
      <c r="I132" s="18" t="str">
        <f>VLOOKUP(M132,Revistas!$B$2:$H$63996,6,FALSE)</f>
        <v>SI</v>
      </c>
      <c r="J132" s="18" t="s">
        <v>2218</v>
      </c>
      <c r="K132" s="18"/>
      <c r="L132" s="18">
        <v>0</v>
      </c>
      <c r="M132" s="18" t="s">
        <v>1675</v>
      </c>
      <c r="N132" s="18" t="s">
        <v>129</v>
      </c>
      <c r="O132" s="18">
        <v>2017</v>
      </c>
      <c r="P132" s="18">
        <v>69</v>
      </c>
      <c r="Q132" s="18"/>
      <c r="R132" s="18"/>
      <c r="S132" s="18"/>
    </row>
    <row r="133" spans="1:50" x14ac:dyDescent="0.25">
      <c r="A133" s="17" t="s">
        <v>3401</v>
      </c>
      <c r="B133" s="17" t="s">
        <v>3400</v>
      </c>
      <c r="C133" s="17" t="s">
        <v>3402</v>
      </c>
      <c r="D133" s="18" t="s">
        <v>356</v>
      </c>
      <c r="E133" s="18">
        <f>VLOOKUP(M133,Revistas!$B$2:$H$63996,2,FALSE)</f>
        <v>0.91700000000000004</v>
      </c>
      <c r="F133" s="18" t="str">
        <f>VLOOKUP(M133,Revistas!$B$2:$H$63996,3,FALSE)</f>
        <v>Q4</v>
      </c>
      <c r="G133" s="18" t="str">
        <f>VLOOKUP(M133,Revistas!$B$2:$H$63996,4,FALSE)</f>
        <v>GASTROENTEROLOGY &amp; HEPATOLOGY - SCIE</v>
      </c>
      <c r="H133" s="18" t="str">
        <f>VLOOKUP(M133,Revistas!$B$2:$H$63996,5,FALSE)</f>
        <v>72/79</v>
      </c>
      <c r="I133" s="18" t="str">
        <f>VLOOKUP(M133,Revistas!$B$2:$H$63996,6,FALSE)</f>
        <v>NO</v>
      </c>
      <c r="J133" s="18" t="s">
        <v>3404</v>
      </c>
      <c r="K133" s="18"/>
      <c r="L133" s="18" t="s">
        <v>586</v>
      </c>
      <c r="M133" s="18" t="s">
        <v>3405</v>
      </c>
      <c r="N133" s="18" t="s">
        <v>3403</v>
      </c>
      <c r="O133" s="18">
        <v>2017</v>
      </c>
      <c r="P133" s="18">
        <v>40</v>
      </c>
      <c r="Q133" s="18">
        <v>5</v>
      </c>
      <c r="R133" s="18">
        <v>377</v>
      </c>
      <c r="S133" s="18"/>
      <c r="T133" s="23">
        <v>28365004</v>
      </c>
    </row>
    <row r="134" spans="1:50" x14ac:dyDescent="0.25">
      <c r="A134" s="17" t="s">
        <v>4103</v>
      </c>
      <c r="B134" s="17" t="s">
        <v>4104</v>
      </c>
      <c r="C134" s="17" t="s">
        <v>4105</v>
      </c>
      <c r="D134" s="18" t="s">
        <v>10</v>
      </c>
      <c r="E134" s="18">
        <f>VLOOKUP(M134,Revistas!$B$2:$H$63996,2,FALSE)</f>
        <v>2.48</v>
      </c>
      <c r="F134" s="18" t="str">
        <f>VLOOKUP(M134,Revistas!$B$2:$H$63996,3,FALSE)</f>
        <v>Q2</v>
      </c>
      <c r="G134" s="18" t="str">
        <f>VLOOKUP(M134,Revistas!$B$2:$H$63996,4,FALSE)</f>
        <v>OBSTETRICS &amp; GYNECOLOGY - SCIE</v>
      </c>
      <c r="H134" s="18" t="str">
        <f>VLOOKUP(M134,Revistas!$B$2:$H$63996,5,FALSE)</f>
        <v>27/80</v>
      </c>
      <c r="I134" s="18" t="str">
        <f>VLOOKUP(M134,Revistas!$B$2:$H$63996,6,FALSE)</f>
        <v>NO</v>
      </c>
      <c r="J134" s="18" t="s">
        <v>4106</v>
      </c>
      <c r="K134" s="18" t="s">
        <v>4107</v>
      </c>
      <c r="L134" s="18">
        <v>2</v>
      </c>
      <c r="M134" s="18" t="s">
        <v>4108</v>
      </c>
      <c r="N134" s="18" t="s">
        <v>62</v>
      </c>
      <c r="O134" s="18">
        <v>2017</v>
      </c>
      <c r="P134" s="18">
        <v>96</v>
      </c>
      <c r="Q134" s="18">
        <v>2</v>
      </c>
      <c r="R134" s="18">
        <v>207</v>
      </c>
      <c r="S134" s="18">
        <v>215</v>
      </c>
      <c r="T134" s="23">
        <v>27861720</v>
      </c>
    </row>
    <row r="135" spans="1:50" x14ac:dyDescent="0.25">
      <c r="A135" s="17" t="s">
        <v>3530</v>
      </c>
      <c r="B135" s="17" t="s">
        <v>3531</v>
      </c>
      <c r="C135" s="17" t="s">
        <v>1983</v>
      </c>
      <c r="D135" s="18" t="s">
        <v>571</v>
      </c>
      <c r="E135" s="18">
        <f>VLOOKUP(M135,Revistas!$B$2:$H$63996,2,FALSE)</f>
        <v>10.569000000000001</v>
      </c>
      <c r="F135" s="18" t="str">
        <f>VLOOKUP(M135,Revistas!$B$2:$H$63996,3,FALSE)</f>
        <v>Q1</v>
      </c>
      <c r="G135" s="18" t="str">
        <f>VLOOKUP(M135,Revistas!$B$2:$H$63996,4,FALSE)</f>
        <v>RESPIRATORY SYSTEM - SCIE</v>
      </c>
      <c r="H135" s="18" t="str">
        <f>VLOOKUP(M135,Revistas!$B$2:$H$63996,5,FALSE)</f>
        <v>3 DE 59</v>
      </c>
      <c r="I135" s="18" t="str">
        <f>VLOOKUP(M135,Revistas!$B$2:$H$63996,6,FALSE)</f>
        <v>SI</v>
      </c>
      <c r="J135" s="18" t="s">
        <v>3532</v>
      </c>
      <c r="K135" s="18" t="s">
        <v>3533</v>
      </c>
      <c r="L135" s="18">
        <v>3</v>
      </c>
      <c r="M135" s="18" t="s">
        <v>1986</v>
      </c>
      <c r="N135" s="18" t="s">
        <v>250</v>
      </c>
      <c r="O135" s="18">
        <v>2017</v>
      </c>
      <c r="P135" s="18">
        <v>49</v>
      </c>
      <c r="Q135" s="18">
        <v>5</v>
      </c>
      <c r="R135" s="18"/>
      <c r="S135" s="18">
        <v>1700634</v>
      </c>
    </row>
    <row r="136" spans="1:50" x14ac:dyDescent="0.25">
      <c r="A136" s="17" t="s">
        <v>2713</v>
      </c>
      <c r="B136" s="17" t="s">
        <v>2714</v>
      </c>
      <c r="C136" s="17" t="s">
        <v>1660</v>
      </c>
      <c r="D136" s="18" t="s">
        <v>26</v>
      </c>
      <c r="E136" s="18">
        <f>VLOOKUP(M136,Revistas!$B$2:$H$63996,2,FALSE)</f>
        <v>12.811</v>
      </c>
      <c r="F136" s="18" t="str">
        <f>VLOOKUP(M136,Revistas!$B$2:$H$63996,3,FALSE)</f>
        <v>Q1</v>
      </c>
      <c r="G136" s="18" t="str">
        <f>VLOOKUP(M136,Revistas!$B$2:$H$63996,4,FALSE)</f>
        <v>RHEUMATOLOGY - SCIE</v>
      </c>
      <c r="H136" s="18" t="str">
        <f>VLOOKUP(M136,Revistas!$B$2:$H$63996,5,FALSE)</f>
        <v>1 DE 30</v>
      </c>
      <c r="I136" s="18" t="str">
        <f>VLOOKUP(M136,Revistas!$B$2:$H$63996,6,FALSE)</f>
        <v>SI</v>
      </c>
      <c r="J136" s="18" t="s">
        <v>2715</v>
      </c>
      <c r="K136" s="18"/>
      <c r="L136" s="18">
        <v>0</v>
      </c>
      <c r="M136" s="18" t="s">
        <v>1663</v>
      </c>
      <c r="N136" s="18" t="s">
        <v>226</v>
      </c>
      <c r="O136" s="18">
        <v>2017</v>
      </c>
      <c r="P136" s="18">
        <v>76</v>
      </c>
      <c r="Q136" s="18"/>
      <c r="R136" s="18">
        <v>1245</v>
      </c>
      <c r="S136" s="18">
        <v>1245</v>
      </c>
    </row>
    <row r="137" spans="1:50" x14ac:dyDescent="0.25">
      <c r="A137" s="17" t="s">
        <v>2716</v>
      </c>
      <c r="B137" s="17" t="s">
        <v>2717</v>
      </c>
      <c r="C137" s="17" t="s">
        <v>1660</v>
      </c>
      <c r="D137" s="18" t="s">
        <v>26</v>
      </c>
      <c r="E137" s="18">
        <f>VLOOKUP(M137,Revistas!$B$2:$H$63996,2,FALSE)</f>
        <v>12.811</v>
      </c>
      <c r="F137" s="18" t="str">
        <f>VLOOKUP(M137,Revistas!$B$2:$H$63996,3,FALSE)</f>
        <v>Q1</v>
      </c>
      <c r="G137" s="18" t="str">
        <f>VLOOKUP(M137,Revistas!$B$2:$H$63996,4,FALSE)</f>
        <v>RHEUMATOLOGY - SCIE</v>
      </c>
      <c r="H137" s="18" t="str">
        <f>VLOOKUP(M137,Revistas!$B$2:$H$63996,5,FALSE)</f>
        <v>1 DE 30</v>
      </c>
      <c r="I137" s="18" t="str">
        <f>VLOOKUP(M137,Revistas!$B$2:$H$63996,6,FALSE)</f>
        <v>SI</v>
      </c>
      <c r="J137" s="18" t="s">
        <v>2718</v>
      </c>
      <c r="K137" s="18"/>
      <c r="L137" s="18">
        <v>0</v>
      </c>
      <c r="M137" s="18" t="s">
        <v>1663</v>
      </c>
      <c r="N137" s="18" t="s">
        <v>226</v>
      </c>
      <c r="O137" s="18">
        <v>2017</v>
      </c>
      <c r="P137" s="18">
        <v>76</v>
      </c>
      <c r="Q137" s="18"/>
      <c r="R137" s="18">
        <v>1266</v>
      </c>
      <c r="S137" s="18">
        <v>1267</v>
      </c>
    </row>
    <row r="138" spans="1:50" x14ac:dyDescent="0.25">
      <c r="A138" s="17" t="s">
        <v>2430</v>
      </c>
      <c r="B138" s="17" t="s">
        <v>2431</v>
      </c>
      <c r="C138" s="17" t="s">
        <v>2432</v>
      </c>
      <c r="D138" s="18" t="s">
        <v>10</v>
      </c>
      <c r="E138" s="18">
        <f>VLOOKUP(M138,Revistas!$B$2:$H$63996,2,FALSE)</f>
        <v>1.921</v>
      </c>
      <c r="F138" s="18" t="str">
        <f>VLOOKUP(M138,Revistas!$B$2:$H$63996,3,FALSE)</f>
        <v>Q2</v>
      </c>
      <c r="G138" s="18" t="str">
        <f>VLOOKUP(M138,Revistas!$B$2:$H$63996,4,FALSE)</f>
        <v>PEDIATRICS - SCIE</v>
      </c>
      <c r="H138" s="18" t="str">
        <f>VLOOKUP(M138,Revistas!$B$2:$H$63996,5,FALSE)</f>
        <v>53/121</v>
      </c>
      <c r="I138" s="18" t="str">
        <f>VLOOKUP(M138,Revistas!$B$2:$H$63996,6,FALSE)</f>
        <v>NO</v>
      </c>
      <c r="J138" s="18" t="s">
        <v>2433</v>
      </c>
      <c r="K138" s="18" t="s">
        <v>2434</v>
      </c>
      <c r="L138" s="18">
        <v>0</v>
      </c>
      <c r="M138" s="18" t="s">
        <v>2435</v>
      </c>
      <c r="N138" s="18" t="s">
        <v>129</v>
      </c>
      <c r="O138" s="18">
        <v>2017</v>
      </c>
      <c r="P138" s="18">
        <v>176</v>
      </c>
      <c r="Q138" s="18">
        <v>10</v>
      </c>
      <c r="R138" s="18">
        <v>1425</v>
      </c>
      <c r="S138" s="18">
        <v>1428</v>
      </c>
      <c r="T138" s="23">
        <v>28852864</v>
      </c>
    </row>
    <row r="139" spans="1:50" x14ac:dyDescent="0.25">
      <c r="A139" s="17" t="s">
        <v>3406</v>
      </c>
      <c r="B139" s="17" t="s">
        <v>3407</v>
      </c>
      <c r="C139" s="17" t="s">
        <v>3408</v>
      </c>
      <c r="D139" s="18" t="s">
        <v>210</v>
      </c>
      <c r="E139" s="18" t="str">
        <f>VLOOKUP(M139,Revistas!$B$2:$H$63996,2,FALSE)</f>
        <v>NO TIENE</v>
      </c>
      <c r="F139" s="18" t="str">
        <f>VLOOKUP(M139,Revistas!$B$2:$H$63996,3,FALSE)</f>
        <v>NO TIENE</v>
      </c>
      <c r="G139" s="18" t="str">
        <f>VLOOKUP(M139,Revistas!$B$2:$H$63996,4,FALSE)</f>
        <v>NO TIENE</v>
      </c>
      <c r="H139" s="18" t="str">
        <f>VLOOKUP(M139,Revistas!$B$2:$H$63996,5,FALSE)</f>
        <v>NO TIENE</v>
      </c>
      <c r="I139" s="18" t="str">
        <f>VLOOKUP(M139,Revistas!$B$2:$H$63996,6,FALSE)</f>
        <v>NO</v>
      </c>
      <c r="J139" s="18" t="s">
        <v>3409</v>
      </c>
      <c r="K139" s="18" t="s">
        <v>3410</v>
      </c>
      <c r="L139" s="18">
        <v>0</v>
      </c>
      <c r="M139" s="18" t="s">
        <v>3411</v>
      </c>
      <c r="N139" s="18" t="s">
        <v>3412</v>
      </c>
      <c r="O139" s="18">
        <v>2017</v>
      </c>
      <c r="P139" s="18">
        <v>4</v>
      </c>
      <c r="Q139" s="18"/>
      <c r="R139" s="18"/>
      <c r="S139" s="18">
        <v>212</v>
      </c>
      <c r="T139" s="23">
        <v>29255709</v>
      </c>
    </row>
    <row r="140" spans="1:50" x14ac:dyDescent="0.25">
      <c r="A140" s="17" t="s">
        <v>15</v>
      </c>
      <c r="B140" s="17" t="s">
        <v>16</v>
      </c>
      <c r="C140" s="17" t="s">
        <v>17</v>
      </c>
      <c r="D140" s="18" t="s">
        <v>10</v>
      </c>
      <c r="E140" s="18">
        <f>VLOOKUP(M140,Revistas!$B$2:$H$63996,2,FALSE)</f>
        <v>6.9560000000000004</v>
      </c>
      <c r="F140" s="18" t="str">
        <f>VLOOKUP(M140,Revistas!$B$2:$H$63996,3,FALSE)</f>
        <v>Q1</v>
      </c>
      <c r="G140" s="18" t="str">
        <f>VLOOKUP(M140,Revistas!$B$2:$H$63996,4,FALSE)</f>
        <v>MICROBIOLOGY - SCIE</v>
      </c>
      <c r="H140" s="18" t="str">
        <f>VLOOKUP(M140,Revistas!$B$2:$H$63996,5,FALSE)</f>
        <v>11/125</v>
      </c>
      <c r="I140" s="18" t="str">
        <f>VLOOKUP(M140,Revistas!$B$2:$H$63996,6,FALSE)</f>
        <v>SI</v>
      </c>
      <c r="J140" s="18" t="s">
        <v>18</v>
      </c>
      <c r="K140" s="18" t="s">
        <v>19</v>
      </c>
      <c r="L140" s="18">
        <v>0</v>
      </c>
      <c r="M140" s="18" t="s">
        <v>20</v>
      </c>
      <c r="N140" s="18" t="s">
        <v>21</v>
      </c>
      <c r="O140" s="18">
        <v>2017</v>
      </c>
      <c r="P140" s="18">
        <v>8</v>
      </c>
      <c r="Q140" s="18">
        <v>5</v>
      </c>
      <c r="R140" s="18"/>
      <c r="S140" s="18" t="s">
        <v>22</v>
      </c>
    </row>
    <row r="141" spans="1:50" x14ac:dyDescent="0.25">
      <c r="A141" s="17" t="s">
        <v>3459</v>
      </c>
      <c r="B141" s="17" t="s">
        <v>3460</v>
      </c>
      <c r="C141" s="17" t="s">
        <v>2326</v>
      </c>
      <c r="D141" s="18" t="s">
        <v>26</v>
      </c>
      <c r="E141" s="18">
        <f>VLOOKUP(M141,Revistas!$B$2:$H$63996,2,FALSE)</f>
        <v>7.3609999999999998</v>
      </c>
      <c r="F141" s="18" t="str">
        <f>VLOOKUP(M141,Revistas!$B$2:$H$63996,3,FALSE)</f>
        <v>Q1</v>
      </c>
      <c r="G141" s="18" t="str">
        <f>VLOOKUP(M141,Revistas!$B$2:$H$63996,4,FALSE)</f>
        <v>ALLERGY - SCIE;</v>
      </c>
      <c r="H141" s="18" t="str">
        <f>VLOOKUP(M141,Revistas!$B$2:$H$63996,5,FALSE)</f>
        <v>2 DE 26</v>
      </c>
      <c r="I141" s="18" t="str">
        <f>VLOOKUP(M141,Revistas!$B$2:$H$63996,6,FALSE)</f>
        <v>SI</v>
      </c>
      <c r="J141" s="18" t="s">
        <v>3461</v>
      </c>
      <c r="K141" s="18"/>
      <c r="L141" s="18">
        <v>0</v>
      </c>
      <c r="M141" s="18" t="s">
        <v>2328</v>
      </c>
      <c r="N141" s="18" t="s">
        <v>199</v>
      </c>
      <c r="O141" s="18">
        <v>2017</v>
      </c>
      <c r="P141" s="18">
        <v>72</v>
      </c>
      <c r="Q141" s="18"/>
      <c r="R141" s="18">
        <v>475</v>
      </c>
      <c r="S141" s="18">
        <v>475</v>
      </c>
    </row>
    <row r="142" spans="1:50" x14ac:dyDescent="0.25">
      <c r="A142" s="17" t="s">
        <v>892</v>
      </c>
      <c r="B142" s="17" t="s">
        <v>893</v>
      </c>
      <c r="C142" s="17" t="s">
        <v>894</v>
      </c>
      <c r="D142" s="18" t="s">
        <v>10</v>
      </c>
      <c r="E142" s="18">
        <f>VLOOKUP(M142,Revistas!$B$2:$H$63996,2,FALSE)</f>
        <v>9.6609999999999996</v>
      </c>
      <c r="F142" s="18" t="str">
        <f>VLOOKUP(M142,Revistas!$B$2:$H$63996,3,FALSE)</f>
        <v>Q1</v>
      </c>
      <c r="G142" s="18" t="str">
        <f>VLOOKUP(M142,Revistas!$B$2:$H$63996,4,FALSE)</f>
        <v>MULTIDISCIPLINARY SCIENCES</v>
      </c>
      <c r="H142" s="18" t="str">
        <f>VLOOKUP(M142,Revistas!$B$2:$H$63996,5,FALSE)</f>
        <v>64 DE 4</v>
      </c>
      <c r="I142" s="18" t="str">
        <f>VLOOKUP(M142,Revistas!$B$2:$H$63996,6,FALSE)</f>
        <v>SI</v>
      </c>
      <c r="J142" s="18" t="s">
        <v>895</v>
      </c>
      <c r="K142" s="18" t="s">
        <v>896</v>
      </c>
      <c r="L142" s="18">
        <v>2</v>
      </c>
      <c r="M142" s="18" t="s">
        <v>897</v>
      </c>
      <c r="N142" s="18" t="s">
        <v>898</v>
      </c>
      <c r="O142" s="18">
        <v>2017</v>
      </c>
      <c r="P142" s="18">
        <v>114</v>
      </c>
      <c r="Q142" s="18">
        <v>3</v>
      </c>
      <c r="R142" s="18" t="s">
        <v>899</v>
      </c>
      <c r="S142" s="18" t="s">
        <v>900</v>
      </c>
    </row>
    <row r="143" spans="1:50" x14ac:dyDescent="0.25">
      <c r="A143" s="17" t="s">
        <v>3504</v>
      </c>
      <c r="B143" s="17" t="s">
        <v>3505</v>
      </c>
      <c r="C143" s="17" t="s">
        <v>3506</v>
      </c>
      <c r="D143" s="18" t="s">
        <v>10</v>
      </c>
      <c r="E143" s="18">
        <f>VLOOKUP(M143,Revistas!$B$2:$H$63996,2,FALSE)</f>
        <v>3.528</v>
      </c>
      <c r="F143" s="18" t="str">
        <f>VLOOKUP(M143,Revistas!$B$2:$H$63996,3,FALSE)</f>
        <v>Q1</v>
      </c>
      <c r="G143" s="18" t="str">
        <f>VLOOKUP(M143,Revistas!$B$2:$H$63996,4,FALSE)</f>
        <v>DERMATOLOGY - SCIE</v>
      </c>
      <c r="H143" s="18" t="str">
        <f>VLOOKUP(M143,Revistas!$B$2:$H$63996,5,FALSE)</f>
        <v>9 DE 63</v>
      </c>
      <c r="I143" s="18" t="str">
        <f>VLOOKUP(M143,Revistas!$B$2:$H$63996,6,FALSE)</f>
        <v>NO</v>
      </c>
      <c r="J143" s="18" t="s">
        <v>3507</v>
      </c>
      <c r="K143" s="18" t="s">
        <v>3508</v>
      </c>
      <c r="L143" s="18">
        <v>2</v>
      </c>
      <c r="M143" s="18" t="s">
        <v>3509</v>
      </c>
      <c r="N143" s="18" t="s">
        <v>29</v>
      </c>
      <c r="O143" s="18">
        <v>2017</v>
      </c>
      <c r="P143" s="18">
        <v>31</v>
      </c>
      <c r="Q143" s="18">
        <v>7</v>
      </c>
      <c r="R143" s="18">
        <v>1214</v>
      </c>
      <c r="S143" s="18">
        <v>1222</v>
      </c>
      <c r="T143" s="23">
        <v>28370444</v>
      </c>
    </row>
    <row r="144" spans="1:50" x14ac:dyDescent="0.25">
      <c r="A144" s="17" t="s">
        <v>3492</v>
      </c>
      <c r="B144" s="17" t="s">
        <v>3493</v>
      </c>
      <c r="C144" s="17" t="s">
        <v>3494</v>
      </c>
      <c r="D144" s="18" t="s">
        <v>10</v>
      </c>
      <c r="E144" s="18">
        <f>VLOOKUP(M144,Revistas!$B$2:$H$63996,2,FALSE)</f>
        <v>3.61</v>
      </c>
      <c r="F144" s="18" t="str">
        <f>VLOOKUP(M144,Revistas!$B$2:$H$63996,3,FALSE)</f>
        <v>Q2</v>
      </c>
      <c r="G144" s="18" t="str">
        <f>VLOOKUP(M144,Revistas!$B$2:$H$63996,4,FALSE)</f>
        <v>ALLERGY - SCIE;</v>
      </c>
      <c r="H144" s="18" t="str">
        <f>VLOOKUP(M144,Revistas!$B$2:$H$63996,5,FALSE)</f>
        <v>10 DE 26</v>
      </c>
      <c r="I144" s="18" t="str">
        <f>VLOOKUP(M144,Revistas!$B$2:$H$63996,6,FALSE)</f>
        <v>NO</v>
      </c>
      <c r="J144" s="18" t="s">
        <v>3495</v>
      </c>
      <c r="K144" s="18" t="s">
        <v>3496</v>
      </c>
      <c r="L144" s="18">
        <v>1</v>
      </c>
      <c r="M144" s="18" t="s">
        <v>3497</v>
      </c>
      <c r="N144" s="18" t="s">
        <v>199</v>
      </c>
      <c r="O144" s="18">
        <v>2017</v>
      </c>
      <c r="P144" s="18">
        <v>37</v>
      </c>
      <c r="Q144" s="18">
        <v>3</v>
      </c>
      <c r="R144" s="18">
        <v>597</v>
      </c>
      <c r="S144" s="18" t="s">
        <v>167</v>
      </c>
      <c r="T144" s="23">
        <v>28687112</v>
      </c>
    </row>
    <row r="145" spans="1:20" x14ac:dyDescent="0.25">
      <c r="A145" s="17" t="s">
        <v>3664</v>
      </c>
      <c r="B145" s="17" t="s">
        <v>3663</v>
      </c>
      <c r="C145" s="17" t="s">
        <v>7248</v>
      </c>
      <c r="D145" s="18" t="s">
        <v>10</v>
      </c>
      <c r="E145" s="18">
        <f>VLOOKUP(M145,Revistas!$B$2:$H$63996,2,FALSE)</f>
        <v>5.2640000000000002</v>
      </c>
      <c r="F145" s="18" t="str">
        <f>VLOOKUP(M145,Revistas!$B$2:$H$63996,3,FALSE)</f>
        <v>Q1</v>
      </c>
      <c r="G145" s="18" t="str">
        <f>VLOOKUP(M145,Revistas!$B$2:$H$63996,4,FALSE)</f>
        <v>ALLERGY - SCIE;</v>
      </c>
      <c r="H145" s="18" t="str">
        <f>VLOOKUP(M145,Revistas!$B$2:$H$63996,5,FALSE)</f>
        <v>4 DE 26</v>
      </c>
      <c r="I145" s="18" t="str">
        <f>VLOOKUP(M145,Revistas!$B$2:$H$63996,6,FALSE)</f>
        <v>NO</v>
      </c>
      <c r="J145" s="18" t="s">
        <v>3667</v>
      </c>
      <c r="K145" s="18"/>
      <c r="L145" s="18" t="s">
        <v>586</v>
      </c>
      <c r="M145" s="18" t="s">
        <v>3668</v>
      </c>
      <c r="N145" s="18" t="s">
        <v>3666</v>
      </c>
      <c r="O145" s="18">
        <v>2017</v>
      </c>
      <c r="P145" s="18"/>
      <c r="Q145" s="18"/>
      <c r="R145" s="18"/>
      <c r="S145" s="18"/>
      <c r="T145" s="23">
        <v>29265576</v>
      </c>
    </row>
    <row r="146" spans="1:20" x14ac:dyDescent="0.25">
      <c r="A146" s="17" t="s">
        <v>3664</v>
      </c>
      <c r="B146" s="17" t="s">
        <v>3663</v>
      </c>
      <c r="C146" s="17" t="s">
        <v>5268</v>
      </c>
      <c r="D146" s="18" t="s">
        <v>10</v>
      </c>
      <c r="E146" s="18">
        <f>VLOOKUP(M146,Revistas!$B$2:$H$63996,2,FALSE)</f>
        <v>5.2640000000000002</v>
      </c>
      <c r="F146" s="18" t="str">
        <f>VLOOKUP(M146,Revistas!$B$2:$H$63996,3,FALSE)</f>
        <v>Q1</v>
      </c>
      <c r="G146" s="18" t="str">
        <f>VLOOKUP(M146,Revistas!$B$2:$H$63996,4,FALSE)</f>
        <v>ALLERGY - SCIE;</v>
      </c>
      <c r="H146" s="18" t="str">
        <f>VLOOKUP(M146,Revistas!$B$2:$H$63996,5,FALSE)</f>
        <v>4 DE 26</v>
      </c>
      <c r="I146" s="18" t="str">
        <f>VLOOKUP(M146,Revistas!$B$2:$H$63996,6,FALSE)</f>
        <v>NO</v>
      </c>
      <c r="J146" s="18" t="s">
        <v>3667</v>
      </c>
      <c r="K146" s="18"/>
      <c r="L146" s="18" t="s">
        <v>586</v>
      </c>
      <c r="M146" s="18" t="s">
        <v>3668</v>
      </c>
      <c r="N146" s="18" t="s">
        <v>3666</v>
      </c>
      <c r="O146" s="18">
        <v>2017</v>
      </c>
      <c r="P146" s="18"/>
      <c r="Q146" s="18"/>
      <c r="R146" s="18"/>
      <c r="S146" s="18"/>
      <c r="T146" s="23">
        <v>29265576</v>
      </c>
    </row>
    <row r="147" spans="1:20" x14ac:dyDescent="0.25">
      <c r="A147" s="17" t="s">
        <v>5024</v>
      </c>
      <c r="B147" s="17" t="s">
        <v>5025</v>
      </c>
      <c r="C147" s="17" t="s">
        <v>3103</v>
      </c>
      <c r="D147" s="18" t="s">
        <v>10</v>
      </c>
      <c r="E147" s="18">
        <f>VLOOKUP(M147,Revistas!$B$2:$H$63996,2,FALSE)</f>
        <v>8.9659999999999993</v>
      </c>
      <c r="F147" s="18" t="str">
        <f>VLOOKUP(M147,Revistas!$B$2:$H$63996,3,FALSE)</f>
        <v>Q1</v>
      </c>
      <c r="G147" s="18" t="str">
        <f>VLOOKUP(M147,Revistas!$B$2:$H$63996,4,FALSE)</f>
        <v>UROLOGY &amp; NEPHROLOGY - SCIE</v>
      </c>
      <c r="H147" s="18" t="str">
        <f>VLOOKUP(M147,Revistas!$B$2:$H$63996,5,FALSE)</f>
        <v>3 DE 76</v>
      </c>
      <c r="I147" s="18" t="str">
        <f>VLOOKUP(M147,Revistas!$B$2:$H$63996,6,FALSE)</f>
        <v>SI</v>
      </c>
      <c r="J147" s="18" t="s">
        <v>5026</v>
      </c>
      <c r="K147" s="18" t="s">
        <v>5027</v>
      </c>
      <c r="L147" s="18">
        <v>4</v>
      </c>
      <c r="M147" s="18" t="s">
        <v>3106</v>
      </c>
      <c r="N147" s="18" t="s">
        <v>199</v>
      </c>
      <c r="O147" s="18">
        <v>2017</v>
      </c>
      <c r="P147" s="18">
        <v>28</v>
      </c>
      <c r="Q147" s="18">
        <v>8</v>
      </c>
      <c r="R147" s="18">
        <v>2529</v>
      </c>
      <c r="S147" s="18">
        <v>2539</v>
      </c>
      <c r="T147" s="23">
        <v>28373276</v>
      </c>
    </row>
    <row r="148" spans="1:20" x14ac:dyDescent="0.25">
      <c r="A148" s="17" t="s">
        <v>2478</v>
      </c>
      <c r="B148" s="17" t="s">
        <v>2479</v>
      </c>
      <c r="C148" s="17" t="s">
        <v>174</v>
      </c>
      <c r="D148" s="18" t="s">
        <v>10</v>
      </c>
      <c r="E148" s="18">
        <f>VLOOKUP(M148,Revistas!$B$2:$H$63996,2,FALSE)</f>
        <v>0.74299999999999999</v>
      </c>
      <c r="F148" s="18" t="str">
        <f>VLOOKUP(M148,Revistas!$B$2:$H$63996,3,FALSE)</f>
        <v>Q4</v>
      </c>
      <c r="G148" s="18" t="str">
        <f>VLOOKUP(M148,Revistas!$B$2:$H$63996,4,FALSE)</f>
        <v>CLINICAL NEUROLOGY</v>
      </c>
      <c r="H148" s="18" t="str">
        <f>VLOOKUP(M148,Revistas!$B$2:$H$63996,5,FALSE)</f>
        <v>177/194</v>
      </c>
      <c r="I148" s="18" t="str">
        <f>VLOOKUP(M148,Revistas!$B$2:$H$63996,6,FALSE)</f>
        <v>NO</v>
      </c>
      <c r="J148" s="18" t="s">
        <v>2480</v>
      </c>
      <c r="K148" s="18" t="s">
        <v>2481</v>
      </c>
      <c r="L148" s="18">
        <v>0</v>
      </c>
      <c r="M148" s="18" t="s">
        <v>177</v>
      </c>
      <c r="N148" s="18"/>
      <c r="O148" s="18">
        <v>2017</v>
      </c>
      <c r="P148" s="18">
        <v>64</v>
      </c>
      <c r="Q148" s="18"/>
      <c r="R148" s="18" t="s">
        <v>2482</v>
      </c>
      <c r="S148" s="18" t="s">
        <v>2483</v>
      </c>
      <c r="T148" s="23">
        <v>28524217</v>
      </c>
    </row>
    <row r="149" spans="1:20" x14ac:dyDescent="0.25">
      <c r="A149" s="17" t="s">
        <v>1611</v>
      </c>
      <c r="B149" s="17" t="s">
        <v>1612</v>
      </c>
      <c r="C149" s="17" t="s">
        <v>1613</v>
      </c>
      <c r="D149" s="18" t="s">
        <v>10</v>
      </c>
      <c r="E149" s="18">
        <f>VLOOKUP(M149,Revistas!$B$2:$H$63996,2,FALSE)</f>
        <v>1.9350000000000001</v>
      </c>
      <c r="F149" s="18" t="str">
        <f>VLOOKUP(M149,Revistas!$B$2:$H$63996,3,FALSE)</f>
        <v>Q3</v>
      </c>
      <c r="G149" s="18" t="str">
        <f>VLOOKUP(M149,Revistas!$B$2:$H$63996,4,FALSE)</f>
        <v>VIROLOGY - SCIE</v>
      </c>
      <c r="H149" s="18" t="str">
        <f>VLOOKUP(M149,Revistas!$B$2:$H$63996,5,FALSE)</f>
        <v>24 DE 34</v>
      </c>
      <c r="I149" s="18" t="str">
        <f>VLOOKUP(M149,Revistas!$B$2:$H$63996,6,FALSE)</f>
        <v>NO</v>
      </c>
      <c r="J149" s="18" t="s">
        <v>1614</v>
      </c>
      <c r="K149" s="18" t="s">
        <v>1615</v>
      </c>
      <c r="L149" s="18">
        <v>3</v>
      </c>
      <c r="M149" s="18" t="s">
        <v>1616</v>
      </c>
      <c r="N149" s="18" t="s">
        <v>300</v>
      </c>
      <c r="O149" s="18">
        <v>2017</v>
      </c>
      <c r="P149" s="18">
        <v>89</v>
      </c>
      <c r="Q149" s="18">
        <v>3</v>
      </c>
      <c r="R149" s="18">
        <v>435</v>
      </c>
      <c r="S149" s="18">
        <v>442</v>
      </c>
      <c r="T149" s="23">
        <v>27505281</v>
      </c>
    </row>
    <row r="150" spans="1:20" x14ac:dyDescent="0.25">
      <c r="A150" s="17" t="s">
        <v>2404</v>
      </c>
      <c r="B150" s="17" t="s">
        <v>2405</v>
      </c>
      <c r="C150" s="17" t="s">
        <v>2406</v>
      </c>
      <c r="D150" s="18" t="s">
        <v>10</v>
      </c>
      <c r="E150" s="18">
        <f>VLOOKUP(M150,Revistas!$B$2:$H$63996,2,FALSE)</f>
        <v>2.4860000000000002</v>
      </c>
      <c r="F150" s="18" t="str">
        <f>VLOOKUP(M150,Revistas!$B$2:$H$63996,3,FALSE)</f>
        <v>Q1</v>
      </c>
      <c r="G150" s="18" t="str">
        <f>VLOOKUP(M150,Revistas!$B$2:$H$63996,4,FALSE)</f>
        <v>PEDIATRICS - SCIE;</v>
      </c>
      <c r="H150" s="18" t="str">
        <f>VLOOKUP(M150,Revistas!$B$2:$H$63996,5,FALSE)</f>
        <v>27/121</v>
      </c>
      <c r="I150" s="18" t="str">
        <f>VLOOKUP(M150,Revistas!$B$2:$H$63996,6,FALSE)</f>
        <v>NO</v>
      </c>
      <c r="J150" s="18" t="s">
        <v>2407</v>
      </c>
      <c r="K150" s="18" t="s">
        <v>2408</v>
      </c>
      <c r="L150" s="18">
        <v>0</v>
      </c>
      <c r="M150" s="18" t="s">
        <v>2409</v>
      </c>
      <c r="N150" s="18" t="s">
        <v>14</v>
      </c>
      <c r="O150" s="18">
        <v>2017</v>
      </c>
      <c r="P150" s="18">
        <v>36</v>
      </c>
      <c r="Q150" s="18">
        <v>12</v>
      </c>
      <c r="R150" s="18">
        <v>1214</v>
      </c>
      <c r="S150" s="18">
        <v>1216</v>
      </c>
      <c r="T150" s="23">
        <v>28661963</v>
      </c>
    </row>
    <row r="151" spans="1:20" x14ac:dyDescent="0.25">
      <c r="A151" s="17" t="s">
        <v>240</v>
      </c>
      <c r="B151" s="17" t="s">
        <v>241</v>
      </c>
      <c r="C151" s="17" t="s">
        <v>242</v>
      </c>
      <c r="D151" s="18" t="s">
        <v>10</v>
      </c>
      <c r="E151" s="18">
        <f>VLOOKUP(M151,Revistas!$B$2:$H$63996,2,FALSE)</f>
        <v>1.909</v>
      </c>
      <c r="F151" s="18" t="str">
        <f>VLOOKUP(M151,Revistas!$B$2:$H$63996,3,FALSE)</f>
        <v>Q3</v>
      </c>
      <c r="G151" s="18" t="str">
        <f>VLOOKUP(M151,Revistas!$B$2:$H$63996,4,FALSE)</f>
        <v>GENETICS &amp; HEREDITY - SCIE;</v>
      </c>
      <c r="H151" s="18" t="str">
        <f>VLOOKUP(M151,Revistas!$B$2:$H$63996,5,FALSE)</f>
        <v>110/167</v>
      </c>
      <c r="I151" s="18" t="str">
        <f>VLOOKUP(M151,Revistas!$B$2:$H$63996,6,FALSE)</f>
        <v>NO</v>
      </c>
      <c r="J151" s="18" t="s">
        <v>243</v>
      </c>
      <c r="K151" s="18" t="s">
        <v>244</v>
      </c>
      <c r="L151" s="18">
        <v>0</v>
      </c>
      <c r="M151" s="18" t="s">
        <v>245</v>
      </c>
      <c r="N151" s="18" t="s">
        <v>226</v>
      </c>
      <c r="O151" s="18">
        <v>2017</v>
      </c>
      <c r="P151" s="18">
        <v>21</v>
      </c>
      <c r="Q151" s="18">
        <v>3</v>
      </c>
      <c r="R151" s="18">
        <v>303</v>
      </c>
      <c r="S151" s="18">
        <v>313</v>
      </c>
    </row>
    <row r="152" spans="1:20" x14ac:dyDescent="0.25">
      <c r="A152" s="17" t="s">
        <v>4414</v>
      </c>
      <c r="B152" s="17" t="s">
        <v>4415</v>
      </c>
      <c r="C152" s="17" t="s">
        <v>1171</v>
      </c>
      <c r="D152" s="18" t="s">
        <v>26</v>
      </c>
      <c r="E152" s="18">
        <f>VLOOKUP(M152,Revistas!$B$2:$H$63996,2,FALSE)</f>
        <v>7.702</v>
      </c>
      <c r="F152" s="18" t="str">
        <f>VLOOKUP(M152,Revistas!$B$2:$H$63996,3,FALSE)</f>
        <v>Q1</v>
      </c>
      <c r="G152" s="18" t="str">
        <f>VLOOKUP(M152,Revistas!$B$2:$H$63996,4,FALSE)</f>
        <v>HEMATOLOGY - SCIE</v>
      </c>
      <c r="H152" s="18" t="str">
        <f>VLOOKUP(M152,Revistas!$B$2:$H$63996,5,FALSE)</f>
        <v>4 de 70</v>
      </c>
      <c r="I152" s="18" t="str">
        <f>VLOOKUP(M152,Revistas!$B$2:$H$63996,6,FALSE)</f>
        <v>SI</v>
      </c>
      <c r="J152" s="18" t="s">
        <v>4416</v>
      </c>
      <c r="K152" s="18"/>
      <c r="L152" s="18">
        <v>0</v>
      </c>
      <c r="M152" s="18" t="s">
        <v>1174</v>
      </c>
      <c r="N152" s="28">
        <v>46174</v>
      </c>
      <c r="O152" s="18">
        <v>2017</v>
      </c>
      <c r="P152" s="18">
        <v>102</v>
      </c>
      <c r="Q152" s="18"/>
      <c r="R152" s="18">
        <v>484</v>
      </c>
      <c r="S152" s="18">
        <v>485</v>
      </c>
    </row>
    <row r="153" spans="1:20" x14ac:dyDescent="0.25">
      <c r="A153" s="17" t="s">
        <v>4948</v>
      </c>
      <c r="B153" s="17" t="s">
        <v>4949</v>
      </c>
      <c r="C153" s="17" t="s">
        <v>4945</v>
      </c>
      <c r="D153" s="18" t="s">
        <v>26</v>
      </c>
      <c r="E153" s="18">
        <f>VLOOKUP(M153,Revistas!$B$2:$H$63996,2,FALSE)</f>
        <v>2.5009999999999999</v>
      </c>
      <c r="F153" s="18" t="str">
        <f>VLOOKUP(M153,Revistas!$B$2:$H$63996,3,FALSE)</f>
        <v>Q3</v>
      </c>
      <c r="G153" s="18" t="str">
        <f>VLOOKUP(M153,Revistas!$B$2:$H$63996,4,FALSE)</f>
        <v>ONCOLOGY - SCIE;</v>
      </c>
      <c r="H153" s="18" t="str">
        <f>VLOOKUP(M153,Revistas!$B$2:$H$63996,5,FALSE)</f>
        <v>136/217</v>
      </c>
      <c r="I153" s="18" t="str">
        <f>VLOOKUP(M153,Revistas!$B$2:$H$63996,6,FALSE)</f>
        <v>NO</v>
      </c>
      <c r="J153" s="18" t="s">
        <v>4950</v>
      </c>
      <c r="K153" s="18"/>
      <c r="L153" s="18">
        <v>0</v>
      </c>
      <c r="M153" s="18" t="s">
        <v>4947</v>
      </c>
      <c r="N153" s="18" t="s">
        <v>35</v>
      </c>
      <c r="O153" s="18">
        <v>2017</v>
      </c>
      <c r="P153" s="18">
        <v>55</v>
      </c>
      <c r="Q153" s="18"/>
      <c r="R153" s="18" t="s">
        <v>4798</v>
      </c>
      <c r="S153" s="18" t="s">
        <v>4798</v>
      </c>
    </row>
    <row r="154" spans="1:20" x14ac:dyDescent="0.25">
      <c r="A154" s="17" t="s">
        <v>4636</v>
      </c>
      <c r="B154" s="17" t="s">
        <v>4637</v>
      </c>
      <c r="C154" s="17" t="s">
        <v>4431</v>
      </c>
      <c r="D154" s="18" t="s">
        <v>10</v>
      </c>
      <c r="E154" s="18">
        <f>VLOOKUP(M154,Revistas!$B$2:$H$63996,2,FALSE)</f>
        <v>2.3530000000000002</v>
      </c>
      <c r="F154" s="18" t="str">
        <f>VLOOKUP(M154,Revistas!$B$2:$H$63996,3,FALSE)</f>
        <v>Q3</v>
      </c>
      <c r="G154" s="18" t="str">
        <f>VLOOKUP(M154,Revistas!$B$2:$H$63996,4,FALSE)</f>
        <v>ONCOLOGY</v>
      </c>
      <c r="H154" s="18" t="str">
        <f>VLOOKUP(M154,Revistas!$B$2:$H$63996,5,FALSE)</f>
        <v>141/217</v>
      </c>
      <c r="I154" s="18" t="str">
        <f>VLOOKUP(M154,Revistas!$B$2:$H$63996,6,FALSE)</f>
        <v>NO</v>
      </c>
      <c r="J154" s="18" t="s">
        <v>4638</v>
      </c>
      <c r="K154" s="18" t="s">
        <v>4639</v>
      </c>
      <c r="L154" s="18">
        <v>0</v>
      </c>
      <c r="M154" s="18" t="s">
        <v>4434</v>
      </c>
      <c r="N154" s="18" t="s">
        <v>94</v>
      </c>
      <c r="O154" s="18">
        <v>2017</v>
      </c>
      <c r="P154" s="18">
        <v>19</v>
      </c>
      <c r="Q154" s="18">
        <v>11</v>
      </c>
      <c r="R154" s="18">
        <v>1312</v>
      </c>
      <c r="S154" s="18">
        <v>1319</v>
      </c>
      <c r="T154" s="23">
        <v>28497424</v>
      </c>
    </row>
    <row r="155" spans="1:20" x14ac:dyDescent="0.25">
      <c r="A155" s="17" t="s">
        <v>4664</v>
      </c>
      <c r="B155" s="17" t="s">
        <v>4665</v>
      </c>
      <c r="C155" s="17" t="s">
        <v>4666</v>
      </c>
      <c r="D155" s="18" t="s">
        <v>10</v>
      </c>
      <c r="E155" s="18">
        <f>VLOOKUP(M155,Revistas!$B$2:$H$63996,2,FALSE)</f>
        <v>0.871</v>
      </c>
      <c r="F155" s="18" t="str">
        <f>VLOOKUP(M155,Revistas!$B$2:$H$63996,3,FALSE)</f>
        <v>Q4</v>
      </c>
      <c r="G155" s="18" t="str">
        <f>VLOOKUP(M155,Revistas!$B$2:$H$63996,4,FALSE)</f>
        <v>PSYCHOLOGY - SCIE</v>
      </c>
      <c r="H155" s="18" t="str">
        <f>VLOOKUP(M155,Revistas!$B$2:$H$63996,5,FALSE)</f>
        <v>65/77</v>
      </c>
      <c r="I155" s="18" t="str">
        <f>VLOOKUP(M155,Revistas!$B$2:$H$63996,6,FALSE)</f>
        <v>NO</v>
      </c>
      <c r="J155" s="18" t="s">
        <v>4667</v>
      </c>
      <c r="K155" s="18" t="s">
        <v>4668</v>
      </c>
      <c r="L155" s="18">
        <v>0</v>
      </c>
      <c r="M155" s="18" t="s">
        <v>4669</v>
      </c>
      <c r="N155" s="18" t="s">
        <v>129</v>
      </c>
      <c r="O155" s="18">
        <v>2017</v>
      </c>
      <c r="P155" s="18">
        <v>33</v>
      </c>
      <c r="Q155" s="18">
        <v>3</v>
      </c>
      <c r="R155" s="18">
        <v>621</v>
      </c>
      <c r="S155" s="18">
        <v>629</v>
      </c>
    </row>
    <row r="156" spans="1:20" x14ac:dyDescent="0.25">
      <c r="A156" s="17" t="s">
        <v>328</v>
      </c>
      <c r="B156" s="17" t="s">
        <v>329</v>
      </c>
      <c r="C156" s="17" t="s">
        <v>330</v>
      </c>
      <c r="D156" s="18" t="s">
        <v>210</v>
      </c>
      <c r="E156" s="18" t="str">
        <f>VLOOKUP(M156,Revistas!$B$2:$H$63996,2,FALSE)</f>
        <v>NO TIENE</v>
      </c>
      <c r="F156" s="18" t="str">
        <f>VLOOKUP(M156,Revistas!$B$2:$H$63996,3,FALSE)</f>
        <v>NO TIENE</v>
      </c>
      <c r="G156" s="18" t="str">
        <f>VLOOKUP(M156,Revistas!$B$2:$H$63996,4,FALSE)</f>
        <v>NO TIENE</v>
      </c>
      <c r="H156" s="18" t="str">
        <f>VLOOKUP(M156,Revistas!$B$2:$H$63996,5,FALSE)</f>
        <v>NO TIENE</v>
      </c>
      <c r="I156" s="18" t="str">
        <f>VLOOKUP(M156,Revistas!$B$2:$H$63996,6,FALSE)</f>
        <v>NO</v>
      </c>
      <c r="J156" s="18" t="s">
        <v>331</v>
      </c>
      <c r="K156" s="18" t="s">
        <v>332</v>
      </c>
      <c r="L156" s="18">
        <v>0</v>
      </c>
      <c r="M156" s="18" t="s">
        <v>333</v>
      </c>
      <c r="N156" s="18"/>
      <c r="O156" s="18">
        <v>2017</v>
      </c>
      <c r="P156" s="18">
        <v>4</v>
      </c>
      <c r="Q156" s="18">
        <v>2</v>
      </c>
      <c r="R156" s="18">
        <v>198</v>
      </c>
      <c r="S156" s="18">
        <v>222</v>
      </c>
    </row>
    <row r="157" spans="1:20" x14ac:dyDescent="0.25">
      <c r="A157" s="17" t="s">
        <v>2441</v>
      </c>
      <c r="B157" s="17" t="s">
        <v>2442</v>
      </c>
      <c r="C157" s="17" t="s">
        <v>195</v>
      </c>
      <c r="D157" s="18" t="s">
        <v>571</v>
      </c>
      <c r="E157" s="18">
        <f>VLOOKUP(M157,Revistas!$B$2:$H$63996,2,FALSE)</f>
        <v>1.1399999999999999</v>
      </c>
      <c r="F157" s="18" t="str">
        <f>VLOOKUP(M157,Revistas!$B$2:$H$63996,3,FALSE)</f>
        <v>Q3</v>
      </c>
      <c r="G157" s="18" t="str">
        <f>VLOOKUP(M157,Revistas!$B$2:$H$63996,4,FALSE)</f>
        <v>PEDIATRICS - SCIE</v>
      </c>
      <c r="H157" s="18" t="str">
        <f>VLOOKUP(M157,Revistas!$B$2:$H$63996,5,FALSE)</f>
        <v>88/121/</v>
      </c>
      <c r="I157" s="18" t="str">
        <f>VLOOKUP(M157,Revistas!$B$2:$H$63996,6,FALSE)</f>
        <v>NO</v>
      </c>
      <c r="J157" s="18" t="s">
        <v>2443</v>
      </c>
      <c r="K157" s="18" t="s">
        <v>2444</v>
      </c>
      <c r="L157" s="18">
        <v>0</v>
      </c>
      <c r="M157" s="18" t="s">
        <v>198</v>
      </c>
      <c r="N157" s="18" t="s">
        <v>29</v>
      </c>
      <c r="O157" s="18">
        <v>2017</v>
      </c>
      <c r="P157" s="18">
        <v>87</v>
      </c>
      <c r="Q157" s="18">
        <v>1</v>
      </c>
      <c r="R157" s="18">
        <v>1</v>
      </c>
      <c r="S157" s="18">
        <v>2</v>
      </c>
      <c r="T157" s="23">
        <v>28366697</v>
      </c>
    </row>
    <row r="158" spans="1:20" x14ac:dyDescent="0.25">
      <c r="A158" s="17" t="s">
        <v>3396</v>
      </c>
      <c r="B158" s="17" t="s">
        <v>3395</v>
      </c>
      <c r="C158" s="17" t="s">
        <v>367</v>
      </c>
      <c r="D158" s="18" t="s">
        <v>10</v>
      </c>
      <c r="E158" s="18">
        <f>VLOOKUP(M158,Revistas!$B$2:$H$63996,2,FALSE)</f>
        <v>1.125</v>
      </c>
      <c r="F158" s="18" t="str">
        <f>VLOOKUP(M158,Revistas!$B$2:$H$63996,3,FALSE)</f>
        <v>Q3</v>
      </c>
      <c r="G158" s="18" t="str">
        <f>VLOOKUP(M158,Revistas!$B$2:$H$63996,4,FALSE)</f>
        <v>MEDICINA, GENERAL &amp; INTERNAL</v>
      </c>
      <c r="H158" s="18" t="str">
        <f>VLOOKUP(M158,Revistas!$B$2:$H$63996,5,FALSE)</f>
        <v>91/154</v>
      </c>
      <c r="I158" s="18" t="str">
        <f>VLOOKUP(M158,Revistas!$B$2:$H$63996,6,FALSE)</f>
        <v>NO</v>
      </c>
      <c r="J158" s="18" t="s">
        <v>3399</v>
      </c>
      <c r="K158" s="18"/>
      <c r="L158" s="18" t="s">
        <v>586</v>
      </c>
      <c r="M158" s="18" t="s">
        <v>739</v>
      </c>
      <c r="N158" s="18" t="s">
        <v>3398</v>
      </c>
      <c r="O158" s="18">
        <v>2017</v>
      </c>
      <c r="P158" s="18">
        <v>148</v>
      </c>
      <c r="Q158" s="18">
        <v>9</v>
      </c>
      <c r="R158" s="18" t="s">
        <v>3397</v>
      </c>
      <c r="S158" s="18"/>
      <c r="T158" s="23">
        <v>28285817</v>
      </c>
    </row>
    <row r="159" spans="1:20" x14ac:dyDescent="0.25">
      <c r="A159" s="17" t="s">
        <v>1090</v>
      </c>
      <c r="B159" s="17" t="s">
        <v>1091</v>
      </c>
      <c r="C159" s="17" t="s">
        <v>1092</v>
      </c>
      <c r="D159" s="18" t="s">
        <v>10</v>
      </c>
      <c r="E159" s="18">
        <f>VLOOKUP(M159,Revistas!$B$2:$H$63996,2,FALSE)</f>
        <v>4.923</v>
      </c>
      <c r="F159" s="18" t="str">
        <f>VLOOKUP(M159,Revistas!$B$2:$H$63996,3,FALSE)</f>
        <v>Q1</v>
      </c>
      <c r="G159" s="18" t="str">
        <f>VLOOKUP(M159,Revistas!$B$2:$H$63996,4,FALSE)</f>
        <v>CLINICAL NEUROLOGY - SCIE;</v>
      </c>
      <c r="H159" s="18" t="str">
        <f>VLOOKUP(M159,Revistas!$B$2:$H$63996,5,FALSE)</f>
        <v>25/194</v>
      </c>
      <c r="I159" s="18" t="str">
        <f>VLOOKUP(M159,Revistas!$B$2:$H$63996,6,FALSE)</f>
        <v>NO</v>
      </c>
      <c r="J159" s="18" t="s">
        <v>1093</v>
      </c>
      <c r="K159" s="18" t="s">
        <v>1094</v>
      </c>
      <c r="L159" s="18">
        <v>0</v>
      </c>
      <c r="M159" s="18" t="s">
        <v>1095</v>
      </c>
      <c r="N159" s="28">
        <v>36951</v>
      </c>
      <c r="O159" s="18">
        <v>2017</v>
      </c>
      <c r="P159" s="18">
        <v>40</v>
      </c>
      <c r="Q159" s="18">
        <v>3</v>
      </c>
      <c r="R159" s="18"/>
      <c r="S159" s="18" t="s">
        <v>1096</v>
      </c>
      <c r="T159" s="23">
        <v>28364422</v>
      </c>
    </row>
    <row r="160" spans="1:20" x14ac:dyDescent="0.25">
      <c r="A160" s="17" t="s">
        <v>1020</v>
      </c>
      <c r="B160" s="17" t="s">
        <v>1021</v>
      </c>
      <c r="C160" s="17" t="s">
        <v>1022</v>
      </c>
      <c r="D160" s="18" t="s">
        <v>10</v>
      </c>
      <c r="E160" s="18">
        <f>VLOOKUP(M160,Revistas!$B$2:$H$63996,2,FALSE)</f>
        <v>3.391</v>
      </c>
      <c r="F160" s="18" t="str">
        <f>VLOOKUP(M160,Revistas!$B$2:$H$63996,3,FALSE)</f>
        <v>Q2</v>
      </c>
      <c r="G160" s="18" t="str">
        <f>VLOOKUP(M160,Revistas!$B$2:$H$63996,4,FALSE)</f>
        <v>CLINICAL NEUROLOGY - SCIE</v>
      </c>
      <c r="H160" s="18" t="str">
        <f>VLOOKUP(M160,Revistas!$B$2:$H$63996,5,FALSE)</f>
        <v>58/194</v>
      </c>
      <c r="I160" s="18" t="str">
        <f>VLOOKUP(M160,Revistas!$B$2:$H$63996,6,FALSE)</f>
        <v>NO</v>
      </c>
      <c r="J160" s="18" t="s">
        <v>1023</v>
      </c>
      <c r="K160" s="18" t="s">
        <v>1024</v>
      </c>
      <c r="L160" s="18">
        <v>1</v>
      </c>
      <c r="M160" s="18" t="s">
        <v>1025</v>
      </c>
      <c r="N160" s="18" t="s">
        <v>29</v>
      </c>
      <c r="O160" s="18">
        <v>2017</v>
      </c>
      <c r="P160" s="18">
        <v>35</v>
      </c>
      <c r="Q160" s="18"/>
      <c r="R160" s="18">
        <v>27</v>
      </c>
      <c r="S160" s="18">
        <v>34</v>
      </c>
      <c r="T160" s="23">
        <v>28619179</v>
      </c>
    </row>
    <row r="161" spans="1:20" x14ac:dyDescent="0.25">
      <c r="A161" s="17" t="s">
        <v>2810</v>
      </c>
      <c r="B161" s="17" t="s">
        <v>2811</v>
      </c>
      <c r="C161" s="17" t="s">
        <v>2467</v>
      </c>
      <c r="D161" s="18" t="s">
        <v>10</v>
      </c>
      <c r="E161" s="18">
        <f>VLOOKUP(M161,Revistas!$B$2:$H$63996,2,FALSE)</f>
        <v>1.2310000000000001</v>
      </c>
      <c r="F161" s="18" t="str">
        <f>VLOOKUP(M161,Revistas!$B$2:$H$63996,3,FALSE)</f>
        <v>Q4</v>
      </c>
      <c r="G161" s="18" t="str">
        <f>VLOOKUP(M161,Revistas!$B$2:$H$63996,4,FALSE)</f>
        <v>CRITICAL CARE MEDICINE - SCIE</v>
      </c>
      <c r="H161" s="18" t="str">
        <f>VLOOKUP(M161,Revistas!$B$2:$H$63996,5,FALSE)</f>
        <v>31/33</v>
      </c>
      <c r="I161" s="18" t="str">
        <f>VLOOKUP(M161,Revistas!$B$2:$H$63996,6,FALSE)</f>
        <v>NO</v>
      </c>
      <c r="J161" s="18" t="s">
        <v>2812</v>
      </c>
      <c r="K161" s="18" t="s">
        <v>2813</v>
      </c>
      <c r="L161" s="18">
        <v>0</v>
      </c>
      <c r="M161" s="18" t="s">
        <v>2470</v>
      </c>
      <c r="N161" s="18" t="s">
        <v>14</v>
      </c>
      <c r="O161" s="18">
        <v>2017</v>
      </c>
      <c r="P161" s="18">
        <v>41</v>
      </c>
      <c r="Q161" s="18">
        <v>9</v>
      </c>
      <c r="R161" s="18">
        <v>523</v>
      </c>
      <c r="S161" s="18">
        <v>531</v>
      </c>
      <c r="T161" s="23">
        <v>28389026</v>
      </c>
    </row>
    <row r="162" spans="1:20" x14ac:dyDescent="0.25">
      <c r="A162" s="17" t="s">
        <v>3538</v>
      </c>
      <c r="B162" s="17" t="s">
        <v>3539</v>
      </c>
      <c r="C162" s="17" t="s">
        <v>3540</v>
      </c>
      <c r="D162" s="18" t="s">
        <v>10</v>
      </c>
      <c r="E162" s="18">
        <f>VLOOKUP(M162,Revistas!$B$2:$H$63996,2,FALSE)</f>
        <v>4.0179999999999998</v>
      </c>
      <c r="F162" s="18" t="str">
        <f>VLOOKUP(M162,Revistas!$B$2:$H$63996,3,FALSE)</f>
        <v>Q2</v>
      </c>
      <c r="G162" s="18" t="str">
        <f>VLOOKUP(M162,Revistas!$B$2:$H$63996,4,FALSE)</f>
        <v>CELL BIOLOGY - SCIE;</v>
      </c>
      <c r="H162" s="18" t="str">
        <f>VLOOKUP(M162,Revistas!$B$2:$H$63996,5,FALSE)</f>
        <v>69/190</v>
      </c>
      <c r="I162" s="18" t="str">
        <f>VLOOKUP(M162,Revistas!$B$2:$H$63996,6,FALSE)</f>
        <v>NO</v>
      </c>
      <c r="J162" s="18" t="s">
        <v>3541</v>
      </c>
      <c r="K162" s="18" t="s">
        <v>3542</v>
      </c>
      <c r="L162" s="18">
        <v>1</v>
      </c>
      <c r="M162" s="18" t="s">
        <v>3543</v>
      </c>
      <c r="N162" s="18" t="s">
        <v>250</v>
      </c>
      <c r="O162" s="18">
        <v>2017</v>
      </c>
      <c r="P162" s="18">
        <v>101</v>
      </c>
      <c r="Q162" s="18">
        <v>5</v>
      </c>
      <c r="R162" s="18">
        <v>1191</v>
      </c>
      <c r="S162" s="18">
        <v>1199</v>
      </c>
      <c r="T162" s="23">
        <v>28096299</v>
      </c>
    </row>
    <row r="163" spans="1:20" x14ac:dyDescent="0.25">
      <c r="A163" s="17" t="s">
        <v>3441</v>
      </c>
      <c r="B163" s="17" t="s">
        <v>3442</v>
      </c>
      <c r="C163" s="17" t="s">
        <v>2326</v>
      </c>
      <c r="D163" s="18" t="s">
        <v>26</v>
      </c>
      <c r="E163" s="18">
        <f>VLOOKUP(M163,Revistas!$B$2:$H$63996,2,FALSE)</f>
        <v>7.3609999999999998</v>
      </c>
      <c r="F163" s="18" t="str">
        <f>VLOOKUP(M163,Revistas!$B$2:$H$63996,3,FALSE)</f>
        <v>Q1</v>
      </c>
      <c r="G163" s="18" t="str">
        <f>VLOOKUP(M163,Revistas!$B$2:$H$63996,4,FALSE)</f>
        <v>ALLERGY - SCIE;</v>
      </c>
      <c r="H163" s="18" t="str">
        <f>VLOOKUP(M163,Revistas!$B$2:$H$63996,5,FALSE)</f>
        <v>2 DE 26</v>
      </c>
      <c r="I163" s="18" t="str">
        <f>VLOOKUP(M163,Revistas!$B$2:$H$63996,6,FALSE)</f>
        <v>SI</v>
      </c>
      <c r="J163" s="18" t="s">
        <v>3443</v>
      </c>
      <c r="K163" s="18"/>
      <c r="L163" s="18">
        <v>0</v>
      </c>
      <c r="M163" s="18" t="s">
        <v>2328</v>
      </c>
      <c r="N163" s="18" t="s">
        <v>199</v>
      </c>
      <c r="O163" s="18">
        <v>2017</v>
      </c>
      <c r="P163" s="18">
        <v>72</v>
      </c>
      <c r="Q163" s="18"/>
      <c r="R163" s="18">
        <v>49</v>
      </c>
      <c r="S163" s="18">
        <v>49</v>
      </c>
    </row>
    <row r="164" spans="1:20" x14ac:dyDescent="0.25">
      <c r="A164" s="17" t="s">
        <v>4003</v>
      </c>
      <c r="B164" s="17" t="s">
        <v>4004</v>
      </c>
      <c r="C164" s="17" t="s">
        <v>3999</v>
      </c>
      <c r="D164" s="18" t="s">
        <v>210</v>
      </c>
      <c r="E164" s="18" t="str">
        <f>VLOOKUP(M164,Revistas!$B$2:$H$63996,2,FALSE)</f>
        <v>NO TIENE</v>
      </c>
      <c r="F164" s="18" t="str">
        <f>VLOOKUP(M164,Revistas!$B$2:$H$63996,3,FALSE)</f>
        <v>NO TIENE</v>
      </c>
      <c r="G164" s="18" t="str">
        <f>VLOOKUP(M164,Revistas!$B$2:$H$63996,4,FALSE)</f>
        <v>NO TIENE</v>
      </c>
      <c r="H164" s="18" t="str">
        <f>VLOOKUP(M164,Revistas!$B$2:$H$63996,5,FALSE)</f>
        <v>NO TIENE</v>
      </c>
      <c r="I164" s="18" t="str">
        <f>VLOOKUP(M164,Revistas!$B$2:$H$63996,6,FALSE)</f>
        <v>NO</v>
      </c>
      <c r="J164" s="18" t="s">
        <v>4005</v>
      </c>
      <c r="K164" s="18" t="s">
        <v>4006</v>
      </c>
      <c r="L164" s="18">
        <v>0</v>
      </c>
      <c r="M164" s="18" t="s">
        <v>4002</v>
      </c>
      <c r="N164" s="18"/>
      <c r="O164" s="18">
        <v>2017</v>
      </c>
      <c r="P164" s="18">
        <v>70</v>
      </c>
      <c r="Q164" s="18">
        <v>2</v>
      </c>
      <c r="R164" s="18">
        <v>170</v>
      </c>
      <c r="S164" s="18">
        <v>174</v>
      </c>
      <c r="T164" s="23">
        <v>28721284</v>
      </c>
    </row>
    <row r="165" spans="1:20" x14ac:dyDescent="0.25">
      <c r="A165" s="17" t="s">
        <v>4296</v>
      </c>
      <c r="B165" s="17" t="s">
        <v>4297</v>
      </c>
      <c r="C165" s="17" t="s">
        <v>4298</v>
      </c>
      <c r="D165" s="18" t="s">
        <v>10</v>
      </c>
      <c r="E165" s="18" t="str">
        <f>VLOOKUP(M165,Revistas!$B$2:$H$63996,2,FALSE)</f>
        <v>NO TIENE</v>
      </c>
      <c r="F165" s="18" t="str">
        <f>VLOOKUP(M165,Revistas!$B$2:$H$63996,3,FALSE)</f>
        <v>NO TIENE</v>
      </c>
      <c r="G165" s="18" t="str">
        <f>VLOOKUP(M165,Revistas!$B$2:$H$63996,4,FALSE)</f>
        <v>NO TIENE</v>
      </c>
      <c r="H165" s="18" t="str">
        <f>VLOOKUP(M165,Revistas!$B$2:$H$63996,5,FALSE)</f>
        <v>NO TIENE</v>
      </c>
      <c r="I165" s="18" t="str">
        <f>VLOOKUP(M165,Revistas!$B$2:$H$63996,6,FALSE)</f>
        <v>NO</v>
      </c>
      <c r="J165" s="18" t="s">
        <v>4299</v>
      </c>
      <c r="K165" s="18" t="s">
        <v>4300</v>
      </c>
      <c r="L165" s="18">
        <v>0</v>
      </c>
      <c r="M165" s="18" t="s">
        <v>4301</v>
      </c>
      <c r="N165" s="18" t="s">
        <v>344</v>
      </c>
      <c r="O165" s="18">
        <v>2017</v>
      </c>
      <c r="P165" s="18">
        <v>5</v>
      </c>
      <c r="Q165" s="18">
        <v>1</v>
      </c>
      <c r="R165" s="18">
        <v>28</v>
      </c>
      <c r="S165" s="18">
        <v>39</v>
      </c>
      <c r="T165" s="23">
        <v>28116328</v>
      </c>
    </row>
    <row r="166" spans="1:20" x14ac:dyDescent="0.25">
      <c r="A166" s="17" t="s">
        <v>5369</v>
      </c>
      <c r="B166" s="17" t="s">
        <v>5368</v>
      </c>
      <c r="C166" s="17" t="s">
        <v>5370</v>
      </c>
      <c r="D166" s="18" t="s">
        <v>10</v>
      </c>
      <c r="E166" s="18" t="str">
        <f>VLOOKUP(M166,Revistas!$B$2:$H$63996,2,FALSE)</f>
        <v>NO TIENE</v>
      </c>
      <c r="F166" s="18" t="str">
        <f>VLOOKUP(M166,Revistas!$B$2:$H$63996,3,FALSE)</f>
        <v>NO TIENE</v>
      </c>
      <c r="G166" s="18" t="str">
        <f>VLOOKUP(M166,Revistas!$B$2:$H$63996,4,FALSE)</f>
        <v>NO TIENE</v>
      </c>
      <c r="H166" s="18" t="str">
        <f>VLOOKUP(M166,Revistas!$B$2:$H$63996,5,FALSE)</f>
        <v>NO TIENE</v>
      </c>
      <c r="I166" s="18" t="str">
        <f>VLOOKUP(M166,Revistas!$B$2:$H$63996,6,FALSE)</f>
        <v>NO</v>
      </c>
      <c r="J166" s="18" t="s">
        <v>5372</v>
      </c>
      <c r="K166" s="18"/>
      <c r="L166" s="18" t="s">
        <v>586</v>
      </c>
      <c r="M166" s="18" t="s">
        <v>5373</v>
      </c>
      <c r="N166" s="18" t="s">
        <v>3341</v>
      </c>
      <c r="O166" s="18">
        <v>2017</v>
      </c>
      <c r="P166" s="18">
        <v>8</v>
      </c>
      <c r="Q166" s="18">
        <v>4</v>
      </c>
      <c r="R166" s="18" t="s">
        <v>5371</v>
      </c>
      <c r="S166" s="18"/>
      <c r="T166" s="23">
        <v>29062214</v>
      </c>
    </row>
    <row r="167" spans="1:20" x14ac:dyDescent="0.25">
      <c r="A167" s="17" t="s">
        <v>3075</v>
      </c>
      <c r="B167" s="17" t="s">
        <v>3076</v>
      </c>
      <c r="C167" s="17" t="s">
        <v>3077</v>
      </c>
      <c r="D167" s="18" t="s">
        <v>10</v>
      </c>
      <c r="E167" s="18">
        <f>VLOOKUP(M167,Revistas!$B$2:$H$63996,2,FALSE)</f>
        <v>3.6110000000000002</v>
      </c>
      <c r="F167" s="18" t="str">
        <f>VLOOKUP(M167,Revistas!$B$2:$H$63996,3,FALSE)</f>
        <v>Q1</v>
      </c>
      <c r="G167" s="18" t="str">
        <f>VLOOKUP(M167,Revistas!$B$2:$H$63996,4,FALSE)</f>
        <v>PHYSIOLOGY - SCIE;</v>
      </c>
      <c r="H167" s="18" t="str">
        <f>VLOOKUP(M167,Revistas!$B$2:$H$63996,5,FALSE)</f>
        <v>17/84</v>
      </c>
      <c r="I167" s="18" t="str">
        <f>VLOOKUP(M167,Revistas!$B$2:$H$63996,6,FALSE)</f>
        <v>NO</v>
      </c>
      <c r="J167" s="18" t="s">
        <v>3078</v>
      </c>
      <c r="K167" s="18" t="s">
        <v>3079</v>
      </c>
      <c r="L167" s="18">
        <v>1</v>
      </c>
      <c r="M167" s="18" t="s">
        <v>3080</v>
      </c>
      <c r="N167" s="18" t="s">
        <v>35</v>
      </c>
      <c r="O167" s="18">
        <v>2017</v>
      </c>
      <c r="P167" s="18">
        <v>312</v>
      </c>
      <c r="Q167" s="18">
        <v>4</v>
      </c>
      <c r="R167" s="18" t="s">
        <v>3081</v>
      </c>
      <c r="S167" s="18" t="s">
        <v>3082</v>
      </c>
      <c r="T167" s="23">
        <v>28077371</v>
      </c>
    </row>
    <row r="168" spans="1:20" x14ac:dyDescent="0.25">
      <c r="A168" s="17" t="s">
        <v>1846</v>
      </c>
      <c r="B168" s="17" t="s">
        <v>1847</v>
      </c>
      <c r="C168" s="17" t="s">
        <v>181</v>
      </c>
      <c r="D168" s="18" t="s">
        <v>356</v>
      </c>
      <c r="E168" s="18">
        <f>VLOOKUP(M168,Revistas!$B$2:$H$63996,2,FALSE)</f>
        <v>4.2590000000000003</v>
      </c>
      <c r="F168" s="18" t="str">
        <f>VLOOKUP(M168,Revistas!$B$2:$H$63996,3,FALSE)</f>
        <v>Q1</v>
      </c>
      <c r="G168" s="18" t="str">
        <f>VLOOKUP(M168,Revistas!$B$2:$H$63996,4,FALSE)</f>
        <v>MULTIDISCIPLINARY SCIENCES</v>
      </c>
      <c r="H168" s="18" t="str">
        <f>VLOOKUP(M168,Revistas!$B$2:$H$63996,5,FALSE)</f>
        <v>10 DE 64</v>
      </c>
      <c r="I168" s="18" t="str">
        <f>VLOOKUP(M168,Revistas!$B$2:$H$63996,6,FALSE)</f>
        <v>NO</v>
      </c>
      <c r="J168" s="18" t="s">
        <v>1848</v>
      </c>
      <c r="K168" s="18"/>
      <c r="L168" s="18">
        <v>0</v>
      </c>
      <c r="M168" s="18" t="s">
        <v>184</v>
      </c>
      <c r="N168" s="18" t="s">
        <v>1849</v>
      </c>
      <c r="O168" s="18">
        <v>2017</v>
      </c>
      <c r="P168" s="18">
        <v>7</v>
      </c>
      <c r="Q168" s="18"/>
      <c r="R168" s="18"/>
      <c r="S168" s="18">
        <v>46012</v>
      </c>
      <c r="T168" s="23">
        <v>28378796</v>
      </c>
    </row>
    <row r="169" spans="1:20" x14ac:dyDescent="0.25">
      <c r="A169" s="17" t="s">
        <v>4721</v>
      </c>
      <c r="B169" s="17" t="s">
        <v>4722</v>
      </c>
      <c r="C169" s="17" t="s">
        <v>4431</v>
      </c>
      <c r="D169" s="18" t="s">
        <v>10</v>
      </c>
      <c r="E169" s="18">
        <f>VLOOKUP(M169,Revistas!$B$2:$H$63996,2,FALSE)</f>
        <v>2.3530000000000002</v>
      </c>
      <c r="F169" s="18" t="str">
        <f>VLOOKUP(M169,Revistas!$B$2:$H$63996,3,FALSE)</f>
        <v>Q3</v>
      </c>
      <c r="G169" s="18" t="str">
        <f>VLOOKUP(M169,Revistas!$B$2:$H$63996,4,FALSE)</f>
        <v>ONCOLOGY</v>
      </c>
      <c r="H169" s="18" t="str">
        <f>VLOOKUP(M169,Revistas!$B$2:$H$63996,5,FALSE)</f>
        <v>141/217</v>
      </c>
      <c r="I169" s="18" t="str">
        <f>VLOOKUP(M169,Revistas!$B$2:$H$63996,6,FALSE)</f>
        <v>NO</v>
      </c>
      <c r="J169" s="18" t="s">
        <v>4723</v>
      </c>
      <c r="K169" s="18" t="s">
        <v>4724</v>
      </c>
      <c r="L169" s="18">
        <v>4</v>
      </c>
      <c r="M169" s="18" t="s">
        <v>4434</v>
      </c>
      <c r="N169" s="18" t="s">
        <v>62</v>
      </c>
      <c r="O169" s="18">
        <v>2017</v>
      </c>
      <c r="P169" s="18">
        <v>19</v>
      </c>
      <c r="Q169" s="18">
        <v>2</v>
      </c>
      <c r="R169" s="18">
        <v>236</v>
      </c>
      <c r="S169" s="18">
        <v>250</v>
      </c>
      <c r="T169" s="23">
        <v>27443415</v>
      </c>
    </row>
    <row r="170" spans="1:20" x14ac:dyDescent="0.25">
      <c r="A170" s="17" t="s">
        <v>4640</v>
      </c>
      <c r="B170" s="17" t="s">
        <v>4641</v>
      </c>
      <c r="C170" s="17" t="s">
        <v>4642</v>
      </c>
      <c r="D170" s="18" t="s">
        <v>210</v>
      </c>
      <c r="E170" s="18">
        <f>VLOOKUP(M170,Revistas!$B$2:$H$63996,2,FALSE)</f>
        <v>2.6080000000000001</v>
      </c>
      <c r="F170" s="18" t="str">
        <f>VLOOKUP(M170,Revistas!$B$2:$H$63996,3,FALSE)</f>
        <v>Q3</v>
      </c>
      <c r="G170" s="18" t="str">
        <f>VLOOKUP(M170,Revistas!$B$2:$H$63996,4,FALSE)</f>
        <v>ONCOLOGY - SCIE</v>
      </c>
      <c r="H170" s="18" t="str">
        <f>VLOOKUP(M170,Revistas!$B$2:$H$63996,5,FALSE)</f>
        <v>129/217</v>
      </c>
      <c r="I170" s="18" t="str">
        <f>VLOOKUP(M170,Revistas!$B$2:$H$63996,6,FALSE)</f>
        <v>NO</v>
      </c>
      <c r="J170" s="18" t="s">
        <v>4643</v>
      </c>
      <c r="K170" s="18" t="s">
        <v>4644</v>
      </c>
      <c r="L170" s="18">
        <v>0</v>
      </c>
      <c r="M170" s="18" t="s">
        <v>4645</v>
      </c>
      <c r="N170" s="18" t="s">
        <v>94</v>
      </c>
      <c r="O170" s="18">
        <v>2017</v>
      </c>
      <c r="P170" s="18">
        <v>19</v>
      </c>
      <c r="Q170" s="18">
        <v>11</v>
      </c>
      <c r="R170" s="18"/>
      <c r="S170" s="18">
        <v>72</v>
      </c>
      <c r="T170" s="23">
        <v>28920153</v>
      </c>
    </row>
    <row r="171" spans="1:20" x14ac:dyDescent="0.25">
      <c r="A171" s="17" t="s">
        <v>4674</v>
      </c>
      <c r="B171" s="17" t="s">
        <v>4675</v>
      </c>
      <c r="C171" s="17" t="s">
        <v>3847</v>
      </c>
      <c r="D171" s="18" t="s">
        <v>26</v>
      </c>
      <c r="E171" s="18">
        <f>VLOOKUP(M171,Revistas!$B$2:$H$63996,2,FALSE)</f>
        <v>11.855</v>
      </c>
      <c r="F171" s="18" t="str">
        <f>VLOOKUP(M171,Revistas!$B$2:$H$63996,3,FALSE)</f>
        <v>Q1</v>
      </c>
      <c r="G171" s="18" t="str">
        <f>VLOOKUP(M171,Revistas!$B$2:$H$63996,4,FALSE)</f>
        <v>ONCOLOGY</v>
      </c>
      <c r="H171" s="18" t="str">
        <f>VLOOKUP(M171,Revistas!$B$2:$H$63996,5,FALSE)</f>
        <v>10/217</v>
      </c>
      <c r="I171" s="18" t="str">
        <f>VLOOKUP(M171,Revistas!$B$2:$H$63996,6,FALSE)</f>
        <v>SI</v>
      </c>
      <c r="J171" s="18" t="s">
        <v>4676</v>
      </c>
      <c r="K171" s="18"/>
      <c r="L171" s="18">
        <v>0</v>
      </c>
      <c r="M171" s="18" t="s">
        <v>3849</v>
      </c>
      <c r="N171" s="18" t="s">
        <v>154</v>
      </c>
      <c r="O171" s="18">
        <v>2017</v>
      </c>
      <c r="P171" s="18">
        <v>28</v>
      </c>
      <c r="Q171" s="18"/>
      <c r="R171" s="18"/>
      <c r="S171" s="18"/>
    </row>
    <row r="172" spans="1:20" x14ac:dyDescent="0.25">
      <c r="A172" s="17" t="s">
        <v>730</v>
      </c>
      <c r="B172" s="17" t="s">
        <v>731</v>
      </c>
      <c r="C172" s="17" t="s">
        <v>674</v>
      </c>
      <c r="D172" s="18" t="s">
        <v>274</v>
      </c>
      <c r="E172" s="18">
        <f>VLOOKUP(M172,Revistas!$B$2:$H$63996,2,FALSE)</f>
        <v>4.4850000000000003</v>
      </c>
      <c r="F172" s="18" t="str">
        <f>VLOOKUP(M172,Revistas!$B$2:$H$63996,3,FALSE)</f>
        <v>Q2</v>
      </c>
      <c r="G172" s="18" t="str">
        <f>VLOOKUP(M172,Revistas!$B$2:$H$63996,4,FALSE)</f>
        <v>CARDIAC &amp; CARDIOVASCULAR SYSTEM</v>
      </c>
      <c r="H172" s="18" t="str">
        <f>VLOOKUP(M172,Revistas!$B$2:$H$63996,5,FALSE)</f>
        <v>33/126</v>
      </c>
      <c r="I172" s="18" t="str">
        <f>VLOOKUP(M172,Revistas!$B$2:$H$63996,6,FALSE)</f>
        <v>NO</v>
      </c>
      <c r="J172" s="18" t="s">
        <v>732</v>
      </c>
      <c r="K172" s="18" t="s">
        <v>733</v>
      </c>
      <c r="L172" s="18">
        <v>0</v>
      </c>
      <c r="M172" s="18" t="s">
        <v>677</v>
      </c>
      <c r="N172" s="18" t="s">
        <v>29</v>
      </c>
      <c r="O172" s="18">
        <v>2017</v>
      </c>
      <c r="P172" s="18">
        <v>70</v>
      </c>
      <c r="Q172" s="18">
        <v>7</v>
      </c>
      <c r="R172" s="18">
        <v>596</v>
      </c>
      <c r="S172" s="18">
        <v>598</v>
      </c>
    </row>
    <row r="173" spans="1:20" x14ac:dyDescent="0.25">
      <c r="A173" s="17" t="s">
        <v>2669</v>
      </c>
      <c r="B173" s="17" t="s">
        <v>2670</v>
      </c>
      <c r="C173" s="17" t="s">
        <v>195</v>
      </c>
      <c r="D173" s="18" t="s">
        <v>10</v>
      </c>
      <c r="E173" s="18">
        <f>VLOOKUP(M173,Revistas!$B$2:$H$63996,2,FALSE)</f>
        <v>1.1399999999999999</v>
      </c>
      <c r="F173" s="18" t="str">
        <f>VLOOKUP(M173,Revistas!$B$2:$H$63996,3,FALSE)</f>
        <v>Q3</v>
      </c>
      <c r="G173" s="18" t="str">
        <f>VLOOKUP(M173,Revistas!$B$2:$H$63996,4,FALSE)</f>
        <v>PEDIATRICS - SCIE</v>
      </c>
      <c r="H173" s="18" t="str">
        <f>VLOOKUP(M173,Revistas!$B$2:$H$63996,5,FALSE)</f>
        <v>88/121/</v>
      </c>
      <c r="I173" s="18" t="str">
        <f>VLOOKUP(M173,Revistas!$B$2:$H$63996,6,FALSE)</f>
        <v>NO</v>
      </c>
      <c r="J173" s="18" t="s">
        <v>2671</v>
      </c>
      <c r="K173" s="18" t="s">
        <v>2672</v>
      </c>
      <c r="L173" s="18">
        <v>0</v>
      </c>
      <c r="M173" s="18" t="s">
        <v>198</v>
      </c>
      <c r="N173" s="18" t="s">
        <v>344</v>
      </c>
      <c r="O173" s="18">
        <v>2017</v>
      </c>
      <c r="P173" s="18">
        <v>86</v>
      </c>
      <c r="Q173" s="18">
        <v>1</v>
      </c>
      <c r="R173" s="18">
        <v>20</v>
      </c>
      <c r="S173" s="18">
        <v>27</v>
      </c>
    </row>
    <row r="174" spans="1:20" x14ac:dyDescent="0.25">
      <c r="A174" s="17" t="s">
        <v>3706</v>
      </c>
      <c r="B174" s="17" t="s">
        <v>3707</v>
      </c>
      <c r="C174" s="17" t="s">
        <v>3708</v>
      </c>
      <c r="D174" s="18" t="s">
        <v>10</v>
      </c>
      <c r="E174" s="18">
        <f>VLOOKUP(M174,Revistas!$B$2:$H$63996,2,FALSE)</f>
        <v>0.92500000000000004</v>
      </c>
      <c r="F174" s="18" t="str">
        <f>VLOOKUP(M174,Revistas!$B$2:$H$63996,3,FALSE)</f>
        <v>Q4</v>
      </c>
      <c r="G174" s="18" t="str">
        <f>VLOOKUP(M174,Revistas!$B$2:$H$63996,4,FALSE)</f>
        <v>OBSTETRICS &amp; GYNECOLOGY - SCIE</v>
      </c>
      <c r="H174" s="18" t="str">
        <f>VLOOKUP(M174,Revistas!$B$2:$H$63996,5,FALSE)</f>
        <v>73/80</v>
      </c>
      <c r="I174" s="18" t="str">
        <f>VLOOKUP(M174,Revistas!$B$2:$H$63996,6,FALSE)</f>
        <v>NO</v>
      </c>
      <c r="J174" s="18" t="s">
        <v>3709</v>
      </c>
      <c r="K174" s="18" t="s">
        <v>3710</v>
      </c>
      <c r="L174" s="18">
        <v>1</v>
      </c>
      <c r="M174" s="18" t="s">
        <v>3711</v>
      </c>
      <c r="N174" s="18" t="s">
        <v>35</v>
      </c>
      <c r="O174" s="18">
        <v>2017</v>
      </c>
      <c r="P174" s="18">
        <v>56</v>
      </c>
      <c r="Q174" s="18">
        <v>2</v>
      </c>
      <c r="R174" s="18">
        <v>243</v>
      </c>
      <c r="S174" s="18">
        <v>246</v>
      </c>
      <c r="T174" s="23">
        <v>28420517</v>
      </c>
    </row>
    <row r="175" spans="1:20" x14ac:dyDescent="0.25">
      <c r="A175" s="17" t="s">
        <v>4530</v>
      </c>
      <c r="B175" s="17" t="s">
        <v>4531</v>
      </c>
      <c r="C175" s="17" t="s">
        <v>1171</v>
      </c>
      <c r="D175" s="18" t="s">
        <v>26</v>
      </c>
      <c r="E175" s="18">
        <f>VLOOKUP(M175,Revistas!$B$2:$H$63996,2,FALSE)</f>
        <v>7.702</v>
      </c>
      <c r="F175" s="18" t="str">
        <f>VLOOKUP(M175,Revistas!$B$2:$H$63996,3,FALSE)</f>
        <v>Q1</v>
      </c>
      <c r="G175" s="18" t="str">
        <f>VLOOKUP(M175,Revistas!$B$2:$H$63996,4,FALSE)</f>
        <v>HEMATOLOGY - SCIE</v>
      </c>
      <c r="H175" s="18" t="str">
        <f>VLOOKUP(M175,Revistas!$B$2:$H$63996,5,FALSE)</f>
        <v>4 de 70</v>
      </c>
      <c r="I175" s="18" t="str">
        <f>VLOOKUP(M175,Revistas!$B$2:$H$63996,6,FALSE)</f>
        <v>SI</v>
      </c>
      <c r="J175" s="18" t="s">
        <v>4532</v>
      </c>
      <c r="K175" s="18"/>
      <c r="L175" s="18">
        <v>0</v>
      </c>
      <c r="M175" s="18" t="s">
        <v>1174</v>
      </c>
      <c r="N175" s="28">
        <v>46174</v>
      </c>
      <c r="O175" s="18">
        <v>2017</v>
      </c>
      <c r="P175" s="18">
        <v>102</v>
      </c>
      <c r="Q175" s="18"/>
      <c r="R175" s="18">
        <v>61</v>
      </c>
      <c r="S175" s="18">
        <v>62</v>
      </c>
    </row>
    <row r="176" spans="1:20" x14ac:dyDescent="0.25">
      <c r="A176" s="17" t="s">
        <v>4488</v>
      </c>
      <c r="B176" s="17" t="s">
        <v>4489</v>
      </c>
      <c r="C176" s="17" t="s">
        <v>4490</v>
      </c>
      <c r="D176" s="18" t="s">
        <v>26</v>
      </c>
      <c r="E176" s="18">
        <f>VLOOKUP(M176,Revistas!$B$2:$H$63996,2,FALSE)</f>
        <v>4.1870000000000003</v>
      </c>
      <c r="F176" s="18" t="str">
        <f>VLOOKUP(M176,Revistas!$B$2:$H$63996,3,FALSE)</f>
        <v>Q1</v>
      </c>
      <c r="G176" s="18" t="str">
        <f>VLOOKUP(M176,Revistas!$B$2:$H$63996,4,FALSE)</f>
        <v>BIOTECHNOLOGY &amp; APPLIED MICROBIOLOGY - SCIE;</v>
      </c>
      <c r="H176" s="18" t="str">
        <f>VLOOKUP(M176,Revistas!$B$2:$H$63996,5,FALSE)</f>
        <v>26/160</v>
      </c>
      <c r="I176" s="18" t="str">
        <f>VLOOKUP(M176,Revistas!$B$2:$H$63996,6,FALSE)</f>
        <v>NO</v>
      </c>
      <c r="J176" s="18" t="s">
        <v>4491</v>
      </c>
      <c r="K176" s="18"/>
      <c r="L176" s="18">
        <v>0</v>
      </c>
      <c r="M176" s="18" t="s">
        <v>4492</v>
      </c>
      <c r="N176" s="18" t="s">
        <v>14</v>
      </c>
      <c r="O176" s="18">
        <v>2017</v>
      </c>
      <c r="P176" s="18">
        <v>28</v>
      </c>
      <c r="Q176" s="18">
        <v>12</v>
      </c>
      <c r="R176" s="18" t="s">
        <v>4493</v>
      </c>
      <c r="S176" s="18" t="s">
        <v>4493</v>
      </c>
    </row>
    <row r="177" spans="1:20" x14ac:dyDescent="0.25">
      <c r="A177" s="17" t="s">
        <v>3234</v>
      </c>
      <c r="B177" s="17" t="s">
        <v>3235</v>
      </c>
      <c r="C177" s="17" t="s">
        <v>3236</v>
      </c>
      <c r="D177" s="18" t="s">
        <v>10</v>
      </c>
      <c r="E177" s="18" t="str">
        <f>VLOOKUP(M177,Revistas!$B$2:$H$63996,2,FALSE)</f>
        <v>NO TIENE</v>
      </c>
      <c r="F177" s="18" t="str">
        <f>VLOOKUP(M177,Revistas!$B$2:$H$63996,3,FALSE)</f>
        <v>NO TIENE</v>
      </c>
      <c r="G177" s="18" t="str">
        <f>VLOOKUP(M177,Revistas!$B$2:$H$63996,4,FALSE)</f>
        <v>NO TIENE</v>
      </c>
      <c r="H177" s="18" t="str">
        <f>VLOOKUP(M177,Revistas!$B$2:$H$63996,5,FALSE)</f>
        <v>NO TIENE</v>
      </c>
      <c r="I177" s="18" t="str">
        <f>VLOOKUP(M177,Revistas!$B$2:$H$63996,6,FALSE)</f>
        <v>NO</v>
      </c>
      <c r="J177" s="18" t="s">
        <v>3237</v>
      </c>
      <c r="K177" s="18" t="s">
        <v>3238</v>
      </c>
      <c r="L177" s="18">
        <v>0</v>
      </c>
      <c r="M177" s="18" t="s">
        <v>3239</v>
      </c>
      <c r="N177" s="18" t="s">
        <v>344</v>
      </c>
      <c r="O177" s="18">
        <v>2017</v>
      </c>
      <c r="P177" s="18">
        <v>5</v>
      </c>
      <c r="Q177" s="18">
        <v>1</v>
      </c>
      <c r="R177" s="18">
        <v>99</v>
      </c>
      <c r="S177" s="18">
        <v>111</v>
      </c>
    </row>
    <row r="178" spans="1:20" x14ac:dyDescent="0.25">
      <c r="A178" s="17" t="s">
        <v>2240</v>
      </c>
      <c r="B178" s="17" t="s">
        <v>2241</v>
      </c>
      <c r="C178" s="17" t="s">
        <v>2242</v>
      </c>
      <c r="D178" s="18" t="s">
        <v>10</v>
      </c>
      <c r="E178" s="18">
        <f>VLOOKUP(M178,Revistas!$B$2:$H$63996,2,FALSE)</f>
        <v>5.34</v>
      </c>
      <c r="F178" s="18" t="str">
        <f>VLOOKUP(M178,Revistas!$B$2:$H$63996,3,FALSE)</f>
        <v>Q2</v>
      </c>
      <c r="G178" s="18" t="str">
        <f>VLOOKUP(M178,Revistas!$B$2:$H$63996,4,FALSE)</f>
        <v>BIOCHEMISTRY &amp; MOLECULAR BIOLOGY</v>
      </c>
      <c r="H178" s="18" t="str">
        <f>VLOOKUP(M178,Revistas!$B$2:$H$63996,5,FALSE)</f>
        <v>46/286</v>
      </c>
      <c r="I178" s="18" t="str">
        <f>VLOOKUP(M178,Revistas!$B$2:$H$63996,6,FALSE)</f>
        <v>NO</v>
      </c>
      <c r="J178" s="18" t="s">
        <v>2243</v>
      </c>
      <c r="K178" s="18" t="s">
        <v>2244</v>
      </c>
      <c r="L178" s="18">
        <v>1</v>
      </c>
      <c r="M178" s="18" t="s">
        <v>2245</v>
      </c>
      <c r="N178" s="28">
        <v>42125</v>
      </c>
      <c r="O178" s="18">
        <v>2017</v>
      </c>
      <c r="P178" s="18">
        <v>26</v>
      </c>
      <c r="Q178" s="18">
        <v>10</v>
      </c>
      <c r="R178" s="18">
        <v>1900</v>
      </c>
      <c r="S178" s="18">
        <v>1914</v>
      </c>
      <c r="T178" s="23">
        <v>28369633</v>
      </c>
    </row>
    <row r="179" spans="1:20" x14ac:dyDescent="0.25">
      <c r="A179" s="17" t="s">
        <v>4034</v>
      </c>
      <c r="B179" s="17" t="s">
        <v>4033</v>
      </c>
      <c r="C179" s="17" t="s">
        <v>4035</v>
      </c>
      <c r="D179" s="18" t="s">
        <v>10</v>
      </c>
      <c r="E179" s="18">
        <f>VLOOKUP(M179,Revistas!$B$2:$H$63996,2,FALSE)</f>
        <v>0.32300000000000001</v>
      </c>
      <c r="F179" s="18" t="str">
        <f>VLOOKUP(M179,Revistas!$B$2:$H$63996,3,FALSE)</f>
        <v>Q4</v>
      </c>
      <c r="G179" s="18" t="str">
        <f>VLOOKUP(M179,Revistas!$B$2:$H$63996,4,FALSE)</f>
        <v>UROLOGY &amp; NEPHROLOGY - SCIE</v>
      </c>
      <c r="H179" s="18" t="str">
        <f>VLOOKUP(M179,Revistas!$B$2:$H$63996,5,FALSE)</f>
        <v>73/76</v>
      </c>
      <c r="I179" s="18" t="str">
        <f>VLOOKUP(M179,Revistas!$B$2:$H$63996,6,FALSE)</f>
        <v>NO</v>
      </c>
      <c r="J179" s="18" t="s">
        <v>4037</v>
      </c>
      <c r="K179" s="18"/>
      <c r="L179" s="18" t="s">
        <v>586</v>
      </c>
      <c r="M179" s="18" t="s">
        <v>3902</v>
      </c>
      <c r="N179" s="18" t="s">
        <v>2677</v>
      </c>
      <c r="O179" s="18">
        <v>2017</v>
      </c>
      <c r="P179" s="18">
        <v>70</v>
      </c>
      <c r="Q179" s="18">
        <v>10</v>
      </c>
      <c r="R179" s="18" t="s">
        <v>4036</v>
      </c>
      <c r="S179" s="18"/>
      <c r="T179" s="23">
        <v>29205163</v>
      </c>
    </row>
    <row r="180" spans="1:20" x14ac:dyDescent="0.25">
      <c r="A180" s="17" t="s">
        <v>3997</v>
      </c>
      <c r="B180" s="17" t="s">
        <v>3998</v>
      </c>
      <c r="C180" s="17" t="s">
        <v>3999</v>
      </c>
      <c r="D180" s="18" t="s">
        <v>10</v>
      </c>
      <c r="E180" s="18" t="str">
        <f>VLOOKUP(M180,Revistas!$B$2:$H$63996,2,FALSE)</f>
        <v>NO TIENE</v>
      </c>
      <c r="F180" s="18" t="str">
        <f>VLOOKUP(M180,Revistas!$B$2:$H$63996,3,FALSE)</f>
        <v>NO TIENE</v>
      </c>
      <c r="G180" s="18" t="str">
        <f>VLOOKUP(M180,Revistas!$B$2:$H$63996,4,FALSE)</f>
        <v>NO TIENE</v>
      </c>
      <c r="H180" s="18" t="str">
        <f>VLOOKUP(M180,Revistas!$B$2:$H$63996,5,FALSE)</f>
        <v>NO TIENE</v>
      </c>
      <c r="I180" s="18" t="str">
        <f>VLOOKUP(M180,Revistas!$B$2:$H$63996,6,FALSE)</f>
        <v>NO</v>
      </c>
      <c r="J180" s="18" t="s">
        <v>4000</v>
      </c>
      <c r="K180" s="18" t="s">
        <v>4001</v>
      </c>
      <c r="L180" s="18">
        <v>0</v>
      </c>
      <c r="M180" s="18" t="s">
        <v>4002</v>
      </c>
      <c r="N180" s="18"/>
      <c r="O180" s="18">
        <v>2017</v>
      </c>
      <c r="P180" s="18">
        <v>70</v>
      </c>
      <c r="Q180" s="18">
        <v>4</v>
      </c>
      <c r="R180" s="18">
        <v>362</v>
      </c>
      <c r="S180" s="18">
        <v>367</v>
      </c>
    </row>
    <row r="181" spans="1:20" x14ac:dyDescent="0.25">
      <c r="A181" s="17" t="s">
        <v>5007</v>
      </c>
      <c r="B181" s="17" t="s">
        <v>5008</v>
      </c>
      <c r="C181" s="17" t="s">
        <v>5009</v>
      </c>
      <c r="D181" s="18" t="s">
        <v>10</v>
      </c>
      <c r="E181" s="18">
        <f>VLOOKUP(M181,Revistas!$B$2:$H$63996,2,FALSE)</f>
        <v>1.917</v>
      </c>
      <c r="F181" s="18" t="str">
        <f>VLOOKUP(M181,Revistas!$B$2:$H$63996,3,FALSE)</f>
        <v>Q3</v>
      </c>
      <c r="G181" s="18" t="str">
        <f>VLOOKUP(M181,Revistas!$B$2:$H$63996,4,FALSE)</f>
        <v>CHEMISTRY, ANALYTICAL - SCIE</v>
      </c>
      <c r="H181" s="18" t="str">
        <f>VLOOKUP(M181,Revistas!$B$2:$H$63996,5,FALSE)</f>
        <v>42/76</v>
      </c>
      <c r="I181" s="18" t="str">
        <f>VLOOKUP(M181,Revistas!$B$2:$H$63996,6,FALSE)</f>
        <v>NO</v>
      </c>
      <c r="J181" s="18" t="s">
        <v>5010</v>
      </c>
      <c r="K181" s="18" t="s">
        <v>5011</v>
      </c>
      <c r="L181" s="18">
        <v>0</v>
      </c>
      <c r="M181" s="18" t="s">
        <v>5012</v>
      </c>
      <c r="N181" s="18" t="s">
        <v>154</v>
      </c>
      <c r="O181" s="18">
        <v>2017</v>
      </c>
      <c r="P181" s="18">
        <v>36</v>
      </c>
      <c r="Q181" s="18">
        <v>3</v>
      </c>
      <c r="R181" s="18"/>
      <c r="S181" s="18" t="s">
        <v>5013</v>
      </c>
    </row>
    <row r="182" spans="1:20" x14ac:dyDescent="0.25">
      <c r="A182" s="17" t="s">
        <v>2415</v>
      </c>
      <c r="B182" s="17" t="s">
        <v>2416</v>
      </c>
      <c r="C182" s="17" t="s">
        <v>1561</v>
      </c>
      <c r="D182" s="18" t="s">
        <v>10</v>
      </c>
      <c r="E182" s="18">
        <f>VLOOKUP(M182,Revistas!$B$2:$H$63996,2,FALSE)</f>
        <v>5.2919999999999998</v>
      </c>
      <c r="F182" s="18" t="str">
        <f>VLOOKUP(M182,Revistas!$B$2:$H$63996,3,FALSE)</f>
        <v>Q1</v>
      </c>
      <c r="G182" s="18" t="str">
        <f>VLOOKUP(M182,Revistas!$B$2:$H$63996,4,FALSE)</f>
        <v>INFECTIOUS DISEASES - SCIE;</v>
      </c>
      <c r="H182" s="18" t="str">
        <f>VLOOKUP(M182,Revistas!$B$2:$H$63996,5,FALSE)</f>
        <v>8 DE 84</v>
      </c>
      <c r="I182" s="18" t="str">
        <f>VLOOKUP(M182,Revistas!$B$2:$H$63996,6,FALSE)</f>
        <v>SI</v>
      </c>
      <c r="J182" s="18" t="s">
        <v>2417</v>
      </c>
      <c r="K182" s="18" t="s">
        <v>2418</v>
      </c>
      <c r="L182" s="18">
        <v>0</v>
      </c>
      <c r="M182" s="18" t="s">
        <v>1564</v>
      </c>
      <c r="N182" s="18" t="s">
        <v>94</v>
      </c>
      <c r="O182" s="18">
        <v>2017</v>
      </c>
      <c r="P182" s="18">
        <v>23</v>
      </c>
      <c r="Q182" s="18">
        <v>11</v>
      </c>
      <c r="R182" s="18">
        <v>874</v>
      </c>
      <c r="S182" s="18">
        <v>881</v>
      </c>
      <c r="T182" s="23">
        <v>28344164</v>
      </c>
    </row>
    <row r="183" spans="1:20" x14ac:dyDescent="0.25">
      <c r="A183" s="17" t="s">
        <v>521</v>
      </c>
      <c r="B183" s="17" t="s">
        <v>522</v>
      </c>
      <c r="C183" s="17" t="s">
        <v>523</v>
      </c>
      <c r="D183" s="18" t="s">
        <v>10</v>
      </c>
      <c r="E183" s="18">
        <f>VLOOKUP(M183,Revistas!$B$2:$H$63996,2,FALSE)</f>
        <v>3.0049999999999999</v>
      </c>
      <c r="F183" s="18" t="str">
        <f>VLOOKUP(M183,Revistas!$B$2:$H$63996,3,FALSE)</f>
        <v>Q2</v>
      </c>
      <c r="G183" s="18" t="str">
        <f>VLOOKUP(M183,Revistas!$B$2:$H$63996,4,FALSE)</f>
        <v>NEUROSCIENCES - SCIE</v>
      </c>
      <c r="H183" s="18" t="str">
        <f>VLOOKUP(M183,Revistas!$B$2:$H$63996,5,FALSE)</f>
        <v>121/259</v>
      </c>
      <c r="I183" s="18" t="str">
        <f>VLOOKUP(M183,Revistas!$B$2:$H$63996,6,FALSE)</f>
        <v>NO</v>
      </c>
      <c r="J183" s="18" t="s">
        <v>524</v>
      </c>
      <c r="K183" s="18" t="s">
        <v>525</v>
      </c>
      <c r="L183" s="18">
        <v>0</v>
      </c>
      <c r="M183" s="18" t="s">
        <v>526</v>
      </c>
      <c r="N183" s="28">
        <v>46631</v>
      </c>
      <c r="O183" s="18">
        <v>2017</v>
      </c>
      <c r="P183" s="18">
        <v>11</v>
      </c>
      <c r="Q183" s="18"/>
      <c r="R183" s="18"/>
      <c r="S183" s="18">
        <v>69</v>
      </c>
    </row>
    <row r="184" spans="1:20" x14ac:dyDescent="0.25">
      <c r="A184" s="17" t="s">
        <v>2860</v>
      </c>
      <c r="B184" s="17" t="s">
        <v>2861</v>
      </c>
      <c r="C184" s="17" t="s">
        <v>1983</v>
      </c>
      <c r="D184" s="18" t="s">
        <v>10</v>
      </c>
      <c r="E184" s="18">
        <f>VLOOKUP(M184,Revistas!$B$2:$H$63996,2,FALSE)</f>
        <v>10.569000000000001</v>
      </c>
      <c r="F184" s="18" t="str">
        <f>VLOOKUP(M184,Revistas!$B$2:$H$63996,3,FALSE)</f>
        <v>Q1</v>
      </c>
      <c r="G184" s="18" t="str">
        <f>VLOOKUP(M184,Revistas!$B$2:$H$63996,4,FALSE)</f>
        <v>RESPIRATORY SYSTEM - SCIE</v>
      </c>
      <c r="H184" s="18" t="str">
        <f>VLOOKUP(M184,Revistas!$B$2:$H$63996,5,FALSE)</f>
        <v>3 DE 59</v>
      </c>
      <c r="I184" s="18" t="str">
        <f>VLOOKUP(M184,Revistas!$B$2:$H$63996,6,FALSE)</f>
        <v>SI</v>
      </c>
      <c r="J184" s="18" t="s">
        <v>2862</v>
      </c>
      <c r="K184" s="18" t="s">
        <v>2863</v>
      </c>
      <c r="L184" s="18">
        <v>0</v>
      </c>
      <c r="M184" s="18" t="s">
        <v>1986</v>
      </c>
      <c r="N184" s="28">
        <v>37196</v>
      </c>
      <c r="O184" s="18">
        <v>2017</v>
      </c>
      <c r="P184" s="18">
        <v>50</v>
      </c>
      <c r="Q184" s="18">
        <v>5</v>
      </c>
      <c r="R184" s="18"/>
      <c r="S184" s="18">
        <v>1701261</v>
      </c>
      <c r="T184" s="23">
        <v>29146604</v>
      </c>
    </row>
    <row r="185" spans="1:20" x14ac:dyDescent="0.25">
      <c r="A185" s="17" t="s">
        <v>1682</v>
      </c>
      <c r="B185" s="17" t="s">
        <v>1683</v>
      </c>
      <c r="C185" s="17" t="s">
        <v>1673</v>
      </c>
      <c r="D185" s="18" t="s">
        <v>26</v>
      </c>
      <c r="E185" s="18">
        <f>VLOOKUP(M185,Revistas!$B$2:$H$63996,2,FALSE)</f>
        <v>6.9180000000000001</v>
      </c>
      <c r="F185" s="18" t="str">
        <f>VLOOKUP(M185,Revistas!$B$2:$H$63996,3,FALSE)</f>
        <v>Q1</v>
      </c>
      <c r="G185" s="18" t="str">
        <f>VLOOKUP(M185,Revistas!$B$2:$H$63996,4,FALSE)</f>
        <v>RHEUMATOLOGY - SCIE</v>
      </c>
      <c r="H185" s="18" t="str">
        <f>VLOOKUP(M185,Revistas!$B$2:$H$63996,5,FALSE)</f>
        <v>30 de 3</v>
      </c>
      <c r="I185" s="18" t="str">
        <f>VLOOKUP(M185,Revistas!$B$2:$H$63996,6,FALSE)</f>
        <v>SI</v>
      </c>
      <c r="J185" s="18" t="s">
        <v>1684</v>
      </c>
      <c r="K185" s="18"/>
      <c r="L185" s="18">
        <v>0</v>
      </c>
      <c r="M185" s="18" t="s">
        <v>1675</v>
      </c>
      <c r="N185" s="18" t="s">
        <v>129</v>
      </c>
      <c r="O185" s="18">
        <v>2017</v>
      </c>
      <c r="P185" s="18">
        <v>69</v>
      </c>
      <c r="Q185" s="18"/>
      <c r="R185" s="18"/>
      <c r="S185" s="18"/>
    </row>
    <row r="186" spans="1:20" x14ac:dyDescent="0.25">
      <c r="A186" s="17" t="s">
        <v>3966</v>
      </c>
      <c r="B186" s="17" t="s">
        <v>3967</v>
      </c>
      <c r="C186" s="17" t="s">
        <v>3968</v>
      </c>
      <c r="D186" s="18" t="s">
        <v>26</v>
      </c>
      <c r="E186" s="18">
        <f>VLOOKUP(M186,Revistas!$B$2:$H$63996,2,FALSE)</f>
        <v>1.9370000000000001</v>
      </c>
      <c r="F186" s="18" t="str">
        <f>VLOOKUP(M186,Revistas!$B$2:$H$63996,3,FALSE)</f>
        <v>Q3</v>
      </c>
      <c r="G186" s="18" t="str">
        <f>VLOOKUP(M186,Revistas!$B$2:$H$63996,4,FALSE)</f>
        <v>ONCOLOGY</v>
      </c>
      <c r="H186" s="18" t="str">
        <f>VLOOKUP(M186,Revistas!$B$2:$H$63996,5,FALSE)</f>
        <v>160/217</v>
      </c>
      <c r="I186" s="18" t="str">
        <f>VLOOKUP(M186,Revistas!$B$2:$H$63996,6,FALSE)</f>
        <v>NO</v>
      </c>
      <c r="J186" s="18" t="s">
        <v>3969</v>
      </c>
      <c r="K186" s="18"/>
      <c r="L186" s="18">
        <v>0</v>
      </c>
      <c r="M186" s="18" t="s">
        <v>3970</v>
      </c>
      <c r="N186" s="18" t="s">
        <v>35</v>
      </c>
      <c r="O186" s="18">
        <v>2017</v>
      </c>
      <c r="P186" s="18">
        <v>37</v>
      </c>
      <c r="Q186" s="18">
        <v>4</v>
      </c>
      <c r="R186" s="18">
        <v>2090</v>
      </c>
      <c r="S186" s="18">
        <v>2090</v>
      </c>
    </row>
    <row r="187" spans="1:20" x14ac:dyDescent="0.25">
      <c r="A187" s="17" t="s">
        <v>4039</v>
      </c>
      <c r="B187" s="17" t="s">
        <v>4038</v>
      </c>
      <c r="C187" s="17" t="s">
        <v>4040</v>
      </c>
      <c r="D187" s="18" t="s">
        <v>10</v>
      </c>
      <c r="E187" s="18">
        <f>VLOOKUP(M187,Revistas!$B$2:$H$63996,2,FALSE)</f>
        <v>0.98399999999999999</v>
      </c>
      <c r="F187" s="18" t="str">
        <f>VLOOKUP(M187,Revistas!$B$2:$H$63996,3,FALSE)</f>
        <v>Q4</v>
      </c>
      <c r="G187" s="18" t="str">
        <f>VLOOKUP(M187,Revistas!$B$2:$H$63996,4,FALSE)</f>
        <v>UROLOGY &amp; NEPHROLOGY - SCIE</v>
      </c>
      <c r="H187" s="18" t="str">
        <f>VLOOKUP(M187,Revistas!$B$2:$H$63996,5,FALSE)</f>
        <v>64/77</v>
      </c>
      <c r="I187" s="18" t="str">
        <f>VLOOKUP(M187,Revistas!$B$2:$H$63996,6,FALSE)</f>
        <v>NO</v>
      </c>
      <c r="J187" s="18" t="s">
        <v>4042</v>
      </c>
      <c r="K187" s="18"/>
      <c r="L187" s="18" t="s">
        <v>586</v>
      </c>
      <c r="M187" s="18" t="s">
        <v>4043</v>
      </c>
      <c r="N187" s="18" t="s">
        <v>2677</v>
      </c>
      <c r="O187" s="18">
        <v>2017</v>
      </c>
      <c r="P187" s="18">
        <v>69</v>
      </c>
      <c r="Q187" s="18">
        <v>6</v>
      </c>
      <c r="R187" s="18" t="s">
        <v>4041</v>
      </c>
      <c r="S187" s="18"/>
      <c r="T187" s="23">
        <v>29094851</v>
      </c>
    </row>
    <row r="188" spans="1:20" x14ac:dyDescent="0.25">
      <c r="A188" s="17" t="s">
        <v>1652</v>
      </c>
      <c r="B188" s="17" t="s">
        <v>1653</v>
      </c>
      <c r="C188" s="17" t="s">
        <v>1654</v>
      </c>
      <c r="D188" s="18" t="s">
        <v>10</v>
      </c>
      <c r="E188" s="18">
        <f>VLOOKUP(M188,Revistas!$B$2:$H$63996,2,FALSE)</f>
        <v>1.8240000000000001</v>
      </c>
      <c r="F188" s="18" t="str">
        <f>VLOOKUP(M188,Revistas!$B$2:$H$63996,3,FALSE)</f>
        <v>Q3</v>
      </c>
      <c r="G188" s="18" t="str">
        <f>VLOOKUP(M188,Revistas!$B$2:$H$63996,4,FALSE)</f>
        <v>RHEUMATOLOGY - SCIE</v>
      </c>
      <c r="H188" s="18" t="str">
        <f>VLOOKUP(M188,Revistas!$B$2:$H$63996,5,FALSE)</f>
        <v>21 DE 30</v>
      </c>
      <c r="I188" s="18" t="str">
        <f>VLOOKUP(M188,Revistas!$B$2:$H$63996,6,FALSE)</f>
        <v>NO</v>
      </c>
      <c r="J188" s="18" t="s">
        <v>1655</v>
      </c>
      <c r="K188" s="18" t="s">
        <v>1656</v>
      </c>
      <c r="L188" s="18">
        <v>0</v>
      </c>
      <c r="M188" s="18" t="s">
        <v>1657</v>
      </c>
      <c r="N188" s="18" t="s">
        <v>14</v>
      </c>
      <c r="O188" s="18">
        <v>2017</v>
      </c>
      <c r="P188" s="18">
        <v>37</v>
      </c>
      <c r="Q188" s="18">
        <v>12</v>
      </c>
      <c r="R188" s="18">
        <v>2043</v>
      </c>
      <c r="S188" s="18">
        <v>2047</v>
      </c>
      <c r="T188" s="23">
        <v>28905097</v>
      </c>
    </row>
    <row r="189" spans="1:20" x14ac:dyDescent="0.25">
      <c r="A189" s="17" t="s">
        <v>3118</v>
      </c>
      <c r="B189" s="17" t="s">
        <v>3119</v>
      </c>
      <c r="C189" s="17" t="s">
        <v>3120</v>
      </c>
      <c r="D189" s="18" t="s">
        <v>210</v>
      </c>
      <c r="E189" s="18">
        <f>VLOOKUP(M189,Revistas!$B$2:$H$63996,2,FALSE)</f>
        <v>1.9390000000000001</v>
      </c>
      <c r="F189" s="18" t="str">
        <f>VLOOKUP(M189,Revistas!$B$2:$H$63996,3,FALSE)</f>
        <v>Q3</v>
      </c>
      <c r="G189" s="18" t="str">
        <f>VLOOKUP(M189,Revistas!$B$2:$H$63996,4,FALSE)</f>
        <v>UROLOGY &amp; NEPHROLOGY - SCIE</v>
      </c>
      <c r="H189" s="18" t="str">
        <f>VLOOKUP(M189,Revistas!$B$2:$H$63996,5,FALSE)</f>
        <v>39/77</v>
      </c>
      <c r="I189" s="18" t="str">
        <f>VLOOKUP(M189,Revistas!$B$2:$H$63996,6,FALSE)</f>
        <v>NO</v>
      </c>
      <c r="J189" s="18" t="s">
        <v>3121</v>
      </c>
      <c r="K189" s="18" t="s">
        <v>3122</v>
      </c>
      <c r="L189" s="18">
        <v>2</v>
      </c>
      <c r="M189" s="18" t="s">
        <v>3123</v>
      </c>
      <c r="N189" s="18"/>
      <c r="O189" s="18">
        <v>2017</v>
      </c>
      <c r="P189" s="18">
        <v>136</v>
      </c>
      <c r="Q189" s="18">
        <v>4</v>
      </c>
      <c r="R189" s="18">
        <v>263</v>
      </c>
      <c r="S189" s="18">
        <v>267</v>
      </c>
      <c r="T189" s="23">
        <v>27771693</v>
      </c>
    </row>
    <row r="190" spans="1:20" x14ac:dyDescent="0.25">
      <c r="A190" s="17" t="s">
        <v>3069</v>
      </c>
      <c r="B190" s="17" t="s">
        <v>3070</v>
      </c>
      <c r="C190" s="17" t="s">
        <v>3071</v>
      </c>
      <c r="D190" s="18" t="s">
        <v>210</v>
      </c>
      <c r="E190" s="18">
        <f>VLOOKUP(M190,Revistas!$B$2:$H$63996,2,FALSE)</f>
        <v>3.03</v>
      </c>
      <c r="F190" s="18" t="str">
        <f>VLOOKUP(M190,Revistas!$B$2:$H$63996,3,FALSE)</f>
        <v>Q2</v>
      </c>
      <c r="G190" s="18" t="str">
        <f>VLOOKUP(M190,Revistas!$B$2:$H$63996,4,FALSE)</f>
        <v>TOXICOLOGY - SCIE</v>
      </c>
      <c r="H190" s="18" t="str">
        <f>VLOOKUP(M190,Revistas!$B$2:$H$63996,5,FALSE)</f>
        <v>30/92</v>
      </c>
      <c r="I190" s="18" t="str">
        <f>VLOOKUP(M190,Revistas!$B$2:$H$63996,6,FALSE)</f>
        <v>NO</v>
      </c>
      <c r="J190" s="18" t="s">
        <v>3072</v>
      </c>
      <c r="K190" s="18" t="s">
        <v>3073</v>
      </c>
      <c r="L190" s="18">
        <v>0</v>
      </c>
      <c r="M190" s="18" t="s">
        <v>3074</v>
      </c>
      <c r="N190" s="18" t="s">
        <v>35</v>
      </c>
      <c r="O190" s="18">
        <v>2017</v>
      </c>
      <c r="P190" s="18">
        <v>9</v>
      </c>
      <c r="Q190" s="18">
        <v>4</v>
      </c>
      <c r="R190" s="18"/>
      <c r="S190" s="18">
        <v>114</v>
      </c>
      <c r="T190" s="23">
        <v>28333114</v>
      </c>
    </row>
    <row r="191" spans="1:20" x14ac:dyDescent="0.25">
      <c r="A191" s="17" t="s">
        <v>1007</v>
      </c>
      <c r="B191" s="17" t="s">
        <v>1008</v>
      </c>
      <c r="C191" s="17" t="s">
        <v>1009</v>
      </c>
      <c r="D191" s="18" t="s">
        <v>210</v>
      </c>
      <c r="E191" s="18">
        <f>VLOOKUP(M191,Revistas!$B$2:$H$63996,2,FALSE)</f>
        <v>2.3690000000000002</v>
      </c>
      <c r="F191" s="18" t="str">
        <f>VLOOKUP(M191,Revistas!$B$2:$H$63996,3,FALSE)</f>
        <v>Q1</v>
      </c>
      <c r="G191" s="18" t="str">
        <f>VLOOKUP(M191,Revistas!$B$2:$H$63996,4,FALSE)</f>
        <v>MEDICINA, GENERAL &amp; INTERNAL</v>
      </c>
      <c r="H191" s="18" t="str">
        <f>VLOOKUP(M191,Revistas!$B$2:$H$63996,5,FALSE)</f>
        <v>38/154</v>
      </c>
      <c r="I191" s="18" t="str">
        <f>VLOOKUP(M191,Revistas!$B$2:$H$63996,6,FALSE)</f>
        <v>NO</v>
      </c>
      <c r="J191" s="18" t="s">
        <v>1010</v>
      </c>
      <c r="K191" s="18" t="s">
        <v>1011</v>
      </c>
      <c r="L191" s="18">
        <v>0</v>
      </c>
      <c r="M191" s="18" t="s">
        <v>1012</v>
      </c>
      <c r="N191" s="18" t="s">
        <v>29</v>
      </c>
      <c r="O191" s="18">
        <v>2017</v>
      </c>
      <c r="P191" s="18">
        <v>7</v>
      </c>
      <c r="Q191" s="18">
        <v>7</v>
      </c>
      <c r="R191" s="18"/>
      <c r="S191" s="18" t="s">
        <v>1013</v>
      </c>
      <c r="T191" s="23">
        <v>28760792</v>
      </c>
    </row>
    <row r="192" spans="1:20" x14ac:dyDescent="0.25">
      <c r="A192" s="17" t="s">
        <v>1685</v>
      </c>
      <c r="B192" s="17" t="s">
        <v>1686</v>
      </c>
      <c r="C192" s="17" t="s">
        <v>1673</v>
      </c>
      <c r="D192" s="18" t="s">
        <v>26</v>
      </c>
      <c r="E192" s="18">
        <f>VLOOKUP(M192,Revistas!$B$2:$H$63996,2,FALSE)</f>
        <v>6.9180000000000001</v>
      </c>
      <c r="F192" s="18" t="str">
        <f>VLOOKUP(M192,Revistas!$B$2:$H$63996,3,FALSE)</f>
        <v>Q1</v>
      </c>
      <c r="G192" s="18" t="str">
        <f>VLOOKUP(M192,Revistas!$B$2:$H$63996,4,FALSE)</f>
        <v>RHEUMATOLOGY - SCIE</v>
      </c>
      <c r="H192" s="18" t="str">
        <f>VLOOKUP(M192,Revistas!$B$2:$H$63996,5,FALSE)</f>
        <v>30 de 3</v>
      </c>
      <c r="I192" s="18" t="str">
        <f>VLOOKUP(M192,Revistas!$B$2:$H$63996,6,FALSE)</f>
        <v>SI</v>
      </c>
      <c r="J192" s="18" t="s">
        <v>1687</v>
      </c>
      <c r="K192" s="18"/>
      <c r="L192" s="18">
        <v>0</v>
      </c>
      <c r="M192" s="18" t="s">
        <v>1675</v>
      </c>
      <c r="N192" s="18" t="s">
        <v>129</v>
      </c>
      <c r="O192" s="18">
        <v>2017</v>
      </c>
      <c r="P192" s="18">
        <v>69</v>
      </c>
      <c r="Q192" s="18"/>
      <c r="R192" s="18"/>
      <c r="S192" s="18"/>
    </row>
    <row r="193" spans="1:20" x14ac:dyDescent="0.25">
      <c r="A193" s="17" t="s">
        <v>854</v>
      </c>
      <c r="B193" s="17" t="s">
        <v>855</v>
      </c>
      <c r="C193" s="17" t="s">
        <v>856</v>
      </c>
      <c r="D193" s="18" t="s">
        <v>10</v>
      </c>
      <c r="E193" s="18">
        <f>VLOOKUP(M193,Revistas!$B$2:$H$63996,2,FALSE)</f>
        <v>2.5920000000000001</v>
      </c>
      <c r="F193" s="18" t="str">
        <f>VLOOKUP(M193,Revistas!$B$2:$H$63996,3,FALSE)</f>
        <v>Q2</v>
      </c>
      <c r="G193" s="18" t="str">
        <f>VLOOKUP(M193,Revistas!$B$2:$H$63996,4,FALSE)</f>
        <v>PSYCHIATRY - SCIE;</v>
      </c>
      <c r="H193" s="18" t="str">
        <f>VLOOKUP(M193,Revistas!$B$2:$H$63996,5,FALSE)</f>
        <v>64/142</v>
      </c>
      <c r="I193" s="18" t="str">
        <f>VLOOKUP(M193,Revistas!$B$2:$H$63996,6,FALSE)</f>
        <v>NO</v>
      </c>
      <c r="J193" s="18" t="s">
        <v>857</v>
      </c>
      <c r="K193" s="18" t="s">
        <v>858</v>
      </c>
      <c r="L193" s="18">
        <v>2</v>
      </c>
      <c r="M193" s="18" t="s">
        <v>859</v>
      </c>
      <c r="N193" s="18" t="s">
        <v>62</v>
      </c>
      <c r="O193" s="18">
        <v>2017</v>
      </c>
      <c r="P193" s="18">
        <v>23</v>
      </c>
      <c r="Q193" s="18">
        <v>1</v>
      </c>
      <c r="R193" s="18">
        <v>7</v>
      </c>
      <c r="S193" s="18">
        <v>18</v>
      </c>
    </row>
    <row r="194" spans="1:20" x14ac:dyDescent="0.25">
      <c r="A194" s="17" t="s">
        <v>4469</v>
      </c>
      <c r="B194" s="17" t="s">
        <v>4470</v>
      </c>
      <c r="C194" s="17" t="s">
        <v>4471</v>
      </c>
      <c r="D194" s="18" t="s">
        <v>10</v>
      </c>
      <c r="E194" s="18">
        <f>VLOOKUP(M194,Revistas!$B$2:$H$63996,2,FALSE)</f>
        <v>9.1120000000000001</v>
      </c>
      <c r="F194" s="18" t="str">
        <f>VLOOKUP(M194,Revistas!$B$2:$H$63996,3,FALSE)</f>
        <v>Q1</v>
      </c>
      <c r="G194" s="18" t="str">
        <f>VLOOKUP(M194,Revistas!$B$2:$H$63996,4,FALSE)</f>
        <v>ONCOLOGY</v>
      </c>
      <c r="H194" s="18" t="str">
        <f>VLOOKUP(M194,Revistas!$B$2:$H$63996,5,FALSE)</f>
        <v>15/217</v>
      </c>
      <c r="I194" s="18" t="str">
        <f>VLOOKUP(M194,Revistas!$B$2:$H$63996,6,FALSE)</f>
        <v>SI</v>
      </c>
      <c r="J194" s="18" t="s">
        <v>4472</v>
      </c>
      <c r="K194" s="18" t="s">
        <v>4473</v>
      </c>
      <c r="L194" s="18">
        <v>0</v>
      </c>
      <c r="M194" s="18" t="s">
        <v>4474</v>
      </c>
      <c r="N194" s="28">
        <v>36923</v>
      </c>
      <c r="O194" s="18">
        <v>2017</v>
      </c>
      <c r="P194" s="18">
        <v>77</v>
      </c>
      <c r="Q194" s="18">
        <v>3</v>
      </c>
      <c r="R194" s="18">
        <v>766</v>
      </c>
      <c r="S194" s="18">
        <v>779</v>
      </c>
      <c r="T194" s="23">
        <v>27899379</v>
      </c>
    </row>
    <row r="195" spans="1:20" x14ac:dyDescent="0.25">
      <c r="A195" s="17" t="s">
        <v>4748</v>
      </c>
      <c r="B195" s="17" t="s">
        <v>4749</v>
      </c>
      <c r="C195" s="17" t="s">
        <v>4750</v>
      </c>
      <c r="D195" s="18" t="s">
        <v>26</v>
      </c>
      <c r="E195" s="18">
        <f>VLOOKUP(M195,Revistas!$B$2:$H$63996,2,FALSE)</f>
        <v>3.9020000000000001</v>
      </c>
      <c r="F195" s="18" t="str">
        <f>VLOOKUP(M195,Revistas!$B$2:$H$63996,3,FALSE)</f>
        <v>Q2</v>
      </c>
      <c r="G195" s="18" t="str">
        <f>VLOOKUP(M195,Revistas!$B$2:$H$63996,4,FALSE)</f>
        <v>BIOCHEMISTRY &amp; MOLECULAR BIOLOGY - SCIE</v>
      </c>
      <c r="H195" s="18" t="str">
        <f>VLOOKUP(M195,Revistas!$B$2:$H$63996,5,FALSE)</f>
        <v>82/286</v>
      </c>
      <c r="I195" s="18" t="str">
        <f>VLOOKUP(M195,Revistas!$B$2:$H$63996,6,FALSE)</f>
        <v>NO</v>
      </c>
      <c r="J195" s="18" t="s">
        <v>4751</v>
      </c>
      <c r="K195" s="18"/>
      <c r="L195" s="18">
        <v>0</v>
      </c>
      <c r="M195" s="18" t="s">
        <v>4752</v>
      </c>
      <c r="N195" s="18" t="s">
        <v>154</v>
      </c>
      <c r="O195" s="18">
        <v>2017</v>
      </c>
      <c r="P195" s="18">
        <v>284</v>
      </c>
      <c r="Q195" s="18"/>
      <c r="R195" s="18">
        <v>143</v>
      </c>
      <c r="S195" s="18">
        <v>143</v>
      </c>
    </row>
    <row r="196" spans="1:20" x14ac:dyDescent="0.25">
      <c r="A196" s="17" t="s">
        <v>1617</v>
      </c>
      <c r="B196" s="17" t="s">
        <v>1618</v>
      </c>
      <c r="C196" s="17" t="s">
        <v>1619</v>
      </c>
      <c r="D196" s="18" t="s">
        <v>10</v>
      </c>
      <c r="E196" s="18">
        <f>VLOOKUP(M196,Revistas!$B$2:$H$63996,2,FALSE)</f>
        <v>2.4009999999999998</v>
      </c>
      <c r="F196" s="18" t="str">
        <f>VLOOKUP(M196,Revistas!$B$2:$H$63996,3,FALSE)</f>
        <v>Q3</v>
      </c>
      <c r="G196" s="18" t="str">
        <f>VLOOKUP(M196,Revistas!$B$2:$H$63996,4,FALSE)</f>
        <v>INFECTIOUS DISEASES - SCIE;</v>
      </c>
      <c r="H196" s="18" t="str">
        <f>VLOOKUP(M196,Revistas!$B$2:$H$63996,5,FALSE)</f>
        <v>65/125</v>
      </c>
      <c r="I196" s="18" t="str">
        <f>VLOOKUP(M196,Revistas!$B$2:$H$63996,6,FALSE)</f>
        <v>NO</v>
      </c>
      <c r="J196" s="18" t="s">
        <v>1620</v>
      </c>
      <c r="K196" s="18" t="s">
        <v>1621</v>
      </c>
      <c r="L196" s="18">
        <v>2</v>
      </c>
      <c r="M196" s="18" t="s">
        <v>1622</v>
      </c>
      <c r="N196" s="18" t="s">
        <v>62</v>
      </c>
      <c r="O196" s="18">
        <v>2017</v>
      </c>
      <c r="P196" s="18">
        <v>87</v>
      </c>
      <c r="Q196" s="18">
        <v>2</v>
      </c>
      <c r="R196" s="18">
        <v>112</v>
      </c>
      <c r="S196" s="18">
        <v>117</v>
      </c>
      <c r="T196" s="23">
        <v>27889253</v>
      </c>
    </row>
    <row r="197" spans="1:20" x14ac:dyDescent="0.25">
      <c r="A197" s="17" t="s">
        <v>234</v>
      </c>
      <c r="B197" s="17" t="s">
        <v>235</v>
      </c>
      <c r="C197" s="17" t="s">
        <v>236</v>
      </c>
      <c r="D197" s="18" t="s">
        <v>10</v>
      </c>
      <c r="E197" s="18">
        <f>VLOOKUP(M197,Revistas!$B$2:$H$63996,2,FALSE)</f>
        <v>2.581</v>
      </c>
      <c r="F197" s="18" t="str">
        <f>VLOOKUP(M197,Revistas!$B$2:$H$63996,3,FALSE)</f>
        <v>Q3</v>
      </c>
      <c r="G197" s="18" t="str">
        <f>VLOOKUP(M197,Revistas!$B$2:$H$63996,4,FALSE)</f>
        <v>BIOCHEMISTRY &amp; MOLECULAR BIOLOGY - SCIE;</v>
      </c>
      <c r="H197" s="18" t="str">
        <f>VLOOKUP(M197,Revistas!$B$2:$H$63996,5,FALSE)</f>
        <v>156/290</v>
      </c>
      <c r="I197" s="18" t="str">
        <f>VLOOKUP(M197,Revistas!$B$2:$H$63996,6,FALSE)</f>
        <v>NO</v>
      </c>
      <c r="J197" s="18" t="s">
        <v>237</v>
      </c>
      <c r="K197" s="18" t="s">
        <v>238</v>
      </c>
      <c r="L197" s="18">
        <v>1</v>
      </c>
      <c r="M197" s="18" t="s">
        <v>239</v>
      </c>
      <c r="N197" s="18" t="s">
        <v>226</v>
      </c>
      <c r="O197" s="18">
        <v>2017</v>
      </c>
      <c r="P197" s="18">
        <v>42</v>
      </c>
      <c r="Q197" s="18">
        <v>6</v>
      </c>
      <c r="R197" s="18">
        <v>1621</v>
      </c>
      <c r="S197" s="18">
        <v>1628</v>
      </c>
    </row>
    <row r="198" spans="1:20" x14ac:dyDescent="0.25">
      <c r="A198" s="17" t="s">
        <v>4067</v>
      </c>
      <c r="B198" s="17" t="s">
        <v>4068</v>
      </c>
      <c r="C198" s="17" t="s">
        <v>4069</v>
      </c>
      <c r="D198" s="18" t="s">
        <v>10</v>
      </c>
      <c r="E198" s="18" t="str">
        <f>VLOOKUP(M198,Revistas!$B$2:$H$63996,2,FALSE)</f>
        <v>NO TIENE</v>
      </c>
      <c r="F198" s="18" t="str">
        <f>VLOOKUP(M198,Revistas!$B$2:$H$63996,3,FALSE)</f>
        <v>NO TIENE</v>
      </c>
      <c r="G198" s="18" t="str">
        <f>VLOOKUP(M198,Revistas!$B$2:$H$63996,4,FALSE)</f>
        <v>NO TIENE</v>
      </c>
      <c r="H198" s="18" t="str">
        <f>VLOOKUP(M198,Revistas!$B$2:$H$63996,5,FALSE)</f>
        <v>NO TIENE</v>
      </c>
      <c r="I198" s="18" t="str">
        <f>VLOOKUP(M198,Revistas!$B$2:$H$63996,6,FALSE)</f>
        <v>NO</v>
      </c>
      <c r="J198" s="18" t="s">
        <v>4070</v>
      </c>
      <c r="K198" s="18" t="s">
        <v>4071</v>
      </c>
      <c r="L198" s="18">
        <v>0</v>
      </c>
      <c r="M198" s="18" t="s">
        <v>4072</v>
      </c>
      <c r="N198" s="18" t="s">
        <v>295</v>
      </c>
      <c r="O198" s="18">
        <v>2017</v>
      </c>
      <c r="P198" s="18">
        <v>27</v>
      </c>
      <c r="Q198" s="18">
        <v>2</v>
      </c>
      <c r="R198" s="18">
        <v>125</v>
      </c>
      <c r="S198" s="18">
        <v>131</v>
      </c>
      <c r="T198" s="23">
        <v>28041818</v>
      </c>
    </row>
    <row r="199" spans="1:20" x14ac:dyDescent="0.25">
      <c r="A199" s="17" t="s">
        <v>4567</v>
      </c>
      <c r="B199" s="17" t="s">
        <v>4568</v>
      </c>
      <c r="C199" s="17" t="s">
        <v>4569</v>
      </c>
      <c r="D199" s="18" t="s">
        <v>10</v>
      </c>
      <c r="E199" s="18">
        <f>VLOOKUP(M199,Revistas!$B$2:$H$63996,2,FALSE)</f>
        <v>2.98</v>
      </c>
      <c r="F199" s="18" t="str">
        <f>VLOOKUP(M199,Revistas!$B$2:$H$63996,3,FALSE)</f>
        <v>Q2</v>
      </c>
      <c r="G199" s="18" t="str">
        <f>VLOOKUP(M199,Revistas!$B$2:$H$63996,4,FALSE)</f>
        <v>CLINICAL NEUROLOGY - SCIE;</v>
      </c>
      <c r="H199" s="18" t="str">
        <f>VLOOKUP(M199,Revistas!$B$2:$H$63996,5,FALSE)</f>
        <v>70/194</v>
      </c>
      <c r="I199" s="18" t="str">
        <f>VLOOKUP(M199,Revistas!$B$2:$H$63996,6,FALSE)</f>
        <v>NO</v>
      </c>
      <c r="J199" s="18" t="s">
        <v>4570</v>
      </c>
      <c r="K199" s="18" t="s">
        <v>4571</v>
      </c>
      <c r="L199" s="18">
        <v>6</v>
      </c>
      <c r="M199" s="18" t="s">
        <v>4572</v>
      </c>
      <c r="N199" s="18" t="s">
        <v>344</v>
      </c>
      <c r="O199" s="18">
        <v>2017</v>
      </c>
      <c r="P199" s="18">
        <v>131</v>
      </c>
      <c r="Q199" s="18">
        <v>1</v>
      </c>
      <c r="R199" s="18">
        <v>105</v>
      </c>
      <c r="S199" s="18">
        <v>115</v>
      </c>
      <c r="T199" s="23">
        <v>27655223</v>
      </c>
    </row>
    <row r="200" spans="1:20" x14ac:dyDescent="0.25">
      <c r="A200" s="17" t="s">
        <v>4827</v>
      </c>
      <c r="B200" s="17" t="s">
        <v>4828</v>
      </c>
      <c r="C200" s="17" t="s">
        <v>2310</v>
      </c>
      <c r="D200" s="18" t="s">
        <v>26</v>
      </c>
      <c r="E200" s="18">
        <f>VLOOKUP(M200,Revistas!$B$2:$H$63996,2,FALSE)</f>
        <v>6.2869999999999999</v>
      </c>
      <c r="F200" s="18" t="str">
        <f>VLOOKUP(M200,Revistas!$B$2:$H$63996,3,FALSE)</f>
        <v>Q1</v>
      </c>
      <c r="G200" s="18" t="str">
        <f>VLOOKUP(M200,Revistas!$B$2:$H$63996,4,FALSE)</f>
        <v>DERMATOLOGY - SCIE</v>
      </c>
      <c r="H200" s="18" t="str">
        <f>VLOOKUP(M200,Revistas!$B$2:$H$63996,5,FALSE)</f>
        <v>2 DE 63</v>
      </c>
      <c r="I200" s="18" t="str">
        <f>VLOOKUP(M200,Revistas!$B$2:$H$63996,6,FALSE)</f>
        <v>SI</v>
      </c>
      <c r="J200" s="18" t="s">
        <v>4829</v>
      </c>
      <c r="K200" s="18"/>
      <c r="L200" s="18">
        <v>0</v>
      </c>
      <c r="M200" s="18" t="s">
        <v>2313</v>
      </c>
      <c r="N200" s="18" t="s">
        <v>129</v>
      </c>
      <c r="O200" s="18">
        <v>2017</v>
      </c>
      <c r="P200" s="18">
        <v>137</v>
      </c>
      <c r="Q200" s="18">
        <v>10</v>
      </c>
      <c r="R200" s="18" t="s">
        <v>4830</v>
      </c>
      <c r="S200" s="18" t="s">
        <v>4830</v>
      </c>
    </row>
    <row r="201" spans="1:20" x14ac:dyDescent="0.25">
      <c r="A201" s="17" t="s">
        <v>2632</v>
      </c>
      <c r="B201" s="17" t="s">
        <v>2633</v>
      </c>
      <c r="C201" s="17" t="s">
        <v>2634</v>
      </c>
      <c r="D201" s="18" t="s">
        <v>10</v>
      </c>
      <c r="E201" s="18">
        <f>VLOOKUP(M201,Revistas!$B$2:$H$63996,2,FALSE)</f>
        <v>1.923</v>
      </c>
      <c r="F201" s="18" t="str">
        <f>VLOOKUP(M201,Revistas!$B$2:$H$63996,3,FALSE)</f>
        <v>Q2</v>
      </c>
      <c r="G201" s="18" t="str">
        <f>VLOOKUP(M201,Revistas!$B$2:$H$63996,4,FALSE)</f>
        <v>INTEGRATIVE &amp; COMPLEMENTARY MEDICINE - SCIE;</v>
      </c>
      <c r="H201" s="18" t="str">
        <f>VLOOKUP(M201,Revistas!$B$2:$H$63996,5,FALSE)</f>
        <v>9 DE 26</v>
      </c>
      <c r="I201" s="18" t="str">
        <f>VLOOKUP(M201,Revistas!$B$2:$H$63996,6,FALSE)</f>
        <v>NO</v>
      </c>
      <c r="J201" s="18" t="s">
        <v>2635</v>
      </c>
      <c r="K201" s="18" t="s">
        <v>2636</v>
      </c>
      <c r="L201" s="18">
        <v>1</v>
      </c>
      <c r="M201" s="18" t="s">
        <v>2637</v>
      </c>
      <c r="N201" s="18" t="s">
        <v>14</v>
      </c>
      <c r="O201" s="18">
        <v>2017</v>
      </c>
      <c r="P201" s="18">
        <v>16</v>
      </c>
      <c r="Q201" s="18">
        <v>4</v>
      </c>
      <c r="R201" s="18">
        <v>464</v>
      </c>
      <c r="S201" s="18">
        <v>472</v>
      </c>
      <c r="T201" s="23">
        <v>27903841</v>
      </c>
    </row>
    <row r="202" spans="1:20" x14ac:dyDescent="0.25">
      <c r="A202" s="17" t="s">
        <v>1014</v>
      </c>
      <c r="B202" s="17" t="s">
        <v>1015</v>
      </c>
      <c r="C202" s="17" t="s">
        <v>1016</v>
      </c>
      <c r="D202" s="18" t="s">
        <v>10</v>
      </c>
      <c r="E202" s="18">
        <f>VLOOKUP(M202,Revistas!$B$2:$H$63996,2,FALSE)</f>
        <v>9.5660000000000007</v>
      </c>
      <c r="F202" s="18" t="str">
        <f>VLOOKUP(M202,Revistas!$B$2:$H$63996,3,FALSE)</f>
        <v>Q1</v>
      </c>
      <c r="G202" s="18" t="str">
        <f>VLOOKUP(M202,Revistas!$B$2:$H$63996,4,FALSE)</f>
        <v>GASTROENTEROLOGY &amp; HEPATOLOGY - SCIE</v>
      </c>
      <c r="H202" s="18" t="str">
        <f>VLOOKUP(M202,Revistas!$B$2:$H$63996,5,FALSE)</f>
        <v>6 DE 79</v>
      </c>
      <c r="I202" s="18" t="str">
        <f>VLOOKUP(M202,Revistas!$B$2:$H$63996,6,FALSE)</f>
        <v>SI</v>
      </c>
      <c r="J202" s="18" t="s">
        <v>1017</v>
      </c>
      <c r="K202" s="18" t="s">
        <v>1018</v>
      </c>
      <c r="L202" s="18">
        <v>1</v>
      </c>
      <c r="M202" s="18" t="s">
        <v>1019</v>
      </c>
      <c r="N202" s="18" t="s">
        <v>29</v>
      </c>
      <c r="O202" s="18">
        <v>2017</v>
      </c>
      <c r="P202" s="18">
        <v>112</v>
      </c>
      <c r="Q202" s="18">
        <v>7</v>
      </c>
      <c r="R202" s="18">
        <v>1135</v>
      </c>
      <c r="S202" s="18">
        <v>1143</v>
      </c>
      <c r="T202" s="23">
        <v>28534520</v>
      </c>
    </row>
    <row r="203" spans="1:20" x14ac:dyDescent="0.25">
      <c r="A203" s="17" t="s">
        <v>2257</v>
      </c>
      <c r="B203" s="17" t="s">
        <v>2258</v>
      </c>
      <c r="C203" s="17" t="s">
        <v>486</v>
      </c>
      <c r="D203" s="18" t="s">
        <v>10</v>
      </c>
      <c r="E203" s="18">
        <f>VLOOKUP(M203,Revistas!$B$2:$H$63996,2,FALSE)</f>
        <v>7.5190000000000001</v>
      </c>
      <c r="F203" s="18" t="str">
        <f>VLOOKUP(M203,Revistas!$B$2:$H$63996,3,FALSE)</f>
        <v>Q1</v>
      </c>
      <c r="G203" s="18" t="str">
        <f>VLOOKUP(M203,Revistas!$B$2:$H$63996,4,FALSE)</f>
        <v>ONCOLOGY</v>
      </c>
      <c r="H203" s="18" t="str">
        <f>VLOOKUP(M203,Revistas!$B$2:$H$63996,5,FALSE)</f>
        <v>21/217</v>
      </c>
      <c r="I203" s="18" t="str">
        <f>VLOOKUP(M203,Revistas!$B$2:$H$63996,6,FALSE)</f>
        <v>SI</v>
      </c>
      <c r="J203" s="18" t="s">
        <v>2259</v>
      </c>
      <c r="K203" s="18" t="s">
        <v>2260</v>
      </c>
      <c r="L203" s="18">
        <v>1</v>
      </c>
      <c r="M203" s="18" t="s">
        <v>489</v>
      </c>
      <c r="N203" s="28">
        <v>39845</v>
      </c>
      <c r="O203" s="18">
        <v>2017</v>
      </c>
      <c r="P203" s="18">
        <v>36</v>
      </c>
      <c r="Q203" s="18">
        <v>6</v>
      </c>
      <c r="R203" s="18">
        <v>766</v>
      </c>
      <c r="S203" s="18">
        <v>776</v>
      </c>
      <c r="T203" s="23">
        <v>27375017</v>
      </c>
    </row>
    <row r="204" spans="1:20" x14ac:dyDescent="0.25">
      <c r="A204" s="17" t="s">
        <v>2613</v>
      </c>
      <c r="B204" s="17" t="s">
        <v>2629</v>
      </c>
      <c r="C204" s="17" t="s">
        <v>2626</v>
      </c>
      <c r="D204" s="18" t="s">
        <v>10</v>
      </c>
      <c r="E204" s="18">
        <f>VLOOKUP(M204,Revistas!$B$2:$H$63996,2,FALSE)</f>
        <v>1.1399999999999999</v>
      </c>
      <c r="F204" s="18" t="str">
        <f>VLOOKUP(M204,Revistas!$B$2:$H$63996,3,FALSE)</f>
        <v>Q3</v>
      </c>
      <c r="G204" s="18" t="str">
        <f>VLOOKUP(M204,Revistas!$B$2:$H$63996,4,FALSE)</f>
        <v>PEDIATRICS - SCIE</v>
      </c>
      <c r="H204" s="18" t="str">
        <f>VLOOKUP(M204,Revistas!$B$2:$H$63996,5,FALSE)</f>
        <v>88/121/</v>
      </c>
      <c r="I204" s="18" t="str">
        <f>VLOOKUP(M204,Revistas!$B$2:$H$63996,6,FALSE)</f>
        <v>NO</v>
      </c>
      <c r="J204" s="18" t="s">
        <v>2615</v>
      </c>
      <c r="K204" s="18"/>
      <c r="L204" s="18" t="s">
        <v>586</v>
      </c>
      <c r="M204" s="18" t="s">
        <v>2515</v>
      </c>
      <c r="N204" s="18" t="s">
        <v>2614</v>
      </c>
      <c r="O204" s="18">
        <v>2017</v>
      </c>
      <c r="P204" s="18"/>
      <c r="Q204" s="18"/>
      <c r="R204" s="18"/>
      <c r="S204" s="18"/>
      <c r="T204" s="23">
        <v>28499736</v>
      </c>
    </row>
    <row r="205" spans="1:20" x14ac:dyDescent="0.25">
      <c r="A205" s="17" t="s">
        <v>4541</v>
      </c>
      <c r="B205" s="17" t="s">
        <v>4542</v>
      </c>
      <c r="C205" s="17" t="s">
        <v>4543</v>
      </c>
      <c r="D205" s="18" t="s">
        <v>10</v>
      </c>
      <c r="E205" s="18">
        <f>VLOOKUP(M205,Revistas!$B$2:$H$63996,2,FALSE)</f>
        <v>24.007999999999999</v>
      </c>
      <c r="F205" s="18" t="str">
        <f>VLOOKUP(M205,Revistas!$B$2:$H$63996,3,FALSE)</f>
        <v>Q1</v>
      </c>
      <c r="G205" s="18" t="str">
        <f>VLOOKUP(M205,Revistas!$B$2:$H$63996,4,FALSE)</f>
        <v>ONCOLOGY</v>
      </c>
      <c r="H205" s="18" t="str">
        <f>VLOOKUP(M205,Revistas!$B$2:$H$63996,5,FALSE)</f>
        <v>5/217</v>
      </c>
      <c r="I205" s="18" t="str">
        <f>VLOOKUP(M205,Revistas!$B$2:$H$63996,6,FALSE)</f>
        <v>SI</v>
      </c>
      <c r="J205" s="18" t="s">
        <v>4544</v>
      </c>
      <c r="K205" s="18" t="s">
        <v>4545</v>
      </c>
      <c r="L205" s="18">
        <v>3</v>
      </c>
      <c r="M205" s="18" t="s">
        <v>4546</v>
      </c>
      <c r="N205" s="18" t="s">
        <v>4547</v>
      </c>
      <c r="O205" s="18">
        <v>2017</v>
      </c>
      <c r="P205" s="18">
        <v>35</v>
      </c>
      <c r="Q205" s="18">
        <v>3</v>
      </c>
      <c r="R205" s="18">
        <v>343</v>
      </c>
      <c r="S205" s="18" t="s">
        <v>167</v>
      </c>
      <c r="T205" s="23">
        <v>27918718</v>
      </c>
    </row>
    <row r="206" spans="1:20" x14ac:dyDescent="0.25">
      <c r="A206" s="17" t="s">
        <v>4604</v>
      </c>
      <c r="B206" s="17" t="s">
        <v>4605</v>
      </c>
      <c r="C206" s="17" t="s">
        <v>4606</v>
      </c>
      <c r="D206" s="18" t="s">
        <v>10</v>
      </c>
      <c r="E206" s="18">
        <f>VLOOKUP(M206,Revistas!$B$2:$H$63996,2,FALSE)</f>
        <v>6.1760000000000002</v>
      </c>
      <c r="F206" s="18" t="str">
        <f>VLOOKUP(M206,Revistas!$B$2:$H$63996,3,FALSE)</f>
        <v>Q1</v>
      </c>
      <c r="G206" s="18" t="str">
        <f>VLOOKUP(M206,Revistas!$B$2:$H$63996,4,FALSE)</f>
        <v>ONCOLOGY</v>
      </c>
      <c r="H206" s="18" t="str">
        <f>VLOOKUP(M206,Revistas!$B$2:$H$63996,5,FALSE)</f>
        <v>32/217</v>
      </c>
      <c r="I206" s="18" t="str">
        <f>VLOOKUP(M206,Revistas!$B$2:$H$63996,6,FALSE)</f>
        <v>NO</v>
      </c>
      <c r="J206" s="18" t="s">
        <v>4607</v>
      </c>
      <c r="K206" s="18" t="s">
        <v>4608</v>
      </c>
      <c r="L206" s="18">
        <v>1</v>
      </c>
      <c r="M206" s="18" t="s">
        <v>4609</v>
      </c>
      <c r="N206" s="18" t="s">
        <v>943</v>
      </c>
      <c r="O206" s="18">
        <v>2017</v>
      </c>
      <c r="P206" s="18">
        <v>117</v>
      </c>
      <c r="Q206" s="18">
        <v>12</v>
      </c>
      <c r="R206" s="18">
        <v>1777</v>
      </c>
      <c r="S206" s="18">
        <v>1786</v>
      </c>
      <c r="T206" s="23">
        <v>29123263</v>
      </c>
    </row>
    <row r="207" spans="1:20" x14ac:dyDescent="0.25">
      <c r="A207" s="17" t="s">
        <v>3338</v>
      </c>
      <c r="B207" s="17" t="s">
        <v>3339</v>
      </c>
      <c r="C207" s="17" t="s">
        <v>3330</v>
      </c>
      <c r="D207" s="18" t="s">
        <v>10</v>
      </c>
      <c r="E207" s="18" t="str">
        <f>VLOOKUP(M207,Revistas!$B$2:$H$63996,2,FALSE)</f>
        <v>NO TIENE</v>
      </c>
      <c r="F207" s="18" t="str">
        <f>VLOOKUP(M207,Revistas!$B$2:$H$63996,3,FALSE)</f>
        <v>NO TIENE</v>
      </c>
      <c r="G207" s="18" t="str">
        <f>VLOOKUP(M207,Revistas!$B$2:$H$63996,4,FALSE)</f>
        <v>NO TIENE</v>
      </c>
      <c r="H207" s="18" t="str">
        <f>VLOOKUP(M207,Revistas!$B$2:$H$63996,5,FALSE)</f>
        <v>NO TIENE</v>
      </c>
      <c r="I207" s="18" t="str">
        <f>VLOOKUP(M207,Revistas!$B$2:$H$63996,6,FALSE)</f>
        <v>NO</v>
      </c>
      <c r="J207" s="18" t="s">
        <v>3340</v>
      </c>
      <c r="K207" s="18"/>
      <c r="L207" s="18" t="s">
        <v>586</v>
      </c>
      <c r="M207" s="18" t="s">
        <v>1642</v>
      </c>
      <c r="N207" s="18" t="s">
        <v>3341</v>
      </c>
      <c r="O207" s="18">
        <v>2017</v>
      </c>
      <c r="P207" s="18">
        <v>52</v>
      </c>
      <c r="Q207" s="18">
        <v>5</v>
      </c>
      <c r="R207" s="18" t="s">
        <v>3342</v>
      </c>
      <c r="S207" s="18"/>
    </row>
    <row r="208" spans="1:20" x14ac:dyDescent="0.25">
      <c r="A208" s="17" t="s">
        <v>340</v>
      </c>
      <c r="B208" s="17" t="s">
        <v>341</v>
      </c>
      <c r="C208" s="17" t="s">
        <v>236</v>
      </c>
      <c r="D208" s="18" t="s">
        <v>10</v>
      </c>
      <c r="E208" s="18">
        <f>VLOOKUP(M208,Revistas!$B$2:$H$63996,2,FALSE)</f>
        <v>2.581</v>
      </c>
      <c r="F208" s="18" t="str">
        <f>VLOOKUP(M208,Revistas!$B$2:$H$63996,3,FALSE)</f>
        <v>Q3</v>
      </c>
      <c r="G208" s="18" t="str">
        <f>VLOOKUP(M208,Revistas!$B$2:$H$63996,4,FALSE)</f>
        <v>BIOCHEMISTRY &amp; MOLECULAR BIOLOGY - SCIE;</v>
      </c>
      <c r="H208" s="18" t="str">
        <f>VLOOKUP(M208,Revistas!$B$2:$H$63996,5,FALSE)</f>
        <v>156/290</v>
      </c>
      <c r="I208" s="18" t="str">
        <f>VLOOKUP(M208,Revistas!$B$2:$H$63996,6,FALSE)</f>
        <v>NO</v>
      </c>
      <c r="J208" s="18" t="s">
        <v>342</v>
      </c>
      <c r="K208" s="18" t="s">
        <v>343</v>
      </c>
      <c r="L208" s="18">
        <v>0</v>
      </c>
      <c r="M208" s="18" t="s">
        <v>239</v>
      </c>
      <c r="N208" s="18" t="s">
        <v>344</v>
      </c>
      <c r="O208" s="18">
        <v>2017</v>
      </c>
      <c r="P208" s="18">
        <v>42</v>
      </c>
      <c r="Q208" s="18">
        <v>1</v>
      </c>
      <c r="R208" s="18">
        <v>108</v>
      </c>
      <c r="S208" s="18">
        <v>114</v>
      </c>
    </row>
    <row r="209" spans="1:20" x14ac:dyDescent="0.25">
      <c r="A209" s="17" t="s">
        <v>559</v>
      </c>
      <c r="B209" s="17" t="s">
        <v>560</v>
      </c>
      <c r="C209" s="17" t="s">
        <v>464</v>
      </c>
      <c r="D209" s="18" t="s">
        <v>26</v>
      </c>
      <c r="E209" s="18">
        <f>VLOOKUP(M209,Revistas!$B$2:$H$63996,2,FALSE)</f>
        <v>4.0830000000000002</v>
      </c>
      <c r="F209" s="18" t="str">
        <f>VLOOKUP(M209,Revistas!$B$2:$H$63996,3,FALSE)</f>
        <v>Q2</v>
      </c>
      <c r="G209" s="18" t="str">
        <f>VLOOKUP(M209,Revistas!$B$2:$H$63996,4,FALSE)</f>
        <v>BIOCHEMISTRY &amp; MOLECULAR BIOLOGY - SCIE;</v>
      </c>
      <c r="H209" s="18" t="str">
        <f>VLOOKUP(M209,Revistas!$B$2:$H$63996,5,FALSE)</f>
        <v>77/290</v>
      </c>
      <c r="I209" s="18" t="str">
        <f>VLOOKUP(M209,Revistas!$B$2:$H$63996,6,FALSE)</f>
        <v>NO</v>
      </c>
      <c r="J209" s="18" t="s">
        <v>561</v>
      </c>
      <c r="K209" s="18"/>
      <c r="L209" s="18">
        <v>0</v>
      </c>
      <c r="M209" s="18" t="s">
        <v>466</v>
      </c>
      <c r="N209" s="18" t="s">
        <v>199</v>
      </c>
      <c r="O209" s="18">
        <v>2017</v>
      </c>
      <c r="P209" s="18">
        <v>142</v>
      </c>
      <c r="Q209" s="18"/>
      <c r="R209" s="18">
        <v>190</v>
      </c>
      <c r="S209" s="18">
        <v>190</v>
      </c>
    </row>
    <row r="210" spans="1:20" x14ac:dyDescent="0.25">
      <c r="A210" s="17" t="s">
        <v>782</v>
      </c>
      <c r="B210" s="17" t="s">
        <v>783</v>
      </c>
      <c r="C210" s="17" t="s">
        <v>758</v>
      </c>
      <c r="D210" s="18" t="s">
        <v>26</v>
      </c>
      <c r="E210" s="18">
        <f>VLOOKUP(M210,Revistas!$B$2:$H$63996,2,FALSE)</f>
        <v>6.968</v>
      </c>
      <c r="F210" s="18" t="str">
        <f>VLOOKUP(M210,Revistas!$B$2:$H$63996,3,FALSE)</f>
        <v>Q1</v>
      </c>
      <c r="G210" s="18" t="str">
        <f>VLOOKUP(M210,Revistas!$B$2:$H$63996,4,FALSE)</f>
        <v>CARDIAC &amp; CARDIOVASCULAR SYSTEM</v>
      </c>
      <c r="H210" s="18" t="str">
        <f>VLOOKUP(M210,Revistas!$B$2:$H$63996,5,FALSE)</f>
        <v>12/126</v>
      </c>
      <c r="I210" s="18" t="str">
        <f>VLOOKUP(M210,Revistas!$B$2:$H$63996,6,FALSE)</f>
        <v>SI</v>
      </c>
      <c r="J210" s="18" t="s">
        <v>784</v>
      </c>
      <c r="K210" s="18"/>
      <c r="L210" s="18">
        <v>0</v>
      </c>
      <c r="M210" s="18" t="s">
        <v>761</v>
      </c>
      <c r="N210" s="18" t="s">
        <v>250</v>
      </c>
      <c r="O210" s="18">
        <v>2017</v>
      </c>
      <c r="P210" s="18">
        <v>19</v>
      </c>
      <c r="Q210" s="18"/>
      <c r="R210" s="18">
        <v>472</v>
      </c>
      <c r="S210" s="18">
        <v>473</v>
      </c>
    </row>
    <row r="211" spans="1:20" x14ac:dyDescent="0.25">
      <c r="A211" s="17" t="s">
        <v>779</v>
      </c>
      <c r="B211" s="17" t="s">
        <v>780</v>
      </c>
      <c r="C211" s="17" t="s">
        <v>758</v>
      </c>
      <c r="D211" s="18" t="s">
        <v>26</v>
      </c>
      <c r="E211" s="18">
        <f>VLOOKUP(M211,Revistas!$B$2:$H$63996,2,FALSE)</f>
        <v>6.968</v>
      </c>
      <c r="F211" s="18" t="str">
        <f>VLOOKUP(M211,Revistas!$B$2:$H$63996,3,FALSE)</f>
        <v>Q1</v>
      </c>
      <c r="G211" s="18" t="str">
        <f>VLOOKUP(M211,Revistas!$B$2:$H$63996,4,FALSE)</f>
        <v>CARDIAC &amp; CARDIOVASCULAR SYSTEM</v>
      </c>
      <c r="H211" s="18" t="str">
        <f>VLOOKUP(M211,Revistas!$B$2:$H$63996,5,FALSE)</f>
        <v>12/126</v>
      </c>
      <c r="I211" s="18" t="str">
        <f>VLOOKUP(M211,Revistas!$B$2:$H$63996,6,FALSE)</f>
        <v>SI</v>
      </c>
      <c r="J211" s="18" t="s">
        <v>781</v>
      </c>
      <c r="K211" s="18"/>
      <c r="L211" s="18">
        <v>0</v>
      </c>
      <c r="M211" s="18" t="s">
        <v>761</v>
      </c>
      <c r="N211" s="18" t="s">
        <v>250</v>
      </c>
      <c r="O211" s="18">
        <v>2017</v>
      </c>
      <c r="P211" s="18">
        <v>19</v>
      </c>
      <c r="Q211" s="18"/>
      <c r="R211" s="18">
        <v>262</v>
      </c>
      <c r="S211" s="18">
        <v>262</v>
      </c>
    </row>
    <row r="212" spans="1:20" x14ac:dyDescent="0.25">
      <c r="A212" s="17" t="s">
        <v>2226</v>
      </c>
      <c r="B212" s="17" t="s">
        <v>2227</v>
      </c>
      <c r="C212" s="17" t="s">
        <v>1171</v>
      </c>
      <c r="D212" s="18" t="s">
        <v>26</v>
      </c>
      <c r="E212" s="18">
        <f>VLOOKUP(M212,Revistas!$B$2:$H$63996,2,FALSE)</f>
        <v>7.702</v>
      </c>
      <c r="F212" s="18" t="str">
        <f>VLOOKUP(M212,Revistas!$B$2:$H$63996,3,FALSE)</f>
        <v>Q1</v>
      </c>
      <c r="G212" s="18" t="str">
        <f>VLOOKUP(M212,Revistas!$B$2:$H$63996,4,FALSE)</f>
        <v>HEMATOLOGY - SCIE</v>
      </c>
      <c r="H212" s="18" t="str">
        <f>VLOOKUP(M212,Revistas!$B$2:$H$63996,5,FALSE)</f>
        <v>4 de 70</v>
      </c>
      <c r="I212" s="18" t="str">
        <f>VLOOKUP(M212,Revistas!$B$2:$H$63996,6,FALSE)</f>
        <v>SI</v>
      </c>
      <c r="J212" s="18" t="s">
        <v>2228</v>
      </c>
      <c r="K212" s="18"/>
      <c r="L212" s="18">
        <v>0</v>
      </c>
      <c r="M212" s="18" t="s">
        <v>1174</v>
      </c>
      <c r="N212" s="28">
        <v>46174</v>
      </c>
      <c r="O212" s="18">
        <v>2017</v>
      </c>
      <c r="P212" s="18">
        <v>102</v>
      </c>
      <c r="Q212" s="18"/>
      <c r="R212" s="18">
        <v>630</v>
      </c>
      <c r="S212" s="18">
        <v>630</v>
      </c>
    </row>
    <row r="213" spans="1:20" x14ac:dyDescent="0.25">
      <c r="A213" s="17" t="s">
        <v>2137</v>
      </c>
      <c r="B213" s="17" t="s">
        <v>2138</v>
      </c>
      <c r="C213" s="17" t="s">
        <v>2139</v>
      </c>
      <c r="D213" s="18" t="s">
        <v>26</v>
      </c>
      <c r="E213" s="18">
        <f>VLOOKUP(M213,Revistas!$B$2:$H$63996,2,FALSE)</f>
        <v>3.3260000000000001</v>
      </c>
      <c r="F213" s="18" t="str">
        <f>VLOOKUP(M213,Revistas!$B$2:$H$63996,3,FALSE)</f>
        <v>Q2</v>
      </c>
      <c r="G213" s="18" t="str">
        <f>VLOOKUP(M213,Revistas!$B$2:$H$63996,4,FALSE)</f>
        <v>IMMUNOLOGY - SCIE</v>
      </c>
      <c r="H213" s="18" t="str">
        <f>VLOOKUP(M213,Revistas!$B$2:$H$63996,5,FALSE)</f>
        <v>65/150</v>
      </c>
      <c r="I213" s="18" t="str">
        <f>VLOOKUP(M213,Revistas!$B$2:$H$63996,6,FALSE)</f>
        <v>NO</v>
      </c>
      <c r="J213" s="18" t="s">
        <v>2140</v>
      </c>
      <c r="K213" s="18"/>
      <c r="L213" s="18">
        <v>0</v>
      </c>
      <c r="M213" s="18" t="s">
        <v>2141</v>
      </c>
      <c r="N213" s="18" t="s">
        <v>154</v>
      </c>
      <c r="O213" s="18">
        <v>2017</v>
      </c>
      <c r="P213" s="18">
        <v>89</v>
      </c>
      <c r="Q213" s="18"/>
      <c r="R213" s="18">
        <v>120</v>
      </c>
      <c r="S213" s="18">
        <v>120</v>
      </c>
    </row>
    <row r="214" spans="1:20" x14ac:dyDescent="0.25">
      <c r="A214" s="17" t="s">
        <v>876</v>
      </c>
      <c r="B214" s="17" t="s">
        <v>877</v>
      </c>
      <c r="C214" s="17" t="s">
        <v>674</v>
      </c>
      <c r="D214" s="18" t="s">
        <v>274</v>
      </c>
      <c r="E214" s="18">
        <f>VLOOKUP(M214,Revistas!$B$2:$H$63996,2,FALSE)</f>
        <v>4.4850000000000003</v>
      </c>
      <c r="F214" s="18" t="str">
        <f>VLOOKUP(M214,Revistas!$B$2:$H$63996,3,FALSE)</f>
        <v>Q2</v>
      </c>
      <c r="G214" s="18" t="str">
        <f>VLOOKUP(M214,Revistas!$B$2:$H$63996,4,FALSE)</f>
        <v>CARDIAC &amp; CARDIOVASCULAR SYSTEM</v>
      </c>
      <c r="H214" s="18" t="str">
        <f>VLOOKUP(M214,Revistas!$B$2:$H$63996,5,FALSE)</f>
        <v>33/126</v>
      </c>
      <c r="I214" s="18" t="str">
        <f>VLOOKUP(M214,Revistas!$B$2:$H$63996,6,FALSE)</f>
        <v>NO</v>
      </c>
      <c r="J214" s="18" t="s">
        <v>878</v>
      </c>
      <c r="K214" s="18" t="s">
        <v>879</v>
      </c>
      <c r="L214" s="18">
        <v>0</v>
      </c>
      <c r="M214" s="18" t="s">
        <v>677</v>
      </c>
      <c r="N214" s="18" t="s">
        <v>62</v>
      </c>
      <c r="O214" s="18">
        <v>2017</v>
      </c>
      <c r="P214" s="18">
        <v>70</v>
      </c>
      <c r="Q214" s="18">
        <v>2</v>
      </c>
      <c r="R214" s="18">
        <v>124</v>
      </c>
      <c r="S214" s="18">
        <v>125</v>
      </c>
    </row>
    <row r="215" spans="1:20" x14ac:dyDescent="0.25">
      <c r="A215" s="17" t="s">
        <v>5065</v>
      </c>
      <c r="B215" s="17" t="s">
        <v>5066</v>
      </c>
      <c r="C215" s="17" t="s">
        <v>4281</v>
      </c>
      <c r="D215" s="18" t="s">
        <v>10</v>
      </c>
      <c r="E215" s="18">
        <f>VLOOKUP(M215,Revistas!$B$2:$H$63996,2,FALSE)</f>
        <v>2.4710000000000001</v>
      </c>
      <c r="F215" s="18" t="str">
        <f>VLOOKUP(M215,Revistas!$B$2:$H$63996,3,FALSE)</f>
        <v>Q3</v>
      </c>
      <c r="G215" s="18" t="str">
        <f>VLOOKUP(M215,Revistas!$B$2:$H$63996,4,FALSE)</f>
        <v>GENETICS &amp; HEREDITY - SCIE</v>
      </c>
      <c r="H215" s="18" t="str">
        <f>VLOOKUP(M215,Revistas!$B$2:$H$63996,5,FALSE)</f>
        <v>85/166</v>
      </c>
      <c r="I215" s="18" t="str">
        <f>VLOOKUP(M215,Revistas!$B$2:$H$63996,6,FALSE)</f>
        <v>NO</v>
      </c>
      <c r="J215" s="18" t="s">
        <v>5067</v>
      </c>
      <c r="K215" s="18" t="s">
        <v>5068</v>
      </c>
      <c r="L215" s="18">
        <v>0</v>
      </c>
      <c r="M215" s="18" t="s">
        <v>4284</v>
      </c>
      <c r="N215" s="18" t="s">
        <v>300</v>
      </c>
      <c r="O215" s="18">
        <v>2017</v>
      </c>
      <c r="P215" s="18">
        <v>62</v>
      </c>
      <c r="Q215" s="18">
        <v>3</v>
      </c>
      <c r="R215" s="18">
        <v>355</v>
      </c>
      <c r="S215" s="18">
        <v>360</v>
      </c>
      <c r="T215" s="23">
        <v>27904153</v>
      </c>
    </row>
    <row r="216" spans="1:20" x14ac:dyDescent="0.25">
      <c r="A216" s="17" t="s">
        <v>5076</v>
      </c>
      <c r="B216" s="17" t="s">
        <v>5077</v>
      </c>
      <c r="C216" s="17" t="s">
        <v>4175</v>
      </c>
      <c r="D216" s="18" t="s">
        <v>10</v>
      </c>
      <c r="E216" s="18">
        <f>VLOOKUP(M216,Revistas!$B$2:$H$63996,2,FALSE)</f>
        <v>8.2289999999999992</v>
      </c>
      <c r="F216" s="18" t="str">
        <f>VLOOKUP(M216,Revistas!$B$2:$H$63996,3,FALSE)</f>
        <v>Q1</v>
      </c>
      <c r="G216" s="18" t="str">
        <f>VLOOKUP(M216,Revistas!$B$2:$H$63996,4,FALSE)</f>
        <v>GENETICS &amp; HEREDITY - SCIE</v>
      </c>
      <c r="H216" s="18" t="str">
        <f>VLOOKUP(M216,Revistas!$B$2:$H$63996,5,FALSE)</f>
        <v>10/166</v>
      </c>
      <c r="I216" s="18" t="str">
        <f>VLOOKUP(M216,Revistas!$B$2:$H$63996,6,FALSE)</f>
        <v>SI</v>
      </c>
      <c r="J216" s="18" t="s">
        <v>5078</v>
      </c>
      <c r="K216" s="18" t="s">
        <v>5079</v>
      </c>
      <c r="L216" s="18">
        <v>4</v>
      </c>
      <c r="M216" s="18" t="s">
        <v>4178</v>
      </c>
      <c r="N216" s="18" t="s">
        <v>344</v>
      </c>
      <c r="O216" s="18">
        <v>2017</v>
      </c>
      <c r="P216" s="18">
        <v>19</v>
      </c>
      <c r="Q216" s="18">
        <v>1</v>
      </c>
      <c r="R216" s="18">
        <v>104</v>
      </c>
      <c r="S216" s="18">
        <v>111</v>
      </c>
      <c r="T216" s="23">
        <v>27362913</v>
      </c>
    </row>
    <row r="217" spans="1:20" x14ac:dyDescent="0.25">
      <c r="A217" s="17" t="s">
        <v>756</v>
      </c>
      <c r="B217" s="17" t="s">
        <v>757</v>
      </c>
      <c r="C217" s="17" t="s">
        <v>758</v>
      </c>
      <c r="D217" s="18" t="s">
        <v>210</v>
      </c>
      <c r="E217" s="18">
        <f>VLOOKUP(M217,Revistas!$B$2:$H$63996,2,FALSE)</f>
        <v>6.968</v>
      </c>
      <c r="F217" s="18" t="str">
        <f>VLOOKUP(M217,Revistas!$B$2:$H$63996,3,FALSE)</f>
        <v>Q1</v>
      </c>
      <c r="G217" s="18" t="str">
        <f>VLOOKUP(M217,Revistas!$B$2:$H$63996,4,FALSE)</f>
        <v>CARDIAC &amp; CARDIOVASCULAR SYSTEM</v>
      </c>
      <c r="H217" s="18" t="str">
        <f>VLOOKUP(M217,Revistas!$B$2:$H$63996,5,FALSE)</f>
        <v>12/126</v>
      </c>
      <c r="I217" s="18" t="str">
        <f>VLOOKUP(M217,Revistas!$B$2:$H$63996,6,FALSE)</f>
        <v>SI</v>
      </c>
      <c r="J217" s="18" t="s">
        <v>759</v>
      </c>
      <c r="K217" s="18" t="s">
        <v>760</v>
      </c>
      <c r="L217" s="18">
        <v>1</v>
      </c>
      <c r="M217" s="18" t="s">
        <v>761</v>
      </c>
      <c r="N217" s="18" t="s">
        <v>226</v>
      </c>
      <c r="O217" s="18">
        <v>2017</v>
      </c>
      <c r="P217" s="18">
        <v>19</v>
      </c>
      <c r="Q217" s="18">
        <v>6</v>
      </c>
      <c r="R217" s="18">
        <v>718</v>
      </c>
      <c r="S217" s="18">
        <v>727</v>
      </c>
    </row>
    <row r="218" spans="1:20" x14ac:dyDescent="0.25">
      <c r="A218" s="17" t="s">
        <v>4459</v>
      </c>
      <c r="B218" s="17" t="s">
        <v>4460</v>
      </c>
      <c r="C218" s="17" t="s">
        <v>4461</v>
      </c>
      <c r="D218" s="18" t="s">
        <v>10</v>
      </c>
      <c r="E218" s="18">
        <f>VLOOKUP(M218,Revistas!$B$2:$H$63996,2,FALSE)</f>
        <v>2.1309999999999998</v>
      </c>
      <c r="F218" s="18" t="str">
        <f>VLOOKUP(M218,Revistas!$B$2:$H$63996,3,FALSE)</f>
        <v>Q3</v>
      </c>
      <c r="G218" s="18" t="str">
        <f>VLOOKUP(M218,Revistas!$B$2:$H$63996,4,FALSE)</f>
        <v>ONCOLOGY</v>
      </c>
      <c r="H218" s="18" t="str">
        <f>VLOOKUP(M218,Revistas!$B$2:$H$63996,5,FALSE)</f>
        <v>152/217</v>
      </c>
      <c r="I218" s="18" t="str">
        <f>VLOOKUP(M218,Revistas!$B$2:$H$63996,6,FALSE)</f>
        <v>NO</v>
      </c>
      <c r="J218" s="18" t="s">
        <v>4462</v>
      </c>
      <c r="K218" s="18" t="s">
        <v>4463</v>
      </c>
      <c r="L218" s="18">
        <v>2</v>
      </c>
      <c r="M218" s="18" t="s">
        <v>4464</v>
      </c>
      <c r="N218" s="18" t="s">
        <v>300</v>
      </c>
      <c r="O218" s="18">
        <v>2017</v>
      </c>
      <c r="P218" s="18">
        <v>13</v>
      </c>
      <c r="Q218" s="18">
        <v>7</v>
      </c>
      <c r="R218" s="18">
        <v>615</v>
      </c>
      <c r="S218" s="18">
        <v>624</v>
      </c>
      <c r="T218" s="23">
        <v>27802780</v>
      </c>
    </row>
    <row r="219" spans="1:20" x14ac:dyDescent="0.25">
      <c r="A219" s="17" t="s">
        <v>63</v>
      </c>
      <c r="B219" s="17" t="s">
        <v>64</v>
      </c>
      <c r="C219" s="17" t="s">
        <v>65</v>
      </c>
      <c r="D219" s="18" t="s">
        <v>10</v>
      </c>
      <c r="E219" s="18">
        <f>VLOOKUP(M219,Revistas!$B$2:$H$63996,2,FALSE)</f>
        <v>2.2269999999999999</v>
      </c>
      <c r="F219" s="18" t="str">
        <f>VLOOKUP(M219,Revistas!$B$2:$H$63996,3,FALSE)</f>
        <v>Q3</v>
      </c>
      <c r="G219" s="18" t="str">
        <f>VLOOKUP(M219,Revistas!$B$2:$H$63996,4,FALSE)</f>
        <v>PSYCHIATRY</v>
      </c>
      <c r="H219" s="18" t="str">
        <f>VLOOKUP(M219,Revistas!$B$2:$H$63996,5,FALSE)</f>
        <v>74/142</v>
      </c>
      <c r="I219" s="18" t="str">
        <f>VLOOKUP(M219,Revistas!$B$2:$H$63996,6,FALSE)</f>
        <v>NO</v>
      </c>
      <c r="J219" s="18" t="s">
        <v>66</v>
      </c>
      <c r="K219" s="18" t="s">
        <v>67</v>
      </c>
      <c r="L219" s="18">
        <v>0</v>
      </c>
      <c r="M219" s="18" t="s">
        <v>68</v>
      </c>
      <c r="N219" s="18" t="s">
        <v>69</v>
      </c>
      <c r="O219" s="18">
        <v>2017</v>
      </c>
      <c r="P219" s="18">
        <v>10</v>
      </c>
      <c r="Q219" s="18">
        <v>1</v>
      </c>
      <c r="R219" s="18">
        <v>4</v>
      </c>
      <c r="S219" s="18">
        <v>20</v>
      </c>
    </row>
    <row r="220" spans="1:20" x14ac:dyDescent="0.25">
      <c r="A220" s="17" t="s">
        <v>4573</v>
      </c>
      <c r="B220" s="17" t="s">
        <v>4574</v>
      </c>
      <c r="C220" s="17" t="s">
        <v>3488</v>
      </c>
      <c r="D220" s="18" t="s">
        <v>274</v>
      </c>
      <c r="E220" s="18">
        <f>VLOOKUP(M220,Revistas!$B$2:$H$63996,2,FALSE)</f>
        <v>2.9790000000000001</v>
      </c>
      <c r="F220" s="18" t="str">
        <f>VLOOKUP(M220,Revistas!$B$2:$H$63996,3,FALSE)</f>
        <v>Q2</v>
      </c>
      <c r="G220" s="18" t="str">
        <f>VLOOKUP(M220,Revistas!$B$2:$H$63996,4,FALSE)</f>
        <v>RESPIRATORY SYSTEM</v>
      </c>
      <c r="H220" s="18" t="str">
        <f>VLOOKUP(M220,Revistas!$B$2:$H$63996,5,FALSE)</f>
        <v>21/59</v>
      </c>
      <c r="I220" s="18" t="str">
        <f>VLOOKUP(M220,Revistas!$B$2:$H$63996,6,FALSE)</f>
        <v>NO</v>
      </c>
      <c r="J220" s="18" t="s">
        <v>4575</v>
      </c>
      <c r="K220" s="18" t="s">
        <v>4576</v>
      </c>
      <c r="L220" s="18">
        <v>0</v>
      </c>
      <c r="M220" s="18" t="s">
        <v>3491</v>
      </c>
      <c r="N220" s="18" t="s">
        <v>344</v>
      </c>
      <c r="O220" s="18">
        <v>2017</v>
      </c>
      <c r="P220" s="18">
        <v>53</v>
      </c>
      <c r="Q220" s="18">
        <v>1</v>
      </c>
      <c r="R220" s="18">
        <v>37</v>
      </c>
      <c r="S220" s="18">
        <v>38</v>
      </c>
      <c r="T220" s="23">
        <v>27712850</v>
      </c>
    </row>
    <row r="221" spans="1:20" x14ac:dyDescent="0.25">
      <c r="A221" s="17" t="s">
        <v>5143</v>
      </c>
      <c r="B221" s="17" t="s">
        <v>5144</v>
      </c>
      <c r="C221" s="17" t="s">
        <v>5145</v>
      </c>
      <c r="D221" s="18" t="s">
        <v>10</v>
      </c>
      <c r="E221" s="18">
        <f>VLOOKUP(M221,Revistas!$B$2:$H$63996,2,FALSE)</f>
        <v>4.84</v>
      </c>
      <c r="F221" s="18" t="str">
        <f>VLOOKUP(M221,Revistas!$B$2:$H$63996,3,FALSE)</f>
        <v>Q1</v>
      </c>
      <c r="G221" s="18" t="str">
        <f>VLOOKUP(M221,Revistas!$B$2:$H$63996,4,FALSE)</f>
        <v>SURGERY - SCIE;</v>
      </c>
      <c r="H221" s="18" t="str">
        <f>VLOOKUP(M221,Revistas!$B$2:$H$63996,5,FALSE)</f>
        <v>2 DE 76</v>
      </c>
      <c r="I221" s="18" t="str">
        <f>VLOOKUP(M221,Revistas!$B$2:$H$63996,6,FALSE)</f>
        <v>SI</v>
      </c>
      <c r="J221" s="18" t="s">
        <v>5146</v>
      </c>
      <c r="K221" s="18" t="s">
        <v>5147</v>
      </c>
      <c r="L221" s="18">
        <v>0</v>
      </c>
      <c r="M221" s="18" t="s">
        <v>5148</v>
      </c>
      <c r="N221" s="28">
        <v>42309</v>
      </c>
      <c r="O221" s="18">
        <v>2017</v>
      </c>
      <c r="P221" s="18">
        <v>99</v>
      </c>
      <c r="Q221" s="18">
        <v>22</v>
      </c>
      <c r="R221" s="18">
        <v>1927</v>
      </c>
      <c r="S221" s="18">
        <v>1931</v>
      </c>
      <c r="T221" s="23">
        <v>29135666</v>
      </c>
    </row>
    <row r="222" spans="1:20" x14ac:dyDescent="0.25">
      <c r="A222" s="17" t="s">
        <v>1981</v>
      </c>
      <c r="B222" s="17" t="s">
        <v>1982</v>
      </c>
      <c r="C222" s="17" t="s">
        <v>1983</v>
      </c>
      <c r="D222" s="18" t="s">
        <v>10</v>
      </c>
      <c r="E222" s="18">
        <f>VLOOKUP(M222,Revistas!$B$2:$H$63996,2,FALSE)</f>
        <v>10.569000000000001</v>
      </c>
      <c r="F222" s="18" t="str">
        <f>VLOOKUP(M222,Revistas!$B$2:$H$63996,3,FALSE)</f>
        <v>Q1</v>
      </c>
      <c r="G222" s="18" t="str">
        <f>VLOOKUP(M222,Revistas!$B$2:$H$63996,4,FALSE)</f>
        <v>RESPIRATORY SYSTEM - SCIE</v>
      </c>
      <c r="H222" s="18" t="str">
        <f>VLOOKUP(M222,Revistas!$B$2:$H$63996,5,FALSE)</f>
        <v>3 DE 59</v>
      </c>
      <c r="I222" s="18" t="str">
        <f>VLOOKUP(M222,Revistas!$B$2:$H$63996,6,FALSE)</f>
        <v>SI</v>
      </c>
      <c r="J222" s="18" t="s">
        <v>1984</v>
      </c>
      <c r="K222" s="18" t="s">
        <v>1985</v>
      </c>
      <c r="L222" s="18">
        <v>0</v>
      </c>
      <c r="M222" s="18" t="s">
        <v>1986</v>
      </c>
      <c r="N222" s="28">
        <v>37165</v>
      </c>
      <c r="O222" s="18">
        <v>2017</v>
      </c>
      <c r="P222" s="18">
        <v>50</v>
      </c>
      <c r="Q222" s="18">
        <v>4</v>
      </c>
      <c r="R222" s="18"/>
      <c r="S222" s="18">
        <v>1700833</v>
      </c>
    </row>
    <row r="223" spans="1:20" x14ac:dyDescent="0.25">
      <c r="A223" s="17" t="s">
        <v>2018</v>
      </c>
      <c r="B223" s="17" t="s">
        <v>2019</v>
      </c>
      <c r="C223" s="17" t="s">
        <v>2020</v>
      </c>
      <c r="D223" s="18" t="s">
        <v>274</v>
      </c>
      <c r="E223" s="18">
        <f>VLOOKUP(M223,Revistas!$B$2:$H$63996,2,FALSE)</f>
        <v>2.7549999999999999</v>
      </c>
      <c r="F223" s="18" t="str">
        <f>VLOOKUP(M223,Revistas!$B$2:$H$63996,3,FALSE)</f>
        <v>Q2</v>
      </c>
      <c r="G223" s="18" t="str">
        <f>VLOOKUP(M223,Revistas!$B$2:$H$63996,4,FALSE)</f>
        <v>HEMATOLOGY - SCIE;</v>
      </c>
      <c r="H223" s="18" t="str">
        <f>VLOOKUP(M223,Revistas!$B$2:$H$63996,5,FALSE)</f>
        <v>32/70</v>
      </c>
      <c r="I223" s="18" t="str">
        <f>VLOOKUP(M223,Revistas!$B$2:$H$63996,6,FALSE)</f>
        <v>NO</v>
      </c>
      <c r="J223" s="18" t="s">
        <v>2021</v>
      </c>
      <c r="K223" s="18" t="s">
        <v>2022</v>
      </c>
      <c r="L223" s="18">
        <v>0</v>
      </c>
      <c r="M223" s="18" t="s">
        <v>2023</v>
      </c>
      <c r="N223" s="18" t="s">
        <v>199</v>
      </c>
      <c r="O223" s="18">
        <v>2017</v>
      </c>
      <c r="P223" s="18">
        <v>58</v>
      </c>
      <c r="Q223" s="18">
        <v>8</v>
      </c>
      <c r="R223" s="18">
        <v>1999</v>
      </c>
      <c r="S223" s="18">
        <v>2001</v>
      </c>
      <c r="T223" s="23">
        <v>28093007</v>
      </c>
    </row>
    <row r="224" spans="1:20" x14ac:dyDescent="0.25">
      <c r="A224" s="17" t="s">
        <v>734</v>
      </c>
      <c r="B224" s="17" t="s">
        <v>735</v>
      </c>
      <c r="C224" s="17" t="s">
        <v>736</v>
      </c>
      <c r="D224" s="18" t="s">
        <v>274</v>
      </c>
      <c r="E224" s="18">
        <f>VLOOKUP(M224,Revistas!$B$2:$H$63996,2,FALSE)</f>
        <v>1.125</v>
      </c>
      <c r="F224" s="18" t="str">
        <f>VLOOKUP(M224,Revistas!$B$2:$H$63996,3,FALSE)</f>
        <v>Q3</v>
      </c>
      <c r="G224" s="18" t="str">
        <f>VLOOKUP(M224,Revistas!$B$2:$H$63996,4,FALSE)</f>
        <v>MEDICINA, GENERAL &amp; INTERNAL</v>
      </c>
      <c r="H224" s="18" t="str">
        <f>VLOOKUP(M224,Revistas!$B$2:$H$63996,5,FALSE)</f>
        <v>91/154</v>
      </c>
      <c r="I224" s="18" t="str">
        <f>VLOOKUP(M224,Revistas!$B$2:$H$63996,6,FALSE)</f>
        <v>NO</v>
      </c>
      <c r="J224" s="18" t="s">
        <v>737</v>
      </c>
      <c r="K224" s="18" t="s">
        <v>738</v>
      </c>
      <c r="L224" s="18">
        <v>0</v>
      </c>
      <c r="M224" s="18" t="s">
        <v>739</v>
      </c>
      <c r="N224" s="18" t="s">
        <v>29</v>
      </c>
      <c r="O224" s="18">
        <v>2017</v>
      </c>
      <c r="P224" s="18">
        <v>149</v>
      </c>
      <c r="Q224" s="18">
        <v>2</v>
      </c>
      <c r="R224" s="18">
        <v>91</v>
      </c>
      <c r="S224" s="18">
        <v>92</v>
      </c>
    </row>
    <row r="225" spans="1:20" x14ac:dyDescent="0.25">
      <c r="A225" s="17" t="s">
        <v>4866</v>
      </c>
      <c r="B225" s="17" t="s">
        <v>4867</v>
      </c>
      <c r="C225" s="17" t="s">
        <v>181</v>
      </c>
      <c r="D225" s="18" t="s">
        <v>10</v>
      </c>
      <c r="E225" s="18">
        <f>VLOOKUP(M225,Revistas!$B$2:$H$63996,2,FALSE)</f>
        <v>4.2590000000000003</v>
      </c>
      <c r="F225" s="18" t="str">
        <f>VLOOKUP(M225,Revistas!$B$2:$H$63996,3,FALSE)</f>
        <v>Q1</v>
      </c>
      <c r="G225" s="18" t="str">
        <f>VLOOKUP(M225,Revistas!$B$2:$H$63996,4,FALSE)</f>
        <v>MULTIDISCIPLINARY SCIENCES</v>
      </c>
      <c r="H225" s="18" t="str">
        <f>VLOOKUP(M225,Revistas!$B$2:$H$63996,5,FALSE)</f>
        <v>10 DE 64</v>
      </c>
      <c r="I225" s="18" t="str">
        <f>VLOOKUP(M225,Revistas!$B$2:$H$63996,6,FALSE)</f>
        <v>NO</v>
      </c>
      <c r="J225" s="18" t="s">
        <v>4868</v>
      </c>
      <c r="K225" s="18" t="s">
        <v>4869</v>
      </c>
      <c r="L225" s="18">
        <v>2</v>
      </c>
      <c r="M225" s="18" t="s">
        <v>184</v>
      </c>
      <c r="N225" s="28">
        <v>44986</v>
      </c>
      <c r="O225" s="18">
        <v>2017</v>
      </c>
      <c r="P225" s="18">
        <v>7</v>
      </c>
      <c r="Q225" s="18"/>
      <c r="R225" s="18"/>
      <c r="S225" s="18">
        <v>44988</v>
      </c>
      <c r="T225" s="23">
        <v>28332555</v>
      </c>
    </row>
    <row r="226" spans="1:20" x14ac:dyDescent="0.25">
      <c r="A226" s="17" t="s">
        <v>2056</v>
      </c>
      <c r="B226" s="17" t="s">
        <v>2057</v>
      </c>
      <c r="C226" s="17" t="s">
        <v>307</v>
      </c>
      <c r="D226" s="18" t="s">
        <v>10</v>
      </c>
      <c r="E226" s="18">
        <f>VLOOKUP(M226,Revistas!$B$2:$H$63996,2,FALSE)</f>
        <v>4.8559999999999999</v>
      </c>
      <c r="F226" s="18" t="str">
        <f>VLOOKUP(M226,Revistas!$B$2:$H$63996,3,FALSE)</f>
        <v>q1</v>
      </c>
      <c r="G226" s="18" t="str">
        <f>VLOOKUP(M226,Revistas!$B$2:$H$63996,4,FALSE)</f>
        <v>IMMUNOLOGY - SCIE</v>
      </c>
      <c r="H226" s="18" t="str">
        <f>VLOOKUP(M226,Revistas!$B$2:$H$63996,5,FALSE)</f>
        <v>34/151</v>
      </c>
      <c r="I226" s="18" t="str">
        <f>VLOOKUP(M226,Revistas!$B$2:$H$63996,6,FALSE)</f>
        <v>NO</v>
      </c>
      <c r="J226" s="18" t="s">
        <v>2058</v>
      </c>
      <c r="K226" s="18" t="s">
        <v>2059</v>
      </c>
      <c r="L226" s="18">
        <v>2</v>
      </c>
      <c r="M226" s="18" t="s">
        <v>310</v>
      </c>
      <c r="N226" s="28">
        <v>36951</v>
      </c>
      <c r="O226" s="18">
        <v>2017</v>
      </c>
      <c r="P226" s="18">
        <v>198</v>
      </c>
      <c r="Q226" s="18">
        <v>5</v>
      </c>
      <c r="R226" s="18">
        <v>2070</v>
      </c>
      <c r="S226" s="18">
        <v>2081</v>
      </c>
      <c r="T226" s="23">
        <v>28093525</v>
      </c>
    </row>
    <row r="227" spans="1:20" x14ac:dyDescent="0.25">
      <c r="A227" s="17" t="s">
        <v>3857</v>
      </c>
      <c r="B227" s="17" t="s">
        <v>3858</v>
      </c>
      <c r="C227" s="17" t="s">
        <v>3859</v>
      </c>
      <c r="D227" s="18" t="s">
        <v>10</v>
      </c>
      <c r="E227" s="18">
        <f>VLOOKUP(M227,Revistas!$B$2:$H$63996,2,FALSE)</f>
        <v>4.5259999999999998</v>
      </c>
      <c r="F227" s="18" t="str">
        <f>VLOOKUP(M227,Revistas!$B$2:$H$63996,3,FALSE)</f>
        <v>Q1</v>
      </c>
      <c r="G227" s="18" t="str">
        <f>VLOOKUP(M227,Revistas!$B$2:$H$63996,4,FALSE)</f>
        <v>PATHOLOGY</v>
      </c>
      <c r="H227" s="18" t="str">
        <f>VLOOKUP(M227,Revistas!$B$2:$H$63996,5,FALSE)</f>
        <v>11 DE 79</v>
      </c>
      <c r="I227" s="18" t="str">
        <f>VLOOKUP(M227,Revistas!$B$2:$H$63996,6,FALSE)</f>
        <v>NO</v>
      </c>
      <c r="J227" s="18" t="s">
        <v>3860</v>
      </c>
      <c r="K227" s="18" t="s">
        <v>3861</v>
      </c>
      <c r="L227" s="18">
        <v>0</v>
      </c>
      <c r="M227" s="18" t="s">
        <v>3862</v>
      </c>
      <c r="N227" s="18" t="s">
        <v>29</v>
      </c>
      <c r="O227" s="18">
        <v>2017</v>
      </c>
      <c r="P227" s="18">
        <v>19</v>
      </c>
      <c r="Q227" s="18">
        <v>4</v>
      </c>
      <c r="R227" s="18">
        <v>575</v>
      </c>
      <c r="S227" s="18">
        <v>588</v>
      </c>
      <c r="T227" s="23">
        <v>28552549</v>
      </c>
    </row>
    <row r="228" spans="1:20" x14ac:dyDescent="0.25">
      <c r="A228" s="17" t="s">
        <v>4700</v>
      </c>
      <c r="B228" s="17" t="s">
        <v>4701</v>
      </c>
      <c r="C228" s="17" t="s">
        <v>4606</v>
      </c>
      <c r="D228" s="18" t="s">
        <v>10</v>
      </c>
      <c r="E228" s="18">
        <f>VLOOKUP(M228,Revistas!$B$2:$H$63996,2,FALSE)</f>
        <v>6.1760000000000002</v>
      </c>
      <c r="F228" s="18" t="str">
        <f>VLOOKUP(M228,Revistas!$B$2:$H$63996,3,FALSE)</f>
        <v>Q1</v>
      </c>
      <c r="G228" s="18" t="str">
        <f>VLOOKUP(M228,Revistas!$B$2:$H$63996,4,FALSE)</f>
        <v>ONCOLOGY</v>
      </c>
      <c r="H228" s="18" t="str">
        <f>VLOOKUP(M228,Revistas!$B$2:$H$63996,5,FALSE)</f>
        <v>32/217</v>
      </c>
      <c r="I228" s="18" t="str">
        <f>VLOOKUP(M228,Revistas!$B$2:$H$63996,6,FALSE)</f>
        <v>NO</v>
      </c>
      <c r="J228" s="18" t="s">
        <v>4702</v>
      </c>
      <c r="K228" s="18" t="s">
        <v>4703</v>
      </c>
      <c r="L228" s="18">
        <v>2</v>
      </c>
      <c r="M228" s="18" t="s">
        <v>4609</v>
      </c>
      <c r="N228" s="28">
        <v>38869</v>
      </c>
      <c r="O228" s="18">
        <v>2017</v>
      </c>
      <c r="P228" s="18">
        <v>116</v>
      </c>
      <c r="Q228" s="18">
        <v>12</v>
      </c>
      <c r="R228" s="18">
        <v>1526</v>
      </c>
      <c r="S228" s="18">
        <v>1535</v>
      </c>
      <c r="T228" s="23">
        <v>28463962</v>
      </c>
    </row>
    <row r="229" spans="1:20" x14ac:dyDescent="0.25">
      <c r="A229" s="17" t="s">
        <v>3049</v>
      </c>
      <c r="B229" s="17" t="s">
        <v>3050</v>
      </c>
      <c r="C229" s="17" t="s">
        <v>3051</v>
      </c>
      <c r="D229" s="18" t="s">
        <v>10</v>
      </c>
      <c r="E229" s="18">
        <f>VLOOKUP(M229,Revistas!$B$2:$H$63996,2,FALSE)</f>
        <v>1.169</v>
      </c>
      <c r="F229" s="18" t="str">
        <f>VLOOKUP(M229,Revistas!$B$2:$H$63996,3,FALSE)</f>
        <v>Q3</v>
      </c>
      <c r="G229" s="18" t="str">
        <f>VLOOKUP(M229,Revistas!$B$2:$H$63996,4,FALSE)</f>
        <v>ENGINEERING, BIOMEDICAL - SCIE;</v>
      </c>
      <c r="H229" s="18" t="str">
        <f>VLOOKUP(M229,Revistas!$B$2:$H$63996,5,FALSE)</f>
        <v>54/77</v>
      </c>
      <c r="I229" s="18" t="str">
        <f>VLOOKUP(M229,Revistas!$B$2:$H$63996,6,FALSE)</f>
        <v>NO</v>
      </c>
      <c r="J229" s="18" t="s">
        <v>3052</v>
      </c>
      <c r="K229" s="18" t="s">
        <v>3053</v>
      </c>
      <c r="L229" s="18">
        <v>0</v>
      </c>
      <c r="M229" s="18" t="s">
        <v>3054</v>
      </c>
      <c r="N229" s="18" t="s">
        <v>250</v>
      </c>
      <c r="O229" s="18">
        <v>2017</v>
      </c>
      <c r="P229" s="18">
        <v>40</v>
      </c>
      <c r="Q229" s="18">
        <v>5</v>
      </c>
      <c r="R229" s="18">
        <v>212</v>
      </c>
      <c r="S229" s="18">
        <v>218</v>
      </c>
      <c r="T229" s="23">
        <v>28525669</v>
      </c>
    </row>
    <row r="230" spans="1:20" x14ac:dyDescent="0.25">
      <c r="A230" s="17" t="s">
        <v>4850</v>
      </c>
      <c r="B230" s="17" t="s">
        <v>4851</v>
      </c>
      <c r="C230" s="17" t="s">
        <v>181</v>
      </c>
      <c r="D230" s="18" t="s">
        <v>10</v>
      </c>
      <c r="E230" s="18">
        <f>VLOOKUP(M230,Revistas!$B$2:$H$63996,2,FALSE)</f>
        <v>4.2590000000000003</v>
      </c>
      <c r="F230" s="18" t="str">
        <f>VLOOKUP(M230,Revistas!$B$2:$H$63996,3,FALSE)</f>
        <v>Q1</v>
      </c>
      <c r="G230" s="18" t="str">
        <f>VLOOKUP(M230,Revistas!$B$2:$H$63996,4,FALSE)</f>
        <v>MULTIDISCIPLINARY SCIENCES</v>
      </c>
      <c r="H230" s="18" t="str">
        <f>VLOOKUP(M230,Revistas!$B$2:$H$63996,5,FALSE)</f>
        <v>10 DE 64</v>
      </c>
      <c r="I230" s="18" t="str">
        <f>VLOOKUP(M230,Revistas!$B$2:$H$63996,6,FALSE)</f>
        <v>NO</v>
      </c>
      <c r="J230" s="18" t="s">
        <v>4852</v>
      </c>
      <c r="K230" s="18" t="s">
        <v>4853</v>
      </c>
      <c r="L230" s="18">
        <v>0</v>
      </c>
      <c r="M230" s="18" t="s">
        <v>184</v>
      </c>
      <c r="N230" s="28">
        <v>45474</v>
      </c>
      <c r="O230" s="18">
        <v>2017</v>
      </c>
      <c r="P230" s="18">
        <v>7</v>
      </c>
      <c r="Q230" s="18"/>
      <c r="R230" s="18"/>
      <c r="S230" s="18">
        <v>6276</v>
      </c>
      <c r="T230" s="23">
        <v>28740236</v>
      </c>
    </row>
    <row r="231" spans="1:20" x14ac:dyDescent="0.25">
      <c r="A231" s="17" t="s">
        <v>4838</v>
      </c>
      <c r="B231" s="17" t="s">
        <v>4839</v>
      </c>
      <c r="C231" s="17" t="s">
        <v>4840</v>
      </c>
      <c r="D231" s="18" t="s">
        <v>10</v>
      </c>
      <c r="E231" s="18">
        <f>VLOOKUP(M231,Revistas!$B$2:$H$63996,2,FALSE)</f>
        <v>2.7589999999999999</v>
      </c>
      <c r="F231" s="18" t="str">
        <f>VLOOKUP(M231,Revistas!$B$2:$H$63996,3,FALSE)</f>
        <v>Q2</v>
      </c>
      <c r="G231" s="18" t="str">
        <f>VLOOKUP(M231,Revistas!$B$2:$H$63996,4,FALSE)</f>
        <v>MEDICINE, RESEARCH &amp; EXPERIMENTAL - SCIE;</v>
      </c>
      <c r="H231" s="18" t="str">
        <f>VLOOKUP(M231,Revistas!$B$2:$H$63996,5,FALSE)</f>
        <v>52/128</v>
      </c>
      <c r="I231" s="18" t="str">
        <f>VLOOKUP(M231,Revistas!$B$2:$H$63996,6,FALSE)</f>
        <v>NO</v>
      </c>
      <c r="J231" s="18" t="s">
        <v>4841</v>
      </c>
      <c r="K231" s="18" t="s">
        <v>4842</v>
      </c>
      <c r="L231" s="18">
        <v>0</v>
      </c>
      <c r="M231" s="18" t="s">
        <v>4843</v>
      </c>
      <c r="N231" s="18" t="s">
        <v>199</v>
      </c>
      <c r="O231" s="18">
        <v>2017</v>
      </c>
      <c r="P231" s="18">
        <v>92</v>
      </c>
      <c r="Q231" s="18"/>
      <c r="R231" s="18">
        <v>750</v>
      </c>
      <c r="S231" s="18">
        <v>756</v>
      </c>
      <c r="T231" s="23">
        <v>28591688</v>
      </c>
    </row>
    <row r="232" spans="1:20" x14ac:dyDescent="0.25">
      <c r="A232" s="17" t="s">
        <v>1599</v>
      </c>
      <c r="B232" s="17" t="s">
        <v>1600</v>
      </c>
      <c r="C232" s="17" t="s">
        <v>1601</v>
      </c>
      <c r="D232" s="18" t="s">
        <v>10</v>
      </c>
      <c r="E232" s="18">
        <f>VLOOKUP(M232,Revistas!$B$2:$H$63996,2,FALSE)</f>
        <v>4.3070000000000004</v>
      </c>
      <c r="F232" s="18" t="str">
        <f>VLOOKUP(M232,Revistas!$B$2:$H$63996,3,FALSE)</f>
        <v>Q1</v>
      </c>
      <c r="G232" s="18" t="str">
        <f>VLOOKUP(M232,Revistas!$B$2:$H$63996,4,FALSE)</f>
        <v>PHARMACOLOGY &amp; PHARMACY - SCIE;</v>
      </c>
      <c r="H232" s="18" t="str">
        <f>VLOOKUP(M232,Revistas!$B$2:$H$63996,5,FALSE)</f>
        <v>34/255</v>
      </c>
      <c r="I232" s="18" t="str">
        <f>VLOOKUP(M232,Revistas!$B$2:$H$63996,6,FALSE)</f>
        <v>NO</v>
      </c>
      <c r="J232" s="18" t="s">
        <v>1602</v>
      </c>
      <c r="K232" s="18" t="s">
        <v>1603</v>
      </c>
      <c r="L232" s="18">
        <v>3</v>
      </c>
      <c r="M232" s="18" t="s">
        <v>1604</v>
      </c>
      <c r="N232" s="18" t="s">
        <v>226</v>
      </c>
      <c r="O232" s="18">
        <v>2017</v>
      </c>
      <c r="P232" s="18">
        <v>49</v>
      </c>
      <c r="Q232" s="18">
        <v>6</v>
      </c>
      <c r="R232" s="18">
        <v>727</v>
      </c>
      <c r="S232" s="18">
        <v>733</v>
      </c>
      <c r="T232" s="23">
        <v>28438568</v>
      </c>
    </row>
    <row r="233" spans="1:20" x14ac:dyDescent="0.25">
      <c r="A233" s="17" t="s">
        <v>5236</v>
      </c>
      <c r="B233" s="17" t="s">
        <v>5237</v>
      </c>
      <c r="C233" s="17" t="s">
        <v>5238</v>
      </c>
      <c r="D233" s="18" t="s">
        <v>274</v>
      </c>
      <c r="E233" s="18">
        <f>VLOOKUP(M233,Revistas!$B$2:$H$63996,2,FALSE)</f>
        <v>4.9779999999999998</v>
      </c>
      <c r="F233" s="18" t="str">
        <f>VLOOKUP(M233,Revistas!$B$2:$H$63996,3,FALSE)</f>
        <v>Q1</v>
      </c>
      <c r="G233" s="18" t="str">
        <f>VLOOKUP(M233,Revistas!$B$2:$H$63996,4,FALSE)</f>
        <v>HEALTH CARE SCIENCES &amp; SERVICES - SCIE;</v>
      </c>
      <c r="H233" s="18" t="str">
        <f>VLOOKUP(M233,Revistas!$B$2:$H$63996,5,FALSE)</f>
        <v>6 DE 90</v>
      </c>
      <c r="I233" s="18" t="str">
        <f>VLOOKUP(M233,Revistas!$B$2:$H$63996,6,FALSE)</f>
        <v>SI</v>
      </c>
      <c r="J233" s="18" t="s">
        <v>5239</v>
      </c>
      <c r="K233" s="18" t="s">
        <v>5240</v>
      </c>
      <c r="L233" s="18">
        <v>0</v>
      </c>
      <c r="M233" s="18" t="s">
        <v>5241</v>
      </c>
      <c r="N233" s="18" t="s">
        <v>14</v>
      </c>
      <c r="O233" s="18">
        <v>2017</v>
      </c>
      <c r="P233" s="18">
        <v>92</v>
      </c>
      <c r="Q233" s="18"/>
      <c r="R233" s="18">
        <v>129</v>
      </c>
      <c r="S233" s="18">
        <v>129</v>
      </c>
      <c r="T233" s="23">
        <v>28919461</v>
      </c>
    </row>
    <row r="234" spans="1:20" x14ac:dyDescent="0.25">
      <c r="A234" s="17" t="s">
        <v>5242</v>
      </c>
      <c r="B234" s="17" t="s">
        <v>5243</v>
      </c>
      <c r="C234" s="17" t="s">
        <v>5244</v>
      </c>
      <c r="D234" s="18" t="s">
        <v>10</v>
      </c>
      <c r="E234" s="18">
        <f>VLOOKUP(M234,Revistas!$B$2:$H$63996,2,FALSE)</f>
        <v>2.9020000000000001</v>
      </c>
      <c r="F234" s="18" t="str">
        <f>VLOOKUP(M234,Revistas!$B$2:$H$63996,3,FALSE)</f>
        <v>Q2</v>
      </c>
      <c r="G234" s="18" t="str">
        <f>VLOOKUP(M234,Revistas!$B$2:$H$63996,4,FALSE)</f>
        <v>PHARMACOLOGY &amp; PHARMACY - SCIE</v>
      </c>
      <c r="H234" s="18" t="str">
        <f>VLOOKUP(M234,Revistas!$B$2:$H$63996,5,FALSE)</f>
        <v>97/256</v>
      </c>
      <c r="I234" s="18" t="str">
        <f>VLOOKUP(M234,Revistas!$B$2:$H$63996,6,FALSE)</f>
        <v>NO</v>
      </c>
      <c r="J234" s="18" t="s">
        <v>5245</v>
      </c>
      <c r="K234" s="18" t="s">
        <v>5246</v>
      </c>
      <c r="L234" s="18">
        <v>0</v>
      </c>
      <c r="M234" s="18" t="s">
        <v>5247</v>
      </c>
      <c r="N234" s="18" t="s">
        <v>14</v>
      </c>
      <c r="O234" s="18">
        <v>2017</v>
      </c>
      <c r="P234" s="18">
        <v>73</v>
      </c>
      <c r="Q234" s="18">
        <v>12</v>
      </c>
      <c r="R234" s="18">
        <v>1557</v>
      </c>
      <c r="S234" s="18">
        <v>1563</v>
      </c>
      <c r="T234" s="23">
        <v>28900674</v>
      </c>
    </row>
    <row r="235" spans="1:20" x14ac:dyDescent="0.25">
      <c r="A235" s="17" t="s">
        <v>5248</v>
      </c>
      <c r="B235" s="17" t="s">
        <v>5249</v>
      </c>
      <c r="C235" s="17" t="s">
        <v>5250</v>
      </c>
      <c r="D235" s="18" t="s">
        <v>10</v>
      </c>
      <c r="E235" s="18">
        <f>VLOOKUP(M235,Revistas!$B$2:$H$63996,2,FALSE)</f>
        <v>3.2949999999999999</v>
      </c>
      <c r="F235" s="18" t="str">
        <f>VLOOKUP(M235,Revistas!$B$2:$H$63996,3,FALSE)</f>
        <v>Q1</v>
      </c>
      <c r="G235" s="18" t="str">
        <f>VLOOKUP(M235,Revistas!$B$2:$H$63996,4,FALSE)</f>
        <v>HEALTH CARE SCIENCES &amp; SERVICES - SCIE</v>
      </c>
      <c r="H235" s="18" t="str">
        <f>VLOOKUP(M235,Revistas!$B$2:$H$63996,5,FALSE)</f>
        <v>17/90</v>
      </c>
      <c r="I235" s="18" t="str">
        <f>VLOOKUP(M235,Revistas!$B$2:$H$63996,6,FALSE)</f>
        <v>NO</v>
      </c>
      <c r="J235" s="18" t="s">
        <v>5251</v>
      </c>
      <c r="K235" s="18" t="s">
        <v>5252</v>
      </c>
      <c r="L235" s="18">
        <v>0</v>
      </c>
      <c r="M235" s="18" t="s">
        <v>5253</v>
      </c>
      <c r="N235" s="28">
        <v>43344</v>
      </c>
      <c r="O235" s="18">
        <v>2017</v>
      </c>
      <c r="P235" s="18">
        <v>17</v>
      </c>
      <c r="Q235" s="18"/>
      <c r="R235" s="18"/>
      <c r="S235" s="18">
        <v>145</v>
      </c>
      <c r="T235" s="23">
        <v>28923007</v>
      </c>
    </row>
    <row r="236" spans="1:20" x14ac:dyDescent="0.25">
      <c r="A236" s="17" t="s">
        <v>5248</v>
      </c>
      <c r="B236" s="17" t="s">
        <v>5254</v>
      </c>
      <c r="C236" s="17" t="s">
        <v>2359</v>
      </c>
      <c r="D236" s="18" t="s">
        <v>10</v>
      </c>
      <c r="E236" s="18">
        <f>VLOOKUP(M236,Revistas!$B$2:$H$63996,2,FALSE)</f>
        <v>3.4929999999999999</v>
      </c>
      <c r="F236" s="18" t="str">
        <f>VLOOKUP(M236,Revistas!$B$2:$H$63996,3,FALSE)</f>
        <v>Q1</v>
      </c>
      <c r="G236" s="18" t="str">
        <f>VLOOKUP(M236,Revistas!$B$2:$H$63996,4,FALSE)</f>
        <v>PHARMACOLOGY &amp; PHARMACY - SCIE</v>
      </c>
      <c r="H236" s="18" t="str">
        <f>VLOOKUP(M236,Revistas!$B$2:$H$63996,5,FALSE)</f>
        <v>60/257</v>
      </c>
      <c r="I236" s="18" t="str">
        <f>VLOOKUP(M236,Revistas!$B$2:$H$63996,6,FALSE)</f>
        <v>NO</v>
      </c>
      <c r="J236" s="18" t="s">
        <v>5255</v>
      </c>
      <c r="K236" s="18" t="s">
        <v>5256</v>
      </c>
      <c r="L236" s="18">
        <v>2</v>
      </c>
      <c r="M236" s="18" t="s">
        <v>2362</v>
      </c>
      <c r="N236" s="18" t="s">
        <v>154</v>
      </c>
      <c r="O236" s="18">
        <v>2017</v>
      </c>
      <c r="P236" s="18">
        <v>83</v>
      </c>
      <c r="Q236" s="18">
        <v>9</v>
      </c>
      <c r="R236" s="18">
        <v>1921</v>
      </c>
      <c r="S236" s="18">
        <v>1931</v>
      </c>
      <c r="T236" s="23">
        <v>28419518</v>
      </c>
    </row>
    <row r="237" spans="1:20" x14ac:dyDescent="0.25">
      <c r="A237" s="17" t="s">
        <v>1605</v>
      </c>
      <c r="B237" s="17" t="s">
        <v>1606</v>
      </c>
      <c r="C237" s="17" t="s">
        <v>217</v>
      </c>
      <c r="D237" s="18" t="s">
        <v>10</v>
      </c>
      <c r="E237" s="18">
        <f>VLOOKUP(M237,Revistas!$B$2:$H$63996,2,FALSE)</f>
        <v>2.806</v>
      </c>
      <c r="F237" s="18" t="str">
        <f>VLOOKUP(M237,Revistas!$B$2:$H$63996,3,FALSE)</f>
        <v>Q1</v>
      </c>
      <c r="G237" s="18" t="str">
        <f>VLOOKUP(M237,Revistas!$B$2:$H$63996,4,FALSE)</f>
        <v>MULTIDISCIPLINARY SCIENCES</v>
      </c>
      <c r="H237" s="18" t="str">
        <f>VLOOKUP(M237,Revistas!$B$2:$H$63996,5,FALSE)</f>
        <v>15/64</v>
      </c>
      <c r="I237" s="18" t="str">
        <f>VLOOKUP(M237,Revistas!$B$2:$H$63996,6,FALSE)</f>
        <v>NO</v>
      </c>
      <c r="J237" s="18" t="s">
        <v>1607</v>
      </c>
      <c r="K237" s="18" t="s">
        <v>1608</v>
      </c>
      <c r="L237" s="18">
        <v>1</v>
      </c>
      <c r="M237" s="18" t="s">
        <v>220</v>
      </c>
      <c r="N237" s="18" t="s">
        <v>1609</v>
      </c>
      <c r="O237" s="18">
        <v>2017</v>
      </c>
      <c r="P237" s="18">
        <v>12</v>
      </c>
      <c r="Q237" s="18">
        <v>4</v>
      </c>
      <c r="R237" s="18"/>
      <c r="S237" s="18" t="s">
        <v>1610</v>
      </c>
    </row>
    <row r="238" spans="1:20" x14ac:dyDescent="0.25">
      <c r="A238" s="17" t="s">
        <v>2363</v>
      </c>
      <c r="B238" s="17" t="s">
        <v>2364</v>
      </c>
      <c r="C238" s="17" t="s">
        <v>2365</v>
      </c>
      <c r="D238" s="18" t="s">
        <v>10</v>
      </c>
      <c r="E238" s="18" t="str">
        <f>VLOOKUP(M238,Revistas!$B$2:$H$63996,2,FALSE)</f>
        <v>NO TIENE</v>
      </c>
      <c r="F238" s="18" t="str">
        <f>VLOOKUP(M238,Revistas!$B$2:$H$63996,3,FALSE)</f>
        <v>NO TIENE</v>
      </c>
      <c r="G238" s="18" t="str">
        <f>VLOOKUP(M238,Revistas!$B$2:$H$63996,4,FALSE)</f>
        <v>NO TIENE</v>
      </c>
      <c r="H238" s="18" t="str">
        <f>VLOOKUP(M238,Revistas!$B$2:$H$63996,5,FALSE)</f>
        <v>NO TIENE</v>
      </c>
      <c r="I238" s="18" t="str">
        <f>VLOOKUP(M238,Revistas!$B$2:$H$63996,6,FALSE)</f>
        <v>NO</v>
      </c>
      <c r="J238" s="18"/>
      <c r="K238" s="18"/>
      <c r="L238" s="18">
        <v>0</v>
      </c>
      <c r="M238" s="18" t="s">
        <v>2366</v>
      </c>
      <c r="N238" s="18"/>
      <c r="O238" s="18">
        <v>2017</v>
      </c>
      <c r="P238" s="18">
        <v>6</v>
      </c>
      <c r="Q238" s="18">
        <v>1</v>
      </c>
      <c r="R238" s="18">
        <v>31</v>
      </c>
      <c r="S238" s="18">
        <v>37</v>
      </c>
    </row>
    <row r="239" spans="1:20" x14ac:dyDescent="0.25">
      <c r="A239" s="17" t="s">
        <v>2338</v>
      </c>
      <c r="B239" s="17" t="s">
        <v>2339</v>
      </c>
      <c r="C239" s="17" t="s">
        <v>1477</v>
      </c>
      <c r="D239" s="18" t="s">
        <v>10</v>
      </c>
      <c r="E239" s="18">
        <f>VLOOKUP(M239,Revistas!$B$2:$H$63996,2,FALSE)</f>
        <v>4.8630000000000004</v>
      </c>
      <c r="F239" s="18" t="str">
        <f>VLOOKUP(M239,Revistas!$B$2:$H$63996,3,FALSE)</f>
        <v>Q1</v>
      </c>
      <c r="G239" s="18" t="str">
        <f>VLOOKUP(M239,Revistas!$B$2:$H$63996,4,FALSE)</f>
        <v>CARDIAC &amp; CARDIOVASCULAR SYSTEM</v>
      </c>
      <c r="H239" s="18" t="str">
        <f>VLOOKUP(M239,Revistas!$B$2:$H$63996,5,FALSE)</f>
        <v>37/126</v>
      </c>
      <c r="I239" s="18" t="str">
        <f>VLOOKUP(M239,Revistas!$B$2:$H$63996,6,FALSE)</f>
        <v>NO</v>
      </c>
      <c r="J239" s="18" t="s">
        <v>2340</v>
      </c>
      <c r="K239" s="18" t="s">
        <v>2341</v>
      </c>
      <c r="L239" s="18">
        <v>0</v>
      </c>
      <c r="M239" s="18" t="s">
        <v>1480</v>
      </c>
      <c r="N239" s="18" t="s">
        <v>250</v>
      </c>
      <c r="O239" s="18">
        <v>2017</v>
      </c>
      <c r="P239" s="18">
        <v>6</v>
      </c>
      <c r="Q239" s="18">
        <v>5</v>
      </c>
      <c r="R239" s="18"/>
      <c r="S239" s="18" t="s">
        <v>2342</v>
      </c>
      <c r="T239" s="23">
        <v>28522672</v>
      </c>
    </row>
    <row r="240" spans="1:20" x14ac:dyDescent="0.25">
      <c r="A240" s="17" t="s">
        <v>688</v>
      </c>
      <c r="B240" s="17" t="s">
        <v>689</v>
      </c>
      <c r="C240" s="17" t="s">
        <v>674</v>
      </c>
      <c r="D240" s="18" t="s">
        <v>274</v>
      </c>
      <c r="E240" s="18">
        <f>VLOOKUP(M240,Revistas!$B$2:$H$63996,2,FALSE)</f>
        <v>4.4850000000000003</v>
      </c>
      <c r="F240" s="18" t="str">
        <f>VLOOKUP(M240,Revistas!$B$2:$H$63996,3,FALSE)</f>
        <v>Q2</v>
      </c>
      <c r="G240" s="18" t="str">
        <f>VLOOKUP(M240,Revistas!$B$2:$H$63996,4,FALSE)</f>
        <v>CARDIAC &amp; CARDIOVASCULAR SYSTEM</v>
      </c>
      <c r="H240" s="18" t="str">
        <f>VLOOKUP(M240,Revistas!$B$2:$H$63996,5,FALSE)</f>
        <v>33/126</v>
      </c>
      <c r="I240" s="18" t="str">
        <f>VLOOKUP(M240,Revistas!$B$2:$H$63996,6,FALSE)</f>
        <v>NO</v>
      </c>
      <c r="J240" s="18" t="s">
        <v>690</v>
      </c>
      <c r="K240" s="18" t="s">
        <v>691</v>
      </c>
      <c r="L240" s="18">
        <v>0</v>
      </c>
      <c r="M240" s="18" t="s">
        <v>677</v>
      </c>
      <c r="N240" s="18" t="s">
        <v>199</v>
      </c>
      <c r="O240" s="18">
        <v>2017</v>
      </c>
      <c r="P240" s="18">
        <v>70</v>
      </c>
      <c r="Q240" s="18">
        <v>8</v>
      </c>
      <c r="R240" s="18">
        <v>673</v>
      </c>
      <c r="S240" s="18">
        <v>675</v>
      </c>
    </row>
    <row r="241" spans="1:20" x14ac:dyDescent="0.25">
      <c r="A241" s="17" t="s">
        <v>4537</v>
      </c>
      <c r="B241" s="17" t="s">
        <v>4538</v>
      </c>
      <c r="C241" s="17" t="s">
        <v>4431</v>
      </c>
      <c r="D241" s="18" t="s">
        <v>10</v>
      </c>
      <c r="E241" s="18">
        <f>VLOOKUP(M241,Revistas!$B$2:$H$63996,2,FALSE)</f>
        <v>2.3530000000000002</v>
      </c>
      <c r="F241" s="18" t="str">
        <f>VLOOKUP(M241,Revistas!$B$2:$H$63996,3,FALSE)</f>
        <v>Q3</v>
      </c>
      <c r="G241" s="18" t="str">
        <f>VLOOKUP(M241,Revistas!$B$2:$H$63996,4,FALSE)</f>
        <v>ONCOLOGY</v>
      </c>
      <c r="H241" s="18" t="str">
        <f>VLOOKUP(M241,Revistas!$B$2:$H$63996,5,FALSE)</f>
        <v>141/217</v>
      </c>
      <c r="I241" s="18" t="str">
        <f>VLOOKUP(M241,Revistas!$B$2:$H$63996,6,FALSE)</f>
        <v>NO</v>
      </c>
      <c r="J241" s="18" t="s">
        <v>4539</v>
      </c>
      <c r="K241" s="18" t="s">
        <v>4540</v>
      </c>
      <c r="L241" s="18">
        <v>0</v>
      </c>
      <c r="M241" s="18" t="s">
        <v>4434</v>
      </c>
      <c r="N241" s="18" t="s">
        <v>62</v>
      </c>
      <c r="O241" s="18">
        <v>2017</v>
      </c>
      <c r="P241" s="18">
        <v>19</v>
      </c>
      <c r="Q241" s="18">
        <v>2</v>
      </c>
      <c r="R241" s="18">
        <v>219</v>
      </c>
      <c r="S241" s="18">
        <v>226</v>
      </c>
      <c r="T241" s="23">
        <v>27371031</v>
      </c>
    </row>
    <row r="242" spans="1:20" x14ac:dyDescent="0.25">
      <c r="A242" s="17" t="s">
        <v>4520</v>
      </c>
      <c r="B242" s="17" t="s">
        <v>4521</v>
      </c>
      <c r="C242" s="17" t="s">
        <v>3847</v>
      </c>
      <c r="D242" s="18" t="s">
        <v>26</v>
      </c>
      <c r="E242" s="18">
        <f>VLOOKUP(M242,Revistas!$B$2:$H$63996,2,FALSE)</f>
        <v>11.855</v>
      </c>
      <c r="F242" s="18" t="str">
        <f>VLOOKUP(M242,Revistas!$B$2:$H$63996,3,FALSE)</f>
        <v>Q1</v>
      </c>
      <c r="G242" s="18" t="str">
        <f>VLOOKUP(M242,Revistas!$B$2:$H$63996,4,FALSE)</f>
        <v>ONCOLOGY</v>
      </c>
      <c r="H242" s="18" t="str">
        <f>VLOOKUP(M242,Revistas!$B$2:$H$63996,5,FALSE)</f>
        <v>10/217</v>
      </c>
      <c r="I242" s="18" t="str">
        <f>VLOOKUP(M242,Revistas!$B$2:$H$63996,6,FALSE)</f>
        <v>SI</v>
      </c>
      <c r="J242" s="18" t="s">
        <v>4522</v>
      </c>
      <c r="K242" s="18"/>
      <c r="L242" s="18">
        <v>0</v>
      </c>
      <c r="M242" s="18" t="s">
        <v>3849</v>
      </c>
      <c r="N242" s="18" t="s">
        <v>154</v>
      </c>
      <c r="O242" s="18">
        <v>2017</v>
      </c>
      <c r="P242" s="18">
        <v>28</v>
      </c>
      <c r="Q242" s="18"/>
      <c r="R242" s="18"/>
      <c r="S242" s="18"/>
    </row>
    <row r="243" spans="1:20" x14ac:dyDescent="0.25">
      <c r="A243" s="17" t="s">
        <v>4508</v>
      </c>
      <c r="B243" s="17" t="s">
        <v>4509</v>
      </c>
      <c r="C243" s="17" t="s">
        <v>4510</v>
      </c>
      <c r="D243" s="18" t="s">
        <v>10</v>
      </c>
      <c r="E243" s="18">
        <f>VLOOKUP(M243,Revistas!$B$2:$H$63996,2,FALSE)</f>
        <v>2.1040000000000001</v>
      </c>
      <c r="F243" s="18" t="str">
        <f>VLOOKUP(M243,Revistas!$B$2:$H$63996,3,FALSE)</f>
        <v>Q1</v>
      </c>
      <c r="G243" s="18" t="str">
        <f>VLOOKUP(M243,Revistas!$B$2:$H$63996,4,FALSE)</f>
        <v>NURSING - SCIE;</v>
      </c>
      <c r="H243" s="18" t="str">
        <f>VLOOKUP(M243,Revistas!$B$2:$H$63996,5,FALSE)</f>
        <v>10/116</v>
      </c>
      <c r="I243" s="18" t="str">
        <f>VLOOKUP(M243,Revistas!$B$2:$H$63996,6,FALSE)</f>
        <v>SI</v>
      </c>
      <c r="J243" s="18" t="s">
        <v>4511</v>
      </c>
      <c r="K243" s="18" t="s">
        <v>4512</v>
      </c>
      <c r="L243" s="18">
        <v>0</v>
      </c>
      <c r="M243" s="18" t="s">
        <v>4513</v>
      </c>
      <c r="N243" s="18" t="s">
        <v>94</v>
      </c>
      <c r="O243" s="18">
        <v>2017</v>
      </c>
      <c r="P243" s="18">
        <v>26</v>
      </c>
      <c r="Q243" s="18">
        <v>6</v>
      </c>
      <c r="R243" s="18"/>
      <c r="S243" s="18" t="s">
        <v>4515</v>
      </c>
    </row>
    <row r="244" spans="1:20" x14ac:dyDescent="0.25">
      <c r="A244" s="17" t="s">
        <v>4614</v>
      </c>
      <c r="B244" s="17" t="s">
        <v>4615</v>
      </c>
      <c r="C244" s="17" t="s">
        <v>4616</v>
      </c>
      <c r="D244" s="18" t="s">
        <v>10</v>
      </c>
      <c r="E244" s="18">
        <f>VLOOKUP(M244,Revistas!$B$2:$H$63996,2,FALSE)</f>
        <v>5.3140000000000001</v>
      </c>
      <c r="F244" s="18" t="str">
        <f>VLOOKUP(M244,Revistas!$B$2:$H$63996,3,FALSE)</f>
        <v>Q1</v>
      </c>
      <c r="G244" s="18" t="str">
        <f>VLOOKUP(M244,Revistas!$B$2:$H$63996,4,FALSE)</f>
        <v>ONCOLOGY</v>
      </c>
      <c r="H244" s="18" t="str">
        <f>VLOOKUP(M244,Revistas!$B$2:$H$63996,5,FALSE)</f>
        <v>40/217</v>
      </c>
      <c r="I244" s="18" t="str">
        <f>VLOOKUP(M244,Revistas!$B$2:$H$63996,6,FALSE)</f>
        <v>NO</v>
      </c>
      <c r="J244" s="18" t="s">
        <v>4617</v>
      </c>
      <c r="K244" s="18" t="s">
        <v>4618</v>
      </c>
      <c r="L244" s="18">
        <v>0</v>
      </c>
      <c r="M244" s="18" t="s">
        <v>4619</v>
      </c>
      <c r="N244" s="18" t="s">
        <v>14</v>
      </c>
      <c r="O244" s="18">
        <v>2017</v>
      </c>
      <c r="P244" s="18">
        <v>11</v>
      </c>
      <c r="Q244" s="18">
        <v>12</v>
      </c>
      <c r="R244" s="18">
        <v>1768</v>
      </c>
      <c r="S244" s="18">
        <v>1787</v>
      </c>
      <c r="T244" s="23">
        <v>28981199</v>
      </c>
    </row>
    <row r="245" spans="1:20" x14ac:dyDescent="0.25">
      <c r="A245" s="17" t="s">
        <v>4994</v>
      </c>
      <c r="B245" s="17" t="s">
        <v>4995</v>
      </c>
      <c r="C245" s="17" t="s">
        <v>4996</v>
      </c>
      <c r="D245" s="18" t="s">
        <v>10</v>
      </c>
      <c r="E245" s="18">
        <f>VLOOKUP(M245,Revistas!$B$2:$H$63996,2,FALSE)</f>
        <v>3.97</v>
      </c>
      <c r="F245" s="18" t="str">
        <f>VLOOKUP(M245,Revistas!$B$2:$H$63996,3,FALSE)</f>
        <v>Q1</v>
      </c>
      <c r="G245" s="18" t="str">
        <f>VLOOKUP(M245,Revistas!$B$2:$H$63996,4,FALSE)</f>
        <v>MEDICINE, RESEARCH &amp; EXPERIMENTAL - SCIE;</v>
      </c>
      <c r="H245" s="18" t="str">
        <f>VLOOKUP(M245,Revistas!$B$2:$H$63996,5,FALSE)</f>
        <v>25/128</v>
      </c>
      <c r="I245" s="18" t="str">
        <f>VLOOKUP(M245,Revistas!$B$2:$H$63996,6,FALSE)</f>
        <v>NO</v>
      </c>
      <c r="J245" s="18" t="s">
        <v>4997</v>
      </c>
      <c r="K245" s="18" t="s">
        <v>4998</v>
      </c>
      <c r="L245" s="18">
        <v>1</v>
      </c>
      <c r="M245" s="18" t="s">
        <v>4999</v>
      </c>
      <c r="N245" s="18" t="s">
        <v>154</v>
      </c>
      <c r="O245" s="18">
        <v>2017</v>
      </c>
      <c r="P245" s="18">
        <v>40</v>
      </c>
      <c r="Q245" s="18">
        <v>5</v>
      </c>
      <c r="R245" s="18">
        <v>709</v>
      </c>
      <c r="S245" s="18">
        <v>713</v>
      </c>
      <c r="T245" s="23">
        <v>28341975</v>
      </c>
    </row>
    <row r="246" spans="1:20" x14ac:dyDescent="0.25">
      <c r="A246" s="17" t="s">
        <v>4994</v>
      </c>
      <c r="B246" s="17" t="s">
        <v>5004</v>
      </c>
      <c r="C246" s="17" t="s">
        <v>4996</v>
      </c>
      <c r="D246" s="18" t="s">
        <v>356</v>
      </c>
      <c r="E246" s="18">
        <f>VLOOKUP(M246,Revistas!$B$2:$H$63996,2,FALSE)</f>
        <v>3.97</v>
      </c>
      <c r="F246" s="18" t="str">
        <f>VLOOKUP(M246,Revistas!$B$2:$H$63996,3,FALSE)</f>
        <v>Q1</v>
      </c>
      <c r="G246" s="18" t="str">
        <f>VLOOKUP(M246,Revistas!$B$2:$H$63996,4,FALSE)</f>
        <v>MEDICINE, RESEARCH &amp; EXPERIMENTAL - SCIE;</v>
      </c>
      <c r="H246" s="18" t="str">
        <f>VLOOKUP(M246,Revistas!$B$2:$H$63996,5,FALSE)</f>
        <v>25/128</v>
      </c>
      <c r="I246" s="18" t="str">
        <f>VLOOKUP(M246,Revistas!$B$2:$H$63996,6,FALSE)</f>
        <v>NO</v>
      </c>
      <c r="J246" s="18" t="s">
        <v>5005</v>
      </c>
      <c r="K246" s="18" t="s">
        <v>5006</v>
      </c>
      <c r="L246" s="18">
        <v>0</v>
      </c>
      <c r="M246" s="18" t="s">
        <v>4999</v>
      </c>
      <c r="N246" s="18" t="s">
        <v>154</v>
      </c>
      <c r="O246" s="18">
        <v>2017</v>
      </c>
      <c r="P246" s="18">
        <v>40</v>
      </c>
      <c r="Q246" s="18">
        <v>5</v>
      </c>
      <c r="R246" s="18">
        <v>753</v>
      </c>
      <c r="S246" s="18">
        <v>754</v>
      </c>
      <c r="T246" s="23">
        <v>28600669</v>
      </c>
    </row>
    <row r="247" spans="1:20" x14ac:dyDescent="0.25">
      <c r="A247" s="17" t="s">
        <v>462</v>
      </c>
      <c r="B247" s="17" t="s">
        <v>463</v>
      </c>
      <c r="C247" s="17" t="s">
        <v>464</v>
      </c>
      <c r="D247" s="18" t="s">
        <v>26</v>
      </c>
      <c r="E247" s="18">
        <f>VLOOKUP(M247,Revistas!$B$2:$H$63996,2,FALSE)</f>
        <v>4.0830000000000002</v>
      </c>
      <c r="F247" s="18" t="str">
        <f>VLOOKUP(M247,Revistas!$B$2:$H$63996,3,FALSE)</f>
        <v>Q2</v>
      </c>
      <c r="G247" s="18" t="str">
        <f>VLOOKUP(M247,Revistas!$B$2:$H$63996,4,FALSE)</f>
        <v>BIOCHEMISTRY &amp; MOLECULAR BIOLOGY - SCIE;</v>
      </c>
      <c r="H247" s="18" t="str">
        <f>VLOOKUP(M247,Revistas!$B$2:$H$63996,5,FALSE)</f>
        <v>77/290</v>
      </c>
      <c r="I247" s="18" t="str">
        <f>VLOOKUP(M247,Revistas!$B$2:$H$63996,6,FALSE)</f>
        <v>NO</v>
      </c>
      <c r="J247" s="18" t="s">
        <v>465</v>
      </c>
      <c r="K247" s="18"/>
      <c r="L247" s="18">
        <v>0</v>
      </c>
      <c r="M247" s="18" t="s">
        <v>466</v>
      </c>
      <c r="N247" s="18" t="s">
        <v>199</v>
      </c>
      <c r="O247" s="18">
        <v>2017</v>
      </c>
      <c r="P247" s="18">
        <v>142</v>
      </c>
      <c r="Q247" s="18"/>
      <c r="R247" s="18">
        <v>70</v>
      </c>
      <c r="S247" s="18">
        <v>70</v>
      </c>
    </row>
    <row r="248" spans="1:20" x14ac:dyDescent="0.25">
      <c r="A248" s="17" t="s">
        <v>2611</v>
      </c>
      <c r="B248" s="17" t="s">
        <v>2610</v>
      </c>
      <c r="C248" s="17" t="s">
        <v>2627</v>
      </c>
      <c r="D248" s="18" t="s">
        <v>10</v>
      </c>
      <c r="E248" s="18">
        <f>VLOOKUP(M248,Revistas!$B$2:$H$63996,2,FALSE)</f>
        <v>1.8260000000000001</v>
      </c>
      <c r="F248" s="18" t="str">
        <f>VLOOKUP(M248,Revistas!$B$2:$H$63996,3,FALSE)</f>
        <v>Q3</v>
      </c>
      <c r="G248" s="18" t="str">
        <f>VLOOKUP(M248,Revistas!$B$2:$H$63996,4,FALSE)</f>
        <v>OBSTETRICS &amp; GYNECOLOGY - SCIE</v>
      </c>
      <c r="H248" s="18" t="str">
        <f>VLOOKUP(M248,Revistas!$B$2:$H$63996,5,FALSE)</f>
        <v>45/80</v>
      </c>
      <c r="I248" s="18" t="str">
        <f>VLOOKUP(M248,Revistas!$B$2:$H$63996,6,FALSE)</f>
        <v>NO</v>
      </c>
      <c r="J248" s="18" t="s">
        <v>2612</v>
      </c>
      <c r="K248" s="18"/>
      <c r="L248" s="18" t="s">
        <v>586</v>
      </c>
      <c r="M248" s="18" t="s">
        <v>2606</v>
      </c>
      <c r="N248" s="18" t="s">
        <v>400</v>
      </c>
      <c r="O248" s="18">
        <v>2017</v>
      </c>
      <c r="P248" s="18"/>
      <c r="Q248" s="18"/>
      <c r="R248" s="27">
        <v>43191</v>
      </c>
      <c r="S248" s="18"/>
      <c r="T248" s="23">
        <v>28573940</v>
      </c>
    </row>
    <row r="249" spans="1:20" x14ac:dyDescent="0.25">
      <c r="A249" s="17" t="s">
        <v>4096</v>
      </c>
      <c r="B249" s="17" t="s">
        <v>4097</v>
      </c>
      <c r="C249" s="17" t="s">
        <v>4098</v>
      </c>
      <c r="D249" s="18" t="s">
        <v>10</v>
      </c>
      <c r="E249" s="18">
        <f>VLOOKUP(M249,Revistas!$B$2:$H$63996,2,FALSE)</f>
        <v>0.629</v>
      </c>
      <c r="F249" s="18" t="str">
        <f>VLOOKUP(M249,Revistas!$B$2:$H$63996,3,FALSE)</f>
        <v>Q4</v>
      </c>
      <c r="G249" s="18" t="str">
        <f>VLOOKUP(M249,Revistas!$B$2:$H$63996,4,FALSE)</f>
        <v>OBSTETRICS &amp; GYNECOLOGY - SCIE</v>
      </c>
      <c r="H249" s="18" t="str">
        <f>VLOOKUP(M249,Revistas!$B$2:$H$63996,5,FALSE)</f>
        <v>76/80</v>
      </c>
      <c r="I249" s="18" t="str">
        <f>VLOOKUP(M249,Revistas!$B$2:$H$63996,6,FALSE)</f>
        <v>NO</v>
      </c>
      <c r="J249" s="18" t="s">
        <v>4099</v>
      </c>
      <c r="K249" s="18" t="s">
        <v>4100</v>
      </c>
      <c r="L249" s="18">
        <v>0</v>
      </c>
      <c r="M249" s="18" t="s">
        <v>4101</v>
      </c>
      <c r="N249" s="18" t="s">
        <v>62</v>
      </c>
      <c r="O249" s="18">
        <v>2017</v>
      </c>
      <c r="P249" s="18">
        <v>37</v>
      </c>
      <c r="Q249" s="18">
        <v>2</v>
      </c>
      <c r="R249" s="18">
        <v>246</v>
      </c>
      <c r="S249" s="18">
        <v>247</v>
      </c>
      <c r="T249" s="23">
        <v>27922278</v>
      </c>
    </row>
    <row r="250" spans="1:20" x14ac:dyDescent="0.25">
      <c r="A250" s="17" t="s">
        <v>1647</v>
      </c>
      <c r="B250" s="17" t="s">
        <v>1651</v>
      </c>
      <c r="C250" s="17" t="s">
        <v>1459</v>
      </c>
      <c r="D250" s="18" t="s">
        <v>10</v>
      </c>
      <c r="E250" s="18">
        <f>VLOOKUP(M250,Revistas!$B$2:$H$63996,2,FALSE)</f>
        <v>1.714</v>
      </c>
      <c r="F250" s="18" t="str">
        <f>VLOOKUP(M250,Revistas!$B$2:$H$63996,3,FALSE)</f>
        <v>Q3</v>
      </c>
      <c r="G250" s="18" t="str">
        <f>VLOOKUP(M250,Revistas!$B$2:$H$63996,4,FALSE)</f>
        <v>MICROBIOLOGY</v>
      </c>
      <c r="H250" s="18" t="str">
        <f>VLOOKUP(M250,Revistas!$B$2:$H$63996,5,FALSE)</f>
        <v>88/124</v>
      </c>
      <c r="I250" s="18" t="str">
        <f>VLOOKUP(M250,Revistas!$B$2:$H$63996,6,FALSE)</f>
        <v>NO</v>
      </c>
      <c r="J250" s="18" t="s">
        <v>1649</v>
      </c>
      <c r="K250" s="18"/>
      <c r="L250" s="18" t="s">
        <v>586</v>
      </c>
      <c r="M250" s="18" t="s">
        <v>1463</v>
      </c>
      <c r="N250" s="18" t="s">
        <v>1648</v>
      </c>
      <c r="O250" s="18">
        <v>2017</v>
      </c>
      <c r="P250" s="18"/>
      <c r="Q250" s="18"/>
      <c r="R250" s="18"/>
      <c r="S250" s="18"/>
      <c r="T250" s="23">
        <v>28057353</v>
      </c>
    </row>
    <row r="251" spans="1:20" x14ac:dyDescent="0.25">
      <c r="A251" s="17" t="s">
        <v>5300</v>
      </c>
      <c r="B251" s="17" t="s">
        <v>5301</v>
      </c>
      <c r="C251" s="17" t="s">
        <v>2683</v>
      </c>
      <c r="D251" s="18" t="s">
        <v>10</v>
      </c>
      <c r="E251" s="18">
        <f>VLOOKUP(M251,Revistas!$B$2:$H$63996,2,FALSE)</f>
        <v>2.65</v>
      </c>
      <c r="F251" s="18" t="str">
        <f>VLOOKUP(M251,Revistas!$B$2:$H$63996,3,FALSE)</f>
        <v>Q2</v>
      </c>
      <c r="G251" s="18" t="str">
        <f>VLOOKUP(M251,Revistas!$B$2:$H$63996,4,FALSE)</f>
        <v>HEMATOLOGY</v>
      </c>
      <c r="H251" s="18" t="str">
        <f>VLOOKUP(M251,Revistas!$B$2:$H$63996,5,FALSE)</f>
        <v>34/70</v>
      </c>
      <c r="I251" s="18" t="str">
        <f>VLOOKUP(M251,Revistas!$B$2:$H$63996,6,FALSE)</f>
        <v>NO</v>
      </c>
      <c r="J251" s="18" t="s">
        <v>5302</v>
      </c>
      <c r="K251" s="18" t="s">
        <v>5303</v>
      </c>
      <c r="L251" s="18">
        <v>0</v>
      </c>
      <c r="M251" s="18" t="s">
        <v>2686</v>
      </c>
      <c r="N251" s="18" t="s">
        <v>250</v>
      </c>
      <c r="O251" s="18">
        <v>2017</v>
      </c>
      <c r="P251" s="18">
        <v>153</v>
      </c>
      <c r="Q251" s="18"/>
      <c r="R251" s="18">
        <v>51</v>
      </c>
      <c r="S251" s="18">
        <v>56</v>
      </c>
      <c r="T251" s="23">
        <v>28324767</v>
      </c>
    </row>
    <row r="252" spans="1:20" x14ac:dyDescent="0.25">
      <c r="A252" s="17" t="s">
        <v>4940</v>
      </c>
      <c r="B252" s="17" t="s">
        <v>4941</v>
      </c>
      <c r="C252" s="17" t="s">
        <v>1171</v>
      </c>
      <c r="D252" s="18" t="s">
        <v>26</v>
      </c>
      <c r="E252" s="18">
        <f>VLOOKUP(M252,Revistas!$B$2:$H$63996,2,FALSE)</f>
        <v>7.702</v>
      </c>
      <c r="F252" s="18" t="str">
        <f>VLOOKUP(M252,Revistas!$B$2:$H$63996,3,FALSE)</f>
        <v>Q1</v>
      </c>
      <c r="G252" s="18" t="str">
        <f>VLOOKUP(M252,Revistas!$B$2:$H$63996,4,FALSE)</f>
        <v>HEMATOLOGY - SCIE</v>
      </c>
      <c r="H252" s="18" t="str">
        <f>VLOOKUP(M252,Revistas!$B$2:$H$63996,5,FALSE)</f>
        <v>4 de 70</v>
      </c>
      <c r="I252" s="18" t="str">
        <f>VLOOKUP(M252,Revistas!$B$2:$H$63996,6,FALSE)</f>
        <v>SI</v>
      </c>
      <c r="J252" s="18" t="s">
        <v>4942</v>
      </c>
      <c r="K252" s="18"/>
      <c r="L252" s="18">
        <v>0</v>
      </c>
      <c r="M252" s="18" t="s">
        <v>1174</v>
      </c>
      <c r="N252" s="28">
        <v>46174</v>
      </c>
      <c r="O252" s="18">
        <v>2017</v>
      </c>
      <c r="P252" s="18">
        <v>102</v>
      </c>
      <c r="Q252" s="18"/>
      <c r="R252" s="18">
        <v>705</v>
      </c>
      <c r="S252" s="18">
        <v>705</v>
      </c>
    </row>
    <row r="253" spans="1:20" x14ac:dyDescent="0.25">
      <c r="A253" s="17" t="s">
        <v>2465</v>
      </c>
      <c r="B253" s="17" t="s">
        <v>2466</v>
      </c>
      <c r="C253" s="17" t="s">
        <v>2467</v>
      </c>
      <c r="D253" s="18" t="s">
        <v>10</v>
      </c>
      <c r="E253" s="18">
        <f>VLOOKUP(M253,Revistas!$B$2:$H$63996,2,FALSE)</f>
        <v>1.2310000000000001</v>
      </c>
      <c r="F253" s="18" t="str">
        <f>VLOOKUP(M253,Revistas!$B$2:$H$63996,3,FALSE)</f>
        <v>Q4</v>
      </c>
      <c r="G253" s="18" t="str">
        <f>VLOOKUP(M253,Revistas!$B$2:$H$63996,4,FALSE)</f>
        <v>CRITICAL CARE MEDICINE - SCIE</v>
      </c>
      <c r="H253" s="18" t="str">
        <f>VLOOKUP(M253,Revistas!$B$2:$H$63996,5,FALSE)</f>
        <v>31/33</v>
      </c>
      <c r="I253" s="18" t="str">
        <f>VLOOKUP(M253,Revistas!$B$2:$H$63996,6,FALSE)</f>
        <v>NO</v>
      </c>
      <c r="J253" s="18" t="s">
        <v>2468</v>
      </c>
      <c r="K253" s="18" t="s">
        <v>2469</v>
      </c>
      <c r="L253" s="18">
        <v>0</v>
      </c>
      <c r="M253" s="18" t="s">
        <v>2470</v>
      </c>
      <c r="N253" s="18" t="s">
        <v>35</v>
      </c>
      <c r="O253" s="18">
        <v>2017</v>
      </c>
      <c r="P253" s="18">
        <v>41</v>
      </c>
      <c r="Q253" s="18">
        <v>3</v>
      </c>
      <c r="R253" s="18">
        <v>143</v>
      </c>
      <c r="S253" s="18">
        <v>152</v>
      </c>
      <c r="T253" s="23">
        <v>27697396</v>
      </c>
    </row>
    <row r="254" spans="1:20" x14ac:dyDescent="0.25">
      <c r="A254" s="17" t="s">
        <v>5217</v>
      </c>
      <c r="B254" s="17" t="s">
        <v>5218</v>
      </c>
      <c r="C254" s="17" t="s">
        <v>5219</v>
      </c>
      <c r="D254" s="18" t="s">
        <v>10</v>
      </c>
      <c r="E254" s="18">
        <f>VLOOKUP(M254,Revistas!$B$2:$H$63996,2,FALSE)</f>
        <v>4.593</v>
      </c>
      <c r="F254" s="18" t="str">
        <f>VLOOKUP(M254,Revistas!$B$2:$H$63996,3,FALSE)</f>
        <v>Q2</v>
      </c>
      <c r="G254" s="18" t="str">
        <f>VLOOKUP(M254,Revistas!$B$2:$H$63996,4,FALSE)</f>
        <v>CELL BIOLOGY - SCIE</v>
      </c>
      <c r="H254" s="18" t="str">
        <f>VLOOKUP(M254,Revistas!$B$2:$H$63996,5,FALSE)</f>
        <v>56/190</v>
      </c>
      <c r="I254" s="18" t="str">
        <f>VLOOKUP(M254,Revistas!$B$2:$H$63996,6,FALSE)</f>
        <v>NO</v>
      </c>
      <c r="J254" s="18" t="s">
        <v>5220</v>
      </c>
      <c r="K254" s="18" t="s">
        <v>5221</v>
      </c>
      <c r="L254" s="18">
        <v>0</v>
      </c>
      <c r="M254" s="18" t="s">
        <v>5222</v>
      </c>
      <c r="N254" s="18"/>
      <c r="O254" s="18">
        <v>2017</v>
      </c>
      <c r="P254" s="18"/>
      <c r="Q254" s="18"/>
      <c r="R254" s="18"/>
      <c r="S254" s="18">
        <v>4745252</v>
      </c>
    </row>
    <row r="255" spans="1:20" x14ac:dyDescent="0.25">
      <c r="A255" s="17" t="s">
        <v>957</v>
      </c>
      <c r="B255" s="17" t="s">
        <v>958</v>
      </c>
      <c r="C255" s="17" t="s">
        <v>959</v>
      </c>
      <c r="D255" s="18" t="s">
        <v>10</v>
      </c>
      <c r="E255" s="18">
        <f>VLOOKUP(M255,Revistas!$B$2:$H$63996,2,FALSE)</f>
        <v>4.085</v>
      </c>
      <c r="F255" s="18" t="str">
        <f>VLOOKUP(M255,Revistas!$B$2:$H$63996,3,FALSE)</f>
        <v>Q1</v>
      </c>
      <c r="G255" s="18" t="str">
        <f>VLOOKUP(M255,Revistas!$B$2:$H$63996,4,FALSE)</f>
        <v>PERIPHERAL VASCULAR DISEASE</v>
      </c>
      <c r="H255" s="18" t="str">
        <f>VLOOKUP(M255,Revistas!$B$2:$H$63996,5,FALSE)</f>
        <v>12 DE 63</v>
      </c>
      <c r="I255" s="18" t="str">
        <f>VLOOKUP(M255,Revistas!$B$2:$H$63996,6,FALSE)</f>
        <v>NO</v>
      </c>
      <c r="J255" s="18" t="s">
        <v>960</v>
      </c>
      <c r="K255" s="18" t="s">
        <v>961</v>
      </c>
      <c r="L255" s="18">
        <v>0</v>
      </c>
      <c r="M255" s="18" t="s">
        <v>962</v>
      </c>
      <c r="N255" s="18" t="s">
        <v>14</v>
      </c>
      <c r="O255" s="18">
        <v>2017</v>
      </c>
      <c r="P255" s="18">
        <v>35</v>
      </c>
      <c r="Q255" s="18">
        <v>12</v>
      </c>
      <c r="R255" s="18">
        <v>2388</v>
      </c>
      <c r="S255" s="18">
        <v>2394</v>
      </c>
      <c r="T255" s="23">
        <v>28723880</v>
      </c>
    </row>
    <row r="256" spans="1:20" x14ac:dyDescent="0.25">
      <c r="A256" s="17" t="s">
        <v>4026</v>
      </c>
      <c r="B256" s="17" t="s">
        <v>4027</v>
      </c>
      <c r="C256" s="17" t="s">
        <v>4028</v>
      </c>
      <c r="D256" s="18" t="s">
        <v>10</v>
      </c>
      <c r="E256" s="18">
        <f>VLOOKUP(M256,Revistas!$B$2:$H$63996,2,FALSE)</f>
        <v>4.3380000000000001</v>
      </c>
      <c r="F256" s="18" t="str">
        <f>VLOOKUP(M256,Revistas!$B$2:$H$63996,3,FALSE)</f>
        <v>Q1</v>
      </c>
      <c r="G256" s="18" t="str">
        <f>VLOOKUP(M256,Revistas!$B$2:$H$63996,4,FALSE)</f>
        <v>UROLOGY &amp; NEPHROLOGY - SCIE</v>
      </c>
      <c r="H256" s="18" t="str">
        <f>VLOOKUP(M256,Revistas!$B$2:$H$63996,5,FALSE)</f>
        <v>11 DE 76</v>
      </c>
      <c r="I256" s="18" t="str">
        <f>VLOOKUP(M256,Revistas!$B$2:$H$63996,6,FALSE)</f>
        <v>NO</v>
      </c>
      <c r="J256" s="18" t="s">
        <v>4029</v>
      </c>
      <c r="K256" s="18" t="s">
        <v>4030</v>
      </c>
      <c r="L256" s="18">
        <v>1</v>
      </c>
      <c r="M256" s="18" t="s">
        <v>4031</v>
      </c>
      <c r="N256" s="18" t="s">
        <v>344</v>
      </c>
      <c r="O256" s="18">
        <v>2017</v>
      </c>
      <c r="P256" s="18">
        <v>119</v>
      </c>
      <c r="Q256" s="18">
        <v>1</v>
      </c>
      <c r="R256" s="18">
        <v>74</v>
      </c>
      <c r="S256" s="18">
        <v>81</v>
      </c>
      <c r="T256" s="23">
        <v>26919403</v>
      </c>
    </row>
    <row r="257" spans="1:48" x14ac:dyDescent="0.25">
      <c r="A257" s="17" t="s">
        <v>103</v>
      </c>
      <c r="B257" s="17" t="s">
        <v>104</v>
      </c>
      <c r="C257" s="17" t="s">
        <v>105</v>
      </c>
      <c r="D257" s="18" t="s">
        <v>10</v>
      </c>
      <c r="E257" s="18">
        <f>VLOOKUP(M257,Revistas!$B$2:$H$63996,2,FALSE)</f>
        <v>3.5510000000000002</v>
      </c>
      <c r="F257" s="18" t="str">
        <f>VLOOKUP(M257,Revistas!$B$2:$H$63996,3,FALSE)</f>
        <v>Q1</v>
      </c>
      <c r="G257" s="18" t="str">
        <f>VLOOKUP(M257,Revistas!$B$2:$H$63996,4,FALSE)</f>
        <v>NEUROIMAGING</v>
      </c>
      <c r="H257" s="18" t="str">
        <f>VLOOKUP(M257,Revistas!$B$2:$H$63996,5,FALSE)</f>
        <v>5 DE 14</v>
      </c>
      <c r="I257" s="18" t="str">
        <f>VLOOKUP(M257,Revistas!$B$2:$H$63996,6,FALSE)</f>
        <v>NO</v>
      </c>
      <c r="J257" s="18" t="s">
        <v>106</v>
      </c>
      <c r="K257" s="18" t="s">
        <v>107</v>
      </c>
      <c r="L257" s="18">
        <v>0</v>
      </c>
      <c r="M257" s="18" t="s">
        <v>108</v>
      </c>
      <c r="N257" s="18" t="s">
        <v>94</v>
      </c>
      <c r="O257" s="18">
        <v>2017</v>
      </c>
      <c r="P257" s="18">
        <v>9</v>
      </c>
      <c r="Q257" s="18">
        <v>11</v>
      </c>
      <c r="R257" s="18">
        <v>1041</v>
      </c>
      <c r="S257" s="18">
        <v>1046</v>
      </c>
    </row>
    <row r="258" spans="1:48" x14ac:dyDescent="0.25">
      <c r="A258" s="17" t="s">
        <v>1688</v>
      </c>
      <c r="B258" s="17" t="s">
        <v>1689</v>
      </c>
      <c r="C258" s="17" t="s">
        <v>1673</v>
      </c>
      <c r="D258" s="18" t="s">
        <v>26</v>
      </c>
      <c r="E258" s="18">
        <f>VLOOKUP(M258,Revistas!$B$2:$H$63996,2,FALSE)</f>
        <v>6.9180000000000001</v>
      </c>
      <c r="F258" s="18" t="str">
        <f>VLOOKUP(M258,Revistas!$B$2:$H$63996,3,FALSE)</f>
        <v>Q1</v>
      </c>
      <c r="G258" s="18" t="str">
        <f>VLOOKUP(M258,Revistas!$B$2:$H$63996,4,FALSE)</f>
        <v>RHEUMATOLOGY - SCIE</v>
      </c>
      <c r="H258" s="18" t="str">
        <f>VLOOKUP(M258,Revistas!$B$2:$H$63996,5,FALSE)</f>
        <v>30 de 3</v>
      </c>
      <c r="I258" s="18" t="str">
        <f>VLOOKUP(M258,Revistas!$B$2:$H$63996,6,FALSE)</f>
        <v>SI</v>
      </c>
      <c r="J258" s="18" t="s">
        <v>1690</v>
      </c>
      <c r="K258" s="18"/>
      <c r="L258" s="18">
        <v>0</v>
      </c>
      <c r="M258" s="18" t="s">
        <v>1675</v>
      </c>
      <c r="N258" s="18" t="s">
        <v>129</v>
      </c>
      <c r="O258" s="18">
        <v>2017</v>
      </c>
      <c r="P258" s="18">
        <v>69</v>
      </c>
      <c r="Q258" s="18"/>
      <c r="R258" s="18"/>
      <c r="S258" s="18"/>
    </row>
    <row r="259" spans="1:48" x14ac:dyDescent="0.25">
      <c r="A259" s="17" t="s">
        <v>1743</v>
      </c>
      <c r="B259" s="17" t="s">
        <v>1744</v>
      </c>
      <c r="C259" s="17" t="s">
        <v>1654</v>
      </c>
      <c r="D259" s="18" t="s">
        <v>10</v>
      </c>
      <c r="E259" s="18">
        <f>VLOOKUP(M259,Revistas!$B$2:$H$63996,2,FALSE)</f>
        <v>1.8240000000000001</v>
      </c>
      <c r="F259" s="18" t="str">
        <f>VLOOKUP(M259,Revistas!$B$2:$H$63996,3,FALSE)</f>
        <v>Q3</v>
      </c>
      <c r="G259" s="18" t="str">
        <f>VLOOKUP(M259,Revistas!$B$2:$H$63996,4,FALSE)</f>
        <v>RHEUMATOLOGY - SCIE</v>
      </c>
      <c r="H259" s="18" t="str">
        <f>VLOOKUP(M259,Revistas!$B$2:$H$63996,5,FALSE)</f>
        <v>21 DE 30</v>
      </c>
      <c r="I259" s="18" t="str">
        <f>VLOOKUP(M259,Revistas!$B$2:$H$63996,6,FALSE)</f>
        <v>NO</v>
      </c>
      <c r="J259" s="18" t="s">
        <v>1745</v>
      </c>
      <c r="K259" s="18" t="s">
        <v>1746</v>
      </c>
      <c r="L259" s="18">
        <v>0</v>
      </c>
      <c r="M259" s="18" t="s">
        <v>1657</v>
      </c>
      <c r="N259" s="18" t="s">
        <v>199</v>
      </c>
      <c r="O259" s="18">
        <v>2017</v>
      </c>
      <c r="P259" s="18">
        <v>37</v>
      </c>
      <c r="Q259" s="18">
        <v>8</v>
      </c>
      <c r="R259" s="18">
        <v>1347</v>
      </c>
      <c r="S259" s="18">
        <v>1356</v>
      </c>
      <c r="T259" s="23">
        <v>28389854</v>
      </c>
    </row>
    <row r="260" spans="1:48" x14ac:dyDescent="0.25">
      <c r="A260" s="17" t="s">
        <v>1912</v>
      </c>
      <c r="B260" s="17" t="s">
        <v>1911</v>
      </c>
      <c r="C260" s="17" t="s">
        <v>1948</v>
      </c>
      <c r="D260" s="18" t="s">
        <v>10</v>
      </c>
      <c r="E260" s="18">
        <f>VLOOKUP(M260,Revistas!$B$2:$H$63996,2,FALSE)</f>
        <v>4.8179999999999996</v>
      </c>
      <c r="F260" s="18" t="str">
        <f>VLOOKUP(M260,Revistas!$B$2:$H$63996,3,FALSE)</f>
        <v>Q1</v>
      </c>
      <c r="G260" s="18" t="str">
        <f>VLOOKUP(M260,Revistas!$B$2:$H$63996,4,FALSE)</f>
        <v>RHEUMATOLOGY - SCIE</v>
      </c>
      <c r="H260" s="18" t="str">
        <f>VLOOKUP(M260,Revistas!$B$2:$H$63996,5,FALSE)</f>
        <v>4 DE 30</v>
      </c>
      <c r="I260" s="18" t="str">
        <f>VLOOKUP(M260,Revistas!$B$2:$H$63996,6,FALSE)</f>
        <v>NO</v>
      </c>
      <c r="J260" s="18" t="s">
        <v>1914</v>
      </c>
      <c r="K260" s="18"/>
      <c r="L260" s="18" t="s">
        <v>586</v>
      </c>
      <c r="M260" s="18" t="s">
        <v>1915</v>
      </c>
      <c r="N260" s="18" t="s">
        <v>1913</v>
      </c>
      <c r="O260" s="18">
        <v>2017</v>
      </c>
      <c r="P260" s="18"/>
      <c r="Q260" s="18"/>
      <c r="R260" s="18"/>
      <c r="S260" s="18"/>
      <c r="T260" s="23">
        <v>29112741</v>
      </c>
      <c r="AN260" s="25"/>
    </row>
    <row r="261" spans="1:48" x14ac:dyDescent="0.25">
      <c r="A261" s="17" t="s">
        <v>2539</v>
      </c>
      <c r="B261" s="17" t="s">
        <v>2540</v>
      </c>
      <c r="C261" s="17" t="s">
        <v>125</v>
      </c>
      <c r="D261" s="18" t="s">
        <v>10</v>
      </c>
      <c r="E261" s="18">
        <f>VLOOKUP(M261,Revistas!$B$2:$H$63996,2,FALSE)</f>
        <v>1.804</v>
      </c>
      <c r="F261" s="18" t="str">
        <f>VLOOKUP(M261,Revistas!$B$2:$H$63996,3,FALSE)</f>
        <v>Q2</v>
      </c>
      <c r="G261" s="18" t="str">
        <f>VLOOKUP(M261,Revistas!$B$2:$H$63996,4,FALSE)</f>
        <v>MEDICINE, GENERAL &amp; INTERNAL - SCIE</v>
      </c>
      <c r="H261" s="18" t="str">
        <f>VLOOKUP(M261,Revistas!$B$2:$H$63996,5,FALSE)</f>
        <v>58/154</v>
      </c>
      <c r="I261" s="18" t="str">
        <f>VLOOKUP(M261,Revistas!$B$2:$H$63996,6,FALSE)</f>
        <v>NO</v>
      </c>
      <c r="J261" s="18" t="s">
        <v>2541</v>
      </c>
      <c r="K261" s="18" t="s">
        <v>2542</v>
      </c>
      <c r="L261" s="18">
        <v>0</v>
      </c>
      <c r="M261" s="18" t="s">
        <v>128</v>
      </c>
      <c r="N261" s="18" t="s">
        <v>154</v>
      </c>
      <c r="O261" s="18">
        <v>2017</v>
      </c>
      <c r="P261" s="18">
        <v>96</v>
      </c>
      <c r="Q261" s="18">
        <v>39</v>
      </c>
      <c r="R261" s="18"/>
      <c r="S261" s="18" t="s">
        <v>2543</v>
      </c>
    </row>
    <row r="262" spans="1:48" x14ac:dyDescent="0.25">
      <c r="A262" s="17" t="s">
        <v>3199</v>
      </c>
      <c r="B262" s="17" t="s">
        <v>3200</v>
      </c>
      <c r="C262" s="17" t="s">
        <v>2795</v>
      </c>
      <c r="D262" s="18" t="s">
        <v>10</v>
      </c>
      <c r="E262" s="18">
        <f>VLOOKUP(M262,Revistas!$B$2:$H$63996,2,FALSE)</f>
        <v>0.747</v>
      </c>
      <c r="F262" s="18" t="str">
        <f>VLOOKUP(M262,Revistas!$B$2:$H$63996,3,FALSE)</f>
        <v>Q4</v>
      </c>
      <c r="G262" s="18" t="str">
        <f>VLOOKUP(M262,Revistas!$B$2:$H$63996,4,FALSE)</f>
        <v>NUTRITION &amp; DIETETICS</v>
      </c>
      <c r="H262" s="18" t="str">
        <f>VLOOKUP(M262,Revistas!$B$2:$H$63996,5,FALSE)</f>
        <v>68/81</v>
      </c>
      <c r="I262" s="18" t="str">
        <f>VLOOKUP(M262,Revistas!$B$2:$H$63996,6,FALSE)</f>
        <v>NO</v>
      </c>
      <c r="J262" s="18" t="s">
        <v>3201</v>
      </c>
      <c r="K262" s="18" t="s">
        <v>3202</v>
      </c>
      <c r="L262" s="18">
        <v>0</v>
      </c>
      <c r="M262" s="18" t="s">
        <v>2798</v>
      </c>
      <c r="N262" s="18" t="s">
        <v>21</v>
      </c>
      <c r="O262" s="18">
        <v>2017</v>
      </c>
      <c r="P262" s="18">
        <v>34</v>
      </c>
      <c r="Q262" s="18">
        <v>5</v>
      </c>
      <c r="R262" s="18">
        <v>71</v>
      </c>
      <c r="S262" s="18">
        <v>76</v>
      </c>
    </row>
    <row r="263" spans="1:48" x14ac:dyDescent="0.25">
      <c r="A263" s="17" t="s">
        <v>143</v>
      </c>
      <c r="B263" s="17" t="s">
        <v>144</v>
      </c>
      <c r="C263" s="17" t="s">
        <v>145</v>
      </c>
      <c r="D263" s="18" t="s">
        <v>10</v>
      </c>
      <c r="E263" s="18">
        <f>VLOOKUP(M263,Revistas!$B$2:$H$63996,2,FALSE)</f>
        <v>2.8820000000000001</v>
      </c>
      <c r="F263" s="18" t="str">
        <f>VLOOKUP(M263,Revistas!$B$2:$H$63996,3,FALSE)</f>
        <v>Q1</v>
      </c>
      <c r="G263" s="18" t="str">
        <f>VLOOKUP(M263,Revistas!$B$2:$H$63996,4,FALSE)</f>
        <v>PEDIATRICS - SCIE</v>
      </c>
      <c r="H263" s="18" t="str">
        <f>VLOOKUP(M263,Revistas!$B$2:$H$63996,5,FALSE)</f>
        <v>17/121</v>
      </c>
      <c r="I263" s="18" t="str">
        <f>VLOOKUP(M263,Revistas!$B$2:$H$63996,6,FALSE)</f>
        <v>NO</v>
      </c>
      <c r="J263" s="18" t="s">
        <v>146</v>
      </c>
      <c r="K263" s="18" t="s">
        <v>147</v>
      </c>
      <c r="L263" s="18">
        <v>0</v>
      </c>
      <c r="M263" s="18" t="s">
        <v>148</v>
      </c>
      <c r="N263" s="18" t="s">
        <v>129</v>
      </c>
      <c r="O263" s="18">
        <v>2017</v>
      </c>
      <c r="P263" s="18">
        <v>82</v>
      </c>
      <c r="Q263" s="18">
        <v>4</v>
      </c>
      <c r="R263" s="18">
        <v>658</v>
      </c>
      <c r="S263" s="18">
        <v>664</v>
      </c>
    </row>
    <row r="264" spans="1:48" x14ac:dyDescent="0.25">
      <c r="A264" s="17" t="s">
        <v>4626</v>
      </c>
      <c r="B264" s="17" t="s">
        <v>4627</v>
      </c>
      <c r="C264" s="17" t="s">
        <v>181</v>
      </c>
      <c r="D264" s="18" t="s">
        <v>10</v>
      </c>
      <c r="E264" s="18">
        <f>VLOOKUP(M264,Revistas!$B$2:$H$63996,2,FALSE)</f>
        <v>4.2590000000000003</v>
      </c>
      <c r="F264" s="18" t="str">
        <f>VLOOKUP(M264,Revistas!$B$2:$H$63996,3,FALSE)</f>
        <v>Q1</v>
      </c>
      <c r="G264" s="18" t="str">
        <f>VLOOKUP(M264,Revistas!$B$2:$H$63996,4,FALSE)</f>
        <v>MULTIDISCIPLINARY SCIENCES</v>
      </c>
      <c r="H264" s="18" t="str">
        <f>VLOOKUP(M264,Revistas!$B$2:$H$63996,5,FALSE)</f>
        <v>10 DE 64</v>
      </c>
      <c r="I264" s="18" t="str">
        <f>VLOOKUP(M264,Revistas!$B$2:$H$63996,6,FALSE)</f>
        <v>NO</v>
      </c>
      <c r="J264" s="18" t="s">
        <v>4628</v>
      </c>
      <c r="K264" s="18" t="s">
        <v>4629</v>
      </c>
      <c r="L264" s="18">
        <v>0</v>
      </c>
      <c r="M264" s="18" t="s">
        <v>184</v>
      </c>
      <c r="N264" s="28">
        <v>43040</v>
      </c>
      <c r="O264" s="18">
        <v>2017</v>
      </c>
      <c r="P264" s="18">
        <v>7</v>
      </c>
      <c r="Q264" s="18"/>
      <c r="R264" s="18"/>
      <c r="S264" s="18">
        <v>15819</v>
      </c>
      <c r="T264" s="23">
        <v>29150671</v>
      </c>
    </row>
    <row r="265" spans="1:48" x14ac:dyDescent="0.25">
      <c r="A265" s="17" t="s">
        <v>4435</v>
      </c>
      <c r="B265" s="17" t="s">
        <v>4436</v>
      </c>
      <c r="C265" s="17" t="s">
        <v>4437</v>
      </c>
      <c r="D265" s="18" t="s">
        <v>210</v>
      </c>
      <c r="E265" s="18">
        <f>VLOOKUP(M265,Revistas!$B$2:$H$63996,2,FALSE)</f>
        <v>4.9710000000000001</v>
      </c>
      <c r="F265" s="18" t="str">
        <f>VLOOKUP(M265,Revistas!$B$2:$H$63996,3,FALSE)</f>
        <v>Q1</v>
      </c>
      <c r="G265" s="18" t="str">
        <f>VLOOKUP(M265,Revistas!$B$2:$H$63996,4,FALSE)</f>
        <v>ONCOLOGY</v>
      </c>
      <c r="H265" s="18" t="str">
        <f>VLOOKUP(M265,Revistas!$B$2:$H$63996,5,FALSE)</f>
        <v>50/217</v>
      </c>
      <c r="I265" s="18" t="str">
        <f>VLOOKUP(M265,Revistas!$B$2:$H$63996,6,FALSE)</f>
        <v>NO</v>
      </c>
      <c r="J265" s="18" t="s">
        <v>4438</v>
      </c>
      <c r="K265" s="18" t="s">
        <v>4439</v>
      </c>
      <c r="L265" s="18">
        <v>3</v>
      </c>
      <c r="M265" s="18" t="s">
        <v>4440</v>
      </c>
      <c r="N265" s="18" t="s">
        <v>250</v>
      </c>
      <c r="O265" s="18">
        <v>2017</v>
      </c>
      <c r="P265" s="18">
        <v>113</v>
      </c>
      <c r="Q265" s="18"/>
      <c r="R265" s="18">
        <v>171</v>
      </c>
      <c r="S265" s="18">
        <v>190</v>
      </c>
      <c r="T265" s="23">
        <v>28427506</v>
      </c>
    </row>
    <row r="266" spans="1:48" x14ac:dyDescent="0.25">
      <c r="A266" s="17" t="s">
        <v>5203</v>
      </c>
      <c r="B266" s="17" t="s">
        <v>5204</v>
      </c>
      <c r="C266" s="17" t="s">
        <v>5205</v>
      </c>
      <c r="D266" s="18" t="s">
        <v>10</v>
      </c>
      <c r="E266" s="18">
        <f>VLOOKUP(M266,Revistas!$B$2:$H$63996,2,FALSE)</f>
        <v>2.0099999999999998</v>
      </c>
      <c r="F266" s="18" t="str">
        <f>VLOOKUP(M266,Revistas!$B$2:$H$63996,3,FALSE)</f>
        <v>Q2</v>
      </c>
      <c r="G266" s="18" t="str">
        <f>VLOOKUP(M266,Revistas!$B$2:$H$63996,4,FALSE)</f>
        <v>OPHTHALMOLOGY - SCIE</v>
      </c>
      <c r="H266" s="18" t="str">
        <f>VLOOKUP(M266,Revistas!$B$2:$H$63996,5,FALSE)</f>
        <v>26/59</v>
      </c>
      <c r="I266" s="18" t="str">
        <f>VLOOKUP(M266,Revistas!$B$2:$H$63996,6,FALSE)</f>
        <v>NO</v>
      </c>
      <c r="J266" s="18" t="s">
        <v>5206</v>
      </c>
      <c r="K266" s="18" t="s">
        <v>5207</v>
      </c>
      <c r="L266" s="18">
        <v>0</v>
      </c>
      <c r="M266" s="18" t="s">
        <v>5208</v>
      </c>
      <c r="N266" s="18" t="s">
        <v>199</v>
      </c>
      <c r="O266" s="18">
        <v>2017</v>
      </c>
      <c r="P266" s="18">
        <v>36</v>
      </c>
      <c r="Q266" s="18">
        <v>8</v>
      </c>
      <c r="R266" s="18">
        <v>952</v>
      </c>
      <c r="S266" s="18">
        <v>960</v>
      </c>
      <c r="T266" s="23">
        <v>28486314</v>
      </c>
    </row>
    <row r="267" spans="1:48" x14ac:dyDescent="0.25">
      <c r="A267" s="17" t="s">
        <v>193</v>
      </c>
      <c r="B267" s="17" t="s">
        <v>194</v>
      </c>
      <c r="C267" s="17" t="s">
        <v>195</v>
      </c>
      <c r="D267" s="18" t="s">
        <v>10</v>
      </c>
      <c r="E267" s="18">
        <f>VLOOKUP(M267,Revistas!$B$2:$H$63996,2,FALSE)</f>
        <v>1.1399999999999999</v>
      </c>
      <c r="F267" s="18" t="str">
        <f>VLOOKUP(M267,Revistas!$B$2:$H$63996,3,FALSE)</f>
        <v>Q3</v>
      </c>
      <c r="G267" s="18" t="str">
        <f>VLOOKUP(M267,Revistas!$B$2:$H$63996,4,FALSE)</f>
        <v>PEDIATRICS - SCIE</v>
      </c>
      <c r="H267" s="18" t="str">
        <f>VLOOKUP(M267,Revistas!$B$2:$H$63996,5,FALSE)</f>
        <v>88/121/</v>
      </c>
      <c r="I267" s="18" t="str">
        <f>VLOOKUP(M267,Revistas!$B$2:$H$63996,6,FALSE)</f>
        <v>NO</v>
      </c>
      <c r="J267" s="18" t="s">
        <v>196</v>
      </c>
      <c r="K267" s="18" t="s">
        <v>197</v>
      </c>
      <c r="L267" s="18">
        <v>0</v>
      </c>
      <c r="M267" s="18" t="s">
        <v>198</v>
      </c>
      <c r="N267" s="18" t="s">
        <v>199</v>
      </c>
      <c r="O267" s="18">
        <v>2017</v>
      </c>
      <c r="P267" s="18">
        <v>87</v>
      </c>
      <c r="Q267" s="18">
        <v>2</v>
      </c>
      <c r="R267" s="18">
        <v>73</v>
      </c>
      <c r="S267" s="18">
        <v>77</v>
      </c>
    </row>
    <row r="268" spans="1:48" x14ac:dyDescent="0.25">
      <c r="A268" s="17" t="s">
        <v>378</v>
      </c>
      <c r="B268" s="17" t="s">
        <v>377</v>
      </c>
      <c r="C268" s="17" t="s">
        <v>379</v>
      </c>
      <c r="D268" s="18" t="s">
        <v>10</v>
      </c>
      <c r="E268" s="18">
        <f>VLOOKUP(M268,Revistas!$B$2:$H$63996,2,FALSE)</f>
        <v>2.7719999999999998</v>
      </c>
      <c r="F268" s="18" t="str">
        <f>VLOOKUP(M268,Revistas!$B$2:$H$63996,3,FALSE)</f>
        <v>Q2</v>
      </c>
      <c r="G268" s="18" t="str">
        <f>VLOOKUP(M268,Revistas!$B$2:$H$63996,4,FALSE)</f>
        <v>RESPIRATORY SYSTEM - SCIE</v>
      </c>
      <c r="H268" s="18" t="str">
        <f>VLOOKUP(M268,Revistas!$B$2:$H$63996,5,FALSE)</f>
        <v>25/59</v>
      </c>
      <c r="I268" s="18" t="str">
        <f>VLOOKUP(M268,Revistas!$B$2:$H$63996,6,FALSE)</f>
        <v>NO</v>
      </c>
      <c r="J268" s="18" t="s">
        <v>381</v>
      </c>
      <c r="K268" s="18"/>
      <c r="L268" s="18" t="s">
        <v>586</v>
      </c>
      <c r="M268" s="18" t="s">
        <v>382</v>
      </c>
      <c r="N268" s="18" t="s">
        <v>380</v>
      </c>
      <c r="O268" s="18">
        <v>2017</v>
      </c>
      <c r="P268" s="18"/>
      <c r="Q268" s="18"/>
      <c r="R268" s="18"/>
      <c r="S268" s="18"/>
      <c r="T268" s="23">
        <v>29045949</v>
      </c>
      <c r="AV268" s="25"/>
    </row>
    <row r="269" spans="1:48" x14ac:dyDescent="0.25">
      <c r="A269" s="17" t="s">
        <v>4293</v>
      </c>
      <c r="B269" s="17" t="s">
        <v>4294</v>
      </c>
      <c r="C269" s="17" t="s">
        <v>4287</v>
      </c>
      <c r="D269" s="18" t="s">
        <v>26</v>
      </c>
      <c r="E269" s="18">
        <f>VLOOKUP(M269,Revistas!$B$2:$H$63996,2,FALSE)</f>
        <v>1.8440000000000001</v>
      </c>
      <c r="F269" s="18" t="str">
        <f>VLOOKUP(M269,Revistas!$B$2:$H$63996,3,FALSE)</f>
        <v>Q2</v>
      </c>
      <c r="G269" s="18" t="str">
        <f>VLOOKUP(M269,Revistas!$B$2:$H$63996,4,FALSE)</f>
        <v>PEDIATRICS - SCIE;</v>
      </c>
      <c r="H269" s="18" t="str">
        <f>VLOOKUP(M269,Revistas!$B$2:$H$63996,5,FALSE)</f>
        <v>54/121</v>
      </c>
      <c r="I269" s="18" t="str">
        <f>VLOOKUP(M269,Revistas!$B$2:$H$63996,6,FALSE)</f>
        <v>NO</v>
      </c>
      <c r="J269" s="18" t="s">
        <v>4295</v>
      </c>
      <c r="K269" s="18"/>
      <c r="L269" s="18">
        <v>0</v>
      </c>
      <c r="M269" s="18" t="s">
        <v>4289</v>
      </c>
      <c r="N269" s="18"/>
      <c r="O269" s="18">
        <v>2017</v>
      </c>
      <c r="P269" s="18">
        <v>88</v>
      </c>
      <c r="Q269" s="18"/>
      <c r="R269" s="18">
        <v>555</v>
      </c>
      <c r="S269" s="18">
        <v>556</v>
      </c>
    </row>
    <row r="270" spans="1:48" x14ac:dyDescent="0.25">
      <c r="A270" s="17" t="s">
        <v>3323</v>
      </c>
      <c r="B270" s="17" t="s">
        <v>3324</v>
      </c>
      <c r="C270" s="17" t="s">
        <v>217</v>
      </c>
      <c r="D270" s="18" t="s">
        <v>10</v>
      </c>
      <c r="E270" s="18">
        <f>VLOOKUP(M270,Revistas!$B$2:$H$63996,2,FALSE)</f>
        <v>2.806</v>
      </c>
      <c r="F270" s="18" t="str">
        <f>VLOOKUP(M270,Revistas!$B$2:$H$63996,3,FALSE)</f>
        <v>Q1</v>
      </c>
      <c r="G270" s="18" t="str">
        <f>VLOOKUP(M270,Revistas!$B$2:$H$63996,4,FALSE)</f>
        <v>MULTIDISCIPLINARY SCIENCES</v>
      </c>
      <c r="H270" s="18" t="str">
        <f>VLOOKUP(M270,Revistas!$B$2:$H$63996,5,FALSE)</f>
        <v>15/64</v>
      </c>
      <c r="I270" s="18" t="str">
        <f>VLOOKUP(M270,Revistas!$B$2:$H$63996,6,FALSE)</f>
        <v>NO</v>
      </c>
      <c r="J270" s="18" t="s">
        <v>3325</v>
      </c>
      <c r="K270" s="18" t="s">
        <v>3326</v>
      </c>
      <c r="L270" s="18">
        <v>0</v>
      </c>
      <c r="M270" s="18" t="s">
        <v>220</v>
      </c>
      <c r="N270" s="28">
        <v>46296</v>
      </c>
      <c r="O270" s="18">
        <v>2017</v>
      </c>
      <c r="P270" s="18">
        <v>12</v>
      </c>
      <c r="Q270" s="18">
        <v>10</v>
      </c>
      <c r="R270" s="18"/>
      <c r="S270" s="18" t="s">
        <v>3327</v>
      </c>
    </row>
    <row r="271" spans="1:48" x14ac:dyDescent="0.25">
      <c r="A271" s="17" t="s">
        <v>2806</v>
      </c>
      <c r="B271" s="17" t="s">
        <v>2807</v>
      </c>
      <c r="C271" s="17" t="s">
        <v>2467</v>
      </c>
      <c r="D271" s="18" t="s">
        <v>571</v>
      </c>
      <c r="E271" s="18">
        <f>VLOOKUP(M271,Revistas!$B$2:$H$63996,2,FALSE)</f>
        <v>1.2310000000000001</v>
      </c>
      <c r="F271" s="18" t="str">
        <f>VLOOKUP(M271,Revistas!$B$2:$H$63996,3,FALSE)</f>
        <v>Q4</v>
      </c>
      <c r="G271" s="18" t="str">
        <f>VLOOKUP(M271,Revistas!$B$2:$H$63996,4,FALSE)</f>
        <v>CRITICAL CARE MEDICINE - SCIE</v>
      </c>
      <c r="H271" s="18" t="str">
        <f>VLOOKUP(M271,Revistas!$B$2:$H$63996,5,FALSE)</f>
        <v>31/33</v>
      </c>
      <c r="I271" s="18" t="str">
        <f>VLOOKUP(M271,Revistas!$B$2:$H$63996,6,FALSE)</f>
        <v>NO</v>
      </c>
      <c r="J271" s="18" t="s">
        <v>2808</v>
      </c>
      <c r="K271" s="18" t="s">
        <v>2809</v>
      </c>
      <c r="L271" s="18">
        <v>0</v>
      </c>
      <c r="M271" s="18" t="s">
        <v>2470</v>
      </c>
      <c r="N271" s="18" t="s">
        <v>94</v>
      </c>
      <c r="O271" s="18">
        <v>2017</v>
      </c>
      <c r="P271" s="18">
        <v>41</v>
      </c>
      <c r="Q271" s="18">
        <v>8</v>
      </c>
      <c r="R271" s="18">
        <v>451</v>
      </c>
      <c r="S271" s="18">
        <v>453</v>
      </c>
      <c r="T271" s="23">
        <v>28336083</v>
      </c>
    </row>
    <row r="272" spans="1:48" x14ac:dyDescent="0.25">
      <c r="A272" s="17" t="s">
        <v>289</v>
      </c>
      <c r="B272" s="17" t="s">
        <v>290</v>
      </c>
      <c r="C272" s="17" t="s">
        <v>291</v>
      </c>
      <c r="D272" s="18" t="s">
        <v>10</v>
      </c>
      <c r="E272" s="18">
        <f>VLOOKUP(M272,Revistas!$B$2:$H$63996,2,FALSE)</f>
        <v>0.312</v>
      </c>
      <c r="F272" s="18" t="str">
        <f>VLOOKUP(M272,Revistas!$B$2:$H$63996,3,FALSE)</f>
        <v>Q4</v>
      </c>
      <c r="G272" s="18" t="str">
        <f>VLOOKUP(M272,Revistas!$B$2:$H$63996,4,FALSE)</f>
        <v>MEDICINE, GENERAL &amp; INTERNAL - SCIE</v>
      </c>
      <c r="H272" s="18" t="str">
        <f>VLOOKUP(M272,Revistas!$B$2:$H$63996,5,FALSE)</f>
        <v>143/155</v>
      </c>
      <c r="I272" s="18" t="str">
        <f>VLOOKUP(M272,Revistas!$B$2:$H$63996,6,FALSE)</f>
        <v>NO</v>
      </c>
      <c r="J272" s="18" t="s">
        <v>292</v>
      </c>
      <c r="K272" s="18" t="s">
        <v>293</v>
      </c>
      <c r="L272" s="18">
        <v>0</v>
      </c>
      <c r="M272" s="18" t="s">
        <v>294</v>
      </c>
      <c r="N272" s="18" t="s">
        <v>295</v>
      </c>
      <c r="O272" s="18">
        <v>2017</v>
      </c>
      <c r="P272" s="18">
        <v>153</v>
      </c>
      <c r="Q272" s="18">
        <v>2</v>
      </c>
      <c r="R272" s="18">
        <v>283</v>
      </c>
      <c r="S272" s="18">
        <v>286</v>
      </c>
    </row>
    <row r="273" spans="1:48" x14ac:dyDescent="0.25">
      <c r="A273" s="17" t="s">
        <v>4870</v>
      </c>
      <c r="B273" s="17" t="s">
        <v>4871</v>
      </c>
      <c r="C273" s="17" t="s">
        <v>4872</v>
      </c>
      <c r="D273" s="18" t="s">
        <v>10</v>
      </c>
      <c r="E273" s="18">
        <f>VLOOKUP(M273,Revistas!$B$2:$H$63996,2,FALSE)</f>
        <v>6.8940000000000001</v>
      </c>
      <c r="F273" s="18" t="str">
        <f>VLOOKUP(M273,Revistas!$B$2:$H$63996,3,FALSE)</f>
        <v>Q1</v>
      </c>
      <c r="G273" s="18" t="str">
        <f>VLOOKUP(M273,Revistas!$B$2:$H$63996,4,FALSE)</f>
        <v>PATHOLOGY - SCIE;</v>
      </c>
      <c r="H273" s="18" t="str">
        <f>VLOOKUP(M273,Revistas!$B$2:$H$63996,5,FALSE)</f>
        <v>3 DE 79</v>
      </c>
      <c r="I273" s="18" t="str">
        <f>VLOOKUP(M273,Revistas!$B$2:$H$63996,6,FALSE)</f>
        <v>SI</v>
      </c>
      <c r="J273" s="18" t="s">
        <v>4873</v>
      </c>
      <c r="K273" s="18" t="s">
        <v>4874</v>
      </c>
      <c r="L273" s="18">
        <v>2</v>
      </c>
      <c r="M273" s="18" t="s">
        <v>4875</v>
      </c>
      <c r="N273" s="18" t="s">
        <v>300</v>
      </c>
      <c r="O273" s="18">
        <v>2017</v>
      </c>
      <c r="P273" s="18">
        <v>241</v>
      </c>
      <c r="Q273" s="18">
        <v>4</v>
      </c>
      <c r="R273" s="18">
        <v>475</v>
      </c>
      <c r="S273" s="18">
        <v>487</v>
      </c>
      <c r="T273" s="23">
        <v>27873306</v>
      </c>
    </row>
    <row r="274" spans="1:48" x14ac:dyDescent="0.25">
      <c r="A274" s="17" t="s">
        <v>3682</v>
      </c>
      <c r="B274" s="17" t="s">
        <v>3683</v>
      </c>
      <c r="C274" s="17" t="s">
        <v>3684</v>
      </c>
      <c r="D274" s="18" t="s">
        <v>10</v>
      </c>
      <c r="E274" s="18">
        <f>VLOOKUP(M274,Revistas!$B$2:$H$63996,2,FALSE)</f>
        <v>3.0609999999999999</v>
      </c>
      <c r="F274" s="18" t="str">
        <f>VLOOKUP(M274,Revistas!$B$2:$H$63996,3,FALSE)</f>
        <v>Q1</v>
      </c>
      <c r="G274" s="18" t="str">
        <f>VLOOKUP(M274,Revistas!$B$2:$H$63996,4,FALSE)</f>
        <v>OBSTETRICS &amp; GYNECOLOGY - SCIE</v>
      </c>
      <c r="H274" s="18" t="str">
        <f>VLOOKUP(M274,Revistas!$B$2:$H$63996,5,FALSE)</f>
        <v>16/80</v>
      </c>
      <c r="I274" s="18" t="str">
        <f>VLOOKUP(M274,Revistas!$B$2:$H$63996,6,FALSE)</f>
        <v>NO</v>
      </c>
      <c r="J274" s="18" t="s">
        <v>3685</v>
      </c>
      <c r="K274" s="18" t="s">
        <v>3686</v>
      </c>
      <c r="L274" s="18">
        <v>1</v>
      </c>
      <c r="M274" s="18" t="s">
        <v>3687</v>
      </c>
      <c r="N274" s="18" t="s">
        <v>21</v>
      </c>
      <c r="O274" s="18">
        <v>2017</v>
      </c>
      <c r="P274" s="18">
        <v>24</v>
      </c>
      <c r="Q274" s="18">
        <v>6</v>
      </c>
      <c r="R274" s="18">
        <v>954</v>
      </c>
      <c r="S274" s="18">
        <v>959</v>
      </c>
      <c r="T274" s="23">
        <v>28571944</v>
      </c>
    </row>
    <row r="275" spans="1:48" x14ac:dyDescent="0.25">
      <c r="A275" s="17" t="s">
        <v>3757</v>
      </c>
      <c r="B275" s="17" t="s">
        <v>3756</v>
      </c>
      <c r="C275" s="17" t="s">
        <v>3758</v>
      </c>
      <c r="D275" s="18" t="s">
        <v>10</v>
      </c>
      <c r="E275" s="18" t="str">
        <f>VLOOKUP(M275,Revistas!$B$2:$H$63996,2,FALSE)</f>
        <v>NO TIENE</v>
      </c>
      <c r="F275" s="18" t="str">
        <f>VLOOKUP(M275,Revistas!$B$2:$H$63996,3,FALSE)</f>
        <v>NO TIENE</v>
      </c>
      <c r="G275" s="18" t="str">
        <f>VLOOKUP(M275,Revistas!$B$2:$H$63996,4,FALSE)</f>
        <v>NO TIENE</v>
      </c>
      <c r="H275" s="18" t="str">
        <f>VLOOKUP(M275,Revistas!$B$2:$H$63996,5,FALSE)</f>
        <v>NO TIENE</v>
      </c>
      <c r="I275" s="18" t="str">
        <f>VLOOKUP(M275,Revistas!$B$2:$H$63996,6,FALSE)</f>
        <v>NO</v>
      </c>
      <c r="J275" s="18" t="s">
        <v>3760</v>
      </c>
      <c r="K275" s="18"/>
      <c r="L275" s="18" t="s">
        <v>586</v>
      </c>
      <c r="M275" s="18" t="s">
        <v>3761</v>
      </c>
      <c r="N275" s="18" t="s">
        <v>3759</v>
      </c>
      <c r="O275" s="18">
        <v>2017</v>
      </c>
      <c r="P275" s="18"/>
      <c r="Q275" s="18"/>
      <c r="R275" s="18"/>
      <c r="S275" s="18"/>
      <c r="T275" s="23">
        <v>28994557</v>
      </c>
      <c r="AV275" s="25"/>
    </row>
    <row r="276" spans="1:48" x14ac:dyDescent="0.25">
      <c r="A276" s="17" t="s">
        <v>3813</v>
      </c>
      <c r="B276" s="17" t="s">
        <v>3814</v>
      </c>
      <c r="C276" s="17" t="s">
        <v>1219</v>
      </c>
      <c r="D276" s="18" t="s">
        <v>10</v>
      </c>
      <c r="E276" s="18">
        <f>VLOOKUP(M276,Revistas!$B$2:$H$63996,2,FALSE)</f>
        <v>1.607</v>
      </c>
      <c r="F276" s="18" t="str">
        <f>VLOOKUP(M276,Revistas!$B$2:$H$63996,3,FALSE)</f>
        <v>Q4</v>
      </c>
      <c r="G276" s="18" t="str">
        <f>VLOOKUP(M276,Revistas!$B$2:$H$63996,4,FALSE)</f>
        <v>HEMATOLOGY - SCIE</v>
      </c>
      <c r="H276" s="18" t="str">
        <f>VLOOKUP(M276,Revistas!$B$2:$H$63996,5,FALSE)</f>
        <v>54/70</v>
      </c>
      <c r="I276" s="18" t="str">
        <f>VLOOKUP(M276,Revistas!$B$2:$H$63996,6,FALSE)</f>
        <v>NO</v>
      </c>
      <c r="J276" s="18" t="s">
        <v>3815</v>
      </c>
      <c r="K276" s="18" t="s">
        <v>3816</v>
      </c>
      <c r="L276" s="18">
        <v>0</v>
      </c>
      <c r="M276" s="18" t="s">
        <v>1222</v>
      </c>
      <c r="N276" s="18"/>
      <c r="O276" s="18">
        <v>2017</v>
      </c>
      <c r="P276" s="18">
        <v>15</v>
      </c>
      <c r="Q276" s="18">
        <v>3</v>
      </c>
      <c r="R276" s="18">
        <v>199</v>
      </c>
      <c r="S276" s="18">
        <v>206</v>
      </c>
      <c r="T276" s="23">
        <v>27416566</v>
      </c>
    </row>
    <row r="277" spans="1:48" x14ac:dyDescent="0.25">
      <c r="A277" s="17" t="s">
        <v>788</v>
      </c>
      <c r="B277" s="17" t="s">
        <v>789</v>
      </c>
      <c r="C277" s="17" t="s">
        <v>790</v>
      </c>
      <c r="D277" s="18" t="s">
        <v>10</v>
      </c>
      <c r="E277" s="18">
        <f>VLOOKUP(M277,Revistas!$B$2:$H$63996,2,FALSE)</f>
        <v>5.7750000000000004</v>
      </c>
      <c r="F277" s="18" t="str">
        <f>VLOOKUP(M277,Revistas!$B$2:$H$63996,3,FALSE)</f>
        <v>Q1</v>
      </c>
      <c r="G277" s="18" t="str">
        <f>VLOOKUP(M277,Revistas!$B$2:$H$63996,4,FALSE)</f>
        <v>GERIATRICS &amp; GERONTOLOGY</v>
      </c>
      <c r="H277" s="18" t="str">
        <f>VLOOKUP(M277,Revistas!$B$2:$H$63996,5,FALSE)</f>
        <v>4 DE 49</v>
      </c>
      <c r="I277" s="18" t="str">
        <f>VLOOKUP(M277,Revistas!$B$2:$H$63996,6,FALSE)</f>
        <v>SI</v>
      </c>
      <c r="J277" s="18" t="s">
        <v>791</v>
      </c>
      <c r="K277" s="18" t="s">
        <v>792</v>
      </c>
      <c r="L277" s="18">
        <v>1</v>
      </c>
      <c r="M277" s="18" t="s">
        <v>793</v>
      </c>
      <c r="N277" s="28">
        <v>37012</v>
      </c>
      <c r="O277" s="18">
        <v>2017</v>
      </c>
      <c r="P277" s="18">
        <v>18</v>
      </c>
      <c r="Q277" s="18">
        <v>5</v>
      </c>
      <c r="R277" s="18"/>
      <c r="S277" s="18" t="s">
        <v>794</v>
      </c>
    </row>
    <row r="278" spans="1:48" x14ac:dyDescent="0.25">
      <c r="A278" s="17" t="s">
        <v>1244</v>
      </c>
      <c r="B278" s="17" t="s">
        <v>1243</v>
      </c>
      <c r="C278" s="17" t="s">
        <v>1245</v>
      </c>
      <c r="D278" s="18" t="s">
        <v>210</v>
      </c>
      <c r="E278" s="18">
        <f>VLOOKUP(M278,Revistas!$B$2:$H$63996,2,FALSE)</f>
        <v>6.3419999999999996</v>
      </c>
      <c r="F278" s="18" t="str">
        <f>VLOOKUP(M278,Revistas!$B$2:$H$63996,3,FALSE)</f>
        <v>Q1</v>
      </c>
      <c r="G278" s="18" t="str">
        <f>VLOOKUP(M278,Revistas!$B$2:$H$63996,4,FALSE)</f>
        <v>HEMATOLOGY - SCIE</v>
      </c>
      <c r="H278" s="18" t="str">
        <f>VLOOKUP(M278,Revistas!$B$2:$H$63996,5,FALSE)</f>
        <v>70 DE 8</v>
      </c>
      <c r="I278" s="18" t="str">
        <f>VLOOKUP(M278,Revistas!$B$2:$H$63996,6,FALSE)</f>
        <v>NO</v>
      </c>
      <c r="J278" s="18" t="s">
        <v>1247</v>
      </c>
      <c r="K278" s="18"/>
      <c r="L278" s="18" t="s">
        <v>586</v>
      </c>
      <c r="M278" s="18" t="s">
        <v>1248</v>
      </c>
      <c r="N278" s="18" t="s">
        <v>1246</v>
      </c>
      <c r="O278" s="18">
        <v>2017</v>
      </c>
      <c r="P278" s="18"/>
      <c r="Q278" s="18"/>
      <c r="R278" s="18"/>
      <c r="S278" s="18"/>
      <c r="T278" s="23">
        <v>28826659</v>
      </c>
    </row>
    <row r="279" spans="1:48" x14ac:dyDescent="0.25">
      <c r="A279" s="17" t="s">
        <v>5457</v>
      </c>
      <c r="B279" s="17" t="s">
        <v>5464</v>
      </c>
      <c r="C279" s="17" t="s">
        <v>4113</v>
      </c>
      <c r="D279" s="18" t="s">
        <v>10</v>
      </c>
      <c r="E279" s="18" t="str">
        <f>VLOOKUP(M279,Revistas!$B$2:$H$63996,2,FALSE)</f>
        <v>NO TIENE</v>
      </c>
      <c r="F279" s="18" t="str">
        <f>VLOOKUP(M279,Revistas!$B$2:$H$63996,3,FALSE)</f>
        <v>NO TIENE</v>
      </c>
      <c r="G279" s="18" t="str">
        <f>VLOOKUP(M279,Revistas!$B$2:$H$63996,4,FALSE)</f>
        <v>NO TIENE</v>
      </c>
      <c r="H279" s="18" t="str">
        <f>VLOOKUP(M279,Revistas!$B$2:$H$63996,5,FALSE)</f>
        <v>NO TIENE</v>
      </c>
      <c r="I279" s="18" t="str">
        <f>VLOOKUP(M279,Revistas!$B$2:$H$63996,6,FALSE)</f>
        <v>NO</v>
      </c>
      <c r="J279" s="18" t="s">
        <v>4116</v>
      </c>
      <c r="K279" s="18"/>
      <c r="L279" s="18" t="s">
        <v>586</v>
      </c>
      <c r="M279" s="18" t="s">
        <v>4117</v>
      </c>
      <c r="N279" s="18" t="s">
        <v>4128</v>
      </c>
      <c r="O279" s="18">
        <v>2017</v>
      </c>
      <c r="P279" s="18">
        <v>30</v>
      </c>
      <c r="Q279" s="18">
        <v>1</v>
      </c>
      <c r="R279" s="18" t="s">
        <v>5458</v>
      </c>
      <c r="S279" s="18"/>
      <c r="T279" s="23">
        <v>28585786</v>
      </c>
    </row>
    <row r="280" spans="1:48" x14ac:dyDescent="0.25">
      <c r="A280" s="17" t="s">
        <v>5412</v>
      </c>
      <c r="B280" s="17" t="s">
        <v>5413</v>
      </c>
      <c r="C280" s="17" t="s">
        <v>5414</v>
      </c>
      <c r="D280" s="18" t="s">
        <v>10</v>
      </c>
      <c r="E280" s="18">
        <f>VLOOKUP(M280,Revistas!$B$2:$H$63996,2,FALSE)</f>
        <v>2.6230000000000002</v>
      </c>
      <c r="F280" s="18" t="str">
        <f>VLOOKUP(M280,Revistas!$B$2:$H$63996,3,FALSE)</f>
        <v>Q2</v>
      </c>
      <c r="G280" s="18" t="str">
        <f>VLOOKUP(M280,Revistas!$B$2:$H$63996,4,FALSE)</f>
        <v>ANESTHESIOLOGY</v>
      </c>
      <c r="H280" s="18" t="str">
        <f>VLOOKUP(M280,Revistas!$B$2:$H$63996,5,FALSE)</f>
        <v>12 DE 31</v>
      </c>
      <c r="I280" s="18" t="str">
        <f>VLOOKUP(M280,Revistas!$B$2:$H$63996,6,FALSE)</f>
        <v>NO</v>
      </c>
      <c r="J280" s="18" t="s">
        <v>5415</v>
      </c>
      <c r="K280" s="18" t="s">
        <v>5416</v>
      </c>
      <c r="L280" s="18">
        <v>2</v>
      </c>
      <c r="M280" s="18" t="s">
        <v>5417</v>
      </c>
      <c r="N280" s="18" t="s">
        <v>35</v>
      </c>
      <c r="O280" s="18">
        <v>2017</v>
      </c>
      <c r="P280" s="18">
        <v>83</v>
      </c>
      <c r="Q280" s="18">
        <v>4</v>
      </c>
      <c r="R280" s="18">
        <v>353</v>
      </c>
      <c r="S280" s="18">
        <v>360</v>
      </c>
      <c r="T280" s="23">
        <v>27827518</v>
      </c>
    </row>
    <row r="281" spans="1:48" x14ac:dyDescent="0.25">
      <c r="A281" s="17" t="s">
        <v>1320</v>
      </c>
      <c r="B281" s="17" t="s">
        <v>1321</v>
      </c>
      <c r="C281" s="17" t="s">
        <v>629</v>
      </c>
      <c r="D281" s="18" t="s">
        <v>571</v>
      </c>
      <c r="E281" s="18">
        <f>VLOOKUP(M281,Revistas!$B$2:$H$63996,2,FALSE)</f>
        <v>19.896000000000001</v>
      </c>
      <c r="F281" s="18" t="str">
        <f>VLOOKUP(M281,Revistas!$B$2:$H$63996,3,FALSE)</f>
        <v>Q1</v>
      </c>
      <c r="G281" s="18" t="str">
        <f>VLOOKUP(M281,Revistas!$B$2:$H$63996,4,FALSE)</f>
        <v>CARDIAC &amp; CARDIOVASCULAR SYSTEM</v>
      </c>
      <c r="H281" s="18" t="str">
        <f>VLOOKUP(M281,Revistas!$B$2:$H$63996,5,FALSE)</f>
        <v>1/126</v>
      </c>
      <c r="I281" s="18" t="str">
        <f>VLOOKUP(M281,Revistas!$B$2:$H$63996,6,FALSE)</f>
        <v>SI</v>
      </c>
      <c r="J281" s="18" t="s">
        <v>1322</v>
      </c>
      <c r="K281" s="18" t="s">
        <v>1323</v>
      </c>
      <c r="L281" s="18">
        <v>0</v>
      </c>
      <c r="M281" s="18" t="s">
        <v>631</v>
      </c>
      <c r="N281" s="28">
        <v>43009</v>
      </c>
      <c r="O281" s="18">
        <v>2017</v>
      </c>
      <c r="P281" s="18">
        <v>70</v>
      </c>
      <c r="Q281" s="18">
        <v>16</v>
      </c>
      <c r="R281" s="18">
        <v>2020</v>
      </c>
      <c r="S281" s="18">
        <v>2021</v>
      </c>
    </row>
    <row r="282" spans="1:48" x14ac:dyDescent="0.25">
      <c r="A282" s="17" t="s">
        <v>3474</v>
      </c>
      <c r="B282" s="17" t="s">
        <v>3475</v>
      </c>
      <c r="C282" s="17" t="s">
        <v>2326</v>
      </c>
      <c r="D282" s="18" t="s">
        <v>26</v>
      </c>
      <c r="E282" s="18">
        <f>VLOOKUP(M282,Revistas!$B$2:$H$63996,2,FALSE)</f>
        <v>7.3609999999999998</v>
      </c>
      <c r="F282" s="18" t="str">
        <f>VLOOKUP(M282,Revistas!$B$2:$H$63996,3,FALSE)</f>
        <v>Q1</v>
      </c>
      <c r="G282" s="18" t="str">
        <f>VLOOKUP(M282,Revistas!$B$2:$H$63996,4,FALSE)</f>
        <v>ALLERGY - SCIE;</v>
      </c>
      <c r="H282" s="18" t="str">
        <f>VLOOKUP(M282,Revistas!$B$2:$H$63996,5,FALSE)</f>
        <v>2 DE 26</v>
      </c>
      <c r="I282" s="18" t="str">
        <f>VLOOKUP(M282,Revistas!$B$2:$H$63996,6,FALSE)</f>
        <v>SI</v>
      </c>
      <c r="J282" s="18" t="s">
        <v>3476</v>
      </c>
      <c r="K282" s="18"/>
      <c r="L282" s="18">
        <v>0</v>
      </c>
      <c r="M282" s="18" t="s">
        <v>2328</v>
      </c>
      <c r="N282" s="18" t="s">
        <v>199</v>
      </c>
      <c r="O282" s="18">
        <v>2017</v>
      </c>
      <c r="P282" s="18">
        <v>72</v>
      </c>
      <c r="Q282" s="18"/>
      <c r="R282" s="18">
        <v>621</v>
      </c>
      <c r="S282" s="18">
        <v>621</v>
      </c>
    </row>
    <row r="283" spans="1:48" x14ac:dyDescent="0.25">
      <c r="A283" s="17" t="s">
        <v>3634</v>
      </c>
      <c r="B283" s="17" t="s">
        <v>3635</v>
      </c>
      <c r="C283" s="17" t="s">
        <v>3624</v>
      </c>
      <c r="D283" s="18" t="s">
        <v>210</v>
      </c>
      <c r="E283" s="18">
        <f>VLOOKUP(M283,Revistas!$B$2:$H$63996,2,FALSE)</f>
        <v>3.0939999999999999</v>
      </c>
      <c r="F283" s="18" t="str">
        <f>VLOOKUP(M283,Revistas!$B$2:$H$63996,3,FALSE)</f>
        <v>Q2</v>
      </c>
      <c r="G283" s="18" t="str">
        <f>VLOOKUP(M283,Revistas!$B$2:$H$63996,4,FALSE)</f>
        <v>IMMUNOLOGY</v>
      </c>
      <c r="H283" s="18" t="str">
        <f>VLOOKUP(M283,Revistas!$B$2:$H$63996,5,FALSE)</f>
        <v>74/150</v>
      </c>
      <c r="I283" s="18" t="str">
        <f>VLOOKUP(M283,Revistas!$B$2:$H$63996,6,FALSE)</f>
        <v>NO</v>
      </c>
      <c r="J283" s="18" t="s">
        <v>3636</v>
      </c>
      <c r="K283" s="18" t="s">
        <v>3637</v>
      </c>
      <c r="L283" s="18">
        <v>0</v>
      </c>
      <c r="M283" s="18" t="s">
        <v>3627</v>
      </c>
      <c r="N283" s="18"/>
      <c r="O283" s="18">
        <v>2017</v>
      </c>
      <c r="P283" s="18">
        <v>27</v>
      </c>
      <c r="Q283" s="18"/>
      <c r="R283" s="18">
        <v>1</v>
      </c>
      <c r="S283" s="18">
        <v>35</v>
      </c>
      <c r="T283" s="23">
        <v>28603089</v>
      </c>
    </row>
    <row r="284" spans="1:48" x14ac:dyDescent="0.25">
      <c r="A284" s="17" t="s">
        <v>5138</v>
      </c>
      <c r="B284" s="17" t="s">
        <v>5142</v>
      </c>
      <c r="C284" s="17" t="s">
        <v>4113</v>
      </c>
      <c r="D284" s="18" t="s">
        <v>10</v>
      </c>
      <c r="E284" s="18" t="str">
        <f>VLOOKUP(M284,Revistas!$B$2:$H$63996,2,FALSE)</f>
        <v>NO TIENE</v>
      </c>
      <c r="F284" s="18" t="str">
        <f>VLOOKUP(M284,Revistas!$B$2:$H$63996,3,FALSE)</f>
        <v>NO TIENE</v>
      </c>
      <c r="G284" s="18" t="str">
        <f>VLOOKUP(M284,Revistas!$B$2:$H$63996,4,FALSE)</f>
        <v>NO TIENE</v>
      </c>
      <c r="H284" s="18" t="str">
        <f>VLOOKUP(M284,Revistas!$B$2:$H$63996,5,FALSE)</f>
        <v>NO TIENE</v>
      </c>
      <c r="I284" s="18" t="str">
        <f>VLOOKUP(M284,Revistas!$B$2:$H$63996,6,FALSE)</f>
        <v>NO</v>
      </c>
      <c r="J284" s="18" t="s">
        <v>4129</v>
      </c>
      <c r="K284" s="18"/>
      <c r="L284" s="18" t="s">
        <v>586</v>
      </c>
      <c r="M284" s="18" t="s">
        <v>4117</v>
      </c>
      <c r="N284" s="18" t="s">
        <v>5140</v>
      </c>
      <c r="O284" s="18">
        <v>2017</v>
      </c>
      <c r="P284" s="18">
        <v>30</v>
      </c>
      <c r="Q284" s="18">
        <v>2</v>
      </c>
      <c r="R284" s="18" t="s">
        <v>5139</v>
      </c>
      <c r="S284" s="18"/>
      <c r="T284" s="23">
        <v>28857528</v>
      </c>
    </row>
    <row r="285" spans="1:48" x14ac:dyDescent="0.25">
      <c r="A285" s="17" t="s">
        <v>4112</v>
      </c>
      <c r="B285" s="17" t="s">
        <v>4130</v>
      </c>
      <c r="C285" s="17" t="s">
        <v>4113</v>
      </c>
      <c r="D285" s="18" t="s">
        <v>10</v>
      </c>
      <c r="E285" s="18" t="str">
        <f>VLOOKUP(M285,Revistas!$B$2:$H$63996,2,FALSE)</f>
        <v>NO TIENE</v>
      </c>
      <c r="F285" s="18" t="str">
        <f>VLOOKUP(M285,Revistas!$B$2:$H$63996,3,FALSE)</f>
        <v>NO TIENE</v>
      </c>
      <c r="G285" s="18" t="str">
        <f>VLOOKUP(M285,Revistas!$B$2:$H$63996,4,FALSE)</f>
        <v>NO TIENE</v>
      </c>
      <c r="H285" s="18" t="str">
        <f>VLOOKUP(M285,Revistas!$B$2:$H$63996,5,FALSE)</f>
        <v>NO TIENE</v>
      </c>
      <c r="I285" s="18" t="str">
        <f>VLOOKUP(M285,Revistas!$B$2:$H$63996,6,FALSE)</f>
        <v>NO</v>
      </c>
      <c r="J285" s="18" t="s">
        <v>4116</v>
      </c>
      <c r="K285" s="18"/>
      <c r="L285" s="18" t="s">
        <v>586</v>
      </c>
      <c r="M285" s="18" t="s">
        <v>4117</v>
      </c>
      <c r="N285" s="18" t="s">
        <v>4115</v>
      </c>
      <c r="O285" s="18">
        <v>2017</v>
      </c>
      <c r="P285" s="18">
        <v>30</v>
      </c>
      <c r="Q285" s="18">
        <v>3</v>
      </c>
      <c r="R285" s="18">
        <v>137</v>
      </c>
      <c r="S285" s="18">
        <v>137</v>
      </c>
      <c r="T285" s="23">
        <v>29043689</v>
      </c>
    </row>
    <row r="286" spans="1:48" x14ac:dyDescent="0.25">
      <c r="A286" s="17" t="s">
        <v>5116</v>
      </c>
      <c r="B286" s="17" t="s">
        <v>5117</v>
      </c>
      <c r="C286" s="17" t="s">
        <v>3194</v>
      </c>
      <c r="D286" s="18" t="s">
        <v>10</v>
      </c>
      <c r="E286" s="18">
        <f>VLOOKUP(M286,Revistas!$B$2:$H$63996,2,FALSE)</f>
        <v>1.3129999999999999</v>
      </c>
      <c r="F286" s="18" t="str">
        <f>VLOOKUP(M286,Revistas!$B$2:$H$63996,3,FALSE)</f>
        <v>Q3</v>
      </c>
      <c r="G286" s="18" t="str">
        <f>VLOOKUP(M286,Revistas!$B$2:$H$63996,4,FALSE)</f>
        <v>SURGERY</v>
      </c>
      <c r="H286" s="18" t="str">
        <f>VLOOKUP(M286,Revistas!$B$2:$H$63996,5,FALSE)</f>
        <v>127/196</v>
      </c>
      <c r="I286" s="18" t="str">
        <f>VLOOKUP(M286,Revistas!$B$2:$H$63996,6,FALSE)</f>
        <v>NO</v>
      </c>
      <c r="J286" s="18" t="s">
        <v>5118</v>
      </c>
      <c r="K286" s="18" t="s">
        <v>5119</v>
      </c>
      <c r="L286" s="18">
        <v>2</v>
      </c>
      <c r="M286" s="18" t="s">
        <v>3197</v>
      </c>
      <c r="N286" s="18" t="s">
        <v>62</v>
      </c>
      <c r="O286" s="18">
        <v>2017</v>
      </c>
      <c r="P286" s="18">
        <v>27</v>
      </c>
      <c r="Q286" s="18">
        <v>1</v>
      </c>
      <c r="R286" s="18">
        <v>116</v>
      </c>
      <c r="S286" s="18">
        <v>120</v>
      </c>
      <c r="T286" s="23">
        <v>28052307</v>
      </c>
    </row>
    <row r="287" spans="1:48" x14ac:dyDescent="0.25">
      <c r="A287" s="17" t="s">
        <v>5133</v>
      </c>
      <c r="B287" s="17" t="s">
        <v>5132</v>
      </c>
      <c r="C287" s="17" t="s">
        <v>5127</v>
      </c>
      <c r="D287" s="18" t="s">
        <v>10</v>
      </c>
      <c r="E287" s="18">
        <f>VLOOKUP(M287,Revistas!$B$2:$H$63996,2,FALSE)</f>
        <v>1.3129999999999999</v>
      </c>
      <c r="F287" s="18" t="str">
        <f>VLOOKUP(M287,Revistas!$B$2:$H$63996,3,FALSE)</f>
        <v>Q3</v>
      </c>
      <c r="G287" s="18" t="str">
        <f>VLOOKUP(M287,Revistas!$B$2:$H$63996,4,FALSE)</f>
        <v>SURGERY</v>
      </c>
      <c r="H287" s="18" t="str">
        <f>VLOOKUP(M287,Revistas!$B$2:$H$63996,5,FALSE)</f>
        <v>127/196</v>
      </c>
      <c r="I287" s="18" t="str">
        <f>VLOOKUP(M287,Revistas!$B$2:$H$63996,6,FALSE)</f>
        <v>NO</v>
      </c>
      <c r="J287" s="18" t="s">
        <v>5128</v>
      </c>
      <c r="K287" s="18"/>
      <c r="L287" s="18" t="s">
        <v>586</v>
      </c>
      <c r="M287" s="18" t="s">
        <v>3198</v>
      </c>
      <c r="N287" s="18" t="s">
        <v>5134</v>
      </c>
      <c r="O287" s="18">
        <v>2017</v>
      </c>
      <c r="P287" s="18"/>
      <c r="Q287" s="18"/>
      <c r="R287" s="18"/>
      <c r="S287" s="18"/>
      <c r="T287" s="23">
        <v>28759900</v>
      </c>
      <c r="AV287" s="25"/>
    </row>
    <row r="288" spans="1:48" x14ac:dyDescent="0.25">
      <c r="A288" s="17" t="s">
        <v>5136</v>
      </c>
      <c r="B288" s="17" t="s">
        <v>5135</v>
      </c>
      <c r="C288" s="17" t="s">
        <v>5127</v>
      </c>
      <c r="D288" s="18" t="s">
        <v>10</v>
      </c>
      <c r="E288" s="18">
        <f>VLOOKUP(M288,Revistas!$B$2:$H$63996,2,FALSE)</f>
        <v>1.3129999999999999</v>
      </c>
      <c r="F288" s="18" t="str">
        <f>VLOOKUP(M288,Revistas!$B$2:$H$63996,3,FALSE)</f>
        <v>Q3</v>
      </c>
      <c r="G288" s="18" t="str">
        <f>VLOOKUP(M288,Revistas!$B$2:$H$63996,4,FALSE)</f>
        <v>SURGERY</v>
      </c>
      <c r="H288" s="18" t="str">
        <f>VLOOKUP(M288,Revistas!$B$2:$H$63996,5,FALSE)</f>
        <v>127/196</v>
      </c>
      <c r="I288" s="18" t="str">
        <f>VLOOKUP(M288,Revistas!$B$2:$H$63996,6,FALSE)</f>
        <v>NO</v>
      </c>
      <c r="J288" s="18" t="s">
        <v>5128</v>
      </c>
      <c r="K288" s="18"/>
      <c r="L288" s="18" t="s">
        <v>586</v>
      </c>
      <c r="M288" s="18" t="s">
        <v>3198</v>
      </c>
      <c r="N288" s="18" t="s">
        <v>5137</v>
      </c>
      <c r="O288" s="18">
        <v>2017</v>
      </c>
      <c r="P288" s="18"/>
      <c r="Q288" s="18"/>
      <c r="R288" s="18"/>
      <c r="S288" s="18"/>
      <c r="T288" s="23">
        <v>28743143</v>
      </c>
      <c r="AV288" s="25"/>
    </row>
    <row r="289" spans="1:48" x14ac:dyDescent="0.25">
      <c r="A289" s="17" t="s">
        <v>1658</v>
      </c>
      <c r="B289" s="17" t="s">
        <v>1659</v>
      </c>
      <c r="C289" s="17" t="s">
        <v>1660</v>
      </c>
      <c r="D289" s="18" t="s">
        <v>10</v>
      </c>
      <c r="E289" s="18">
        <f>VLOOKUP(M289,Revistas!$B$2:$H$63996,2,FALSE)</f>
        <v>12.811</v>
      </c>
      <c r="F289" s="18" t="str">
        <f>VLOOKUP(M289,Revistas!$B$2:$H$63996,3,FALSE)</f>
        <v>Q1</v>
      </c>
      <c r="G289" s="18" t="str">
        <f>VLOOKUP(M289,Revistas!$B$2:$H$63996,4,FALSE)</f>
        <v>RHEUMATOLOGY - SCIE</v>
      </c>
      <c r="H289" s="18" t="str">
        <f>VLOOKUP(M289,Revistas!$B$2:$H$63996,5,FALSE)</f>
        <v>1 DE 30</v>
      </c>
      <c r="I289" s="18" t="str">
        <f>VLOOKUP(M289,Revistas!$B$2:$H$63996,6,FALSE)</f>
        <v>SI</v>
      </c>
      <c r="J289" s="18" t="s">
        <v>1661</v>
      </c>
      <c r="K289" s="18" t="s">
        <v>1662</v>
      </c>
      <c r="L289" s="18">
        <v>1</v>
      </c>
      <c r="M289" s="18" t="s">
        <v>1663</v>
      </c>
      <c r="N289" s="18" t="s">
        <v>94</v>
      </c>
      <c r="O289" s="18">
        <v>2017</v>
      </c>
      <c r="P289" s="18">
        <v>76</v>
      </c>
      <c r="Q289" s="18">
        <v>11</v>
      </c>
      <c r="R289" s="18">
        <v>1823</v>
      </c>
      <c r="S289" s="18">
        <v>1828</v>
      </c>
      <c r="T289" s="23">
        <v>28684556</v>
      </c>
    </row>
    <row r="290" spans="1:48" x14ac:dyDescent="0.25">
      <c r="A290" s="17" t="s">
        <v>2142</v>
      </c>
      <c r="B290" s="17" t="s">
        <v>2143</v>
      </c>
      <c r="C290" s="17" t="s">
        <v>2139</v>
      </c>
      <c r="D290" s="18" t="s">
        <v>26</v>
      </c>
      <c r="E290" s="18">
        <f>VLOOKUP(M290,Revistas!$B$2:$H$63996,2,FALSE)</f>
        <v>3.3260000000000001</v>
      </c>
      <c r="F290" s="18" t="str">
        <f>VLOOKUP(M290,Revistas!$B$2:$H$63996,3,FALSE)</f>
        <v>Q2</v>
      </c>
      <c r="G290" s="18" t="str">
        <f>VLOOKUP(M290,Revistas!$B$2:$H$63996,4,FALSE)</f>
        <v>IMMUNOLOGY - SCIE</v>
      </c>
      <c r="H290" s="18" t="str">
        <f>VLOOKUP(M290,Revistas!$B$2:$H$63996,5,FALSE)</f>
        <v>65/150</v>
      </c>
      <c r="I290" s="18" t="str">
        <f>VLOOKUP(M290,Revistas!$B$2:$H$63996,6,FALSE)</f>
        <v>NO</v>
      </c>
      <c r="J290" s="18" t="s">
        <v>2144</v>
      </c>
      <c r="K290" s="18"/>
      <c r="L290" s="18">
        <v>0</v>
      </c>
      <c r="M290" s="18" t="s">
        <v>2141</v>
      </c>
      <c r="N290" s="18" t="s">
        <v>154</v>
      </c>
      <c r="O290" s="18">
        <v>2017</v>
      </c>
      <c r="P290" s="18">
        <v>89</v>
      </c>
      <c r="Q290" s="18"/>
      <c r="R290" s="18">
        <v>175</v>
      </c>
      <c r="S290" s="18">
        <v>175</v>
      </c>
    </row>
    <row r="291" spans="1:48" x14ac:dyDescent="0.25">
      <c r="A291" s="17" t="s">
        <v>1867</v>
      </c>
      <c r="B291" s="17" t="s">
        <v>1868</v>
      </c>
      <c r="C291" s="17" t="s">
        <v>1869</v>
      </c>
      <c r="D291" s="18" t="s">
        <v>210</v>
      </c>
      <c r="E291" s="18" t="str">
        <f>VLOOKUP(M291,Revistas!$B$2:$H$63996,2,FALSE)</f>
        <v>NO TIENE</v>
      </c>
      <c r="F291" s="18" t="str">
        <f>VLOOKUP(M291,Revistas!$B$2:$H$63996,3,FALSE)</f>
        <v>NO TIENE</v>
      </c>
      <c r="G291" s="18" t="str">
        <f>VLOOKUP(M291,Revistas!$B$2:$H$63996,4,FALSE)</f>
        <v>NO TIENE</v>
      </c>
      <c r="H291" s="18" t="str">
        <f>VLOOKUP(M291,Revistas!$B$2:$H$63996,5,FALSE)</f>
        <v>NO TIENE</v>
      </c>
      <c r="I291" s="18" t="str">
        <f>VLOOKUP(M291,Revistas!$B$2:$H$63996,6,FALSE)</f>
        <v>NO</v>
      </c>
      <c r="J291" s="18" t="s">
        <v>1870</v>
      </c>
      <c r="K291" s="18" t="s">
        <v>1871</v>
      </c>
      <c r="L291" s="18">
        <v>0</v>
      </c>
      <c r="M291" s="18" t="s">
        <v>1872</v>
      </c>
      <c r="N291" s="18"/>
      <c r="O291" s="18">
        <v>2017</v>
      </c>
      <c r="P291" s="18">
        <v>9</v>
      </c>
      <c r="Q291" s="18"/>
      <c r="R291" s="18">
        <v>101</v>
      </c>
      <c r="S291" s="18">
        <v>111</v>
      </c>
      <c r="T291" s="23">
        <v>29042821</v>
      </c>
    </row>
    <row r="292" spans="1:48" x14ac:dyDescent="0.25">
      <c r="A292" s="17" t="s">
        <v>2526</v>
      </c>
      <c r="B292" s="17" t="s">
        <v>2527</v>
      </c>
      <c r="C292" s="17" t="s">
        <v>195</v>
      </c>
      <c r="D292" s="18" t="s">
        <v>274</v>
      </c>
      <c r="E292" s="18">
        <f>VLOOKUP(M292,Revistas!$B$2:$H$63996,2,FALSE)</f>
        <v>1.1399999999999999</v>
      </c>
      <c r="F292" s="18" t="str">
        <f>VLOOKUP(M292,Revistas!$B$2:$H$63996,3,FALSE)</f>
        <v>Q3</v>
      </c>
      <c r="G292" s="18" t="str">
        <f>VLOOKUP(M292,Revistas!$B$2:$H$63996,4,FALSE)</f>
        <v>PEDIATRICS - SCIE</v>
      </c>
      <c r="H292" s="18" t="str">
        <f>VLOOKUP(M292,Revistas!$B$2:$H$63996,5,FALSE)</f>
        <v>88/121/</v>
      </c>
      <c r="I292" s="18" t="str">
        <f>VLOOKUP(M292,Revistas!$B$2:$H$63996,6,FALSE)</f>
        <v>NO</v>
      </c>
      <c r="J292" s="18" t="s">
        <v>2528</v>
      </c>
      <c r="K292" s="18" t="s">
        <v>2529</v>
      </c>
      <c r="L292" s="18">
        <v>0</v>
      </c>
      <c r="M292" s="18" t="s">
        <v>198</v>
      </c>
      <c r="N292" s="18" t="s">
        <v>94</v>
      </c>
      <c r="O292" s="18">
        <v>2017</v>
      </c>
      <c r="P292" s="18">
        <v>87</v>
      </c>
      <c r="Q292" s="18">
        <v>5</v>
      </c>
      <c r="R292" s="18">
        <v>291</v>
      </c>
      <c r="S292" s="18">
        <v>292</v>
      </c>
    </row>
    <row r="293" spans="1:48" x14ac:dyDescent="0.25">
      <c r="A293" s="17" t="s">
        <v>444</v>
      </c>
      <c r="B293" s="17" t="s">
        <v>445</v>
      </c>
      <c r="C293" s="17" t="s">
        <v>440</v>
      </c>
      <c r="D293" s="18" t="s">
        <v>210</v>
      </c>
      <c r="E293" s="18">
        <f>VLOOKUP(M293,Revistas!$B$2:$H$63996,2,FALSE)</f>
        <v>6.3369999999999997</v>
      </c>
      <c r="F293" s="18" t="str">
        <f>VLOOKUP(M293,Revistas!$B$2:$H$63996,3,FALSE)</f>
        <v>Q1</v>
      </c>
      <c r="G293" s="18" t="str">
        <f>VLOOKUP(M293,Revistas!$B$2:$H$63996,4,FALSE)</f>
        <v>BIOCHEMISTRY &amp; MOLECULAR BIOLOGY - SCIE</v>
      </c>
      <c r="H293" s="18" t="str">
        <f>VLOOKUP(M293,Revistas!$B$2:$H$63996,5,FALSE)</f>
        <v>34/290</v>
      </c>
      <c r="I293" s="18" t="str">
        <f>VLOOKUP(M293,Revistas!$B$2:$H$63996,6,FALSE)</f>
        <v>NO</v>
      </c>
      <c r="J293" s="18" t="s">
        <v>446</v>
      </c>
      <c r="K293" s="18" t="s">
        <v>447</v>
      </c>
      <c r="L293" s="18">
        <v>7</v>
      </c>
      <c r="M293" s="18" t="s">
        <v>443</v>
      </c>
      <c r="N293" s="18" t="s">
        <v>129</v>
      </c>
      <c r="O293" s="18">
        <v>2017</v>
      </c>
      <c r="P293" s="18">
        <v>13</v>
      </c>
      <c r="Q293" s="18"/>
      <c r="R293" s="18">
        <v>94</v>
      </c>
      <c r="S293" s="18">
        <v>162</v>
      </c>
    </row>
    <row r="294" spans="1:48" x14ac:dyDescent="0.25">
      <c r="A294" s="17" t="s">
        <v>3477</v>
      </c>
      <c r="B294" s="17" t="s">
        <v>3478</v>
      </c>
      <c r="C294" s="17" t="s">
        <v>2326</v>
      </c>
      <c r="D294" s="18" t="s">
        <v>26</v>
      </c>
      <c r="E294" s="18">
        <f>VLOOKUP(M294,Revistas!$B$2:$H$63996,2,FALSE)</f>
        <v>7.3609999999999998</v>
      </c>
      <c r="F294" s="18" t="str">
        <f>VLOOKUP(M294,Revistas!$B$2:$H$63996,3,FALSE)</f>
        <v>Q1</v>
      </c>
      <c r="G294" s="18" t="str">
        <f>VLOOKUP(M294,Revistas!$B$2:$H$63996,4,FALSE)</f>
        <v>ALLERGY - SCIE;</v>
      </c>
      <c r="H294" s="18" t="str">
        <f>VLOOKUP(M294,Revistas!$B$2:$H$63996,5,FALSE)</f>
        <v>2 DE 26</v>
      </c>
      <c r="I294" s="18" t="str">
        <f>VLOOKUP(M294,Revistas!$B$2:$H$63996,6,FALSE)</f>
        <v>SI</v>
      </c>
      <c r="J294" s="18" t="s">
        <v>3479</v>
      </c>
      <c r="K294" s="18"/>
      <c r="L294" s="18">
        <v>0</v>
      </c>
      <c r="M294" s="18" t="s">
        <v>2328</v>
      </c>
      <c r="N294" s="18" t="s">
        <v>199</v>
      </c>
      <c r="O294" s="18">
        <v>2017</v>
      </c>
      <c r="P294" s="18">
        <v>72</v>
      </c>
      <c r="Q294" s="18"/>
      <c r="R294" s="18">
        <v>793</v>
      </c>
      <c r="S294" s="18">
        <v>793</v>
      </c>
    </row>
    <row r="295" spans="1:48" x14ac:dyDescent="0.25">
      <c r="A295" s="17" t="s">
        <v>3768</v>
      </c>
      <c r="B295" s="17" t="s">
        <v>3769</v>
      </c>
      <c r="C295" s="17" t="s">
        <v>2467</v>
      </c>
      <c r="D295" s="18" t="s">
        <v>274</v>
      </c>
      <c r="E295" s="18">
        <f>VLOOKUP(M295,Revistas!$B$2:$H$63996,2,FALSE)</f>
        <v>1.2310000000000001</v>
      </c>
      <c r="F295" s="18" t="str">
        <f>VLOOKUP(M295,Revistas!$B$2:$H$63996,3,FALSE)</f>
        <v>Q4</v>
      </c>
      <c r="G295" s="18" t="str">
        <f>VLOOKUP(M295,Revistas!$B$2:$H$63996,4,FALSE)</f>
        <v>CRITICAL CARE MEDICINE - SCIE</v>
      </c>
      <c r="H295" s="18" t="str">
        <f>VLOOKUP(M295,Revistas!$B$2:$H$63996,5,FALSE)</f>
        <v>31/33</v>
      </c>
      <c r="I295" s="18" t="str">
        <f>VLOOKUP(M295,Revistas!$B$2:$H$63996,6,FALSE)</f>
        <v>NO</v>
      </c>
      <c r="J295" s="18" t="s">
        <v>3770</v>
      </c>
      <c r="K295" s="18" t="s">
        <v>3771</v>
      </c>
      <c r="L295" s="18">
        <v>0</v>
      </c>
      <c r="M295" s="18" t="s">
        <v>2470</v>
      </c>
      <c r="N295" s="18" t="s">
        <v>129</v>
      </c>
      <c r="O295" s="18">
        <v>2017</v>
      </c>
      <c r="P295" s="18">
        <v>41</v>
      </c>
      <c r="Q295" s="18">
        <v>7</v>
      </c>
      <c r="R295" s="18">
        <v>444</v>
      </c>
      <c r="S295" s="18">
        <v>445</v>
      </c>
      <c r="T295" s="23">
        <v>28390785</v>
      </c>
    </row>
    <row r="296" spans="1:48" x14ac:dyDescent="0.25">
      <c r="A296" s="17" t="s">
        <v>3762</v>
      </c>
      <c r="B296" s="17" t="s">
        <v>3763</v>
      </c>
      <c r="C296" s="17" t="s">
        <v>3764</v>
      </c>
      <c r="D296" s="18" t="s">
        <v>274</v>
      </c>
      <c r="E296" s="18">
        <f>VLOOKUP(M296,Revistas!$B$2:$H$63996,2,FALSE)</f>
        <v>1.276</v>
      </c>
      <c r="F296" s="18" t="str">
        <f>VLOOKUP(M296,Revistas!$B$2:$H$63996,3,FALSE)</f>
        <v>Q3</v>
      </c>
      <c r="G296" s="18" t="str">
        <f>VLOOKUP(M296,Revistas!$B$2:$H$63996,4,FALSE)</f>
        <v>SURGERY - SCIE</v>
      </c>
      <c r="H296" s="18" t="str">
        <f>VLOOKUP(M296,Revistas!$B$2:$H$63996,5,FALSE)</f>
        <v>129/197</v>
      </c>
      <c r="I296" s="18" t="str">
        <f>VLOOKUP(M296,Revistas!$B$2:$H$63996,6,FALSE)</f>
        <v>NO</v>
      </c>
      <c r="J296" s="18" t="s">
        <v>3765</v>
      </c>
      <c r="K296" s="18" t="s">
        <v>3766</v>
      </c>
      <c r="L296" s="18">
        <v>0</v>
      </c>
      <c r="M296" s="18" t="s">
        <v>3767</v>
      </c>
      <c r="N296" s="18" t="s">
        <v>94</v>
      </c>
      <c r="O296" s="18">
        <v>2017</v>
      </c>
      <c r="P296" s="18">
        <v>95</v>
      </c>
      <c r="Q296" s="18">
        <v>9</v>
      </c>
      <c r="R296" s="18">
        <v>552</v>
      </c>
      <c r="S296" s="18">
        <v>554</v>
      </c>
      <c r="T296" s="23">
        <v>28318496</v>
      </c>
    </row>
    <row r="297" spans="1:48" x14ac:dyDescent="0.25">
      <c r="A297" s="17" t="s">
        <v>1445</v>
      </c>
      <c r="B297" s="17" t="s">
        <v>1446</v>
      </c>
      <c r="C297" s="17" t="s">
        <v>1447</v>
      </c>
      <c r="D297" s="18" t="s">
        <v>26</v>
      </c>
      <c r="E297" s="18">
        <f>VLOOKUP(M297,Revistas!$B$2:$H$63996,2,FALSE)</f>
        <v>6.2960000000000003</v>
      </c>
      <c r="F297" s="18" t="str">
        <f>VLOOKUP(M297,Revistas!$B$2:$H$63996,3,FALSE)</f>
        <v>Q1</v>
      </c>
      <c r="G297" s="18" t="str">
        <f>VLOOKUP(M297,Revistas!$B$2:$H$63996,4,FALSE)</f>
        <v>INFECTIOUS DISEASES - SCIE;</v>
      </c>
      <c r="H297" s="18" t="str">
        <f>VLOOKUP(M297,Revistas!$B$2:$H$63996,5,FALSE)</f>
        <v>6 DE 84</v>
      </c>
      <c r="I297" s="18" t="str">
        <f>VLOOKUP(M297,Revistas!$B$2:$H$63996,6,FALSE)</f>
        <v>SI</v>
      </c>
      <c r="J297" s="18" t="s">
        <v>1448</v>
      </c>
      <c r="K297" s="18"/>
      <c r="L297" s="18">
        <v>0</v>
      </c>
      <c r="M297" s="18" t="s">
        <v>1449</v>
      </c>
      <c r="N297" s="18" t="s">
        <v>29</v>
      </c>
      <c r="O297" s="18">
        <v>2017</v>
      </c>
      <c r="P297" s="18">
        <v>20</v>
      </c>
      <c r="Q297" s="18"/>
      <c r="R297" s="18">
        <v>107</v>
      </c>
      <c r="S297" s="18">
        <v>108</v>
      </c>
    </row>
    <row r="298" spans="1:48" x14ac:dyDescent="0.25">
      <c r="A298" s="17" t="s">
        <v>609</v>
      </c>
      <c r="B298" s="17" t="s">
        <v>610</v>
      </c>
      <c r="C298" s="17" t="s">
        <v>611</v>
      </c>
      <c r="D298" s="18" t="s">
        <v>10</v>
      </c>
      <c r="E298" s="18">
        <f>VLOOKUP(M298,Revistas!$B$2:$H$63996,2,FALSE)</f>
        <v>19.651</v>
      </c>
      <c r="F298" s="18" t="str">
        <f>VLOOKUP(M298,Revistas!$B$2:$H$63996,3,FALSE)</f>
        <v>Q1</v>
      </c>
      <c r="G298" s="18" t="str">
        <f>VLOOKUP(M298,Revistas!$B$2:$H$63996,4,FALSE)</f>
        <v>CARDIAC &amp; CARDIOVASCULAR SYSTEM</v>
      </c>
      <c r="H298" s="18" t="str">
        <f>VLOOKUP(M298,Revistas!$B$2:$H$63996,5,FALSE)</f>
        <v>2/126</v>
      </c>
      <c r="I298" s="18" t="str">
        <f>VLOOKUP(M298,Revistas!$B$2:$H$63996,6,FALSE)</f>
        <v>SI</v>
      </c>
      <c r="J298" s="18" t="s">
        <v>612</v>
      </c>
      <c r="K298" s="18" t="s">
        <v>613</v>
      </c>
      <c r="L298" s="18">
        <v>0</v>
      </c>
      <c r="M298" s="18" t="s">
        <v>614</v>
      </c>
      <c r="N298" s="28">
        <v>39387</v>
      </c>
      <c r="O298" s="18">
        <v>2017</v>
      </c>
      <c r="P298" s="18">
        <v>38</v>
      </c>
      <c r="Q298" s="18">
        <v>42</v>
      </c>
      <c r="R298" s="18">
        <v>3124</v>
      </c>
      <c r="S298" s="18">
        <v>3134</v>
      </c>
    </row>
    <row r="299" spans="1:48" x14ac:dyDescent="0.25">
      <c r="A299" s="17" t="s">
        <v>864</v>
      </c>
      <c r="B299" s="17" t="s">
        <v>865</v>
      </c>
      <c r="C299" s="17" t="s">
        <v>674</v>
      </c>
      <c r="D299" s="18" t="s">
        <v>274</v>
      </c>
      <c r="E299" s="18">
        <f>VLOOKUP(M299,Revistas!$B$2:$H$63996,2,FALSE)</f>
        <v>4.4850000000000003</v>
      </c>
      <c r="F299" s="18" t="str">
        <f>VLOOKUP(M299,Revistas!$B$2:$H$63996,3,FALSE)</f>
        <v>Q2</v>
      </c>
      <c r="G299" s="18" t="str">
        <f>VLOOKUP(M299,Revistas!$B$2:$H$63996,4,FALSE)</f>
        <v>CARDIAC &amp; CARDIOVASCULAR SYSTEM</v>
      </c>
      <c r="H299" s="18" t="str">
        <f>VLOOKUP(M299,Revistas!$B$2:$H$63996,5,FALSE)</f>
        <v>33/126</v>
      </c>
      <c r="I299" s="18" t="str">
        <f>VLOOKUP(M299,Revistas!$B$2:$H$63996,6,FALSE)</f>
        <v>NO</v>
      </c>
      <c r="J299" s="18" t="s">
        <v>866</v>
      </c>
      <c r="K299" s="18" t="s">
        <v>867</v>
      </c>
      <c r="L299" s="18">
        <v>1</v>
      </c>
      <c r="M299" s="18" t="s">
        <v>677</v>
      </c>
      <c r="N299" s="18" t="s">
        <v>62</v>
      </c>
      <c r="O299" s="18">
        <v>2017</v>
      </c>
      <c r="P299" s="18">
        <v>70</v>
      </c>
      <c r="Q299" s="18">
        <v>2</v>
      </c>
      <c r="R299" s="18">
        <v>121</v>
      </c>
      <c r="S299" s="18">
        <v>122</v>
      </c>
    </row>
    <row r="300" spans="1:48" x14ac:dyDescent="0.25">
      <c r="A300" s="17" t="s">
        <v>868</v>
      </c>
      <c r="B300" s="17" t="s">
        <v>869</v>
      </c>
      <c r="C300" s="17" t="s">
        <v>674</v>
      </c>
      <c r="D300" s="18" t="s">
        <v>274</v>
      </c>
      <c r="E300" s="18">
        <f>VLOOKUP(M300,Revistas!$B$2:$H$63996,2,FALSE)</f>
        <v>4.4850000000000003</v>
      </c>
      <c r="F300" s="18" t="str">
        <f>VLOOKUP(M300,Revistas!$B$2:$H$63996,3,FALSE)</f>
        <v>Q2</v>
      </c>
      <c r="G300" s="18" t="str">
        <f>VLOOKUP(M300,Revistas!$B$2:$H$63996,4,FALSE)</f>
        <v>CARDIAC &amp; CARDIOVASCULAR SYSTEM</v>
      </c>
      <c r="H300" s="18" t="str">
        <f>VLOOKUP(M300,Revistas!$B$2:$H$63996,5,FALSE)</f>
        <v>33/126</v>
      </c>
      <c r="I300" s="18" t="str">
        <f>VLOOKUP(M300,Revistas!$B$2:$H$63996,6,FALSE)</f>
        <v>NO</v>
      </c>
      <c r="J300" s="18" t="s">
        <v>870</v>
      </c>
      <c r="K300" s="18" t="s">
        <v>871</v>
      </c>
      <c r="L300" s="18">
        <v>0</v>
      </c>
      <c r="M300" s="18" t="s">
        <v>677</v>
      </c>
      <c r="N300" s="18" t="s">
        <v>62</v>
      </c>
      <c r="O300" s="18">
        <v>2017</v>
      </c>
      <c r="P300" s="18">
        <v>70</v>
      </c>
      <c r="Q300" s="18">
        <v>2</v>
      </c>
      <c r="R300" s="18">
        <v>122</v>
      </c>
      <c r="S300" s="18">
        <v>123</v>
      </c>
    </row>
    <row r="301" spans="1:48" x14ac:dyDescent="0.25">
      <c r="A301" s="17" t="s">
        <v>908</v>
      </c>
      <c r="B301" s="17" t="s">
        <v>1362</v>
      </c>
      <c r="C301" s="17" t="s">
        <v>909</v>
      </c>
      <c r="D301" s="18" t="s">
        <v>210</v>
      </c>
      <c r="E301" s="18" t="str">
        <f>VLOOKUP(M301,Revistas!$B$2:$H$63996,2,FALSE)</f>
        <v>NO TIENE</v>
      </c>
      <c r="F301" s="18" t="str">
        <f>VLOOKUP(M301,Revistas!$B$2:$H$63996,3,FALSE)</f>
        <v>NO TIENE</v>
      </c>
      <c r="G301" s="18" t="str">
        <f>VLOOKUP(M301,Revistas!$B$2:$H$63996,4,FALSE)</f>
        <v>NO TIENE</v>
      </c>
      <c r="H301" s="18" t="str">
        <f>VLOOKUP(M301,Revistas!$B$2:$H$63996,5,FALSE)</f>
        <v>NO TIENE</v>
      </c>
      <c r="I301" s="18" t="str">
        <f>VLOOKUP(M301,Revistas!$B$2:$H$63996,6,FALSE)</f>
        <v>NO</v>
      </c>
      <c r="J301" s="18" t="s">
        <v>911</v>
      </c>
      <c r="K301" s="18"/>
      <c r="L301" s="18" t="s">
        <v>587</v>
      </c>
      <c r="M301" s="18" t="s">
        <v>912</v>
      </c>
      <c r="N301" s="18" t="s">
        <v>910</v>
      </c>
      <c r="O301" s="18">
        <v>2017</v>
      </c>
      <c r="P301" s="18"/>
      <c r="Q301" s="18"/>
      <c r="R301" s="18"/>
      <c r="S301" s="18"/>
      <c r="T301" s="23">
        <v>29153337</v>
      </c>
      <c r="AV301" s="25"/>
    </row>
    <row r="302" spans="1:48" x14ac:dyDescent="0.25">
      <c r="A302" s="17" t="s">
        <v>652</v>
      </c>
      <c r="B302" s="17" t="s">
        <v>653</v>
      </c>
      <c r="C302" s="17" t="s">
        <v>654</v>
      </c>
      <c r="D302" s="18" t="s">
        <v>10</v>
      </c>
      <c r="E302" s="18" t="str">
        <f>VLOOKUP(M302,Revistas!$B$2:$H$63996,2,FALSE)</f>
        <v>NO TIENE</v>
      </c>
      <c r="F302" s="18" t="str">
        <f>VLOOKUP(M302,Revistas!$B$2:$H$63996,3,FALSE)</f>
        <v>NO TIENE</v>
      </c>
      <c r="G302" s="18" t="str">
        <f>VLOOKUP(M302,Revistas!$B$2:$H$63996,4,FALSE)</f>
        <v>NO TIENE</v>
      </c>
      <c r="H302" s="18" t="str">
        <f>VLOOKUP(M302,Revistas!$B$2:$H$63996,5,FALSE)</f>
        <v>NO TIENE</v>
      </c>
      <c r="I302" s="18" t="str">
        <f>VLOOKUP(M302,Revistas!$B$2:$H$63996,6,FALSE)</f>
        <v>NO</v>
      </c>
      <c r="J302" s="18" t="s">
        <v>655</v>
      </c>
      <c r="K302" s="18" t="s">
        <v>656</v>
      </c>
      <c r="L302" s="18">
        <v>0</v>
      </c>
      <c r="M302" s="18" t="s">
        <v>657</v>
      </c>
      <c r="N302" s="18" t="s">
        <v>154</v>
      </c>
      <c r="O302" s="18">
        <v>2017</v>
      </c>
      <c r="P302" s="18">
        <v>13</v>
      </c>
      <c r="Q302" s="18">
        <v>5</v>
      </c>
      <c r="R302" s="18">
        <v>429</v>
      </c>
      <c r="S302" s="18">
        <v>432</v>
      </c>
      <c r="T302" s="23">
        <v>28656778</v>
      </c>
    </row>
    <row r="303" spans="1:48" x14ac:dyDescent="0.25">
      <c r="A303" s="17" t="s">
        <v>918</v>
      </c>
      <c r="B303" s="17" t="s">
        <v>1367</v>
      </c>
      <c r="C303" s="17" t="s">
        <v>909</v>
      </c>
      <c r="D303" s="18" t="s">
        <v>10</v>
      </c>
      <c r="E303" s="18" t="str">
        <f>VLOOKUP(M303,Revistas!$B$2:$H$63996,2,FALSE)</f>
        <v>NO TIENE</v>
      </c>
      <c r="F303" s="18" t="str">
        <f>VLOOKUP(M303,Revistas!$B$2:$H$63996,3,FALSE)</f>
        <v>NO TIENE</v>
      </c>
      <c r="G303" s="18" t="str">
        <f>VLOOKUP(M303,Revistas!$B$2:$H$63996,4,FALSE)</f>
        <v>NO TIENE</v>
      </c>
      <c r="H303" s="18" t="str">
        <f>VLOOKUP(M303,Revistas!$B$2:$H$63996,5,FALSE)</f>
        <v>NO TIENE</v>
      </c>
      <c r="I303" s="18" t="str">
        <f>VLOOKUP(M303,Revistas!$B$2:$H$63996,6,FALSE)</f>
        <v>NO</v>
      </c>
      <c r="J303" s="18" t="s">
        <v>931</v>
      </c>
      <c r="K303" s="18"/>
      <c r="L303" s="18" t="s">
        <v>587</v>
      </c>
      <c r="M303" s="18" t="s">
        <v>912</v>
      </c>
      <c r="N303" s="18" t="s">
        <v>930</v>
      </c>
      <c r="O303" s="18">
        <v>2017</v>
      </c>
      <c r="P303" s="18">
        <v>43</v>
      </c>
      <c r="Q303" s="18">
        <v>2</v>
      </c>
      <c r="R303" s="18" t="s">
        <v>929</v>
      </c>
      <c r="S303" s="18"/>
      <c r="T303" s="23">
        <v>27117787</v>
      </c>
    </row>
    <row r="304" spans="1:48" x14ac:dyDescent="0.25">
      <c r="A304" s="17" t="s">
        <v>918</v>
      </c>
      <c r="B304" s="17" t="s">
        <v>1368</v>
      </c>
      <c r="C304" s="17" t="s">
        <v>909</v>
      </c>
      <c r="D304" s="18" t="s">
        <v>10</v>
      </c>
      <c r="E304" s="18" t="str">
        <f>VLOOKUP(M304,Revistas!$B$2:$H$63996,2,FALSE)</f>
        <v>NO TIENE</v>
      </c>
      <c r="F304" s="18" t="str">
        <f>VLOOKUP(M304,Revistas!$B$2:$H$63996,3,FALSE)</f>
        <v>NO TIENE</v>
      </c>
      <c r="G304" s="18" t="str">
        <f>VLOOKUP(M304,Revistas!$B$2:$H$63996,4,FALSE)</f>
        <v>NO TIENE</v>
      </c>
      <c r="H304" s="18" t="str">
        <f>VLOOKUP(M304,Revistas!$B$2:$H$63996,5,FALSE)</f>
        <v>NO TIENE</v>
      </c>
      <c r="I304" s="18" t="str">
        <f>VLOOKUP(M304,Revistas!$B$2:$H$63996,6,FALSE)</f>
        <v>NO</v>
      </c>
      <c r="J304" s="18" t="s">
        <v>938</v>
      </c>
      <c r="K304" s="18"/>
      <c r="L304" s="18" t="s">
        <v>587</v>
      </c>
      <c r="M304" s="18" t="s">
        <v>912</v>
      </c>
      <c r="N304" s="18" t="s">
        <v>937</v>
      </c>
      <c r="O304" s="18">
        <v>2017</v>
      </c>
      <c r="P304" s="18">
        <v>43</v>
      </c>
      <c r="Q304" s="18">
        <v>1</v>
      </c>
      <c r="R304" s="18" t="s">
        <v>936</v>
      </c>
      <c r="S304" s="18"/>
      <c r="T304" s="23">
        <v>27084462</v>
      </c>
    </row>
    <row r="305" spans="1:48" x14ac:dyDescent="0.25">
      <c r="A305" s="17" t="s">
        <v>918</v>
      </c>
      <c r="B305" s="17" t="s">
        <v>1365</v>
      </c>
      <c r="C305" s="17" t="s">
        <v>909</v>
      </c>
      <c r="D305" s="18" t="s">
        <v>10</v>
      </c>
      <c r="E305" s="18" t="str">
        <f>VLOOKUP(M305,Revistas!$B$2:$H$63996,2,FALSE)</f>
        <v>NO TIENE</v>
      </c>
      <c r="F305" s="18" t="str">
        <f>VLOOKUP(M305,Revistas!$B$2:$H$63996,3,FALSE)</f>
        <v>NO TIENE</v>
      </c>
      <c r="G305" s="18" t="str">
        <f>VLOOKUP(M305,Revistas!$B$2:$H$63996,4,FALSE)</f>
        <v>NO TIENE</v>
      </c>
      <c r="H305" s="18" t="str">
        <f>VLOOKUP(M305,Revistas!$B$2:$H$63996,5,FALSE)</f>
        <v>NO TIENE</v>
      </c>
      <c r="I305" s="18" t="str">
        <f>VLOOKUP(M305,Revistas!$B$2:$H$63996,6,FALSE)</f>
        <v>NO</v>
      </c>
      <c r="J305" s="18" t="s">
        <v>926</v>
      </c>
      <c r="K305" s="18"/>
      <c r="L305" s="18" t="s">
        <v>587</v>
      </c>
      <c r="M305" s="18" t="s">
        <v>912</v>
      </c>
      <c r="N305" s="18" t="s">
        <v>925</v>
      </c>
      <c r="O305" s="18">
        <v>2017</v>
      </c>
      <c r="P305" s="18">
        <v>43</v>
      </c>
      <c r="Q305" s="18">
        <v>3</v>
      </c>
      <c r="R305" s="18" t="s">
        <v>924</v>
      </c>
      <c r="S305" s="18"/>
      <c r="T305" s="23">
        <v>27342626</v>
      </c>
      <c r="AV305" s="25"/>
    </row>
    <row r="306" spans="1:48" x14ac:dyDescent="0.25">
      <c r="A306" s="17" t="s">
        <v>918</v>
      </c>
      <c r="B306" s="17" t="s">
        <v>1366</v>
      </c>
      <c r="C306" s="17" t="s">
        <v>909</v>
      </c>
      <c r="D306" s="18" t="s">
        <v>10</v>
      </c>
      <c r="E306" s="18" t="str">
        <f>VLOOKUP(M306,Revistas!$B$2:$H$63996,2,FALSE)</f>
        <v>NO TIENE</v>
      </c>
      <c r="F306" s="18" t="str">
        <f>VLOOKUP(M306,Revistas!$B$2:$H$63996,3,FALSE)</f>
        <v>NO TIENE</v>
      </c>
      <c r="G306" s="18" t="str">
        <f>VLOOKUP(M306,Revistas!$B$2:$H$63996,4,FALSE)</f>
        <v>NO TIENE</v>
      </c>
      <c r="H306" s="18" t="str">
        <f>VLOOKUP(M306,Revistas!$B$2:$H$63996,5,FALSE)</f>
        <v>NO TIENE</v>
      </c>
      <c r="I306" s="18" t="str">
        <f>VLOOKUP(M306,Revistas!$B$2:$H$63996,6,FALSE)</f>
        <v>NO</v>
      </c>
      <c r="J306" s="18" t="s">
        <v>926</v>
      </c>
      <c r="K306" s="18"/>
      <c r="L306" s="18" t="s">
        <v>587</v>
      </c>
      <c r="M306" s="18" t="s">
        <v>912</v>
      </c>
      <c r="N306" s="18" t="s">
        <v>928</v>
      </c>
      <c r="O306" s="18">
        <v>2017</v>
      </c>
      <c r="P306" s="18">
        <v>43</v>
      </c>
      <c r="Q306" s="18">
        <v>3</v>
      </c>
      <c r="R306" s="18" t="s">
        <v>927</v>
      </c>
      <c r="S306" s="18"/>
      <c r="T306" s="23">
        <v>27371429</v>
      </c>
      <c r="AV306" s="25"/>
    </row>
    <row r="307" spans="1:48" x14ac:dyDescent="0.25">
      <c r="A307" s="17" t="s">
        <v>918</v>
      </c>
      <c r="B307" s="17" t="s">
        <v>1363</v>
      </c>
      <c r="C307" s="17" t="s">
        <v>909</v>
      </c>
      <c r="D307" s="18" t="s">
        <v>10</v>
      </c>
      <c r="E307" s="18" t="str">
        <f>VLOOKUP(M307,Revistas!$B$2:$H$63996,2,FALSE)</f>
        <v>NO TIENE</v>
      </c>
      <c r="F307" s="18" t="str">
        <f>VLOOKUP(M307,Revistas!$B$2:$H$63996,3,FALSE)</f>
        <v>NO TIENE</v>
      </c>
      <c r="G307" s="18" t="str">
        <f>VLOOKUP(M307,Revistas!$B$2:$H$63996,4,FALSE)</f>
        <v>NO TIENE</v>
      </c>
      <c r="H307" s="18" t="str">
        <f>VLOOKUP(M307,Revistas!$B$2:$H$63996,5,FALSE)</f>
        <v>NO TIENE</v>
      </c>
      <c r="I307" s="18" t="str">
        <f>VLOOKUP(M307,Revistas!$B$2:$H$63996,6,FALSE)</f>
        <v>NO</v>
      </c>
      <c r="J307" s="18" t="s">
        <v>921</v>
      </c>
      <c r="K307" s="18"/>
      <c r="L307" s="18" t="s">
        <v>587</v>
      </c>
      <c r="M307" s="18" t="s">
        <v>912</v>
      </c>
      <c r="N307" s="18" t="s">
        <v>920</v>
      </c>
      <c r="O307" s="18">
        <v>2017</v>
      </c>
      <c r="P307" s="18">
        <v>43</v>
      </c>
      <c r="Q307" s="18">
        <v>4</v>
      </c>
      <c r="R307" s="18" t="s">
        <v>919</v>
      </c>
      <c r="S307" s="18"/>
      <c r="T307" s="23">
        <v>27670733</v>
      </c>
      <c r="AV307" s="25"/>
    </row>
    <row r="308" spans="1:48" x14ac:dyDescent="0.25">
      <c r="A308" s="17" t="s">
        <v>918</v>
      </c>
      <c r="B308" s="17" t="s">
        <v>1364</v>
      </c>
      <c r="C308" s="17" t="s">
        <v>909</v>
      </c>
      <c r="D308" s="18" t="s">
        <v>10</v>
      </c>
      <c r="E308" s="18" t="str">
        <f>VLOOKUP(M308,Revistas!$B$2:$H$63996,2,FALSE)</f>
        <v>NO TIENE</v>
      </c>
      <c r="F308" s="18" t="str">
        <f>VLOOKUP(M308,Revistas!$B$2:$H$63996,3,FALSE)</f>
        <v>NO TIENE</v>
      </c>
      <c r="G308" s="18" t="str">
        <f>VLOOKUP(M308,Revistas!$B$2:$H$63996,4,FALSE)</f>
        <v>NO TIENE</v>
      </c>
      <c r="H308" s="18" t="str">
        <f>VLOOKUP(M308,Revistas!$B$2:$H$63996,5,FALSE)</f>
        <v>NO TIENE</v>
      </c>
      <c r="I308" s="18" t="str">
        <f>VLOOKUP(M308,Revistas!$B$2:$H$63996,6,FALSE)</f>
        <v>NO</v>
      </c>
      <c r="J308" s="18" t="s">
        <v>921</v>
      </c>
      <c r="K308" s="18"/>
      <c r="L308" s="18" t="s">
        <v>587</v>
      </c>
      <c r="M308" s="18" t="s">
        <v>912</v>
      </c>
      <c r="N308" s="18" t="s">
        <v>923</v>
      </c>
      <c r="O308" s="18">
        <v>2017</v>
      </c>
      <c r="P308" s="18">
        <v>43</v>
      </c>
      <c r="Q308" s="18">
        <v>4</v>
      </c>
      <c r="R308" s="18" t="s">
        <v>922</v>
      </c>
      <c r="S308" s="18"/>
      <c r="T308" s="23">
        <v>27507013</v>
      </c>
    </row>
    <row r="309" spans="1:48" x14ac:dyDescent="0.25">
      <c r="A309" s="17" t="s">
        <v>484</v>
      </c>
      <c r="B309" s="17" t="s">
        <v>485</v>
      </c>
      <c r="C309" s="17" t="s">
        <v>486</v>
      </c>
      <c r="D309" s="18" t="s">
        <v>10</v>
      </c>
      <c r="E309" s="18">
        <f>VLOOKUP(M309,Revistas!$B$2:$H$63996,2,FALSE)</f>
        <v>7.5190000000000001</v>
      </c>
      <c r="F309" s="18" t="str">
        <f>VLOOKUP(M309,Revistas!$B$2:$H$63996,3,FALSE)</f>
        <v>Q1</v>
      </c>
      <c r="G309" s="18" t="str">
        <f>VLOOKUP(M309,Revistas!$B$2:$H$63996,4,FALSE)</f>
        <v>ONCOLOGY</v>
      </c>
      <c r="H309" s="18" t="str">
        <f>VLOOKUP(M309,Revistas!$B$2:$H$63996,5,FALSE)</f>
        <v>21/217</v>
      </c>
      <c r="I309" s="18" t="str">
        <f>VLOOKUP(M309,Revistas!$B$2:$H$63996,6,FALSE)</f>
        <v>SI</v>
      </c>
      <c r="J309" s="18" t="s">
        <v>487</v>
      </c>
      <c r="K309" s="18" t="s">
        <v>488</v>
      </c>
      <c r="L309" s="18">
        <v>2</v>
      </c>
      <c r="M309" s="18" t="s">
        <v>489</v>
      </c>
      <c r="N309" s="28">
        <v>44713</v>
      </c>
      <c r="O309" s="18">
        <v>2017</v>
      </c>
      <c r="P309" s="18">
        <v>36</v>
      </c>
      <c r="Q309" s="18">
        <v>25</v>
      </c>
      <c r="R309" s="18">
        <v>3515</v>
      </c>
      <c r="S309" s="18">
        <v>3527</v>
      </c>
    </row>
    <row r="310" spans="1:48" x14ac:dyDescent="0.25">
      <c r="A310" s="17" t="s">
        <v>2656</v>
      </c>
      <c r="B310" s="17" t="s">
        <v>2657</v>
      </c>
      <c r="C310" s="17" t="s">
        <v>1171</v>
      </c>
      <c r="D310" s="18" t="s">
        <v>26</v>
      </c>
      <c r="E310" s="18">
        <f>VLOOKUP(M310,Revistas!$B$2:$H$63996,2,FALSE)</f>
        <v>7.702</v>
      </c>
      <c r="F310" s="18" t="str">
        <f>VLOOKUP(M310,Revistas!$B$2:$H$63996,3,FALSE)</f>
        <v>Q1</v>
      </c>
      <c r="G310" s="18" t="str">
        <f>VLOOKUP(M310,Revistas!$B$2:$H$63996,4,FALSE)</f>
        <v>HEMATOLOGY - SCIE</v>
      </c>
      <c r="H310" s="18" t="str">
        <f>VLOOKUP(M310,Revistas!$B$2:$H$63996,5,FALSE)</f>
        <v>4 de 70</v>
      </c>
      <c r="I310" s="18" t="str">
        <f>VLOOKUP(M310,Revistas!$B$2:$H$63996,6,FALSE)</f>
        <v>SI</v>
      </c>
      <c r="J310" s="18" t="s">
        <v>2658</v>
      </c>
      <c r="K310" s="18"/>
      <c r="L310" s="18">
        <v>0</v>
      </c>
      <c r="M310" s="18" t="s">
        <v>1174</v>
      </c>
      <c r="N310" s="28">
        <v>46174</v>
      </c>
      <c r="O310" s="18">
        <v>2017</v>
      </c>
      <c r="P310" s="18">
        <v>102</v>
      </c>
      <c r="Q310" s="18"/>
      <c r="R310" s="18">
        <v>659</v>
      </c>
      <c r="S310" s="18">
        <v>659</v>
      </c>
    </row>
    <row r="311" spans="1:48" x14ac:dyDescent="0.25">
      <c r="A311" s="17" t="s">
        <v>1628</v>
      </c>
      <c r="B311" s="17" t="s">
        <v>1629</v>
      </c>
      <c r="C311" s="17" t="s">
        <v>1430</v>
      </c>
      <c r="D311" s="18" t="s">
        <v>10</v>
      </c>
      <c r="E311" s="18">
        <f>VLOOKUP(M311,Revistas!$B$2:$H$63996,2,FALSE)</f>
        <v>4.3019999999999996</v>
      </c>
      <c r="F311" s="18" t="str">
        <f>VLOOKUP(M311,Revistas!$B$2:$H$63996,3,FALSE)</f>
        <v>Q1</v>
      </c>
      <c r="G311" s="18" t="str">
        <f>VLOOKUP(M311,Revistas!$B$2:$H$63996,4,FALSE)</f>
        <v>MICROBIOLOGY</v>
      </c>
      <c r="H311" s="18" t="str">
        <f>VLOOKUP(M311,Revistas!$B$2:$H$63996,5,FALSE)</f>
        <v>23/124</v>
      </c>
      <c r="I311" s="18" t="str">
        <f>VLOOKUP(M311,Revistas!$B$2:$H$63996,6,FALSE)</f>
        <v>NO</v>
      </c>
      <c r="J311" s="18" t="s">
        <v>1630</v>
      </c>
      <c r="K311" s="18" t="s">
        <v>1631</v>
      </c>
      <c r="L311" s="18">
        <v>3</v>
      </c>
      <c r="M311" s="18" t="s">
        <v>1433</v>
      </c>
      <c r="N311" s="18" t="s">
        <v>344</v>
      </c>
      <c r="O311" s="18">
        <v>2017</v>
      </c>
      <c r="P311" s="18">
        <v>61</v>
      </c>
      <c r="Q311" s="18">
        <v>1</v>
      </c>
      <c r="R311" s="18"/>
      <c r="S311" s="18" t="s">
        <v>1632</v>
      </c>
    </row>
    <row r="312" spans="1:48" x14ac:dyDescent="0.25">
      <c r="A312" s="17" t="s">
        <v>2151</v>
      </c>
      <c r="B312" s="17" t="s">
        <v>2152</v>
      </c>
      <c r="C312" s="17" t="s">
        <v>2153</v>
      </c>
      <c r="D312" s="18" t="s">
        <v>26</v>
      </c>
      <c r="E312" s="18">
        <f>VLOOKUP(M312,Revistas!$B$2:$H$63996,2,FALSE)</f>
        <v>2.516</v>
      </c>
      <c r="F312" s="18" t="str">
        <f>VLOOKUP(M312,Revistas!$B$2:$H$63996,3,FALSE)</f>
        <v>Q1</v>
      </c>
      <c r="G312" s="18" t="str">
        <f>VLOOKUP(M312,Revistas!$B$2:$H$63996,4,FALSE)</f>
        <v>PEDIATRICS - SCIE;</v>
      </c>
      <c r="H312" s="18" t="str">
        <f>VLOOKUP(M312,Revistas!$B$2:$H$63996,5,FALSE)</f>
        <v>25/121</v>
      </c>
      <c r="I312" s="18" t="str">
        <f>VLOOKUP(M312,Revistas!$B$2:$H$63996,6,FALSE)</f>
        <v>NO</v>
      </c>
      <c r="J312" s="18" t="s">
        <v>2154</v>
      </c>
      <c r="K312" s="18"/>
      <c r="L312" s="18">
        <v>0</v>
      </c>
      <c r="M312" s="18" t="s">
        <v>2155</v>
      </c>
      <c r="N312" s="18" t="s">
        <v>154</v>
      </c>
      <c r="O312" s="18">
        <v>2017</v>
      </c>
      <c r="P312" s="18">
        <v>32</v>
      </c>
      <c r="Q312" s="18">
        <v>9</v>
      </c>
      <c r="R312" s="18">
        <v>1752</v>
      </c>
      <c r="S312" s="18">
        <v>1752</v>
      </c>
    </row>
    <row r="313" spans="1:48" x14ac:dyDescent="0.25">
      <c r="A313" s="17" t="s">
        <v>1336</v>
      </c>
      <c r="B313" s="17" t="s">
        <v>1337</v>
      </c>
      <c r="C313" s="17" t="s">
        <v>476</v>
      </c>
      <c r="D313" s="18" t="s">
        <v>26</v>
      </c>
      <c r="E313" s="18">
        <f>VLOOKUP(M313,Revistas!$B$2:$H$63996,2,FALSE)</f>
        <v>5.6059999999999999</v>
      </c>
      <c r="F313" s="18" t="str">
        <f>VLOOKUP(M313,Revistas!$B$2:$H$63996,3,FALSE)</f>
        <v>Q1</v>
      </c>
      <c r="G313" s="18" t="str">
        <f>VLOOKUP(M313,Revistas!$B$2:$H$63996,4,FALSE)</f>
        <v>ENDOCRINOLOGY &amp; METABOLISM - SCIE;</v>
      </c>
      <c r="H313" s="18" t="str">
        <f>VLOOKUP(M313,Revistas!$B$2:$H$63996,5,FALSE)</f>
        <v>17/138</v>
      </c>
      <c r="I313" s="18" t="str">
        <f>VLOOKUP(M313,Revistas!$B$2:$H$63996,6,FALSE)</f>
        <v>NO</v>
      </c>
      <c r="J313" s="18" t="s">
        <v>1338</v>
      </c>
      <c r="K313" s="18"/>
      <c r="L313" s="18">
        <v>0</v>
      </c>
      <c r="M313" s="18" t="s">
        <v>478</v>
      </c>
      <c r="N313" s="18" t="s">
        <v>29</v>
      </c>
      <c r="O313" s="18">
        <v>2017</v>
      </c>
      <c r="P313" s="18">
        <v>108</v>
      </c>
      <c r="Q313" s="18"/>
      <c r="R313" s="18" t="s">
        <v>1339</v>
      </c>
      <c r="S313" s="18" t="s">
        <v>1339</v>
      </c>
    </row>
    <row r="314" spans="1:48" x14ac:dyDescent="0.25">
      <c r="A314" s="17" t="s">
        <v>4646</v>
      </c>
      <c r="B314" s="17" t="s">
        <v>4647</v>
      </c>
      <c r="C314" s="17" t="s">
        <v>4648</v>
      </c>
      <c r="D314" s="18" t="s">
        <v>210</v>
      </c>
      <c r="E314" s="18" t="str">
        <f>VLOOKUP(M314,Revistas!$B$2:$H$63996,2,FALSE)</f>
        <v>NO TIENE</v>
      </c>
      <c r="F314" s="18" t="str">
        <f>VLOOKUP(M314,Revistas!$B$2:$H$63996,3,FALSE)</f>
        <v>NO TIENE</v>
      </c>
      <c r="G314" s="18" t="str">
        <f>VLOOKUP(M314,Revistas!$B$2:$H$63996,4,FALSE)</f>
        <v>NO TIENE</v>
      </c>
      <c r="H314" s="18" t="str">
        <f>VLOOKUP(M314,Revistas!$B$2:$H$63996,5,FALSE)</f>
        <v>NO TIENE</v>
      </c>
      <c r="I314" s="18" t="str">
        <f>VLOOKUP(M314,Revistas!$B$2:$H$63996,6,FALSE)</f>
        <v>NO</v>
      </c>
      <c r="J314" s="18" t="s">
        <v>4649</v>
      </c>
      <c r="K314" s="18" t="s">
        <v>4650</v>
      </c>
      <c r="L314" s="18">
        <v>0</v>
      </c>
      <c r="M314" s="18" t="s">
        <v>4651</v>
      </c>
      <c r="N314" s="18" t="s">
        <v>129</v>
      </c>
      <c r="O314" s="18">
        <v>2017</v>
      </c>
      <c r="P314" s="18">
        <v>5</v>
      </c>
      <c r="Q314" s="18">
        <v>19</v>
      </c>
      <c r="R314" s="18"/>
      <c r="S314" s="18">
        <v>389</v>
      </c>
      <c r="T314" s="23">
        <v>29114547</v>
      </c>
    </row>
    <row r="315" spans="1:48" x14ac:dyDescent="0.25">
      <c r="A315" s="17" t="s">
        <v>2162</v>
      </c>
      <c r="B315" s="17" t="s">
        <v>2163</v>
      </c>
      <c r="C315" s="17" t="s">
        <v>2164</v>
      </c>
      <c r="D315" s="18" t="s">
        <v>26</v>
      </c>
      <c r="E315" s="18">
        <f>VLOOKUP(M315,Revistas!$B$2:$H$63996,2,FALSE)</f>
        <v>1.294</v>
      </c>
      <c r="F315" s="18" t="str">
        <f>VLOOKUP(M315,Revistas!$B$2:$H$63996,3,FALSE)</f>
        <v>Q3</v>
      </c>
      <c r="G315" s="18" t="str">
        <f>VLOOKUP(M315,Revistas!$B$2:$H$63996,4,FALSE)</f>
        <v>PEDIATRICS - SCIE;</v>
      </c>
      <c r="H315" s="18" t="str">
        <f>VLOOKUP(M315,Revistas!$B$2:$H$63996,5,FALSE)</f>
        <v>77/121</v>
      </c>
      <c r="I315" s="18" t="str">
        <f>VLOOKUP(M315,Revistas!$B$2:$H$63996,6,FALSE)</f>
        <v>NO</v>
      </c>
      <c r="J315" s="18" t="s">
        <v>2165</v>
      </c>
      <c r="K315" s="18"/>
      <c r="L315" s="18">
        <v>0</v>
      </c>
      <c r="M315" s="18" t="s">
        <v>2166</v>
      </c>
      <c r="N315" s="18" t="s">
        <v>250</v>
      </c>
      <c r="O315" s="18">
        <v>2017</v>
      </c>
      <c r="P315" s="18">
        <v>21</v>
      </c>
      <c r="Q315" s="18"/>
      <c r="R315" s="18">
        <v>57</v>
      </c>
      <c r="S315" s="18">
        <v>57</v>
      </c>
    </row>
    <row r="316" spans="1:48" x14ac:dyDescent="0.25">
      <c r="A316" s="17" t="s">
        <v>4379</v>
      </c>
      <c r="B316" s="17" t="s">
        <v>4380</v>
      </c>
      <c r="C316" s="17" t="s">
        <v>3847</v>
      </c>
      <c r="D316" s="18" t="s">
        <v>26</v>
      </c>
      <c r="E316" s="18">
        <f>VLOOKUP(M316,Revistas!$B$2:$H$63996,2,FALSE)</f>
        <v>11.855</v>
      </c>
      <c r="F316" s="18" t="str">
        <f>VLOOKUP(M316,Revistas!$B$2:$H$63996,3,FALSE)</f>
        <v>Q1</v>
      </c>
      <c r="G316" s="18" t="str">
        <f>VLOOKUP(M316,Revistas!$B$2:$H$63996,4,FALSE)</f>
        <v>ONCOLOGY</v>
      </c>
      <c r="H316" s="18" t="str">
        <f>VLOOKUP(M316,Revistas!$B$2:$H$63996,5,FALSE)</f>
        <v>10/217</v>
      </c>
      <c r="I316" s="18" t="str">
        <f>VLOOKUP(M316,Revistas!$B$2:$H$63996,6,FALSE)</f>
        <v>SI</v>
      </c>
      <c r="J316" s="18" t="s">
        <v>4381</v>
      </c>
      <c r="K316" s="18"/>
      <c r="L316" s="18">
        <v>0</v>
      </c>
      <c r="M316" s="18" t="s">
        <v>3849</v>
      </c>
      <c r="N316" s="18" t="s">
        <v>154</v>
      </c>
      <c r="O316" s="18">
        <v>2017</v>
      </c>
      <c r="P316" s="18">
        <v>28</v>
      </c>
      <c r="Q316" s="18"/>
      <c r="R316" s="18"/>
      <c r="S316" s="18"/>
    </row>
    <row r="317" spans="1:48" x14ac:dyDescent="0.25">
      <c r="A317" s="17" t="s">
        <v>1954</v>
      </c>
      <c r="B317" s="17" t="s">
        <v>1955</v>
      </c>
      <c r="C317" s="17" t="s">
        <v>1956</v>
      </c>
      <c r="D317" s="18" t="s">
        <v>10</v>
      </c>
      <c r="E317" s="18">
        <f>VLOOKUP(M317,Revistas!$B$2:$H$63996,2,FALSE)</f>
        <v>4.125</v>
      </c>
      <c r="F317" s="18" t="str">
        <f>VLOOKUP(M317,Revistas!$B$2:$H$63996,3,FALSE)</f>
        <v>Q2</v>
      </c>
      <c r="G317" s="18" t="str">
        <f>VLOOKUP(M317,Revistas!$B$2:$H$63996,4,FALSE)</f>
        <v>BIOCHEMISTRY &amp; MOLECULAR BIOLOGY - SCIE</v>
      </c>
      <c r="H317" s="18" t="str">
        <f>VLOOKUP(M317,Revistas!$B$2:$H$63996,5,FALSE)</f>
        <v>74/290</v>
      </c>
      <c r="I317" s="18" t="str">
        <f>VLOOKUP(M317,Revistas!$B$2:$H$63996,6,FALSE)</f>
        <v>NO</v>
      </c>
      <c r="J317" s="18" t="s">
        <v>1957</v>
      </c>
      <c r="K317" s="18" t="s">
        <v>1958</v>
      </c>
      <c r="L317" s="18">
        <v>0</v>
      </c>
      <c r="M317" s="18" t="s">
        <v>1959</v>
      </c>
      <c r="N317" s="18" t="s">
        <v>1380</v>
      </c>
      <c r="O317" s="18">
        <v>2017</v>
      </c>
      <c r="P317" s="18">
        <v>292</v>
      </c>
      <c r="Q317" s="18">
        <v>50</v>
      </c>
      <c r="R317" s="18">
        <v>20472</v>
      </c>
      <c r="S317" s="18">
        <v>20480</v>
      </c>
      <c r="T317" s="23">
        <v>28986447</v>
      </c>
    </row>
    <row r="318" spans="1:48" x14ac:dyDescent="0.25">
      <c r="A318" s="17" t="s">
        <v>2848</v>
      </c>
      <c r="B318" s="17" t="s">
        <v>2849</v>
      </c>
      <c r="C318" s="17" t="s">
        <v>2850</v>
      </c>
      <c r="D318" s="18" t="s">
        <v>10</v>
      </c>
      <c r="E318" s="18" t="str">
        <f>VLOOKUP(M318,Revistas!$B$2:$H$63996,2,FALSE)</f>
        <v>NO TIENE</v>
      </c>
      <c r="F318" s="18" t="str">
        <f>VLOOKUP(M318,Revistas!$B$2:$H$63996,3,FALSE)</f>
        <v>NO TIENE</v>
      </c>
      <c r="G318" s="18" t="str">
        <f>VLOOKUP(M318,Revistas!$B$2:$H$63996,4,FALSE)</f>
        <v>NO TIENE</v>
      </c>
      <c r="H318" s="18" t="str">
        <f>VLOOKUP(M318,Revistas!$B$2:$H$63996,5,FALSE)</f>
        <v>NO TIENE</v>
      </c>
      <c r="I318" s="18" t="str">
        <f>VLOOKUP(M318,Revistas!$B$2:$H$63996,6,FALSE)</f>
        <v>NO</v>
      </c>
      <c r="J318" s="18" t="s">
        <v>2851</v>
      </c>
      <c r="K318" s="18"/>
      <c r="L318" s="18" t="s">
        <v>586</v>
      </c>
      <c r="M318" s="18" t="s">
        <v>2852</v>
      </c>
      <c r="N318" s="18">
        <v>2017</v>
      </c>
      <c r="O318" s="18">
        <v>2017</v>
      </c>
      <c r="P318" s="18">
        <v>29</v>
      </c>
      <c r="Q318" s="18">
        <v>4</v>
      </c>
      <c r="R318" s="18" t="s">
        <v>2853</v>
      </c>
      <c r="S318" s="18"/>
      <c r="T318" s="23">
        <v>29340540</v>
      </c>
    </row>
    <row r="319" spans="1:48" x14ac:dyDescent="0.25">
      <c r="A319" s="17" t="s">
        <v>2832</v>
      </c>
      <c r="B319" s="17" t="s">
        <v>2833</v>
      </c>
      <c r="C319" s="17" t="s">
        <v>2816</v>
      </c>
      <c r="D319" s="18" t="s">
        <v>10</v>
      </c>
      <c r="E319" s="18">
        <f>VLOOKUP(M319,Revistas!$B$2:$H$63996,2,FALSE)</f>
        <v>1.2310000000000001</v>
      </c>
      <c r="F319" s="18" t="str">
        <f>VLOOKUP(M319,Revistas!$B$2:$H$63996,3,FALSE)</f>
        <v>Q4</v>
      </c>
      <c r="G319" s="18" t="str">
        <f>VLOOKUP(M319,Revistas!$B$2:$H$63996,4,FALSE)</f>
        <v>CRITICAL CARE MEDICINE - SCIE</v>
      </c>
      <c r="H319" s="18" t="str">
        <f>VLOOKUP(M319,Revistas!$B$2:$H$63996,5,FALSE)</f>
        <v>31/33</v>
      </c>
      <c r="I319" s="18" t="str">
        <f>VLOOKUP(M319,Revistas!$B$2:$H$63996,6,FALSE)</f>
        <v>NO</v>
      </c>
      <c r="J319" s="18" t="s">
        <v>2834</v>
      </c>
      <c r="K319" s="18"/>
      <c r="L319" s="18" t="s">
        <v>586</v>
      </c>
      <c r="M319" s="18" t="s">
        <v>2818</v>
      </c>
      <c r="N319" s="18" t="s">
        <v>2835</v>
      </c>
      <c r="O319" s="18">
        <v>2017</v>
      </c>
      <c r="P319" s="18"/>
      <c r="Q319" s="18"/>
      <c r="R319" s="18"/>
      <c r="S319" s="18"/>
      <c r="T319" s="23">
        <v>28923699</v>
      </c>
    </row>
    <row r="320" spans="1:48" x14ac:dyDescent="0.25">
      <c r="A320" s="17" t="s">
        <v>945</v>
      </c>
      <c r="B320" s="17" t="s">
        <v>946</v>
      </c>
      <c r="C320" s="17" t="s">
        <v>947</v>
      </c>
      <c r="D320" s="18" t="s">
        <v>10</v>
      </c>
      <c r="E320" s="18">
        <f>VLOOKUP(M320,Revistas!$B$2:$H$63996,2,FALSE)</f>
        <v>47.831000000000003</v>
      </c>
      <c r="F320" s="18" t="str">
        <f>VLOOKUP(M320,Revistas!$B$2:$H$63996,3,FALSE)</f>
        <v>Q1</v>
      </c>
      <c r="G320" s="18" t="str">
        <f>VLOOKUP(M320,Revistas!$B$2:$H$63996,4,FALSE)</f>
        <v>MEDICINA, GENERAL &amp; INTERNAL</v>
      </c>
      <c r="H320" s="18" t="str">
        <f>VLOOKUP(M320,Revistas!$B$2:$H$63996,5,FALSE)</f>
        <v>2/154</v>
      </c>
      <c r="I320" s="18" t="str">
        <f>VLOOKUP(M320,Revistas!$B$2:$H$63996,6,FALSE)</f>
        <v>SI</v>
      </c>
      <c r="J320" s="18" t="s">
        <v>948</v>
      </c>
      <c r="K320" s="18" t="s">
        <v>949</v>
      </c>
      <c r="L320" s="18">
        <v>1</v>
      </c>
      <c r="M320" s="18" t="s">
        <v>950</v>
      </c>
      <c r="N320" s="18" t="s">
        <v>14</v>
      </c>
      <c r="O320" s="18">
        <v>2017</v>
      </c>
      <c r="P320" s="18">
        <v>390</v>
      </c>
      <c r="Q320" s="18">
        <v>10113</v>
      </c>
      <c r="R320" s="18">
        <v>2627</v>
      </c>
      <c r="S320" s="18">
        <v>2642</v>
      </c>
    </row>
    <row r="321" spans="1:48" x14ac:dyDescent="0.25">
      <c r="A321" s="17" t="s">
        <v>1559</v>
      </c>
      <c r="B321" s="17" t="s">
        <v>1560</v>
      </c>
      <c r="C321" s="17" t="s">
        <v>1561</v>
      </c>
      <c r="D321" s="18" t="s">
        <v>571</v>
      </c>
      <c r="E321" s="18">
        <f>VLOOKUP(M321,Revistas!$B$2:$H$63996,2,FALSE)</f>
        <v>5.2919999999999998</v>
      </c>
      <c r="F321" s="18" t="str">
        <f>VLOOKUP(M321,Revistas!$B$2:$H$63996,3,FALSE)</f>
        <v>Q1</v>
      </c>
      <c r="G321" s="18" t="str">
        <f>VLOOKUP(M321,Revistas!$B$2:$H$63996,4,FALSE)</f>
        <v>INFECTIOUS DISEASES - SCIE;</v>
      </c>
      <c r="H321" s="18" t="str">
        <f>VLOOKUP(M321,Revistas!$B$2:$H$63996,5,FALSE)</f>
        <v>8 DE 84</v>
      </c>
      <c r="I321" s="18" t="str">
        <f>VLOOKUP(M321,Revistas!$B$2:$H$63996,6,FALSE)</f>
        <v>SI</v>
      </c>
      <c r="J321" s="18" t="s">
        <v>1562</v>
      </c>
      <c r="K321" s="18" t="s">
        <v>1563</v>
      </c>
      <c r="L321" s="18">
        <v>0</v>
      </c>
      <c r="M321" s="18" t="s">
        <v>1564</v>
      </c>
      <c r="N321" s="18" t="s">
        <v>94</v>
      </c>
      <c r="O321" s="18">
        <v>2017</v>
      </c>
      <c r="P321" s="18">
        <v>23</v>
      </c>
      <c r="Q321" s="18">
        <v>11</v>
      </c>
      <c r="R321" s="18">
        <v>834</v>
      </c>
      <c r="S321" s="18">
        <v>834</v>
      </c>
      <c r="T321" s="23">
        <v>28652116</v>
      </c>
    </row>
    <row r="322" spans="1:48" x14ac:dyDescent="0.25">
      <c r="A322" s="17" t="s">
        <v>1644</v>
      </c>
      <c r="B322" s="17" t="s">
        <v>1643</v>
      </c>
      <c r="C322" s="17" t="s">
        <v>1459</v>
      </c>
      <c r="D322" s="18" t="s">
        <v>10</v>
      </c>
      <c r="E322" s="18">
        <f>VLOOKUP(M322,Revistas!$B$2:$H$63996,2,FALSE)</f>
        <v>1.714</v>
      </c>
      <c r="F322" s="18" t="str">
        <f>VLOOKUP(M322,Revistas!$B$2:$H$63996,3,FALSE)</f>
        <v>Q3</v>
      </c>
      <c r="G322" s="18" t="str">
        <f>VLOOKUP(M322,Revistas!$B$2:$H$63996,4,FALSE)</f>
        <v>MICROBIOLOGY</v>
      </c>
      <c r="H322" s="18" t="str">
        <f>VLOOKUP(M322,Revistas!$B$2:$H$63996,5,FALSE)</f>
        <v>88/124</v>
      </c>
      <c r="I322" s="18" t="str">
        <f>VLOOKUP(M322,Revistas!$B$2:$H$63996,6,FALSE)</f>
        <v>NO</v>
      </c>
      <c r="J322" s="18" t="s">
        <v>1646</v>
      </c>
      <c r="K322" s="18"/>
      <c r="L322" s="18" t="s">
        <v>586</v>
      </c>
      <c r="M322" s="18" t="s">
        <v>1463</v>
      </c>
      <c r="N322" s="18" t="s">
        <v>400</v>
      </c>
      <c r="O322" s="18">
        <v>2017</v>
      </c>
      <c r="P322" s="18"/>
      <c r="Q322" s="18"/>
      <c r="R322" s="18"/>
      <c r="S322" s="18"/>
      <c r="T322" s="23">
        <v>28689671</v>
      </c>
      <c r="AV322" s="25"/>
    </row>
    <row r="323" spans="1:48" x14ac:dyDescent="0.25">
      <c r="A323" s="17" t="s">
        <v>3417</v>
      </c>
      <c r="B323" s="17" t="s">
        <v>3418</v>
      </c>
      <c r="C323" s="17" t="s">
        <v>3419</v>
      </c>
      <c r="D323" s="18" t="s">
        <v>10</v>
      </c>
      <c r="E323" s="18">
        <f>VLOOKUP(M323,Revistas!$B$2:$H$63996,2,FALSE)</f>
        <v>5.3170000000000002</v>
      </c>
      <c r="F323" s="18" t="str">
        <f>VLOOKUP(M323,Revistas!$B$2:$H$63996,3,FALSE)</f>
        <v>Q1</v>
      </c>
      <c r="G323" s="18" t="str">
        <f>VLOOKUP(M323,Revistas!$B$2:$H$63996,4,FALSE)</f>
        <v>ALLERGY - SCIE;</v>
      </c>
      <c r="H323" s="18" t="str">
        <f>VLOOKUP(M323,Revistas!$B$2:$H$63996,5,FALSE)</f>
        <v>3 DE 26</v>
      </c>
      <c r="I323" s="18" t="str">
        <f>VLOOKUP(M323,Revistas!$B$2:$H$63996,6,FALSE)</f>
        <v>NO</v>
      </c>
      <c r="J323" s="18" t="s">
        <v>3420</v>
      </c>
      <c r="K323" s="18" t="s">
        <v>3421</v>
      </c>
      <c r="L323" s="18">
        <v>1</v>
      </c>
      <c r="M323" s="18" t="s">
        <v>3422</v>
      </c>
      <c r="N323" s="18" t="s">
        <v>102</v>
      </c>
      <c r="O323" s="18">
        <v>2017</v>
      </c>
      <c r="P323" s="18">
        <v>5</v>
      </c>
      <c r="Q323" s="18">
        <v>6</v>
      </c>
      <c r="R323" s="18">
        <v>1671</v>
      </c>
      <c r="S323" s="18" t="s">
        <v>167</v>
      </c>
    </row>
    <row r="324" spans="1:48" x14ac:dyDescent="0.25">
      <c r="A324" s="17" t="s">
        <v>1873</v>
      </c>
      <c r="B324" s="17" t="s">
        <v>1874</v>
      </c>
      <c r="C324" s="17" t="s">
        <v>1875</v>
      </c>
      <c r="D324" s="18" t="s">
        <v>210</v>
      </c>
      <c r="E324" s="18">
        <f>VLOOKUP(M324,Revistas!$B$2:$H$63996,2,FALSE)</f>
        <v>2.7570000000000001</v>
      </c>
      <c r="F324" s="18" t="str">
        <f>VLOOKUP(M324,Revistas!$B$2:$H$63996,3,FALSE)</f>
        <v>Q1</v>
      </c>
      <c r="G324" s="18" t="str">
        <f>VLOOKUP(M324,Revistas!$B$2:$H$63996,4,FALSE)</f>
        <v>MEDICINA, GENERAL &amp; INTERNAL</v>
      </c>
      <c r="H324" s="18" t="str">
        <f>VLOOKUP(M324,Revistas!$B$2:$H$63996,5,FALSE)</f>
        <v>33/154</v>
      </c>
      <c r="I324" s="18" t="str">
        <f>VLOOKUP(M324,Revistas!$B$2:$H$63996,6,FALSE)</f>
        <v>NO</v>
      </c>
      <c r="J324" s="18" t="s">
        <v>1876</v>
      </c>
      <c r="K324" s="18" t="s">
        <v>1877</v>
      </c>
      <c r="L324" s="18">
        <v>0</v>
      </c>
      <c r="M324" s="18" t="s">
        <v>1878</v>
      </c>
      <c r="N324" s="18"/>
      <c r="O324" s="18">
        <v>2017</v>
      </c>
      <c r="P324" s="18">
        <v>33</v>
      </c>
      <c r="Q324" s="18">
        <v>7</v>
      </c>
      <c r="R324" s="18">
        <v>1231</v>
      </c>
      <c r="S324" s="18">
        <v>1246</v>
      </c>
      <c r="T324" s="23">
        <v>28358217</v>
      </c>
    </row>
    <row r="325" spans="1:48" x14ac:dyDescent="0.25">
      <c r="A325" s="17" t="s">
        <v>4449</v>
      </c>
      <c r="B325" s="17" t="s">
        <v>4450</v>
      </c>
      <c r="C325" s="17" t="s">
        <v>4431</v>
      </c>
      <c r="D325" s="18" t="s">
        <v>210</v>
      </c>
      <c r="E325" s="18">
        <f>VLOOKUP(M325,Revistas!$B$2:$H$63996,2,FALSE)</f>
        <v>2.3530000000000002</v>
      </c>
      <c r="F325" s="18" t="str">
        <f>VLOOKUP(M325,Revistas!$B$2:$H$63996,3,FALSE)</f>
        <v>Q3</v>
      </c>
      <c r="G325" s="18" t="str">
        <f>VLOOKUP(M325,Revistas!$B$2:$H$63996,4,FALSE)</f>
        <v>ONCOLOGY</v>
      </c>
      <c r="H325" s="18" t="str">
        <f>VLOOKUP(M325,Revistas!$B$2:$H$63996,5,FALSE)</f>
        <v>141/217</v>
      </c>
      <c r="I325" s="18" t="str">
        <f>VLOOKUP(M325,Revistas!$B$2:$H$63996,6,FALSE)</f>
        <v>NO</v>
      </c>
      <c r="J325" s="18" t="s">
        <v>4451</v>
      </c>
      <c r="K325" s="18" t="s">
        <v>4452</v>
      </c>
      <c r="L325" s="18">
        <v>0</v>
      </c>
      <c r="M325" s="18" t="s">
        <v>4434</v>
      </c>
      <c r="N325" s="18" t="s">
        <v>35</v>
      </c>
      <c r="O325" s="18">
        <v>2017</v>
      </c>
      <c r="P325" s="18">
        <v>19</v>
      </c>
      <c r="Q325" s="18">
        <v>4</v>
      </c>
      <c r="R325" s="18">
        <v>498</v>
      </c>
      <c r="S325" s="18">
        <v>507</v>
      </c>
      <c r="T325" s="23">
        <v>27718155</v>
      </c>
    </row>
    <row r="326" spans="1:48" x14ac:dyDescent="0.25">
      <c r="A326" s="17" t="s">
        <v>3921</v>
      </c>
      <c r="B326" s="17" t="s">
        <v>3922</v>
      </c>
      <c r="C326" s="17" t="s">
        <v>3923</v>
      </c>
      <c r="D326" s="18" t="s">
        <v>26</v>
      </c>
      <c r="E326" s="18">
        <f>VLOOKUP(M326,Revistas!$B$2:$H$63996,2,FALSE)</f>
        <v>2.8479999999999999</v>
      </c>
      <c r="F326" s="18" t="str">
        <f>VLOOKUP(M326,Revistas!$B$2:$H$63996,3,FALSE)</f>
        <v>Q2</v>
      </c>
      <c r="G326" s="18" t="str">
        <f>VLOOKUP(M326,Revistas!$B$2:$H$63996,4,FALSE)</f>
        <v>PATHOLOGY - SCIE</v>
      </c>
      <c r="H326" s="18" t="str">
        <f>VLOOKUP(M326,Revistas!$B$2:$H$63996,5,FALSE)</f>
        <v>20/79</v>
      </c>
      <c r="I326" s="18" t="str">
        <f>VLOOKUP(M326,Revistas!$B$2:$H$63996,6,FALSE)</f>
        <v>NO</v>
      </c>
      <c r="J326" s="18" t="s">
        <v>3924</v>
      </c>
      <c r="K326" s="18"/>
      <c r="L326" s="18">
        <v>0</v>
      </c>
      <c r="M326" s="18" t="s">
        <v>3925</v>
      </c>
      <c r="N326" s="18" t="s">
        <v>154</v>
      </c>
      <c r="O326" s="18">
        <v>2017</v>
      </c>
      <c r="P326" s="18">
        <v>471</v>
      </c>
      <c r="Q326" s="18"/>
      <c r="R326" s="18" t="s">
        <v>3926</v>
      </c>
      <c r="S326" s="18" t="s">
        <v>3926</v>
      </c>
    </row>
    <row r="327" spans="1:48" x14ac:dyDescent="0.25">
      <c r="A327" s="17" t="s">
        <v>2314</v>
      </c>
      <c r="B327" s="17" t="s">
        <v>2315</v>
      </c>
      <c r="C327" s="17" t="s">
        <v>2297</v>
      </c>
      <c r="D327" s="18" t="s">
        <v>274</v>
      </c>
      <c r="E327" s="18" t="str">
        <f>VLOOKUP(M327,Revistas!$B$2:$H$63996,2,FALSE)</f>
        <v>NO TIENE</v>
      </c>
      <c r="F327" s="18" t="str">
        <f>VLOOKUP(M327,Revistas!$B$2:$H$63996,3,FALSE)</f>
        <v>NO TIENE</v>
      </c>
      <c r="G327" s="18" t="str">
        <f>VLOOKUP(M327,Revistas!$B$2:$H$63996,4,FALSE)</f>
        <v>NO TIENE</v>
      </c>
      <c r="H327" s="18" t="str">
        <f>VLOOKUP(M327,Revistas!$B$2:$H$63996,5,FALSE)</f>
        <v>NO TIENE</v>
      </c>
      <c r="I327" s="18" t="str">
        <f>VLOOKUP(M327,Revistas!$B$2:$H$63996,6,FALSE)</f>
        <v>NO</v>
      </c>
      <c r="J327" s="18" t="s">
        <v>2316</v>
      </c>
      <c r="K327" s="18" t="s">
        <v>2317</v>
      </c>
      <c r="L327" s="18">
        <v>0</v>
      </c>
      <c r="M327" s="18" t="s">
        <v>2300</v>
      </c>
      <c r="N327" s="18" t="s">
        <v>154</v>
      </c>
      <c r="O327" s="18">
        <v>2017</v>
      </c>
      <c r="P327" s="18">
        <v>108</v>
      </c>
      <c r="Q327" s="18">
        <v>7</v>
      </c>
      <c r="R327" s="18">
        <v>690</v>
      </c>
      <c r="S327" s="18">
        <v>692</v>
      </c>
      <c r="T327" s="23">
        <v>28504088</v>
      </c>
    </row>
    <row r="328" spans="1:48" x14ac:dyDescent="0.25">
      <c r="A328" s="17" t="s">
        <v>2353</v>
      </c>
      <c r="B328" s="17" t="s">
        <v>2354</v>
      </c>
      <c r="C328" s="17" t="s">
        <v>2297</v>
      </c>
      <c r="D328" s="18" t="s">
        <v>571</v>
      </c>
      <c r="E328" s="18" t="str">
        <f>VLOOKUP(M328,Revistas!$B$2:$H$63996,2,FALSE)</f>
        <v>NO TIENE</v>
      </c>
      <c r="F328" s="18" t="str">
        <f>VLOOKUP(M328,Revistas!$B$2:$H$63996,3,FALSE)</f>
        <v>NO TIENE</v>
      </c>
      <c r="G328" s="18" t="str">
        <f>VLOOKUP(M328,Revistas!$B$2:$H$63996,4,FALSE)</f>
        <v>NO TIENE</v>
      </c>
      <c r="H328" s="18" t="str">
        <f>VLOOKUP(M328,Revistas!$B$2:$H$63996,5,FALSE)</f>
        <v>NO TIENE</v>
      </c>
      <c r="I328" s="18" t="str">
        <f>VLOOKUP(M328,Revistas!$B$2:$H$63996,6,FALSE)</f>
        <v>NO</v>
      </c>
      <c r="J328" s="18" t="s">
        <v>2355</v>
      </c>
      <c r="K328" s="18" t="s">
        <v>2356</v>
      </c>
      <c r="L328" s="18">
        <v>0</v>
      </c>
      <c r="M328" s="18" t="s">
        <v>2300</v>
      </c>
      <c r="N328" s="18" t="s">
        <v>35</v>
      </c>
      <c r="O328" s="18">
        <v>2017</v>
      </c>
      <c r="P328" s="18">
        <v>108</v>
      </c>
      <c r="Q328" s="18">
        <v>3</v>
      </c>
      <c r="R328" s="18">
        <v>255</v>
      </c>
      <c r="S328" s="18">
        <v>256</v>
      </c>
      <c r="T328" s="23">
        <v>27677210</v>
      </c>
    </row>
    <row r="329" spans="1:48" x14ac:dyDescent="0.25">
      <c r="A329" s="17" t="s">
        <v>2642</v>
      </c>
      <c r="B329" s="17" t="s">
        <v>2643</v>
      </c>
      <c r="C329" s="17" t="s">
        <v>1967</v>
      </c>
      <c r="D329" s="18" t="s">
        <v>10</v>
      </c>
      <c r="E329" s="18">
        <f>VLOOKUP(M329,Revistas!$B$2:$H$63996,2,FALSE)</f>
        <v>9.6189999999999998</v>
      </c>
      <c r="F329" s="18" t="str">
        <f>VLOOKUP(M329,Revistas!$B$2:$H$63996,3,FALSE)</f>
        <v>Q1</v>
      </c>
      <c r="G329" s="18" t="str">
        <f>VLOOKUP(M329,Revistas!$B$2:$H$63996,4,FALSE)</f>
        <v>ONCOLOGY</v>
      </c>
      <c r="H329" s="18" t="str">
        <f>VLOOKUP(M329,Revistas!$B$2:$H$63996,5,FALSE)</f>
        <v>12/217</v>
      </c>
      <c r="I329" s="18" t="str">
        <f>VLOOKUP(M329,Revistas!$B$2:$H$63996,6,FALSE)</f>
        <v>SI</v>
      </c>
      <c r="J329" s="18" t="s">
        <v>2644</v>
      </c>
      <c r="K329" s="18" t="s">
        <v>2645</v>
      </c>
      <c r="L329" s="18">
        <v>0</v>
      </c>
      <c r="M329" s="18" t="s">
        <v>1970</v>
      </c>
      <c r="N329" s="28">
        <v>37165</v>
      </c>
      <c r="O329" s="18">
        <v>2017</v>
      </c>
      <c r="P329" s="18">
        <v>23</v>
      </c>
      <c r="Q329" s="18">
        <v>19</v>
      </c>
      <c r="R329" s="18">
        <v>5824</v>
      </c>
      <c r="S329" s="18">
        <v>5835</v>
      </c>
      <c r="T329" s="23">
        <v>28659311</v>
      </c>
    </row>
    <row r="330" spans="1:48" x14ac:dyDescent="0.25">
      <c r="A330" s="17" t="s">
        <v>2650</v>
      </c>
      <c r="B330" s="17" t="s">
        <v>2651</v>
      </c>
      <c r="C330" s="17" t="s">
        <v>1171</v>
      </c>
      <c r="D330" s="18" t="s">
        <v>26</v>
      </c>
      <c r="E330" s="18">
        <f>VLOOKUP(M330,Revistas!$B$2:$H$63996,2,FALSE)</f>
        <v>7.702</v>
      </c>
      <c r="F330" s="18" t="str">
        <f>VLOOKUP(M330,Revistas!$B$2:$H$63996,3,FALSE)</f>
        <v>Q1</v>
      </c>
      <c r="G330" s="18" t="str">
        <f>VLOOKUP(M330,Revistas!$B$2:$H$63996,4,FALSE)</f>
        <v>HEMATOLOGY - SCIE</v>
      </c>
      <c r="H330" s="18" t="str">
        <f>VLOOKUP(M330,Revistas!$B$2:$H$63996,5,FALSE)</f>
        <v>4 de 70</v>
      </c>
      <c r="I330" s="18" t="str">
        <f>VLOOKUP(M330,Revistas!$B$2:$H$63996,6,FALSE)</f>
        <v>SI</v>
      </c>
      <c r="J330" s="18" t="s">
        <v>2652</v>
      </c>
      <c r="K330" s="18"/>
      <c r="L330" s="18">
        <v>0</v>
      </c>
      <c r="M330" s="18" t="s">
        <v>1174</v>
      </c>
      <c r="N330" s="28">
        <v>46174</v>
      </c>
      <c r="O330" s="18">
        <v>2017</v>
      </c>
      <c r="P330" s="18">
        <v>102</v>
      </c>
      <c r="Q330" s="18"/>
      <c r="R330" s="18">
        <v>194</v>
      </c>
      <c r="S330" s="18">
        <v>194</v>
      </c>
    </row>
    <row r="331" spans="1:48" x14ac:dyDescent="0.25">
      <c r="A331" s="17" t="s">
        <v>2295</v>
      </c>
      <c r="B331" s="17" t="s">
        <v>2296</v>
      </c>
      <c r="C331" s="17" t="s">
        <v>2297</v>
      </c>
      <c r="D331" s="18" t="s">
        <v>274</v>
      </c>
      <c r="E331" s="18" t="str">
        <f>VLOOKUP(M331,Revistas!$B$2:$H$63996,2,FALSE)</f>
        <v>NO TIENE</v>
      </c>
      <c r="F331" s="18" t="str">
        <f>VLOOKUP(M331,Revistas!$B$2:$H$63996,3,FALSE)</f>
        <v>NO TIENE</v>
      </c>
      <c r="G331" s="18" t="str">
        <f>VLOOKUP(M331,Revistas!$B$2:$H$63996,4,FALSE)</f>
        <v>NO TIENE</v>
      </c>
      <c r="H331" s="18" t="str">
        <f>VLOOKUP(M331,Revistas!$B$2:$H$63996,5,FALSE)</f>
        <v>NO TIENE</v>
      </c>
      <c r="I331" s="18" t="str">
        <f>VLOOKUP(M331,Revistas!$B$2:$H$63996,6,FALSE)</f>
        <v>NO</v>
      </c>
      <c r="J331" s="18" t="s">
        <v>2298</v>
      </c>
      <c r="K331" s="18" t="s">
        <v>2299</v>
      </c>
      <c r="L331" s="18">
        <v>0</v>
      </c>
      <c r="M331" s="18" t="s">
        <v>2300</v>
      </c>
      <c r="N331" s="18" t="s">
        <v>94</v>
      </c>
      <c r="O331" s="18">
        <v>2017</v>
      </c>
      <c r="P331" s="18">
        <v>108</v>
      </c>
      <c r="Q331" s="18">
        <v>9</v>
      </c>
      <c r="R331" s="18">
        <v>876</v>
      </c>
      <c r="S331" s="18">
        <v>878</v>
      </c>
      <c r="T331" s="23">
        <v>28669413</v>
      </c>
    </row>
    <row r="332" spans="1:48" x14ac:dyDescent="0.25">
      <c r="A332" s="17" t="s">
        <v>4327</v>
      </c>
      <c r="B332" s="17" t="s">
        <v>4326</v>
      </c>
      <c r="C332" s="17" t="s">
        <v>2921</v>
      </c>
      <c r="D332" s="18" t="s">
        <v>10</v>
      </c>
      <c r="E332" s="18">
        <f>VLOOKUP(M332,Revistas!$B$2:$H$63996,2,FALSE)</f>
        <v>4.4850000000000003</v>
      </c>
      <c r="F332" s="18" t="str">
        <f>VLOOKUP(M332,Revistas!$B$2:$H$63996,3,FALSE)</f>
        <v>Q2</v>
      </c>
      <c r="G332" s="18" t="str">
        <f>VLOOKUP(M332,Revistas!$B$2:$H$63996,4,FALSE)</f>
        <v>CARDIAC &amp; CARDIOVASCULAR SYSTEM</v>
      </c>
      <c r="H332" s="18" t="str">
        <f>VLOOKUP(M332,Revistas!$B$2:$H$63996,5,FALSE)</f>
        <v>33/126</v>
      </c>
      <c r="I332" s="18" t="str">
        <f>VLOOKUP(M332,Revistas!$B$2:$H$63996,6,FALSE)</f>
        <v>NO</v>
      </c>
      <c r="J332" s="18" t="s">
        <v>4329</v>
      </c>
      <c r="K332" s="18"/>
      <c r="L332" s="18" t="s">
        <v>586</v>
      </c>
      <c r="M332" s="18" t="s">
        <v>917</v>
      </c>
      <c r="N332" s="18" t="s">
        <v>4328</v>
      </c>
      <c r="O332" s="18">
        <v>2017</v>
      </c>
      <c r="P332" s="18"/>
      <c r="Q332" s="18"/>
      <c r="R332" s="18"/>
      <c r="S332" s="18"/>
      <c r="T332" s="23">
        <v>29146485</v>
      </c>
    </row>
    <row r="333" spans="1:48" x14ac:dyDescent="0.25">
      <c r="A333" s="17" t="s">
        <v>2836</v>
      </c>
      <c r="B333" s="17" t="s">
        <v>2837</v>
      </c>
      <c r="C333" s="17" t="s">
        <v>2838</v>
      </c>
      <c r="D333" s="18" t="s">
        <v>10</v>
      </c>
      <c r="E333" s="18">
        <f>VLOOKUP(M333,Revistas!$B$2:$H$63996,2,FALSE)</f>
        <v>12.015000000000001</v>
      </c>
      <c r="F333" s="18" t="str">
        <f>VLOOKUP(M333,Revistas!$B$2:$H$63996,3,FALSE)</f>
        <v>Q1</v>
      </c>
      <c r="G333" s="18" t="str">
        <f>VLOOKUP(M333,Revistas!$B$2:$H$63996,4,FALSE)</f>
        <v>CRITICAL CARE MEDICINE - SCIE</v>
      </c>
      <c r="H333" s="18" t="str">
        <f>VLOOKUP(M333,Revistas!$B$2:$H$63996,5,FALSE)</f>
        <v>3 DE 33</v>
      </c>
      <c r="I333" s="18" t="str">
        <f>VLOOKUP(M333,Revistas!$B$2:$H$63996,6,FALSE)</f>
        <v>NO</v>
      </c>
      <c r="J333" s="18" t="s">
        <v>2839</v>
      </c>
      <c r="K333" s="18" t="s">
        <v>2840</v>
      </c>
      <c r="L333" s="18">
        <v>0</v>
      </c>
      <c r="M333" s="18" t="s">
        <v>2841</v>
      </c>
      <c r="N333" s="18" t="s">
        <v>94</v>
      </c>
      <c r="O333" s="18">
        <v>2017</v>
      </c>
      <c r="P333" s="18">
        <v>43</v>
      </c>
      <c r="Q333" s="18">
        <v>11</v>
      </c>
      <c r="R333" s="18">
        <v>1660</v>
      </c>
      <c r="S333" s="18">
        <v>1667</v>
      </c>
      <c r="T333" s="23">
        <v>28936675</v>
      </c>
    </row>
    <row r="334" spans="1:48" x14ac:dyDescent="0.25">
      <c r="A334" s="17" t="s">
        <v>785</v>
      </c>
      <c r="B334" s="17" t="s">
        <v>786</v>
      </c>
      <c r="C334" s="17" t="s">
        <v>758</v>
      </c>
      <c r="D334" s="18" t="s">
        <v>26</v>
      </c>
      <c r="E334" s="18">
        <f>VLOOKUP(M334,Revistas!$B$2:$H$63996,2,FALSE)</f>
        <v>6.968</v>
      </c>
      <c r="F334" s="18" t="str">
        <f>VLOOKUP(M334,Revistas!$B$2:$H$63996,3,FALSE)</f>
        <v>Q1</v>
      </c>
      <c r="G334" s="18" t="str">
        <f>VLOOKUP(M334,Revistas!$B$2:$H$63996,4,FALSE)</f>
        <v>CARDIAC &amp; CARDIOVASCULAR SYSTEM</v>
      </c>
      <c r="H334" s="18" t="str">
        <f>VLOOKUP(M334,Revistas!$B$2:$H$63996,5,FALSE)</f>
        <v>12/126</v>
      </c>
      <c r="I334" s="18" t="str">
        <f>VLOOKUP(M334,Revistas!$B$2:$H$63996,6,FALSE)</f>
        <v>SI</v>
      </c>
      <c r="J334" s="18" t="s">
        <v>787</v>
      </c>
      <c r="K334" s="18"/>
      <c r="L334" s="18">
        <v>0</v>
      </c>
      <c r="M334" s="18" t="s">
        <v>761</v>
      </c>
      <c r="N334" s="18" t="s">
        <v>250</v>
      </c>
      <c r="O334" s="18">
        <v>2017</v>
      </c>
      <c r="P334" s="18">
        <v>19</v>
      </c>
      <c r="Q334" s="18"/>
      <c r="R334" s="18">
        <v>490</v>
      </c>
      <c r="S334" s="18">
        <v>490</v>
      </c>
    </row>
    <row r="335" spans="1:48" x14ac:dyDescent="0.25">
      <c r="A335" s="17" t="s">
        <v>2719</v>
      </c>
      <c r="B335" s="17" t="s">
        <v>2720</v>
      </c>
      <c r="C335" s="17" t="s">
        <v>1660</v>
      </c>
      <c r="D335" s="18" t="s">
        <v>26</v>
      </c>
      <c r="E335" s="18">
        <f>VLOOKUP(M335,Revistas!$B$2:$H$63996,2,FALSE)</f>
        <v>12.811</v>
      </c>
      <c r="F335" s="18" t="str">
        <f>VLOOKUP(M335,Revistas!$B$2:$H$63996,3,FALSE)</f>
        <v>Q1</v>
      </c>
      <c r="G335" s="18" t="str">
        <f>VLOOKUP(M335,Revistas!$B$2:$H$63996,4,FALSE)</f>
        <v>RHEUMATOLOGY - SCIE</v>
      </c>
      <c r="H335" s="18" t="str">
        <f>VLOOKUP(M335,Revistas!$B$2:$H$63996,5,FALSE)</f>
        <v>1 DE 30</v>
      </c>
      <c r="I335" s="18" t="str">
        <f>VLOOKUP(M335,Revistas!$B$2:$H$63996,6,FALSE)</f>
        <v>SI</v>
      </c>
      <c r="J335" s="18" t="s">
        <v>2721</v>
      </c>
      <c r="K335" s="18"/>
      <c r="L335" s="18">
        <v>0</v>
      </c>
      <c r="M335" s="18" t="s">
        <v>1663</v>
      </c>
      <c r="N335" s="18" t="s">
        <v>226</v>
      </c>
      <c r="O335" s="18">
        <v>2017</v>
      </c>
      <c r="P335" s="18">
        <v>76</v>
      </c>
      <c r="Q335" s="18"/>
      <c r="R335" s="18">
        <v>1289</v>
      </c>
      <c r="S335" s="18">
        <v>1290</v>
      </c>
    </row>
    <row r="336" spans="1:48" x14ac:dyDescent="0.25">
      <c r="A336" s="17" t="s">
        <v>1175</v>
      </c>
      <c r="B336" s="17" t="s">
        <v>1176</v>
      </c>
      <c r="C336" s="17" t="s">
        <v>1177</v>
      </c>
      <c r="D336" s="18" t="s">
        <v>10</v>
      </c>
      <c r="E336" s="18">
        <f>VLOOKUP(M336,Revistas!$B$2:$H$63996,2,FALSE)</f>
        <v>3.569</v>
      </c>
      <c r="F336" s="18" t="str">
        <f>VLOOKUP(M336,Revistas!$B$2:$H$63996,3,FALSE)</f>
        <v>Q2</v>
      </c>
      <c r="G336" s="18" t="str">
        <f>VLOOKUP(M336,Revistas!$B$2:$H$63996,4,FALSE)</f>
        <v>HEMATOLOGY</v>
      </c>
      <c r="H336" s="18" t="str">
        <f>VLOOKUP(M336,Revistas!$B$2:$H$63996,5,FALSE)</f>
        <v>22/70</v>
      </c>
      <c r="I336" s="18" t="str">
        <f>VLOOKUP(M336,Revistas!$B$2:$H$63996,6,FALSE)</f>
        <v>NO</v>
      </c>
      <c r="J336" s="18" t="s">
        <v>1178</v>
      </c>
      <c r="K336" s="18" t="s">
        <v>1179</v>
      </c>
      <c r="L336" s="18">
        <v>0</v>
      </c>
      <c r="M336" s="18" t="s">
        <v>1180</v>
      </c>
      <c r="N336" s="18" t="s">
        <v>94</v>
      </c>
      <c r="O336" s="18">
        <v>2017</v>
      </c>
      <c r="P336" s="18">
        <v>23</v>
      </c>
      <c r="Q336" s="18">
        <v>6</v>
      </c>
      <c r="R336" s="18">
        <v>868</v>
      </c>
      <c r="S336" s="18">
        <v>876</v>
      </c>
      <c r="T336" s="23">
        <v>28851065</v>
      </c>
    </row>
    <row r="337" spans="1:46" x14ac:dyDescent="0.25">
      <c r="A337" s="17" t="s">
        <v>5185</v>
      </c>
      <c r="B337" s="17" t="s">
        <v>5186</v>
      </c>
      <c r="C337" s="17" t="s">
        <v>5187</v>
      </c>
      <c r="D337" s="18" t="s">
        <v>10</v>
      </c>
      <c r="E337" s="18">
        <f>VLOOKUP(M337,Revistas!$B$2:$H$63996,2,FALSE)</f>
        <v>2.4689999999999999</v>
      </c>
      <c r="F337" s="18" t="str">
        <f>VLOOKUP(M337,Revistas!$B$2:$H$63996,3,FALSE)</f>
        <v>Q2</v>
      </c>
      <c r="G337" s="18" t="str">
        <f>VLOOKUP(M337,Revistas!$B$2:$H$63996,4,FALSE)</f>
        <v>ENGINEERING, BIOMEDICAL - SCIE;</v>
      </c>
      <c r="H337" s="18" t="str">
        <f>VLOOKUP(M337,Revistas!$B$2:$H$63996,5,FALSE)</f>
        <v>27/77</v>
      </c>
      <c r="I337" s="18" t="str">
        <f>VLOOKUP(M337,Revistas!$B$2:$H$63996,6,FALSE)</f>
        <v>NO</v>
      </c>
      <c r="J337" s="18" t="s">
        <v>5188</v>
      </c>
      <c r="K337" s="18" t="s">
        <v>5189</v>
      </c>
      <c r="L337" s="18">
        <v>0</v>
      </c>
      <c r="M337" s="18" t="s">
        <v>5190</v>
      </c>
      <c r="N337" s="18" t="s">
        <v>62</v>
      </c>
      <c r="O337" s="18">
        <v>2017</v>
      </c>
      <c r="P337" s="18">
        <v>12</v>
      </c>
      <c r="Q337" s="18">
        <v>1</v>
      </c>
      <c r="R337" s="18"/>
      <c r="S337" s="18">
        <v>15025</v>
      </c>
      <c r="T337" s="23">
        <v>28211364</v>
      </c>
    </row>
    <row r="338" spans="1:46" x14ac:dyDescent="0.25">
      <c r="A338" s="17" t="s">
        <v>1892</v>
      </c>
      <c r="B338" s="17" t="s">
        <v>1893</v>
      </c>
      <c r="C338" s="17" t="s">
        <v>1834</v>
      </c>
      <c r="D338" s="18" t="s">
        <v>10</v>
      </c>
      <c r="E338" s="18">
        <f>VLOOKUP(M338,Revistas!$B$2:$H$63996,2,FALSE)</f>
        <v>3.319</v>
      </c>
      <c r="F338" s="18" t="str">
        <f>VLOOKUP(M338,Revistas!$B$2:$H$63996,3,FALSE)</f>
        <v>Q2</v>
      </c>
      <c r="G338" s="18" t="str">
        <f>VLOOKUP(M338,Revistas!$B$2:$H$63996,4,FALSE)</f>
        <v>RHEUMATOLOGY - SCIE</v>
      </c>
      <c r="H338" s="18" t="str">
        <f>VLOOKUP(M338,Revistas!$B$2:$H$63996,5,FALSE)</f>
        <v>12 DE 30</v>
      </c>
      <c r="I338" s="18" t="str">
        <f>VLOOKUP(M338,Revistas!$B$2:$H$63996,6,FALSE)</f>
        <v>NO</v>
      </c>
      <c r="J338" s="18" t="s">
        <v>1894</v>
      </c>
      <c r="K338" s="18" t="s">
        <v>1895</v>
      </c>
      <c r="L338" s="18">
        <v>1</v>
      </c>
      <c r="M338" s="18" t="s">
        <v>1837</v>
      </c>
      <c r="N338" s="18" t="s">
        <v>344</v>
      </c>
      <c r="O338" s="18">
        <v>2017</v>
      </c>
      <c r="P338" s="18">
        <v>69</v>
      </c>
      <c r="Q338" s="18">
        <v>1</v>
      </c>
      <c r="R338" s="18">
        <v>150</v>
      </c>
      <c r="S338" s="18">
        <v>155</v>
      </c>
      <c r="T338" s="23">
        <v>27111872</v>
      </c>
    </row>
    <row r="339" spans="1:46" x14ac:dyDescent="0.25">
      <c r="A339" s="17" t="s">
        <v>131</v>
      </c>
      <c r="B339" s="17" t="s">
        <v>132</v>
      </c>
      <c r="C339" s="17" t="s">
        <v>133</v>
      </c>
      <c r="D339" s="18" t="s">
        <v>10</v>
      </c>
      <c r="E339" s="18">
        <f>VLOOKUP(M339,Revistas!$B$2:$H$63996,2,FALSE)</f>
        <v>1.734</v>
      </c>
      <c r="F339" s="18" t="str">
        <f>VLOOKUP(M339,Revistas!$B$2:$H$63996,3,FALSE)</f>
        <v>Q2</v>
      </c>
      <c r="G339" s="18" t="str">
        <f>VLOOKUP(M339,Revistas!$B$2:$H$63996,4,FALSE)</f>
        <v>SPORT SCIENCES - SCIE;</v>
      </c>
      <c r="H339" s="18" t="str">
        <f>VLOOKUP(M339,Revistas!$B$2:$H$63996,5,FALSE)</f>
        <v>39/81</v>
      </c>
      <c r="I339" s="18" t="str">
        <f>VLOOKUP(M339,Revistas!$B$2:$H$63996,6,FALSE)</f>
        <v>NO</v>
      </c>
      <c r="J339" s="18" t="s">
        <v>134</v>
      </c>
      <c r="K339" s="18" t="s">
        <v>135</v>
      </c>
      <c r="L339" s="18">
        <v>1</v>
      </c>
      <c r="M339" s="18" t="s">
        <v>136</v>
      </c>
      <c r="N339" s="18" t="s">
        <v>129</v>
      </c>
      <c r="O339" s="18">
        <v>2017</v>
      </c>
      <c r="P339" s="18">
        <v>96</v>
      </c>
      <c r="Q339" s="18">
        <v>10</v>
      </c>
      <c r="R339" s="18">
        <v>733</v>
      </c>
      <c r="S339" s="18">
        <v>740</v>
      </c>
    </row>
    <row r="340" spans="1:46" x14ac:dyDescent="0.25">
      <c r="A340" s="17" t="s">
        <v>490</v>
      </c>
      <c r="B340" s="17" t="s">
        <v>491</v>
      </c>
      <c r="C340" s="17" t="s">
        <v>492</v>
      </c>
      <c r="D340" s="18" t="s">
        <v>26</v>
      </c>
      <c r="E340" s="18">
        <f>VLOOKUP(M340,Revistas!$B$2:$H$63996,2,FALSE)</f>
        <v>6.2</v>
      </c>
      <c r="F340" s="18" t="str">
        <f>VLOOKUP(M340,Revistas!$B$2:$H$63996,3,FALSE)</f>
        <v>Q1</v>
      </c>
      <c r="G340" s="18" t="str">
        <f>VLOOKUP(M340,Revistas!$B$2:$H$63996,4,FALSE)</f>
        <v>NEUROSCIENCES - SCIE</v>
      </c>
      <c r="H340" s="18" t="str">
        <f>VLOOKUP(M340,Revistas!$B$2:$H$63996,5,FALSE)</f>
        <v>24/259</v>
      </c>
      <c r="I340" s="18" t="str">
        <f>VLOOKUP(M340,Revistas!$B$2:$H$63996,6,FALSE)</f>
        <v>SI</v>
      </c>
      <c r="J340" s="18" t="s">
        <v>493</v>
      </c>
      <c r="K340" s="18"/>
      <c r="L340" s="18">
        <v>0</v>
      </c>
      <c r="M340" s="18" t="s">
        <v>494</v>
      </c>
      <c r="N340" s="18" t="s">
        <v>226</v>
      </c>
      <c r="O340" s="18">
        <v>2017</v>
      </c>
      <c r="P340" s="18">
        <v>65</v>
      </c>
      <c r="Q340" s="18"/>
      <c r="R340" s="18" t="s">
        <v>495</v>
      </c>
      <c r="S340" s="18" t="s">
        <v>495</v>
      </c>
    </row>
    <row r="341" spans="1:46" x14ac:dyDescent="0.25">
      <c r="A341" s="17" t="s">
        <v>548</v>
      </c>
      <c r="B341" s="17" t="s">
        <v>547</v>
      </c>
      <c r="C341" s="17" t="s">
        <v>549</v>
      </c>
      <c r="D341" s="18" t="s">
        <v>10</v>
      </c>
      <c r="E341" s="18" t="str">
        <f>VLOOKUP(M341,Revistas!$B$2:$H$63996,2,FALSE)</f>
        <v>NO TIENE</v>
      </c>
      <c r="F341" s="18" t="str">
        <f>VLOOKUP(M341,Revistas!$B$2:$H$63996,3,FALSE)</f>
        <v>NO TIENE</v>
      </c>
      <c r="G341" s="18" t="str">
        <f>VLOOKUP(M341,Revistas!$B$2:$H$63996,4,FALSE)</f>
        <v>NO TIENE</v>
      </c>
      <c r="H341" s="18" t="str">
        <f>VLOOKUP(M341,Revistas!$B$2:$H$63996,5,FALSE)</f>
        <v>NO TIENE</v>
      </c>
      <c r="I341" s="18" t="str">
        <f>VLOOKUP(M341,Revistas!$B$2:$H$63996,6,FALSE)</f>
        <v>NO</v>
      </c>
      <c r="J341" s="18" t="s">
        <v>551</v>
      </c>
      <c r="K341" s="18"/>
      <c r="L341" s="18" t="s">
        <v>587</v>
      </c>
      <c r="M341" s="18" t="s">
        <v>552</v>
      </c>
      <c r="N341" s="18" t="s">
        <v>550</v>
      </c>
      <c r="O341" s="18">
        <v>2017</v>
      </c>
      <c r="P341" s="18"/>
      <c r="Q341" s="18"/>
      <c r="R341" s="18"/>
      <c r="S341" s="18"/>
      <c r="T341" s="23">
        <v>28702736</v>
      </c>
      <c r="AT341" s="25"/>
    </row>
    <row r="342" spans="1:46" x14ac:dyDescent="0.25">
      <c r="A342" s="17" t="s">
        <v>2156</v>
      </c>
      <c r="B342" s="17" t="s">
        <v>2157</v>
      </c>
      <c r="C342" s="17" t="s">
        <v>2158</v>
      </c>
      <c r="D342" s="18" t="s">
        <v>10</v>
      </c>
      <c r="E342" s="18">
        <f>VLOOKUP(M342,Revistas!$B$2:$H$63996,2,FALSE)</f>
        <v>3.99</v>
      </c>
      <c r="F342" s="18" t="str">
        <f>VLOOKUP(M342,Revistas!$B$2:$H$63996,3,FALSE)</f>
        <v>Q2</v>
      </c>
      <c r="G342" s="18" t="str">
        <f>VLOOKUP(M342,Revistas!$B$2:$H$63996,4,FALSE)</f>
        <v>IMMUNOLOGY</v>
      </c>
      <c r="H342" s="18" t="str">
        <f>VLOOKUP(M342,Revistas!$B$2:$H$63996,5,FALSE)</f>
        <v>43/150</v>
      </c>
      <c r="I342" s="18" t="str">
        <f>VLOOKUP(M342,Revistas!$B$2:$H$63996,6,FALSE)</f>
        <v>NO</v>
      </c>
      <c r="J342" s="18" t="s">
        <v>2159</v>
      </c>
      <c r="K342" s="18" t="s">
        <v>2160</v>
      </c>
      <c r="L342" s="18">
        <v>0</v>
      </c>
      <c r="M342" s="18" t="s">
        <v>2161</v>
      </c>
      <c r="N342" s="18" t="s">
        <v>199</v>
      </c>
      <c r="O342" s="18">
        <v>2017</v>
      </c>
      <c r="P342" s="18">
        <v>181</v>
      </c>
      <c r="Q342" s="18"/>
      <c r="R342" s="18">
        <v>43</v>
      </c>
      <c r="S342" s="18">
        <v>50</v>
      </c>
      <c r="T342" s="23">
        <v>28578025</v>
      </c>
    </row>
    <row r="343" spans="1:46" x14ac:dyDescent="0.25">
      <c r="A343" s="17" t="s">
        <v>3043</v>
      </c>
      <c r="B343" s="17" t="s">
        <v>3044</v>
      </c>
      <c r="C343" s="17" t="s">
        <v>3045</v>
      </c>
      <c r="D343" s="18" t="s">
        <v>210</v>
      </c>
      <c r="E343" s="18">
        <f>VLOOKUP(M343,Revistas!$B$2:$H$63996,2,FALSE)</f>
        <v>3.55</v>
      </c>
      <c r="F343" s="18" t="str">
        <f>VLOOKUP(M343,Revistas!$B$2:$H$63996,3,FALSE)</f>
        <v>Q2</v>
      </c>
      <c r="G343" s="18" t="str">
        <f>VLOOKUP(M343,Revistas!$B$2:$H$63996,4,FALSE)</f>
        <v>NUTRITION &amp; DIETETICS - SCIE</v>
      </c>
      <c r="H343" s="18" t="str">
        <f>VLOOKUP(M343,Revistas!$B$2:$H$63996,5,FALSE)</f>
        <v>23/81</v>
      </c>
      <c r="I343" s="18" t="str">
        <f>VLOOKUP(M343,Revistas!$B$2:$H$63996,6,FALSE)</f>
        <v>NO</v>
      </c>
      <c r="J343" s="18" t="s">
        <v>3046</v>
      </c>
      <c r="K343" s="18" t="s">
        <v>3047</v>
      </c>
      <c r="L343" s="18">
        <v>2</v>
      </c>
      <c r="M343" s="18" t="s">
        <v>3048</v>
      </c>
      <c r="N343" s="18" t="s">
        <v>250</v>
      </c>
      <c r="O343" s="18">
        <v>2017</v>
      </c>
      <c r="P343" s="18">
        <v>9</v>
      </c>
      <c r="Q343" s="18">
        <v>5</v>
      </c>
      <c r="R343" s="18"/>
      <c r="S343" s="18">
        <v>489</v>
      </c>
      <c r="T343" s="23">
        <v>28498348</v>
      </c>
    </row>
    <row r="344" spans="1:46" x14ac:dyDescent="0.25">
      <c r="A344" s="17" t="s">
        <v>4494</v>
      </c>
      <c r="B344" s="17" t="s">
        <v>4495</v>
      </c>
      <c r="C344" s="17" t="s">
        <v>4496</v>
      </c>
      <c r="D344" s="18" t="s">
        <v>10</v>
      </c>
      <c r="E344" s="18">
        <f>VLOOKUP(M344,Revistas!$B$2:$H$63996,2,FALSE)</f>
        <v>33.9</v>
      </c>
      <c r="F344" s="18" t="str">
        <f>VLOOKUP(M344,Revistas!$B$2:$H$63996,3,FALSE)</f>
        <v>Q1</v>
      </c>
      <c r="G344" s="18" t="str">
        <f>VLOOKUP(M344,Revistas!$B$2:$H$63996,4,FALSE)</f>
        <v>ONCOLOGY - SCIE</v>
      </c>
      <c r="H344" s="18" t="str">
        <f>VLOOKUP(M344,Revistas!$B$2:$H$63996,5,FALSE)</f>
        <v>3/217</v>
      </c>
      <c r="I344" s="18" t="str">
        <f>VLOOKUP(M344,Revistas!$B$2:$H$63996,6,FALSE)</f>
        <v>SI</v>
      </c>
      <c r="J344" s="18" t="s">
        <v>4497</v>
      </c>
      <c r="K344" s="18" t="s">
        <v>4498</v>
      </c>
      <c r="L344" s="18">
        <v>0</v>
      </c>
      <c r="M344" s="18" t="s">
        <v>4499</v>
      </c>
      <c r="N344" s="18" t="s">
        <v>14</v>
      </c>
      <c r="O344" s="18">
        <v>2017</v>
      </c>
      <c r="P344" s="18">
        <v>18</v>
      </c>
      <c r="Q344" s="18">
        <v>12</v>
      </c>
      <c r="R344" s="18">
        <v>1652</v>
      </c>
      <c r="S344" s="18">
        <v>1664</v>
      </c>
      <c r="T344" s="23">
        <v>29074099</v>
      </c>
    </row>
    <row r="345" spans="1:46" x14ac:dyDescent="0.25">
      <c r="A345" s="17" t="s">
        <v>3186</v>
      </c>
      <c r="B345" s="17" t="s">
        <v>3185</v>
      </c>
      <c r="C345" s="17" t="s">
        <v>7250</v>
      </c>
      <c r="D345" s="18" t="s">
        <v>274</v>
      </c>
      <c r="E345" s="18">
        <f>VLOOKUP(M345,Revistas!$B$2:$H$63996,2,FALSE)</f>
        <v>1.1830000000000001</v>
      </c>
      <c r="F345" s="18" t="str">
        <f>VLOOKUP(M345,Revistas!$B$2:$H$63996,3,FALSE)</f>
        <v>Q4</v>
      </c>
      <c r="G345" s="18" t="str">
        <f>VLOOKUP(M345,Revistas!$B$2:$H$63996,4,FALSE)</f>
        <v>UROLOGY &amp; NEPHROLOGY - SCIE</v>
      </c>
      <c r="H345" s="18" t="str">
        <f>VLOOKUP(M345,Revistas!$B$2:$H$63996,5,FALSE)</f>
        <v>59/76</v>
      </c>
      <c r="I345" s="18" t="str">
        <f>VLOOKUP(M345,Revistas!$B$2:$H$63996,6,FALSE)</f>
        <v>NO</v>
      </c>
      <c r="J345" s="18" t="s">
        <v>3188</v>
      </c>
      <c r="K345" s="18"/>
      <c r="L345" s="18" t="s">
        <v>586</v>
      </c>
      <c r="M345" s="18" t="s">
        <v>3009</v>
      </c>
      <c r="N345" s="18" t="s">
        <v>3187</v>
      </c>
      <c r="O345" s="18">
        <v>2017</v>
      </c>
      <c r="P345" s="18"/>
      <c r="Q345" s="18"/>
      <c r="R345" s="18"/>
      <c r="S345" s="18"/>
      <c r="T345" s="23">
        <v>28583711</v>
      </c>
    </row>
    <row r="346" spans="1:46" x14ac:dyDescent="0.25">
      <c r="A346" s="17" t="s">
        <v>829</v>
      </c>
      <c r="B346" s="17" t="s">
        <v>830</v>
      </c>
      <c r="C346" s="17" t="s">
        <v>674</v>
      </c>
      <c r="D346" s="18" t="s">
        <v>571</v>
      </c>
      <c r="E346" s="18">
        <f>VLOOKUP(M346,Revistas!$B$2:$H$63996,2,FALSE)</f>
        <v>4.4850000000000003</v>
      </c>
      <c r="F346" s="18" t="str">
        <f>VLOOKUP(M346,Revistas!$B$2:$H$63996,3,FALSE)</f>
        <v>Q2</v>
      </c>
      <c r="G346" s="18" t="str">
        <f>VLOOKUP(M346,Revistas!$B$2:$H$63996,4,FALSE)</f>
        <v>CARDIAC &amp; CARDIOVASCULAR SYSTEM</v>
      </c>
      <c r="H346" s="18" t="str">
        <f>VLOOKUP(M346,Revistas!$B$2:$H$63996,5,FALSE)</f>
        <v>33/126</v>
      </c>
      <c r="I346" s="18" t="str">
        <f>VLOOKUP(M346,Revistas!$B$2:$H$63996,6,FALSE)</f>
        <v>NO</v>
      </c>
      <c r="J346" s="18" t="s">
        <v>831</v>
      </c>
      <c r="K346" s="18" t="s">
        <v>832</v>
      </c>
      <c r="L346" s="18">
        <v>0</v>
      </c>
      <c r="M346" s="18" t="s">
        <v>677</v>
      </c>
      <c r="N346" s="18" t="s">
        <v>300</v>
      </c>
      <c r="O346" s="18">
        <v>2017</v>
      </c>
      <c r="P346" s="18">
        <v>70</v>
      </c>
      <c r="Q346" s="18">
        <v>3</v>
      </c>
      <c r="R346" s="18">
        <v>199</v>
      </c>
      <c r="S346" s="18">
        <v>207</v>
      </c>
    </row>
    <row r="347" spans="1:46" x14ac:dyDescent="0.25">
      <c r="A347" s="17" t="s">
        <v>4844</v>
      </c>
      <c r="B347" s="17" t="s">
        <v>4845</v>
      </c>
      <c r="C347" s="17" t="s">
        <v>4846</v>
      </c>
      <c r="D347" s="18" t="s">
        <v>10</v>
      </c>
      <c r="E347" s="18">
        <f>VLOOKUP(M347,Revistas!$B$2:$H$63996,2,FALSE)</f>
        <v>16.658000000000001</v>
      </c>
      <c r="F347" s="18" t="str">
        <f>VLOOKUP(M347,Revistas!$B$2:$H$63996,3,FALSE)</f>
        <v>Q1</v>
      </c>
      <c r="G347" s="18" t="str">
        <f>VLOOKUP(M347,Revistas!$B$2:$H$63996,4,FALSE)</f>
        <v>GASTROENTEROLOGY &amp;HEPATOLOGY</v>
      </c>
      <c r="H347" s="18" t="str">
        <f>VLOOKUP(M347,Revistas!$B$2:$H$63996,5,FALSE)</f>
        <v>2 DE 79</v>
      </c>
      <c r="I347" s="18" t="str">
        <f>VLOOKUP(M347,Revistas!$B$2:$H$63996,6,FALSE)</f>
        <v>SI</v>
      </c>
      <c r="J347" s="18" t="s">
        <v>4847</v>
      </c>
      <c r="K347" s="18" t="s">
        <v>4848</v>
      </c>
      <c r="L347" s="18">
        <v>4</v>
      </c>
      <c r="M347" s="18" t="s">
        <v>4849</v>
      </c>
      <c r="N347" s="18" t="s">
        <v>199</v>
      </c>
      <c r="O347" s="18">
        <v>2017</v>
      </c>
      <c r="P347" s="18">
        <v>66</v>
      </c>
      <c r="Q347" s="18">
        <v>8</v>
      </c>
      <c r="R347" s="18">
        <v>1449</v>
      </c>
      <c r="S347" s="18">
        <v>1462</v>
      </c>
      <c r="T347" s="23">
        <v>27053631</v>
      </c>
    </row>
    <row r="348" spans="1:46" x14ac:dyDescent="0.25">
      <c r="A348" s="17" t="s">
        <v>2664</v>
      </c>
      <c r="B348" s="17" t="s">
        <v>2665</v>
      </c>
      <c r="C348" s="17" t="s">
        <v>2666</v>
      </c>
      <c r="D348" s="18" t="s">
        <v>10</v>
      </c>
      <c r="E348" s="18">
        <f>VLOOKUP(M348,Revistas!$B$2:$H$63996,2,FALSE)</f>
        <v>4.141</v>
      </c>
      <c r="F348" s="18" t="str">
        <f>VLOOKUP(M348,Revistas!$B$2:$H$63996,3,FALSE)</f>
        <v>Q1</v>
      </c>
      <c r="G348" s="18" t="str">
        <f>VLOOKUP(M348,Revistas!$B$2:$H$63996,4,FALSE)</f>
        <v>SPORT SCIENCES - SCIE</v>
      </c>
      <c r="H348" s="18" t="str">
        <f>VLOOKUP(M348,Revistas!$B$2:$H$63996,5,FALSE)</f>
        <v>6 DE 81</v>
      </c>
      <c r="I348" s="18" t="str">
        <f>VLOOKUP(M348,Revistas!$B$2:$H$63996,6,FALSE)</f>
        <v>SI</v>
      </c>
      <c r="J348" s="18" t="s">
        <v>2667</v>
      </c>
      <c r="K348" s="18" t="s">
        <v>2641</v>
      </c>
      <c r="L348" s="18">
        <v>1</v>
      </c>
      <c r="M348" s="18" t="s">
        <v>2668</v>
      </c>
      <c r="N348" s="18" t="s">
        <v>62</v>
      </c>
      <c r="O348" s="18">
        <v>2017</v>
      </c>
      <c r="P348" s="18">
        <v>49</v>
      </c>
      <c r="Q348" s="18">
        <v>2</v>
      </c>
      <c r="R348" s="18">
        <v>223</v>
      </c>
      <c r="S348" s="18">
        <v>230</v>
      </c>
      <c r="T348" s="23">
        <v>27631396</v>
      </c>
    </row>
    <row r="349" spans="1:46" x14ac:dyDescent="0.25">
      <c r="A349" s="17" t="s">
        <v>2638</v>
      </c>
      <c r="B349" s="17" t="s">
        <v>2639</v>
      </c>
      <c r="C349" s="17" t="s">
        <v>133</v>
      </c>
      <c r="D349" s="18" t="s">
        <v>10</v>
      </c>
      <c r="E349" s="18">
        <f>VLOOKUP(M349,Revistas!$B$2:$H$63996,2,FALSE)</f>
        <v>1.734</v>
      </c>
      <c r="F349" s="18" t="str">
        <f>VLOOKUP(M349,Revistas!$B$2:$H$63996,3,FALSE)</f>
        <v>Q2</v>
      </c>
      <c r="G349" s="18" t="str">
        <f>VLOOKUP(M349,Revistas!$B$2:$H$63996,4,FALSE)</f>
        <v>SPORT SCIENCES - SCIE;</v>
      </c>
      <c r="H349" s="18" t="str">
        <f>VLOOKUP(M349,Revistas!$B$2:$H$63996,5,FALSE)</f>
        <v>39/81</v>
      </c>
      <c r="I349" s="18" t="str">
        <f>VLOOKUP(M349,Revistas!$B$2:$H$63996,6,FALSE)</f>
        <v>NO</v>
      </c>
      <c r="J349" s="18" t="s">
        <v>2640</v>
      </c>
      <c r="K349" s="18" t="s">
        <v>2641</v>
      </c>
      <c r="L349" s="18">
        <v>0</v>
      </c>
      <c r="M349" s="18" t="s">
        <v>136</v>
      </c>
      <c r="N349" s="18" t="s">
        <v>94</v>
      </c>
      <c r="O349" s="18">
        <v>2017</v>
      </c>
      <c r="P349" s="18">
        <v>96</v>
      </c>
      <c r="Q349" s="18">
        <v>11</v>
      </c>
      <c r="R349" s="18">
        <v>831</v>
      </c>
      <c r="S349" s="18">
        <v>837</v>
      </c>
      <c r="T349" s="23">
        <v>28644246</v>
      </c>
    </row>
    <row r="350" spans="1:46" x14ac:dyDescent="0.25">
      <c r="A350" s="17" t="s">
        <v>38</v>
      </c>
      <c r="B350" s="17" t="s">
        <v>39</v>
      </c>
      <c r="C350" s="17" t="s">
        <v>32</v>
      </c>
      <c r="D350" s="18" t="s">
        <v>26</v>
      </c>
      <c r="E350" s="18">
        <f>VLOOKUP(M350,Revistas!$B$2:$H$63996,2,FALSE)</f>
        <v>3.1230000000000002</v>
      </c>
      <c r="F350" s="18" t="str">
        <f>VLOOKUP(M350,Revistas!$B$2:$H$63996,3,FALSE)</f>
        <v>Q2</v>
      </c>
      <c r="G350" s="18" t="str">
        <f>VLOOKUP(M350,Revistas!$B$2:$H$63996,4,FALSE)</f>
        <v>PSYCHIATRY - SCIE</v>
      </c>
      <c r="H350" s="18" t="str">
        <f>VLOOKUP(M350,Revistas!$B$2:$H$63996,5,FALSE)</f>
        <v>52/142</v>
      </c>
      <c r="I350" s="18" t="str">
        <f>VLOOKUP(M350,Revistas!$B$2:$H$63996,6,FALSE)</f>
        <v>NO</v>
      </c>
      <c r="J350" s="18" t="s">
        <v>40</v>
      </c>
      <c r="K350" s="18"/>
      <c r="L350" s="18">
        <v>0</v>
      </c>
      <c r="M350" s="18" t="s">
        <v>34</v>
      </c>
      <c r="N350" s="18" t="s">
        <v>35</v>
      </c>
      <c r="O350" s="18">
        <v>2017</v>
      </c>
      <c r="P350" s="18">
        <v>41</v>
      </c>
      <c r="Q350" s="18"/>
      <c r="R350" s="18" t="s">
        <v>41</v>
      </c>
      <c r="S350" s="18" t="s">
        <v>41</v>
      </c>
    </row>
    <row r="351" spans="1:46" x14ac:dyDescent="0.25">
      <c r="A351" s="17" t="s">
        <v>2219</v>
      </c>
      <c r="B351" s="17" t="s">
        <v>2220</v>
      </c>
      <c r="C351" s="17" t="s">
        <v>1673</v>
      </c>
      <c r="D351" s="18" t="s">
        <v>26</v>
      </c>
      <c r="E351" s="18">
        <f>VLOOKUP(M351,Revistas!$B$2:$H$63996,2,FALSE)</f>
        <v>6.9180000000000001</v>
      </c>
      <c r="F351" s="18" t="str">
        <f>VLOOKUP(M351,Revistas!$B$2:$H$63996,3,FALSE)</f>
        <v>Q1</v>
      </c>
      <c r="G351" s="18" t="str">
        <f>VLOOKUP(M351,Revistas!$B$2:$H$63996,4,FALSE)</f>
        <v>RHEUMATOLOGY - SCIE</v>
      </c>
      <c r="H351" s="18" t="str">
        <f>VLOOKUP(M351,Revistas!$B$2:$H$63996,5,FALSE)</f>
        <v>30 de 3</v>
      </c>
      <c r="I351" s="18" t="str">
        <f>VLOOKUP(M351,Revistas!$B$2:$H$63996,6,FALSE)</f>
        <v>SI</v>
      </c>
      <c r="J351" s="18" t="s">
        <v>2221</v>
      </c>
      <c r="K351" s="18"/>
      <c r="L351" s="18">
        <v>0</v>
      </c>
      <c r="M351" s="18" t="s">
        <v>1675</v>
      </c>
      <c r="N351" s="18" t="s">
        <v>129</v>
      </c>
      <c r="O351" s="18">
        <v>2017</v>
      </c>
      <c r="P351" s="18">
        <v>69</v>
      </c>
      <c r="Q351" s="18"/>
      <c r="R351" s="18"/>
      <c r="S351" s="18"/>
    </row>
    <row r="352" spans="1:46" x14ac:dyDescent="0.25">
      <c r="A352" s="17" t="s">
        <v>2388</v>
      </c>
      <c r="B352" s="17" t="s">
        <v>2387</v>
      </c>
      <c r="C352" s="17" t="s">
        <v>2389</v>
      </c>
      <c r="D352" s="18" t="s">
        <v>10</v>
      </c>
      <c r="E352" s="18" t="str">
        <f>VLOOKUP(M352,Revistas!$B$2:$H$63996,2,FALSE)</f>
        <v>NO TIENE</v>
      </c>
      <c r="F352" s="18" t="str">
        <f>VLOOKUP(M352,Revistas!$B$2:$H$63996,3,FALSE)</f>
        <v>NO TIENE</v>
      </c>
      <c r="G352" s="18" t="str">
        <f>VLOOKUP(M352,Revistas!$B$2:$H$63996,4,FALSE)</f>
        <v>NO TIENE</v>
      </c>
      <c r="H352" s="18" t="str">
        <f>VLOOKUP(M352,Revistas!$B$2:$H$63996,5,FALSE)</f>
        <v>NO TIENE</v>
      </c>
      <c r="I352" s="18" t="str">
        <f>VLOOKUP(M352,Revistas!$B$2:$H$63996,6,FALSE)</f>
        <v>NO</v>
      </c>
      <c r="J352" s="18" t="s">
        <v>2392</v>
      </c>
      <c r="K352" s="18"/>
      <c r="L352" s="18" t="s">
        <v>586</v>
      </c>
      <c r="M352" s="18" t="s">
        <v>2393</v>
      </c>
      <c r="N352" s="18" t="s">
        <v>2391</v>
      </c>
      <c r="O352" s="18">
        <v>2017</v>
      </c>
      <c r="P352" s="18">
        <v>82</v>
      </c>
      <c r="Q352" s="18">
        <v>2</v>
      </c>
      <c r="R352" s="18" t="s">
        <v>2390</v>
      </c>
      <c r="S352" s="18"/>
      <c r="T352" s="23">
        <v>27161792</v>
      </c>
    </row>
    <row r="353" spans="1:48" x14ac:dyDescent="0.25">
      <c r="A353" s="17" t="s">
        <v>4331</v>
      </c>
      <c r="B353" s="17" t="s">
        <v>4330</v>
      </c>
      <c r="C353" s="17" t="s">
        <v>4332</v>
      </c>
      <c r="D353" s="18" t="s">
        <v>10</v>
      </c>
      <c r="E353" s="18">
        <f>VLOOKUP(M353,Revistas!$B$2:$H$63996,2,FALSE)</f>
        <v>8.2289999999999992</v>
      </c>
      <c r="F353" s="18" t="str">
        <f>VLOOKUP(M353,Revistas!$B$2:$H$63996,3,FALSE)</f>
        <v>Q1</v>
      </c>
      <c r="G353" s="18" t="str">
        <f>VLOOKUP(M353,Revistas!$B$2:$H$63996,4,FALSE)</f>
        <v>GENETICS &amp; HEREDITY - SCIE</v>
      </c>
      <c r="H353" s="18" t="str">
        <f>VLOOKUP(M353,Revistas!$B$2:$H$63996,5,FALSE)</f>
        <v>10/166</v>
      </c>
      <c r="I353" s="18" t="str">
        <f>VLOOKUP(M353,Revistas!$B$2:$H$63996,6,FALSE)</f>
        <v>SI</v>
      </c>
      <c r="J353" s="18" t="s">
        <v>4333</v>
      </c>
      <c r="K353" s="18"/>
      <c r="L353" s="18" t="s">
        <v>586</v>
      </c>
      <c r="M353" s="18" t="s">
        <v>4179</v>
      </c>
      <c r="N353" s="18" t="s">
        <v>2947</v>
      </c>
      <c r="O353" s="18">
        <v>2017</v>
      </c>
      <c r="P353" s="18"/>
      <c r="Q353" s="18"/>
      <c r="R353" s="18"/>
      <c r="S353" s="18"/>
      <c r="T353" s="23">
        <v>29236091</v>
      </c>
    </row>
    <row r="354" spans="1:48" x14ac:dyDescent="0.25">
      <c r="A354" s="17" t="s">
        <v>4670</v>
      </c>
      <c r="B354" s="17" t="s">
        <v>4671</v>
      </c>
      <c r="C354" s="17" t="s">
        <v>4606</v>
      </c>
      <c r="D354" s="18" t="s">
        <v>10</v>
      </c>
      <c r="E354" s="18">
        <f>VLOOKUP(M354,Revistas!$B$2:$H$63996,2,FALSE)</f>
        <v>6.1760000000000002</v>
      </c>
      <c r="F354" s="18" t="str">
        <f>VLOOKUP(M354,Revistas!$B$2:$H$63996,3,FALSE)</f>
        <v>Q1</v>
      </c>
      <c r="G354" s="18" t="str">
        <f>VLOOKUP(M354,Revistas!$B$2:$H$63996,4,FALSE)</f>
        <v>ONCOLOGY</v>
      </c>
      <c r="H354" s="18" t="str">
        <f>VLOOKUP(M354,Revistas!$B$2:$H$63996,5,FALSE)</f>
        <v>32/217</v>
      </c>
      <c r="I354" s="18" t="str">
        <f>VLOOKUP(M354,Revistas!$B$2:$H$63996,6,FALSE)</f>
        <v>NO</v>
      </c>
      <c r="J354" s="18" t="s">
        <v>4672</v>
      </c>
      <c r="K354" s="18" t="s">
        <v>4673</v>
      </c>
      <c r="L354" s="18">
        <v>0</v>
      </c>
      <c r="M354" s="18" t="s">
        <v>4609</v>
      </c>
      <c r="N354" s="28">
        <v>38596</v>
      </c>
      <c r="O354" s="18">
        <v>2017</v>
      </c>
      <c r="P354" s="18">
        <v>117</v>
      </c>
      <c r="Q354" s="18">
        <v>6</v>
      </c>
      <c r="R354" s="18">
        <v>775</v>
      </c>
      <c r="S354" s="18">
        <v>782</v>
      </c>
      <c r="T354" s="23">
        <v>28765618</v>
      </c>
    </row>
    <row r="355" spans="1:48" x14ac:dyDescent="0.25">
      <c r="A355" s="17" t="s">
        <v>4943</v>
      </c>
      <c r="B355" s="17" t="s">
        <v>4944</v>
      </c>
      <c r="C355" s="17" t="s">
        <v>4945</v>
      </c>
      <c r="D355" s="18" t="s">
        <v>26</v>
      </c>
      <c r="E355" s="18">
        <f>VLOOKUP(M355,Revistas!$B$2:$H$63996,2,FALSE)</f>
        <v>2.5009999999999999</v>
      </c>
      <c r="F355" s="18" t="str">
        <f>VLOOKUP(M355,Revistas!$B$2:$H$63996,3,FALSE)</f>
        <v>Q3</v>
      </c>
      <c r="G355" s="18" t="str">
        <f>VLOOKUP(M355,Revistas!$B$2:$H$63996,4,FALSE)</f>
        <v>ONCOLOGY - SCIE;</v>
      </c>
      <c r="H355" s="18" t="str">
        <f>VLOOKUP(M355,Revistas!$B$2:$H$63996,5,FALSE)</f>
        <v>136/217</v>
      </c>
      <c r="I355" s="18" t="str">
        <f>VLOOKUP(M355,Revistas!$B$2:$H$63996,6,FALSE)</f>
        <v>NO</v>
      </c>
      <c r="J355" s="18" t="s">
        <v>4946</v>
      </c>
      <c r="K355" s="18"/>
      <c r="L355" s="18">
        <v>0</v>
      </c>
      <c r="M355" s="18" t="s">
        <v>4947</v>
      </c>
      <c r="N355" s="18" t="s">
        <v>35</v>
      </c>
      <c r="O355" s="18">
        <v>2017</v>
      </c>
      <c r="P355" s="18">
        <v>55</v>
      </c>
      <c r="Q355" s="18"/>
      <c r="R355" s="18" t="s">
        <v>2239</v>
      </c>
      <c r="S355" s="18" t="s">
        <v>2662</v>
      </c>
    </row>
    <row r="356" spans="1:48" x14ac:dyDescent="0.25">
      <c r="A356" s="17" t="s">
        <v>1691</v>
      </c>
      <c r="B356" s="17" t="s">
        <v>1692</v>
      </c>
      <c r="C356" s="17" t="s">
        <v>1673</v>
      </c>
      <c r="D356" s="18" t="s">
        <v>26</v>
      </c>
      <c r="E356" s="18">
        <f>VLOOKUP(M356,Revistas!$B$2:$H$63996,2,FALSE)</f>
        <v>6.9180000000000001</v>
      </c>
      <c r="F356" s="18" t="str">
        <f>VLOOKUP(M356,Revistas!$B$2:$H$63996,3,FALSE)</f>
        <v>Q1</v>
      </c>
      <c r="G356" s="18" t="str">
        <f>VLOOKUP(M356,Revistas!$B$2:$H$63996,4,FALSE)</f>
        <v>RHEUMATOLOGY - SCIE</v>
      </c>
      <c r="H356" s="18" t="str">
        <f>VLOOKUP(M356,Revistas!$B$2:$H$63996,5,FALSE)</f>
        <v>30 de 3</v>
      </c>
      <c r="I356" s="18" t="str">
        <f>VLOOKUP(M356,Revistas!$B$2:$H$63996,6,FALSE)</f>
        <v>SI</v>
      </c>
      <c r="J356" s="18" t="s">
        <v>1693</v>
      </c>
      <c r="K356" s="18"/>
      <c r="L356" s="18">
        <v>0</v>
      </c>
      <c r="M356" s="18" t="s">
        <v>1675</v>
      </c>
      <c r="N356" s="18" t="s">
        <v>129</v>
      </c>
      <c r="O356" s="18">
        <v>2017</v>
      </c>
      <c r="P356" s="18">
        <v>69</v>
      </c>
      <c r="Q356" s="18"/>
      <c r="R356" s="18"/>
      <c r="S356" s="18"/>
    </row>
    <row r="357" spans="1:48" x14ac:dyDescent="0.25">
      <c r="A357" s="17" t="s">
        <v>7</v>
      </c>
      <c r="B357" s="17" t="s">
        <v>8</v>
      </c>
      <c r="C357" s="17" t="s">
        <v>9</v>
      </c>
      <c r="D357" s="18" t="s">
        <v>10</v>
      </c>
      <c r="E357" s="18">
        <f>VLOOKUP(M357,Revistas!$B$2:$H$63996,2,FALSE)</f>
        <v>2.169</v>
      </c>
      <c r="F357" s="18" t="str">
        <f>VLOOKUP(M357,Revistas!$B$2:$H$63996,3,FALSE)</f>
        <v>Q2</v>
      </c>
      <c r="G357" s="18" t="str">
        <f>VLOOKUP(M357,Revistas!$B$2:$H$63996,4,FALSE)</f>
        <v>PEDIATRICS - SCIE;</v>
      </c>
      <c r="H357" s="18" t="str">
        <f>VLOOKUP(M357,Revistas!$B$2:$H$63996,5,FALSE)</f>
        <v>40/121</v>
      </c>
      <c r="I357" s="18" t="str">
        <f>VLOOKUP(M357,Revistas!$B$2:$H$63996,6,FALSE)</f>
        <v>NO</v>
      </c>
      <c r="J357" s="18" t="s">
        <v>11</v>
      </c>
      <c r="K357" s="18" t="s">
        <v>12</v>
      </c>
      <c r="L357" s="18">
        <v>0</v>
      </c>
      <c r="M357" s="18" t="s">
        <v>13</v>
      </c>
      <c r="N357" s="18" t="s">
        <v>14</v>
      </c>
      <c r="O357" s="18">
        <v>2017</v>
      </c>
      <c r="P357" s="18">
        <v>115</v>
      </c>
      <c r="Q357" s="18"/>
      <c r="R357" s="18">
        <v>93</v>
      </c>
      <c r="S357" s="18">
        <v>98</v>
      </c>
    </row>
    <row r="358" spans="1:48" x14ac:dyDescent="0.25">
      <c r="A358" s="17" t="s">
        <v>2188</v>
      </c>
      <c r="B358" s="17" t="s">
        <v>2189</v>
      </c>
      <c r="C358" s="17" t="s">
        <v>2190</v>
      </c>
      <c r="D358" s="18" t="s">
        <v>26</v>
      </c>
      <c r="E358" s="18">
        <f>VLOOKUP(M358,Revistas!$B$2:$H$63996,2,FALSE)</f>
        <v>12.486000000000001</v>
      </c>
      <c r="F358" s="18" t="str">
        <f>VLOOKUP(M358,Revistas!$B$2:$H$63996,3,FALSE)</f>
        <v>Q1</v>
      </c>
      <c r="G358" s="18" t="str">
        <f>VLOOKUP(M358,Revistas!$B$2:$H$63996,4,FALSE)</f>
        <v>GASTROENTEROLOGY &amp; HEPATOLOGY - SCIE</v>
      </c>
      <c r="H358" s="18" t="str">
        <f>VLOOKUP(M358,Revistas!$B$2:$H$63996,5,FALSE)</f>
        <v>5 DE 79</v>
      </c>
      <c r="I358" s="18" t="str">
        <f>VLOOKUP(M358,Revistas!$B$2:$H$63996,6,FALSE)</f>
        <v>SI</v>
      </c>
      <c r="J358" s="18" t="s">
        <v>2191</v>
      </c>
      <c r="K358" s="18"/>
      <c r="L358" s="18">
        <v>0</v>
      </c>
      <c r="M358" s="18" t="s">
        <v>2192</v>
      </c>
      <c r="N358" s="18"/>
      <c r="O358" s="18">
        <v>2017</v>
      </c>
      <c r="P358" s="18">
        <v>66</v>
      </c>
      <c r="Q358" s="18">
        <v>1</v>
      </c>
      <c r="R358" s="18" t="s">
        <v>2193</v>
      </c>
      <c r="S358" s="18" t="s">
        <v>2194</v>
      </c>
    </row>
    <row r="359" spans="1:48" x14ac:dyDescent="0.25">
      <c r="A359" s="17" t="s">
        <v>2747</v>
      </c>
      <c r="B359" s="17" t="s">
        <v>2748</v>
      </c>
      <c r="C359" s="17" t="s">
        <v>1733</v>
      </c>
      <c r="D359" s="18" t="s">
        <v>210</v>
      </c>
      <c r="E359" s="18">
        <f>VLOOKUP(M359,Revistas!$B$2:$H$63996,2,FALSE)</f>
        <v>2.6339999999999999</v>
      </c>
      <c r="F359" s="18" t="str">
        <f>VLOOKUP(M359,Revistas!$B$2:$H$63996,3,FALSE)</f>
        <v>Q3</v>
      </c>
      <c r="G359" s="18" t="str">
        <f>VLOOKUP(M359,Revistas!$B$2:$H$63996,4,FALSE)</f>
        <v>RHEUMATOLOGY - SCIE</v>
      </c>
      <c r="H359" s="18" t="str">
        <f>VLOOKUP(M359,Revistas!$B$2:$H$63996,5,FALSE)</f>
        <v>16 DE 30</v>
      </c>
      <c r="I359" s="18" t="str">
        <f>VLOOKUP(M359,Revistas!$B$2:$H$63996,6,FALSE)</f>
        <v>NO</v>
      </c>
      <c r="J359" s="18" t="s">
        <v>2749</v>
      </c>
      <c r="K359" s="18" t="s">
        <v>2750</v>
      </c>
      <c r="L359" s="18">
        <v>0</v>
      </c>
      <c r="M359" s="18" t="s">
        <v>1736</v>
      </c>
      <c r="N359" s="18"/>
      <c r="O359" s="18">
        <v>2017</v>
      </c>
      <c r="P359" s="18">
        <v>35</v>
      </c>
      <c r="Q359" s="18">
        <v>4</v>
      </c>
      <c r="R359" s="18" t="s">
        <v>2751</v>
      </c>
      <c r="S359" s="18" t="s">
        <v>2752</v>
      </c>
    </row>
    <row r="360" spans="1:48" x14ac:dyDescent="0.25">
      <c r="A360" s="17" t="s">
        <v>168</v>
      </c>
      <c r="B360" s="17" t="s">
        <v>169</v>
      </c>
      <c r="C360" s="17" t="s">
        <v>25</v>
      </c>
      <c r="D360" s="18" t="s">
        <v>10</v>
      </c>
      <c r="E360" s="18">
        <f>VLOOKUP(M360,Revistas!$B$2:$H$63996,2,FALSE)</f>
        <v>3.988</v>
      </c>
      <c r="F360" s="18" t="str">
        <f>VLOOKUP(M360,Revistas!$B$2:$H$63996,3,FALSE)</f>
        <v>Q1</v>
      </c>
      <c r="G360" s="18" t="str">
        <f>VLOOKUP(M360,Revistas!$B$2:$H$63996,4,FALSE)</f>
        <v>CLINICAL NEUROLOGY</v>
      </c>
      <c r="H360" s="18" t="str">
        <f>VLOOKUP(M360,Revistas!$B$2:$H$63996,5,FALSE)</f>
        <v>40/194</v>
      </c>
      <c r="I360" s="18" t="str">
        <f>VLOOKUP(M360,Revistas!$B$2:$H$63996,6,FALSE)</f>
        <v>NO</v>
      </c>
      <c r="J360" s="18" t="s">
        <v>170</v>
      </c>
      <c r="K360" s="18" t="s">
        <v>171</v>
      </c>
      <c r="L360" s="18">
        <v>0</v>
      </c>
      <c r="M360" s="18" t="s">
        <v>28</v>
      </c>
      <c r="N360" s="18" t="s">
        <v>154</v>
      </c>
      <c r="O360" s="18">
        <v>2017</v>
      </c>
      <c r="P360" s="18">
        <v>24</v>
      </c>
      <c r="Q360" s="18">
        <v>9</v>
      </c>
      <c r="R360" s="18">
        <v>1091</v>
      </c>
      <c r="S360" s="18">
        <v>1098</v>
      </c>
    </row>
    <row r="361" spans="1:48" x14ac:dyDescent="0.25">
      <c r="A361" s="17" t="s">
        <v>366</v>
      </c>
      <c r="B361" s="17" t="s">
        <v>365</v>
      </c>
      <c r="C361" s="17" t="s">
        <v>367</v>
      </c>
      <c r="D361" s="18" t="s">
        <v>210</v>
      </c>
      <c r="E361" s="18">
        <f>VLOOKUP(M361,Revistas!$B$2:$H$63996,2,FALSE)</f>
        <v>1.125</v>
      </c>
      <c r="F361" s="18" t="str">
        <f>VLOOKUP(M361,Revistas!$B$2:$H$63996,3,FALSE)</f>
        <v>Q3</v>
      </c>
      <c r="G361" s="18" t="str">
        <f>VLOOKUP(M361,Revistas!$B$2:$H$63996,4,FALSE)</f>
        <v>MEDICINA, GENERAL &amp; INTERNAL</v>
      </c>
      <c r="H361" s="18" t="str">
        <f>VLOOKUP(M361,Revistas!$B$2:$H$63996,5,FALSE)</f>
        <v>91/154</v>
      </c>
      <c r="I361" s="18" t="str">
        <f>VLOOKUP(M361,Revistas!$B$2:$H$63996,6,FALSE)</f>
        <v>NO</v>
      </c>
      <c r="J361" s="18" t="s">
        <v>369</v>
      </c>
      <c r="K361" s="18"/>
      <c r="L361" s="18" t="s">
        <v>586</v>
      </c>
      <c r="M361" s="18" t="s">
        <v>370</v>
      </c>
      <c r="N361" s="18" t="s">
        <v>368</v>
      </c>
      <c r="O361" s="18">
        <v>2017</v>
      </c>
      <c r="P361" s="18"/>
      <c r="Q361" s="18"/>
      <c r="R361" s="18"/>
      <c r="S361" s="18"/>
      <c r="T361" s="23">
        <v>29096968</v>
      </c>
      <c r="AV361" s="25"/>
    </row>
    <row r="362" spans="1:48" x14ac:dyDescent="0.25">
      <c r="A362" s="17" t="s">
        <v>914</v>
      </c>
      <c r="B362" s="17" t="s">
        <v>913</v>
      </c>
      <c r="C362" s="17" t="s">
        <v>1369</v>
      </c>
      <c r="D362" s="18" t="s">
        <v>10</v>
      </c>
      <c r="E362" s="18">
        <f>VLOOKUP(M362,Revistas!$B$2:$H$63996,2,FALSE)</f>
        <v>4.4850000000000003</v>
      </c>
      <c r="F362" s="18" t="str">
        <f>VLOOKUP(M362,Revistas!$B$2:$H$63996,3,FALSE)</f>
        <v>Q2</v>
      </c>
      <c r="G362" s="18" t="str">
        <f>VLOOKUP(M362,Revistas!$B$2:$H$63996,4,FALSE)</f>
        <v>CARDIAC &amp; CARDIOVASCULAR SYSTEM</v>
      </c>
      <c r="H362" s="18" t="str">
        <f>VLOOKUP(M362,Revistas!$B$2:$H$63996,5,FALSE)</f>
        <v>33/126</v>
      </c>
      <c r="I362" s="18" t="str">
        <f>VLOOKUP(M362,Revistas!$B$2:$H$63996,6,FALSE)</f>
        <v>NO</v>
      </c>
      <c r="J362" s="18" t="s">
        <v>916</v>
      </c>
      <c r="K362" s="18"/>
      <c r="L362" s="18" t="s">
        <v>587</v>
      </c>
      <c r="M362" s="18" t="s">
        <v>917</v>
      </c>
      <c r="N362" s="18" t="s">
        <v>915</v>
      </c>
      <c r="O362" s="18">
        <v>2017</v>
      </c>
      <c r="P362" s="18"/>
      <c r="Q362" s="18"/>
      <c r="R362" s="18"/>
      <c r="S362" s="18"/>
      <c r="T362" s="23">
        <v>28870640</v>
      </c>
      <c r="AV362" s="25"/>
    </row>
    <row r="363" spans="1:48" x14ac:dyDescent="0.25">
      <c r="A363" s="17" t="s">
        <v>3005</v>
      </c>
      <c r="B363" s="17" t="s">
        <v>3006</v>
      </c>
      <c r="C363" s="17" t="s">
        <v>947</v>
      </c>
      <c r="D363" s="18" t="s">
        <v>10</v>
      </c>
      <c r="E363" s="18">
        <f>VLOOKUP(M363,Revistas!$B$2:$H$63996,2,FALSE)</f>
        <v>47.831000000000003</v>
      </c>
      <c r="F363" s="18" t="str">
        <f>VLOOKUP(M363,Revistas!$B$2:$H$63996,3,FALSE)</f>
        <v>Q1</v>
      </c>
      <c r="G363" s="18" t="str">
        <f>VLOOKUP(M363,Revistas!$B$2:$H$63996,4,FALSE)</f>
        <v>MEDICINA, GENERAL &amp; INTERNAL</v>
      </c>
      <c r="H363" s="18" t="str">
        <f>VLOOKUP(M363,Revistas!$B$2:$H$63996,5,FALSE)</f>
        <v>2/154</v>
      </c>
      <c r="I363" s="18" t="str">
        <f>VLOOKUP(M363,Revistas!$B$2:$H$63996,6,FALSE)</f>
        <v>SI</v>
      </c>
      <c r="J363" s="18" t="s">
        <v>3007</v>
      </c>
      <c r="K363" s="18" t="s">
        <v>3008</v>
      </c>
      <c r="L363" s="18">
        <v>10</v>
      </c>
      <c r="M363" s="18" t="s">
        <v>950</v>
      </c>
      <c r="N363" s="28">
        <v>42614</v>
      </c>
      <c r="O363" s="18">
        <v>2017</v>
      </c>
      <c r="P363" s="18">
        <v>390</v>
      </c>
      <c r="Q363" s="18">
        <v>10100</v>
      </c>
      <c r="R363" s="18">
        <v>1345</v>
      </c>
      <c r="S363" s="18">
        <v>1422</v>
      </c>
      <c r="T363" s="23">
        <v>28919119</v>
      </c>
    </row>
    <row r="364" spans="1:48" x14ac:dyDescent="0.25">
      <c r="A364" s="17" t="s">
        <v>4704</v>
      </c>
      <c r="B364" s="17" t="s">
        <v>4705</v>
      </c>
      <c r="C364" s="17" t="s">
        <v>4543</v>
      </c>
      <c r="D364" s="18" t="s">
        <v>26</v>
      </c>
      <c r="E364" s="18">
        <f>VLOOKUP(M364,Revistas!$B$2:$H$63996,2,FALSE)</f>
        <v>24.007999999999999</v>
      </c>
      <c r="F364" s="18" t="str">
        <f>VLOOKUP(M364,Revistas!$B$2:$H$63996,3,FALSE)</f>
        <v>Q1</v>
      </c>
      <c r="G364" s="18" t="str">
        <f>VLOOKUP(M364,Revistas!$B$2:$H$63996,4,FALSE)</f>
        <v>ONCOLOGY</v>
      </c>
      <c r="H364" s="18" t="str">
        <f>VLOOKUP(M364,Revistas!$B$2:$H$63996,5,FALSE)</f>
        <v>5/217</v>
      </c>
      <c r="I364" s="18" t="str">
        <f>VLOOKUP(M364,Revistas!$B$2:$H$63996,6,FALSE)</f>
        <v>SI</v>
      </c>
      <c r="J364" s="18"/>
      <c r="K364" s="18"/>
      <c r="L364" s="18">
        <v>0</v>
      </c>
      <c r="M364" s="18" t="s">
        <v>4546</v>
      </c>
      <c r="N364" s="28">
        <v>43952</v>
      </c>
      <c r="O364" s="18">
        <v>2017</v>
      </c>
      <c r="P364" s="18">
        <v>35</v>
      </c>
      <c r="Q364" s="18"/>
      <c r="R364" s="18"/>
      <c r="S364" s="18"/>
    </row>
    <row r="365" spans="1:48" x14ac:dyDescent="0.25">
      <c r="A365" s="17" t="s">
        <v>4228</v>
      </c>
      <c r="B365" s="17" t="s">
        <v>4229</v>
      </c>
      <c r="C365" s="17" t="s">
        <v>1171</v>
      </c>
      <c r="D365" s="18" t="s">
        <v>26</v>
      </c>
      <c r="E365" s="18">
        <f>VLOOKUP(M365,Revistas!$B$2:$H$63996,2,FALSE)</f>
        <v>7.702</v>
      </c>
      <c r="F365" s="18" t="str">
        <f>VLOOKUP(M365,Revistas!$B$2:$H$63996,3,FALSE)</f>
        <v>Q1</v>
      </c>
      <c r="G365" s="18" t="str">
        <f>VLOOKUP(M365,Revistas!$B$2:$H$63996,4,FALSE)</f>
        <v>HEMATOLOGY - SCIE</v>
      </c>
      <c r="H365" s="18" t="str">
        <f>VLOOKUP(M365,Revistas!$B$2:$H$63996,5,FALSE)</f>
        <v>4 de 70</v>
      </c>
      <c r="I365" s="18" t="str">
        <f>VLOOKUP(M365,Revistas!$B$2:$H$63996,6,FALSE)</f>
        <v>SI</v>
      </c>
      <c r="J365" s="18" t="s">
        <v>4230</v>
      </c>
      <c r="K365" s="18"/>
      <c r="L365" s="18">
        <v>0</v>
      </c>
      <c r="M365" s="18" t="s">
        <v>1174</v>
      </c>
      <c r="N365" s="28">
        <v>46174</v>
      </c>
      <c r="O365" s="18">
        <v>2017</v>
      </c>
      <c r="P365" s="18">
        <v>102</v>
      </c>
      <c r="Q365" s="18"/>
      <c r="R365" s="18">
        <v>225</v>
      </c>
      <c r="S365" s="18">
        <v>225</v>
      </c>
    </row>
    <row r="366" spans="1:48" x14ac:dyDescent="0.25">
      <c r="A366" s="17" t="s">
        <v>504</v>
      </c>
      <c r="B366" s="17" t="s">
        <v>505</v>
      </c>
      <c r="C366" s="17" t="s">
        <v>181</v>
      </c>
      <c r="D366" s="18" t="s">
        <v>10</v>
      </c>
      <c r="E366" s="18">
        <f>VLOOKUP(M366,Revistas!$B$2:$H$63996,2,FALSE)</f>
        <v>4.2590000000000003</v>
      </c>
      <c r="F366" s="18" t="str">
        <f>VLOOKUP(M366,Revistas!$B$2:$H$63996,3,FALSE)</f>
        <v>Q1</v>
      </c>
      <c r="G366" s="18" t="str">
        <f>VLOOKUP(M366,Revistas!$B$2:$H$63996,4,FALSE)</f>
        <v>MULTIDISCIPLINARY SCIENCES</v>
      </c>
      <c r="H366" s="18" t="str">
        <f>VLOOKUP(M366,Revistas!$B$2:$H$63996,5,FALSE)</f>
        <v>10 DE 64</v>
      </c>
      <c r="I366" s="18" t="str">
        <f>VLOOKUP(M366,Revistas!$B$2:$H$63996,6,FALSE)</f>
        <v>NO</v>
      </c>
      <c r="J366" s="18" t="s">
        <v>506</v>
      </c>
      <c r="K366" s="18" t="s">
        <v>507</v>
      </c>
      <c r="L366" s="18">
        <v>1</v>
      </c>
      <c r="M366" s="18" t="s">
        <v>184</v>
      </c>
      <c r="N366" s="28">
        <v>11383</v>
      </c>
      <c r="O366" s="18">
        <v>2017</v>
      </c>
      <c r="P366" s="18">
        <v>7</v>
      </c>
      <c r="Q366" s="18"/>
      <c r="R366" s="18"/>
      <c r="S366" s="18">
        <v>45701</v>
      </c>
    </row>
    <row r="367" spans="1:48" x14ac:dyDescent="0.25">
      <c r="A367" s="17" t="s">
        <v>5093</v>
      </c>
      <c r="B367" s="17" t="s">
        <v>5092</v>
      </c>
      <c r="C367" s="17" t="s">
        <v>4342</v>
      </c>
      <c r="D367" s="18" t="s">
        <v>210</v>
      </c>
      <c r="E367" s="18">
        <f>VLOOKUP(M367,Revistas!$B$2:$H$63996,2,FALSE)</f>
        <v>3.3260000000000001</v>
      </c>
      <c r="F367" s="18" t="str">
        <f>VLOOKUP(M367,Revistas!$B$2:$H$63996,3,FALSE)</f>
        <v>Q2</v>
      </c>
      <c r="G367" s="18" t="str">
        <f>VLOOKUP(M367,Revistas!$B$2:$H$63996,4,FALSE)</f>
        <v>GENETICS &amp; HEREDITY - SCIE</v>
      </c>
      <c r="H367" s="18" t="str">
        <f>VLOOKUP(M367,Revistas!$B$2:$H$63996,5,FALSE)</f>
        <v>62/166</v>
      </c>
      <c r="I367" s="18" t="str">
        <f>VLOOKUP(M367,Revistas!$B$2:$H$63996,6,FALSE)</f>
        <v>NO</v>
      </c>
      <c r="J367" s="18" t="s">
        <v>5095</v>
      </c>
      <c r="K367" s="18"/>
      <c r="L367" s="18" t="s">
        <v>586</v>
      </c>
      <c r="M367" s="18" t="s">
        <v>4200</v>
      </c>
      <c r="N367" s="18" t="s">
        <v>5094</v>
      </c>
      <c r="O367" s="18">
        <v>2017</v>
      </c>
      <c r="P367" s="18"/>
      <c r="Q367" s="18"/>
      <c r="R367" s="18"/>
      <c r="S367" s="18"/>
      <c r="T367" s="23">
        <v>28671287</v>
      </c>
      <c r="AR367" s="25"/>
    </row>
    <row r="368" spans="1:48" x14ac:dyDescent="0.25">
      <c r="A368" s="17" t="s">
        <v>4405</v>
      </c>
      <c r="B368" s="17" t="s">
        <v>4406</v>
      </c>
      <c r="C368" s="17" t="s">
        <v>181</v>
      </c>
      <c r="D368" s="18" t="s">
        <v>10</v>
      </c>
      <c r="E368" s="18">
        <f>VLOOKUP(M368,Revistas!$B$2:$H$63996,2,FALSE)</f>
        <v>4.2590000000000003</v>
      </c>
      <c r="F368" s="18" t="str">
        <f>VLOOKUP(M368,Revistas!$B$2:$H$63996,3,FALSE)</f>
        <v>Q1</v>
      </c>
      <c r="G368" s="18" t="str">
        <f>VLOOKUP(M368,Revistas!$B$2:$H$63996,4,FALSE)</f>
        <v>MULTIDISCIPLINARY SCIENCES</v>
      </c>
      <c r="H368" s="18" t="str">
        <f>VLOOKUP(M368,Revistas!$B$2:$H$63996,5,FALSE)</f>
        <v>10 DE 64</v>
      </c>
      <c r="I368" s="18" t="str">
        <f>VLOOKUP(M368,Revistas!$B$2:$H$63996,6,FALSE)</f>
        <v>NO</v>
      </c>
      <c r="J368" s="18" t="s">
        <v>4407</v>
      </c>
      <c r="K368" s="18" t="s">
        <v>4408</v>
      </c>
      <c r="L368" s="18">
        <v>0</v>
      </c>
      <c r="M368" s="18" t="s">
        <v>184</v>
      </c>
      <c r="N368" s="18" t="s">
        <v>4409</v>
      </c>
      <c r="O368" s="18">
        <v>2017</v>
      </c>
      <c r="P368" s="18">
        <v>7</v>
      </c>
      <c r="Q368" s="18"/>
      <c r="R368" s="18"/>
      <c r="S368" s="18">
        <v>10100</v>
      </c>
      <c r="T368" s="23">
        <v>28855612</v>
      </c>
    </row>
    <row r="369" spans="1:20" x14ac:dyDescent="0.25">
      <c r="A369" s="17" t="s">
        <v>4424</v>
      </c>
      <c r="B369" s="17" t="s">
        <v>4425</v>
      </c>
      <c r="C369" s="17" t="s">
        <v>217</v>
      </c>
      <c r="D369" s="18" t="s">
        <v>10</v>
      </c>
      <c r="E369" s="18">
        <f>VLOOKUP(M369,Revistas!$B$2:$H$63996,2,FALSE)</f>
        <v>2.806</v>
      </c>
      <c r="F369" s="18" t="str">
        <f>VLOOKUP(M369,Revistas!$B$2:$H$63996,3,FALSE)</f>
        <v>Q1</v>
      </c>
      <c r="G369" s="18" t="str">
        <f>VLOOKUP(M369,Revistas!$B$2:$H$63996,4,FALSE)</f>
        <v>MULTIDISCIPLINARY SCIENCES</v>
      </c>
      <c r="H369" s="18" t="str">
        <f>VLOOKUP(M369,Revistas!$B$2:$H$63996,5,FALSE)</f>
        <v>15/64</v>
      </c>
      <c r="I369" s="18" t="str">
        <f>VLOOKUP(M369,Revistas!$B$2:$H$63996,6,FALSE)</f>
        <v>NO</v>
      </c>
      <c r="J369" s="18" t="s">
        <v>4426</v>
      </c>
      <c r="K369" s="18" t="s">
        <v>4427</v>
      </c>
      <c r="L369" s="18">
        <v>1</v>
      </c>
      <c r="M369" s="18" t="s">
        <v>220</v>
      </c>
      <c r="N369" s="28">
        <v>39600</v>
      </c>
      <c r="O369" s="18">
        <v>2017</v>
      </c>
      <c r="P369" s="18">
        <v>12</v>
      </c>
      <c r="Q369" s="18">
        <v>6</v>
      </c>
      <c r="R369" s="18"/>
      <c r="S369" s="18" t="s">
        <v>4428</v>
      </c>
      <c r="T369" s="23">
        <v>28594844</v>
      </c>
    </row>
    <row r="370" spans="1:20" x14ac:dyDescent="0.25">
      <c r="A370" s="17" t="s">
        <v>3727</v>
      </c>
      <c r="B370" s="17" t="s">
        <v>3728</v>
      </c>
      <c r="C370" s="17" t="s">
        <v>3696</v>
      </c>
      <c r="D370" s="18" t="s">
        <v>10</v>
      </c>
      <c r="E370" s="18">
        <f>VLOOKUP(M370,Revistas!$B$2:$H$63996,2,FALSE)</f>
        <v>2.3690000000000002</v>
      </c>
      <c r="F370" s="18" t="str">
        <f>VLOOKUP(M370,Revistas!$B$2:$H$63996,3,FALSE)</f>
        <v>Q2</v>
      </c>
      <c r="G370" s="18" t="str">
        <f>VLOOKUP(M370,Revistas!$B$2:$H$63996,4,FALSE)</f>
        <v>OBSTETRICS &amp; GYNECOLOGY - SCIE</v>
      </c>
      <c r="H370" s="18" t="str">
        <f>VLOOKUP(M370,Revistas!$B$2:$H$63996,5,FALSE)</f>
        <v>30/80</v>
      </c>
      <c r="I370" s="18" t="str">
        <f>VLOOKUP(M370,Revistas!$B$2:$H$63996,6,FALSE)</f>
        <v>NO</v>
      </c>
      <c r="J370" s="18" t="s">
        <v>3729</v>
      </c>
      <c r="K370" s="18" t="s">
        <v>3730</v>
      </c>
      <c r="L370" s="18">
        <v>0</v>
      </c>
      <c r="M370" s="18" t="s">
        <v>3699</v>
      </c>
      <c r="N370" s="18" t="s">
        <v>62</v>
      </c>
      <c r="O370" s="18">
        <v>2017</v>
      </c>
      <c r="P370" s="18">
        <v>27</v>
      </c>
      <c r="Q370" s="18">
        <v>2</v>
      </c>
      <c r="R370" s="18">
        <v>375</v>
      </c>
      <c r="S370" s="18">
        <v>381</v>
      </c>
      <c r="T370" s="23">
        <v>28114237</v>
      </c>
    </row>
    <row r="371" spans="1:20" x14ac:dyDescent="0.25">
      <c r="A371" s="17" t="s">
        <v>4526</v>
      </c>
      <c r="B371" s="17" t="s">
        <v>4527</v>
      </c>
      <c r="C371" s="17" t="s">
        <v>2263</v>
      </c>
      <c r="D371" s="18" t="s">
        <v>10</v>
      </c>
      <c r="E371" s="18">
        <f>VLOOKUP(M371,Revistas!$B$2:$H$63996,2,FALSE)</f>
        <v>6.0289999999999999</v>
      </c>
      <c r="F371" s="18" t="str">
        <f>VLOOKUP(M371,Revistas!$B$2:$H$63996,3,FALSE)</f>
        <v>Q1</v>
      </c>
      <c r="G371" s="18" t="str">
        <f>VLOOKUP(M371,Revistas!$B$2:$H$63996,4,FALSE)</f>
        <v>ONCOLOGY - SCIE</v>
      </c>
      <c r="H371" s="18" t="str">
        <f>VLOOKUP(M371,Revistas!$B$2:$H$63996,5,FALSE)</f>
        <v>35/217</v>
      </c>
      <c r="I371" s="18" t="str">
        <f>VLOOKUP(M371,Revistas!$B$2:$H$63996,6,FALSE)</f>
        <v>NO</v>
      </c>
      <c r="J371" s="18" t="s">
        <v>4528</v>
      </c>
      <c r="K371" s="18" t="s">
        <v>4529</v>
      </c>
      <c r="L371" s="18">
        <v>0</v>
      </c>
      <c r="M371" s="18" t="s">
        <v>2265</v>
      </c>
      <c r="N371" s="18" t="s">
        <v>154</v>
      </c>
      <c r="O371" s="18">
        <v>2017</v>
      </c>
      <c r="P371" s="18">
        <v>82</v>
      </c>
      <c r="Q371" s="18"/>
      <c r="R371" s="18">
        <v>27</v>
      </c>
      <c r="S371" s="18">
        <v>33</v>
      </c>
      <c r="T371" s="23">
        <v>28646771</v>
      </c>
    </row>
    <row r="372" spans="1:20" x14ac:dyDescent="0.25">
      <c r="A372" s="17" t="s">
        <v>4397</v>
      </c>
      <c r="B372" s="17" t="s">
        <v>4398</v>
      </c>
      <c r="C372" s="17" t="s">
        <v>3923</v>
      </c>
      <c r="D372" s="18" t="s">
        <v>26</v>
      </c>
      <c r="E372" s="18">
        <f>VLOOKUP(M372,Revistas!$B$2:$H$63996,2,FALSE)</f>
        <v>2.8479999999999999</v>
      </c>
      <c r="F372" s="18" t="str">
        <f>VLOOKUP(M372,Revistas!$B$2:$H$63996,3,FALSE)</f>
        <v>Q2</v>
      </c>
      <c r="G372" s="18" t="str">
        <f>VLOOKUP(M372,Revistas!$B$2:$H$63996,4,FALSE)</f>
        <v>PATHOLOGY - SCIE</v>
      </c>
      <c r="H372" s="18" t="str">
        <f>VLOOKUP(M372,Revistas!$B$2:$H$63996,5,FALSE)</f>
        <v>20/79</v>
      </c>
      <c r="I372" s="18" t="str">
        <f>VLOOKUP(M372,Revistas!$B$2:$H$63996,6,FALSE)</f>
        <v>NO</v>
      </c>
      <c r="J372" s="18" t="s">
        <v>4399</v>
      </c>
      <c r="K372" s="18"/>
      <c r="L372" s="18">
        <v>0</v>
      </c>
      <c r="M372" s="18" t="s">
        <v>3925</v>
      </c>
      <c r="N372" s="18" t="s">
        <v>154</v>
      </c>
      <c r="O372" s="18">
        <v>2017</v>
      </c>
      <c r="P372" s="18">
        <v>471</v>
      </c>
      <c r="Q372" s="18"/>
      <c r="R372" s="18" t="s">
        <v>4400</v>
      </c>
      <c r="S372" s="18" t="s">
        <v>4400</v>
      </c>
    </row>
    <row r="373" spans="1:20" x14ac:dyDescent="0.25">
      <c r="A373" s="17" t="s">
        <v>833</v>
      </c>
      <c r="B373" s="17" t="s">
        <v>834</v>
      </c>
      <c r="C373" s="17" t="s">
        <v>835</v>
      </c>
      <c r="D373" s="18" t="s">
        <v>10</v>
      </c>
      <c r="E373" s="18">
        <f>VLOOKUP(M373,Revistas!$B$2:$H$63996,2,FALSE)</f>
        <v>5.165</v>
      </c>
      <c r="F373" s="18" t="str">
        <f>VLOOKUP(M373,Revistas!$B$2:$H$63996,3,FALSE)</f>
        <v>Q1</v>
      </c>
      <c r="G373" s="18" t="str">
        <f>VLOOKUP(M373,Revistas!$B$2:$H$63996,4,FALSE)</f>
        <v>CARDIAC &amp; CARDIOVASCULAR SYSTEM</v>
      </c>
      <c r="H373" s="18" t="str">
        <f>VLOOKUP(M373,Revistas!$B$2:$H$63996,5,FALSE)</f>
        <v>24/126</v>
      </c>
      <c r="I373" s="18" t="str">
        <f>VLOOKUP(M373,Revistas!$B$2:$H$63996,6,FALSE)</f>
        <v>NO</v>
      </c>
      <c r="J373" s="18" t="s">
        <v>836</v>
      </c>
      <c r="K373" s="18" t="s">
        <v>837</v>
      </c>
      <c r="L373" s="18">
        <v>4</v>
      </c>
      <c r="M373" s="18" t="s">
        <v>838</v>
      </c>
      <c r="N373" s="18" t="s">
        <v>300</v>
      </c>
      <c r="O373" s="18">
        <v>2017</v>
      </c>
      <c r="P373" s="18">
        <v>12</v>
      </c>
      <c r="Q373" s="18">
        <v>16</v>
      </c>
      <c r="R373" s="18">
        <v>1962</v>
      </c>
      <c r="S373" s="18">
        <v>1968</v>
      </c>
    </row>
    <row r="374" spans="1:20" x14ac:dyDescent="0.25">
      <c r="A374" s="17" t="s">
        <v>4260</v>
      </c>
      <c r="B374" s="17" t="s">
        <v>4261</v>
      </c>
      <c r="C374" s="17" t="s">
        <v>181</v>
      </c>
      <c r="D374" s="18" t="s">
        <v>10</v>
      </c>
      <c r="E374" s="18">
        <f>VLOOKUP(M374,Revistas!$B$2:$H$63996,2,FALSE)</f>
        <v>4.2590000000000003</v>
      </c>
      <c r="F374" s="18" t="str">
        <f>VLOOKUP(M374,Revistas!$B$2:$H$63996,3,FALSE)</f>
        <v>Q1</v>
      </c>
      <c r="G374" s="18" t="str">
        <f>VLOOKUP(M374,Revistas!$B$2:$H$63996,4,FALSE)</f>
        <v>MULTIDISCIPLINARY SCIENCES</v>
      </c>
      <c r="H374" s="18" t="str">
        <f>VLOOKUP(M374,Revistas!$B$2:$H$63996,5,FALSE)</f>
        <v>10 DE 64</v>
      </c>
      <c r="I374" s="18" t="str">
        <f>VLOOKUP(M374,Revistas!$B$2:$H$63996,6,FALSE)</f>
        <v>NO</v>
      </c>
      <c r="J374" s="18" t="s">
        <v>4262</v>
      </c>
      <c r="K374" s="18" t="s">
        <v>4263</v>
      </c>
      <c r="L374" s="18">
        <v>0</v>
      </c>
      <c r="M374" s="18" t="s">
        <v>184</v>
      </c>
      <c r="N374" s="28">
        <v>38777</v>
      </c>
      <c r="O374" s="18">
        <v>2017</v>
      </c>
      <c r="P374" s="18">
        <v>7</v>
      </c>
      <c r="Q374" s="18"/>
      <c r="R374" s="18"/>
      <c r="S374" s="18">
        <v>42937</v>
      </c>
      <c r="T374" s="23">
        <v>28262687</v>
      </c>
    </row>
    <row r="375" spans="1:20" x14ac:dyDescent="0.25">
      <c r="A375" s="17" t="s">
        <v>4691</v>
      </c>
      <c r="B375" s="17" t="s">
        <v>4692</v>
      </c>
      <c r="C375" s="17" t="s">
        <v>4688</v>
      </c>
      <c r="D375" s="18" t="s">
        <v>26</v>
      </c>
      <c r="E375" s="18">
        <f>VLOOKUP(M375,Revistas!$B$2:$H$63996,2,FALSE)</f>
        <v>3.0950000000000002</v>
      </c>
      <c r="F375" s="18" t="str">
        <f>VLOOKUP(M375,Revistas!$B$2:$H$63996,3,FALSE)</f>
        <v>Q1</v>
      </c>
      <c r="G375" s="18" t="str">
        <f>VLOOKUP(M375,Revistas!$B$2:$H$63996,4,FALSE)</f>
        <v>PSYCHOLOGY - SCIE;</v>
      </c>
      <c r="H375" s="18" t="str">
        <f>VLOOKUP(M375,Revistas!$B$2:$H$63996,5,FALSE)</f>
        <v>18/77</v>
      </c>
      <c r="I375" s="18" t="str">
        <f>VLOOKUP(M375,Revistas!$B$2:$H$63996,6,FALSE)</f>
        <v>NO</v>
      </c>
      <c r="J375" s="18" t="s">
        <v>4693</v>
      </c>
      <c r="K375" s="18"/>
      <c r="L375" s="18">
        <v>0</v>
      </c>
      <c r="M375" s="18" t="s">
        <v>4690</v>
      </c>
      <c r="N375" s="18" t="s">
        <v>199</v>
      </c>
      <c r="O375" s="18">
        <v>2017</v>
      </c>
      <c r="P375" s="18">
        <v>26</v>
      </c>
      <c r="Q375" s="18"/>
      <c r="R375" s="18">
        <v>147</v>
      </c>
      <c r="S375" s="18">
        <v>147</v>
      </c>
    </row>
    <row r="376" spans="1:20" x14ac:dyDescent="0.25">
      <c r="A376" s="17" t="s">
        <v>4686</v>
      </c>
      <c r="B376" s="17" t="s">
        <v>4687</v>
      </c>
      <c r="C376" s="17" t="s">
        <v>4688</v>
      </c>
      <c r="D376" s="18" t="s">
        <v>26</v>
      </c>
      <c r="E376" s="18">
        <f>VLOOKUP(M376,Revistas!$B$2:$H$63996,2,FALSE)</f>
        <v>3.0950000000000002</v>
      </c>
      <c r="F376" s="18" t="str">
        <f>VLOOKUP(M376,Revistas!$B$2:$H$63996,3,FALSE)</f>
        <v>Q1</v>
      </c>
      <c r="G376" s="18" t="str">
        <f>VLOOKUP(M376,Revistas!$B$2:$H$63996,4,FALSE)</f>
        <v>PSYCHOLOGY - SCIE;</v>
      </c>
      <c r="H376" s="18" t="str">
        <f>VLOOKUP(M376,Revistas!$B$2:$H$63996,5,FALSE)</f>
        <v>18/77</v>
      </c>
      <c r="I376" s="18" t="str">
        <f>VLOOKUP(M376,Revistas!$B$2:$H$63996,6,FALSE)</f>
        <v>NO</v>
      </c>
      <c r="J376" s="18" t="s">
        <v>4689</v>
      </c>
      <c r="K376" s="18"/>
      <c r="L376" s="18">
        <v>0</v>
      </c>
      <c r="M376" s="18" t="s">
        <v>4690</v>
      </c>
      <c r="N376" s="18" t="s">
        <v>199</v>
      </c>
      <c r="O376" s="18">
        <v>2017</v>
      </c>
      <c r="P376" s="18">
        <v>26</v>
      </c>
      <c r="Q376" s="18"/>
      <c r="R376" s="18">
        <v>112</v>
      </c>
      <c r="S376" s="18">
        <v>112</v>
      </c>
    </row>
    <row r="377" spans="1:20" x14ac:dyDescent="0.25">
      <c r="A377" s="17" t="s">
        <v>4773</v>
      </c>
      <c r="B377" s="17" t="s">
        <v>4772</v>
      </c>
      <c r="C377" s="17" t="s">
        <v>4774</v>
      </c>
      <c r="D377" s="18" t="s">
        <v>10</v>
      </c>
      <c r="E377" s="18">
        <f>VLOOKUP(M377,Revistas!$B$2:$H$63996,2,FALSE)</f>
        <v>2.9060000000000001</v>
      </c>
      <c r="F377" s="18" t="str">
        <f>VLOOKUP(M377,Revistas!$B$2:$H$63996,3,FALSE)</f>
        <v>Q1</v>
      </c>
      <c r="G377" s="18" t="str">
        <f>VLOOKUP(M377,Revistas!$B$2:$H$63996,4,FALSE)</f>
        <v>AUDIOLOGY &amp; SPEECH-LANGUAGE PATHOLOGY - SCIE;</v>
      </c>
      <c r="H377" s="18" t="str">
        <f>VLOOKUP(M377,Revistas!$B$2:$H$63996,5,FALSE)</f>
        <v>2 DE 25</v>
      </c>
      <c r="I377" s="18" t="str">
        <f>VLOOKUP(M377,Revistas!$B$2:$H$63996,6,FALSE)</f>
        <v>SI</v>
      </c>
      <c r="J377" s="18" t="s">
        <v>4776</v>
      </c>
      <c r="K377" s="18"/>
      <c r="L377" s="18" t="s">
        <v>586</v>
      </c>
      <c r="M377" s="18" t="s">
        <v>4777</v>
      </c>
      <c r="N377" s="18" t="s">
        <v>4775</v>
      </c>
      <c r="O377" s="18">
        <v>2017</v>
      </c>
      <c r="P377" s="18">
        <v>358</v>
      </c>
      <c r="Q377" s="18"/>
      <c r="R377" s="18">
        <v>10</v>
      </c>
      <c r="S377" s="18">
        <v>21</v>
      </c>
      <c r="T377" s="23">
        <v>29304389</v>
      </c>
    </row>
    <row r="378" spans="1:20" x14ac:dyDescent="0.25">
      <c r="A378" s="17" t="s">
        <v>3544</v>
      </c>
      <c r="B378" s="17" t="s">
        <v>3545</v>
      </c>
      <c r="C378" s="17" t="s">
        <v>3546</v>
      </c>
      <c r="D378" s="18" t="s">
        <v>274</v>
      </c>
      <c r="E378" s="18">
        <f>VLOOKUP(M378,Revistas!$B$2:$H$63996,2,FALSE)</f>
        <v>3.7749999999999999</v>
      </c>
      <c r="F378" s="18" t="str">
        <f>VLOOKUP(M378,Revistas!$B$2:$H$63996,3,FALSE)</f>
        <v>Q1</v>
      </c>
      <c r="G378" s="18" t="str">
        <f>VLOOKUP(M378,Revistas!$B$2:$H$63996,4,FALSE)</f>
        <v>PEDIATRICS - SCIE;</v>
      </c>
      <c r="H378" s="18" t="str">
        <f>VLOOKUP(M378,Revistas!$B$2:$H$63996,5,FALSE)</f>
        <v>8/121</v>
      </c>
      <c r="I378" s="18" t="str">
        <f>VLOOKUP(M378,Revistas!$B$2:$H$63996,6,FALSE)</f>
        <v>SI</v>
      </c>
      <c r="J378" s="18" t="s">
        <v>3547</v>
      </c>
      <c r="K378" s="18" t="s">
        <v>3548</v>
      </c>
      <c r="L378" s="18">
        <v>0</v>
      </c>
      <c r="M378" s="18" t="s">
        <v>3549</v>
      </c>
      <c r="N378" s="18" t="s">
        <v>250</v>
      </c>
      <c r="O378" s="18">
        <v>2017</v>
      </c>
      <c r="P378" s="18">
        <v>28</v>
      </c>
      <c r="Q378" s="18">
        <v>3</v>
      </c>
      <c r="R378" s="18">
        <v>288</v>
      </c>
      <c r="S378" s="18">
        <v>291</v>
      </c>
      <c r="T378" s="23">
        <v>28140470</v>
      </c>
    </row>
    <row r="379" spans="1:20" x14ac:dyDescent="0.25">
      <c r="A379" s="17" t="s">
        <v>1394</v>
      </c>
      <c r="B379" s="17" t="s">
        <v>1395</v>
      </c>
      <c r="C379" s="17" t="s">
        <v>1396</v>
      </c>
      <c r="D379" s="18" t="s">
        <v>10</v>
      </c>
      <c r="E379" s="18">
        <f>VLOOKUP(M379,Revistas!$B$2:$H$63996,2,FALSE)</f>
        <v>3.0510000000000002</v>
      </c>
      <c r="F379" s="18" t="str">
        <f>VLOOKUP(M379,Revistas!$B$2:$H$63996,3,FALSE)</f>
        <v>Q2</v>
      </c>
      <c r="G379" s="18" t="str">
        <f>VLOOKUP(M379,Revistas!$B$2:$H$63996,4,FALSE)</f>
        <v>VIROLOGY - SCIE</v>
      </c>
      <c r="H379" s="18" t="str">
        <f>VLOOKUP(M379,Revistas!$B$2:$H$63996,5,FALSE)</f>
        <v>15/33</v>
      </c>
      <c r="I379" s="18" t="str">
        <f>VLOOKUP(M379,Revistas!$B$2:$H$63996,6,FALSE)</f>
        <v>NO</v>
      </c>
      <c r="J379" s="18" t="s">
        <v>1397</v>
      </c>
      <c r="K379" s="18" t="s">
        <v>1398</v>
      </c>
      <c r="L379" s="18">
        <v>0</v>
      </c>
      <c r="M379" s="18" t="s">
        <v>1399</v>
      </c>
      <c r="N379" s="18" t="s">
        <v>94</v>
      </c>
      <c r="O379" s="18">
        <v>2017</v>
      </c>
      <c r="P379" s="18">
        <v>96</v>
      </c>
      <c r="Q379" s="18"/>
      <c r="R379" s="18">
        <v>110</v>
      </c>
      <c r="S379" s="18">
        <v>115</v>
      </c>
      <c r="T379" s="23">
        <v>29053990</v>
      </c>
    </row>
    <row r="380" spans="1:20" x14ac:dyDescent="0.25">
      <c r="A380" s="17" t="s">
        <v>5179</v>
      </c>
      <c r="B380" s="17" t="s">
        <v>5180</v>
      </c>
      <c r="C380" s="17" t="s">
        <v>5181</v>
      </c>
      <c r="D380" s="18" t="s">
        <v>571</v>
      </c>
      <c r="E380" s="18">
        <f>VLOOKUP(M380,Revistas!$B$2:$H$63996,2,FALSE)</f>
        <v>3.8969999999999998</v>
      </c>
      <c r="F380" s="18" t="str">
        <f>VLOOKUP(M380,Revistas!$B$2:$H$63996,3,FALSE)</f>
        <v>Q1</v>
      </c>
      <c r="G380" s="18" t="str">
        <f>VLOOKUP(M380,Revistas!$B$2:$H$63996,4,FALSE)</f>
        <v>ORTHOPEDICS - SCIE;</v>
      </c>
      <c r="H380" s="18" t="str">
        <f>VLOOKUP(M380,Revistas!$B$2:$H$63996,5,FALSE)</f>
        <v>6 DE 76</v>
      </c>
      <c r="I380" s="18" t="str">
        <f>VLOOKUP(M380,Revistas!$B$2:$H$63996,6,FALSE)</f>
        <v>NO</v>
      </c>
      <c r="J380" s="18" t="s">
        <v>5182</v>
      </c>
      <c r="K380" s="18" t="s">
        <v>5183</v>
      </c>
      <c r="L380" s="18">
        <v>0</v>
      </c>
      <c r="M380" s="18" t="s">
        <v>5184</v>
      </c>
      <c r="N380" s="18" t="s">
        <v>35</v>
      </c>
      <c r="O380" s="18">
        <v>2017</v>
      </c>
      <c r="P380" s="18">
        <v>475</v>
      </c>
      <c r="Q380" s="18">
        <v>4</v>
      </c>
      <c r="R380" s="18">
        <v>1055</v>
      </c>
      <c r="S380" s="18">
        <v>1057</v>
      </c>
      <c r="T380" s="23">
        <v>27822896</v>
      </c>
    </row>
    <row r="381" spans="1:20" x14ac:dyDescent="0.25">
      <c r="A381" s="17" t="s">
        <v>4373</v>
      </c>
      <c r="B381" s="17" t="s">
        <v>4374</v>
      </c>
      <c r="C381" s="17" t="s">
        <v>3847</v>
      </c>
      <c r="D381" s="18" t="s">
        <v>26</v>
      </c>
      <c r="E381" s="18">
        <f>VLOOKUP(M381,Revistas!$B$2:$H$63996,2,FALSE)</f>
        <v>11.855</v>
      </c>
      <c r="F381" s="18" t="str">
        <f>VLOOKUP(M381,Revistas!$B$2:$H$63996,3,FALSE)</f>
        <v>Q1</v>
      </c>
      <c r="G381" s="18" t="str">
        <f>VLOOKUP(M381,Revistas!$B$2:$H$63996,4,FALSE)</f>
        <v>ONCOLOGY</v>
      </c>
      <c r="H381" s="18" t="str">
        <f>VLOOKUP(M381,Revistas!$B$2:$H$63996,5,FALSE)</f>
        <v>10/217</v>
      </c>
      <c r="I381" s="18" t="str">
        <f>VLOOKUP(M381,Revistas!$B$2:$H$63996,6,FALSE)</f>
        <v>SI</v>
      </c>
      <c r="J381" s="18" t="s">
        <v>4375</v>
      </c>
      <c r="K381" s="18"/>
      <c r="L381" s="18">
        <v>0</v>
      </c>
      <c r="M381" s="18" t="s">
        <v>3849</v>
      </c>
      <c r="N381" s="18" t="s">
        <v>154</v>
      </c>
      <c r="O381" s="18">
        <v>2017</v>
      </c>
      <c r="P381" s="18">
        <v>28</v>
      </c>
      <c r="Q381" s="18"/>
      <c r="R381" s="18"/>
      <c r="S381" s="18"/>
    </row>
    <row r="382" spans="1:20" x14ac:dyDescent="0.25">
      <c r="A382" s="17" t="s">
        <v>4007</v>
      </c>
      <c r="B382" s="17" t="s">
        <v>4008</v>
      </c>
      <c r="C382" s="17" t="s">
        <v>4009</v>
      </c>
      <c r="D382" s="18" t="s">
        <v>10</v>
      </c>
      <c r="E382" s="18">
        <f>VLOOKUP(M382,Revistas!$B$2:$H$63996,2,FALSE)</f>
        <v>7.7190000000000003</v>
      </c>
      <c r="F382" s="18" t="str">
        <f>VLOOKUP(M382,Revistas!$B$2:$H$63996,3,FALSE)</f>
        <v>Q1</v>
      </c>
      <c r="G382" s="18" t="str">
        <f>VLOOKUP(M382,Revistas!$B$2:$H$63996,4,FALSE)</f>
        <v>IMMUNOLOGY - SCIE;</v>
      </c>
      <c r="H382" s="18" t="str">
        <f>VLOOKUP(M382,Revistas!$B$2:$H$63996,5,FALSE)</f>
        <v>20/217</v>
      </c>
      <c r="I382" s="18" t="str">
        <f>VLOOKUP(M382,Revistas!$B$2:$H$63996,6,FALSE)</f>
        <v>SI</v>
      </c>
      <c r="J382" s="18" t="s">
        <v>4010</v>
      </c>
      <c r="K382" s="18" t="s">
        <v>4011</v>
      </c>
      <c r="L382" s="18">
        <v>1</v>
      </c>
      <c r="M382" s="18" t="s">
        <v>4012</v>
      </c>
      <c r="N382" s="18"/>
      <c r="O382" s="18">
        <v>2017</v>
      </c>
      <c r="P382" s="18">
        <v>6</v>
      </c>
      <c r="Q382" s="18">
        <v>4</v>
      </c>
      <c r="R382" s="18"/>
      <c r="S382" s="18" t="s">
        <v>4013</v>
      </c>
      <c r="T382" s="23">
        <v>28507799</v>
      </c>
    </row>
    <row r="383" spans="1:20" x14ac:dyDescent="0.25">
      <c r="A383" s="17" t="s">
        <v>1060</v>
      </c>
      <c r="B383" s="17" t="s">
        <v>1061</v>
      </c>
      <c r="C383" s="17" t="s">
        <v>1062</v>
      </c>
      <c r="D383" s="18" t="s">
        <v>10</v>
      </c>
      <c r="E383" s="18">
        <f>VLOOKUP(M383,Revistas!$B$2:$H$63996,2,FALSE)</f>
        <v>4.3959999999999999</v>
      </c>
      <c r="F383" s="18" t="str">
        <f>VLOOKUP(M383,Revistas!$B$2:$H$63996,3,FALSE)</f>
        <v>Q1</v>
      </c>
      <c r="G383" s="18" t="str">
        <f>VLOOKUP(M383,Revistas!$B$2:$H$63996,4,FALSE)</f>
        <v>NUTRITION &amp; DIETETICS - SCIE;</v>
      </c>
      <c r="H383" s="18" t="str">
        <f>VLOOKUP(M383,Revistas!$B$2:$H$63996,5,FALSE)</f>
        <v>13 DE 81</v>
      </c>
      <c r="I383" s="18" t="str">
        <f>VLOOKUP(M383,Revistas!$B$2:$H$63996,6,FALSE)</f>
        <v>NO</v>
      </c>
      <c r="J383" s="18" t="s">
        <v>1063</v>
      </c>
      <c r="K383" s="18" t="s">
        <v>1064</v>
      </c>
      <c r="L383" s="18">
        <v>0</v>
      </c>
      <c r="M383" s="18" t="s">
        <v>1065</v>
      </c>
      <c r="N383" s="18" t="s">
        <v>1066</v>
      </c>
      <c r="O383" s="18">
        <v>2017</v>
      </c>
      <c r="P383" s="18">
        <v>14</v>
      </c>
      <c r="Q383" s="18"/>
      <c r="R383" s="18"/>
      <c r="S383" s="18">
        <v>54</v>
      </c>
      <c r="T383" s="23">
        <v>28446189</v>
      </c>
    </row>
    <row r="384" spans="1:20" x14ac:dyDescent="0.25">
      <c r="A384" s="17" t="s">
        <v>1162</v>
      </c>
      <c r="B384" s="17" t="s">
        <v>1166</v>
      </c>
      <c r="C384" s="17" t="s">
        <v>1371</v>
      </c>
      <c r="D384" s="18" t="s">
        <v>10</v>
      </c>
      <c r="E384" s="18">
        <f>VLOOKUP(M384,Revistas!$B$2:$H$63996,2,FALSE)</f>
        <v>4.548</v>
      </c>
      <c r="F384" s="18" t="str">
        <f>VLOOKUP(M384,Revistas!$B$2:$H$63996,3,FALSE)</f>
        <v>Q1</v>
      </c>
      <c r="G384" s="18" t="str">
        <f>VLOOKUP(M384,Revistas!$B$2:$H$63996,4,FALSE)</f>
        <v>NUTRITION &amp; DIETETICS</v>
      </c>
      <c r="H384" s="18" t="str">
        <f>VLOOKUP(M384,Revistas!$B$2:$H$63996,5,FALSE)</f>
        <v>9 DE 81</v>
      </c>
      <c r="I384" s="18" t="str">
        <f>VLOOKUP(M384,Revistas!$B$2:$H$63996,6,FALSE)</f>
        <v>NO</v>
      </c>
      <c r="J384" s="18" t="s">
        <v>1168</v>
      </c>
      <c r="K384" s="18"/>
      <c r="L384" s="18" t="s">
        <v>587</v>
      </c>
      <c r="M384" s="18" t="s">
        <v>1051</v>
      </c>
      <c r="N384" s="18" t="s">
        <v>1167</v>
      </c>
      <c r="O384" s="18">
        <v>2017</v>
      </c>
      <c r="P384" s="18"/>
      <c r="Q384" s="18"/>
      <c r="R384" s="18"/>
      <c r="S384" s="18"/>
      <c r="T384" s="23">
        <v>28139280</v>
      </c>
    </row>
    <row r="385" spans="1:20" x14ac:dyDescent="0.25">
      <c r="A385" s="17" t="s">
        <v>1162</v>
      </c>
      <c r="B385" s="17" t="s">
        <v>1161</v>
      </c>
      <c r="C385" s="17" t="s">
        <v>1163</v>
      </c>
      <c r="D385" s="18" t="s">
        <v>210</v>
      </c>
      <c r="E385" s="18" t="str">
        <f>VLOOKUP(M385,Revistas!$B$2:$H$63996,2,FALSE)</f>
        <v>NO TIENE</v>
      </c>
      <c r="F385" s="18" t="str">
        <f>VLOOKUP(M385,Revistas!$B$2:$H$63996,3,FALSE)</f>
        <v>NO TIENE</v>
      </c>
      <c r="G385" s="18" t="str">
        <f>VLOOKUP(M385,Revistas!$B$2:$H$63996,4,FALSE)</f>
        <v>NO TIENE</v>
      </c>
      <c r="H385" s="18" t="str">
        <f>VLOOKUP(M385,Revistas!$B$2:$H$63996,5,FALSE)</f>
        <v>NO TIENE</v>
      </c>
      <c r="I385" s="18" t="str">
        <f>VLOOKUP(M385,Revistas!$B$2:$H$63996,6,FALSE)</f>
        <v>NO</v>
      </c>
      <c r="J385" s="18" t="s">
        <v>1164</v>
      </c>
      <c r="K385" s="18"/>
      <c r="L385" s="18" t="s">
        <v>587</v>
      </c>
      <c r="M385" s="18" t="s">
        <v>1165</v>
      </c>
      <c r="N385" s="18" t="s">
        <v>424</v>
      </c>
      <c r="O385" s="18">
        <v>2017</v>
      </c>
      <c r="P385" s="18">
        <v>4</v>
      </c>
      <c r="Q385" s="18">
        <v>1</v>
      </c>
      <c r="R385" s="28">
        <v>44166</v>
      </c>
      <c r="S385" s="18"/>
      <c r="T385" s="23">
        <v>28091981</v>
      </c>
    </row>
    <row r="386" spans="1:20" x14ac:dyDescent="0.25">
      <c r="A386" s="17" t="s">
        <v>2400</v>
      </c>
      <c r="B386" s="17" t="s">
        <v>2401</v>
      </c>
      <c r="C386" s="17" t="s">
        <v>217</v>
      </c>
      <c r="D386" s="18" t="s">
        <v>10</v>
      </c>
      <c r="E386" s="18">
        <f>VLOOKUP(M386,Revistas!$B$2:$H$63996,2,FALSE)</f>
        <v>2.806</v>
      </c>
      <c r="F386" s="18" t="str">
        <f>VLOOKUP(M386,Revistas!$B$2:$H$63996,3,FALSE)</f>
        <v>Q1</v>
      </c>
      <c r="G386" s="18" t="str">
        <f>VLOOKUP(M386,Revistas!$B$2:$H$63996,4,FALSE)</f>
        <v>MULTIDISCIPLINARY SCIENCES</v>
      </c>
      <c r="H386" s="18" t="str">
        <f>VLOOKUP(M386,Revistas!$B$2:$H$63996,5,FALSE)</f>
        <v>15/64</v>
      </c>
      <c r="I386" s="18" t="str">
        <f>VLOOKUP(M386,Revistas!$B$2:$H$63996,6,FALSE)</f>
        <v>NO</v>
      </c>
      <c r="J386" s="18" t="s">
        <v>2402</v>
      </c>
      <c r="K386" s="18" t="s">
        <v>2403</v>
      </c>
      <c r="L386" s="18">
        <v>0</v>
      </c>
      <c r="M386" s="18" t="s">
        <v>220</v>
      </c>
      <c r="N386" s="18" t="s">
        <v>943</v>
      </c>
      <c r="O386" s="18">
        <v>2017</v>
      </c>
      <c r="P386" s="18">
        <v>12</v>
      </c>
      <c r="Q386" s="18">
        <v>12</v>
      </c>
      <c r="R386" s="18"/>
      <c r="S386" s="18">
        <v>189083</v>
      </c>
    </row>
    <row r="387" spans="1:20" x14ac:dyDescent="0.25">
      <c r="A387" s="17" t="s">
        <v>5097</v>
      </c>
      <c r="B387" s="17" t="s">
        <v>5098</v>
      </c>
      <c r="C387" s="17" t="s">
        <v>5099</v>
      </c>
      <c r="D387" s="18" t="s">
        <v>10</v>
      </c>
      <c r="E387" s="18">
        <f>VLOOKUP(M387,Revistas!$B$2:$H$63996,2,FALSE)</f>
        <v>8.7690000000000001</v>
      </c>
      <c r="F387" s="18" t="str">
        <f>VLOOKUP(M387,Revistas!$B$2:$H$63996,3,FALSE)</f>
        <v>Q1</v>
      </c>
      <c r="G387" s="18" t="str">
        <f>VLOOKUP(M387,Revistas!$B$2:$H$63996,4,FALSE)</f>
        <v>CELL BIOLOGY - SCIE</v>
      </c>
      <c r="H387" s="18" t="str">
        <f>VLOOKUP(M387,Revistas!$B$2:$H$63996,5,FALSE)</f>
        <v>20/190</v>
      </c>
      <c r="I387" s="18" t="str">
        <f>VLOOKUP(M387,Revistas!$B$2:$H$63996,6,FALSE)</f>
        <v>NO</v>
      </c>
      <c r="J387" s="18" t="s">
        <v>5100</v>
      </c>
      <c r="K387" s="18" t="s">
        <v>5101</v>
      </c>
      <c r="L387" s="18">
        <v>8</v>
      </c>
      <c r="M387" s="18" t="s">
        <v>5102</v>
      </c>
      <c r="N387" s="18" t="s">
        <v>62</v>
      </c>
      <c r="O387" s="18">
        <v>2017</v>
      </c>
      <c r="P387" s="18">
        <v>9</v>
      </c>
      <c r="Q387" s="18">
        <v>2</v>
      </c>
      <c r="R387" s="18"/>
      <c r="S387" s="18" t="s">
        <v>5103</v>
      </c>
    </row>
    <row r="388" spans="1:20" x14ac:dyDescent="0.25">
      <c r="A388" s="17" t="s">
        <v>3137</v>
      </c>
      <c r="B388" s="17" t="s">
        <v>3138</v>
      </c>
      <c r="C388" s="17" t="s">
        <v>3139</v>
      </c>
      <c r="D388" s="18" t="s">
        <v>10</v>
      </c>
      <c r="E388" s="18">
        <f>VLOOKUP(M388,Revistas!$B$2:$H$63996,2,FALSE)</f>
        <v>1.5</v>
      </c>
      <c r="F388" s="18" t="str">
        <f>VLOOKUP(M388,Revistas!$B$2:$H$63996,3,FALSE)</f>
        <v>Q3</v>
      </c>
      <c r="G388" s="18" t="str">
        <f>VLOOKUP(M388,Revistas!$B$2:$H$63996,4,FALSE)</f>
        <v>PUBLIC, ENVIRONMENTAL &amp; OCCUPATIONAL HEALTH - SCIE</v>
      </c>
      <c r="H388" s="18" t="str">
        <f>VLOOKUP(M388,Revistas!$B$2:$H$63996,5,FALSE)</f>
        <v>108/176</v>
      </c>
      <c r="I388" s="18" t="str">
        <f>VLOOKUP(M388,Revistas!$B$2:$H$63996,6,FALSE)</f>
        <v>NO</v>
      </c>
      <c r="J388" s="18" t="s">
        <v>3140</v>
      </c>
      <c r="K388" s="18" t="s">
        <v>3141</v>
      </c>
      <c r="L388" s="18">
        <v>0</v>
      </c>
      <c r="M388" s="18" t="s">
        <v>3142</v>
      </c>
      <c r="N388" s="18"/>
      <c r="O388" s="18">
        <v>2017</v>
      </c>
      <c r="P388" s="18">
        <v>22</v>
      </c>
      <c r="Q388" s="18">
        <v>4</v>
      </c>
      <c r="R388" s="18">
        <v>474</v>
      </c>
      <c r="S388" s="18">
        <v>482</v>
      </c>
      <c r="T388" s="23">
        <v>27335100</v>
      </c>
    </row>
    <row r="389" spans="1:20" x14ac:dyDescent="0.25">
      <c r="A389" s="17" t="s">
        <v>2302</v>
      </c>
      <c r="B389" s="17" t="s">
        <v>2303</v>
      </c>
      <c r="C389" s="17" t="s">
        <v>2304</v>
      </c>
      <c r="D389" s="18" t="s">
        <v>210</v>
      </c>
      <c r="E389" s="18">
        <f>VLOOKUP(M389,Revistas!$B$2:$H$63996,2,FALSE)</f>
        <v>0.97099999999999997</v>
      </c>
      <c r="F389" s="18" t="str">
        <f>VLOOKUP(M389,Revistas!$B$2:$H$63996,3,FALSE)</f>
        <v>Q3</v>
      </c>
      <c r="G389" s="18" t="str">
        <f>VLOOKUP(M389,Revistas!$B$2:$H$63996,4,FALSE)</f>
        <v>MEDICINE, GENERAL &amp; INTERNAL - SCIE</v>
      </c>
      <c r="H389" s="18" t="str">
        <f>VLOOKUP(M389,Revistas!$B$2:$H$63996,5,FALSE)</f>
        <v>100/154</v>
      </c>
      <c r="I389" s="18" t="str">
        <f>VLOOKUP(M389,Revistas!$B$2:$H$63996,6,FALSE)</f>
        <v>NO</v>
      </c>
      <c r="J389" s="18" t="s">
        <v>2305</v>
      </c>
      <c r="K389" s="18" t="s">
        <v>2306</v>
      </c>
      <c r="L389" s="18">
        <v>0</v>
      </c>
      <c r="M389" s="18" t="s">
        <v>2307</v>
      </c>
      <c r="N389" s="18" t="s">
        <v>94</v>
      </c>
      <c r="O389" s="18">
        <v>2017</v>
      </c>
      <c r="P389" s="18">
        <v>217</v>
      </c>
      <c r="Q389" s="18">
        <v>8</v>
      </c>
      <c r="R389" s="18">
        <v>473</v>
      </c>
      <c r="S389" s="18">
        <v>477</v>
      </c>
      <c r="T389" s="23">
        <v>28318520</v>
      </c>
    </row>
    <row r="390" spans="1:20" x14ac:dyDescent="0.25">
      <c r="A390" s="17" t="s">
        <v>56</v>
      </c>
      <c r="B390" s="17" t="s">
        <v>57</v>
      </c>
      <c r="C390" s="17" t="s">
        <v>58</v>
      </c>
      <c r="D390" s="18" t="s">
        <v>10</v>
      </c>
      <c r="E390" s="18">
        <f>VLOOKUP(M390,Revistas!$B$2:$H$63996,2,FALSE)</f>
        <v>3.0179999999999998</v>
      </c>
      <c r="F390" s="18" t="str">
        <f>VLOOKUP(M390,Revistas!$B$2:$H$63996,3,FALSE)</f>
        <v>Q2</v>
      </c>
      <c r="G390" s="18" t="str">
        <f>VLOOKUP(M390,Revistas!$B$2:$H$63996,4,FALSE)</f>
        <v>GERIATRICS &amp; GERONTOLOGY</v>
      </c>
      <c r="H390" s="18" t="str">
        <f>VLOOKUP(M390,Revistas!$B$2:$H$63996,5,FALSE)</f>
        <v>17/49</v>
      </c>
      <c r="I390" s="18" t="str">
        <f>VLOOKUP(M390,Revistas!$B$2:$H$63996,6,FALSE)</f>
        <v>NO</v>
      </c>
      <c r="J390" s="18" t="s">
        <v>59</v>
      </c>
      <c r="K390" s="18" t="s">
        <v>60</v>
      </c>
      <c r="L390" s="18">
        <v>1</v>
      </c>
      <c r="M390" s="18" t="s">
        <v>61</v>
      </c>
      <c r="N390" s="18" t="s">
        <v>62</v>
      </c>
      <c r="O390" s="18">
        <v>2017</v>
      </c>
      <c r="P390" s="18">
        <v>32</v>
      </c>
      <c r="Q390" s="18">
        <v>2</v>
      </c>
      <c r="R390" s="18">
        <v>201</v>
      </c>
      <c r="S390" s="18">
        <v>207</v>
      </c>
    </row>
    <row r="391" spans="1:20" x14ac:dyDescent="0.25">
      <c r="A391" s="17" t="s">
        <v>3826</v>
      </c>
      <c r="B391" s="17" t="s">
        <v>3825</v>
      </c>
      <c r="C391" s="17" t="s">
        <v>3827</v>
      </c>
      <c r="D391" s="18" t="s">
        <v>10</v>
      </c>
      <c r="E391" s="18" t="str">
        <f>VLOOKUP(M391,Revistas!$B$2:$H$63996,2,FALSE)</f>
        <v>NO TIENE</v>
      </c>
      <c r="F391" s="18" t="str">
        <f>VLOOKUP(M391,Revistas!$B$2:$H$63996,3,FALSE)</f>
        <v>NO TIENE</v>
      </c>
      <c r="G391" s="18" t="str">
        <f>VLOOKUP(M391,Revistas!$B$2:$H$63996,4,FALSE)</f>
        <v>NO TIENE</v>
      </c>
      <c r="H391" s="18" t="str">
        <f>VLOOKUP(M391,Revistas!$B$2:$H$63996,5,FALSE)</f>
        <v>NO TIENE</v>
      </c>
      <c r="I391" s="18" t="str">
        <f>VLOOKUP(M391,Revistas!$B$2:$H$63996,6,FALSE)</f>
        <v>NO</v>
      </c>
      <c r="J391" s="18" t="s">
        <v>3830</v>
      </c>
      <c r="K391" s="18"/>
      <c r="L391" s="18" t="s">
        <v>586</v>
      </c>
      <c r="M391" s="18" t="s">
        <v>3831</v>
      </c>
      <c r="N391" s="18" t="s">
        <v>3829</v>
      </c>
      <c r="O391" s="18">
        <v>2017</v>
      </c>
      <c r="P391" s="18">
        <v>41</v>
      </c>
      <c r="Q391" s="18">
        <v>3</v>
      </c>
      <c r="R391" s="18" t="s">
        <v>3828</v>
      </c>
      <c r="S391" s="18"/>
      <c r="T391" s="23">
        <v>28478750</v>
      </c>
    </row>
    <row r="392" spans="1:20" x14ac:dyDescent="0.25">
      <c r="A392" s="17" t="s">
        <v>2232</v>
      </c>
      <c r="B392" s="17" t="s">
        <v>2233</v>
      </c>
      <c r="C392" s="17" t="s">
        <v>2158</v>
      </c>
      <c r="D392" s="18" t="s">
        <v>10</v>
      </c>
      <c r="E392" s="18">
        <f>VLOOKUP(M392,Revistas!$B$2:$H$63996,2,FALSE)</f>
        <v>3.99</v>
      </c>
      <c r="F392" s="18" t="str">
        <f>VLOOKUP(M392,Revistas!$B$2:$H$63996,3,FALSE)</f>
        <v>Q2</v>
      </c>
      <c r="G392" s="18" t="str">
        <f>VLOOKUP(M392,Revistas!$B$2:$H$63996,4,FALSE)</f>
        <v>IMMUNOLOGY</v>
      </c>
      <c r="H392" s="18" t="str">
        <f>VLOOKUP(M392,Revistas!$B$2:$H$63996,5,FALSE)</f>
        <v>43/150</v>
      </c>
      <c r="I392" s="18" t="str">
        <f>VLOOKUP(M392,Revistas!$B$2:$H$63996,6,FALSE)</f>
        <v>NO</v>
      </c>
      <c r="J392" s="18" t="s">
        <v>2234</v>
      </c>
      <c r="K392" s="18" t="s">
        <v>2235</v>
      </c>
      <c r="L392" s="18">
        <v>0</v>
      </c>
      <c r="M392" s="18" t="s">
        <v>2161</v>
      </c>
      <c r="N392" s="18" t="s">
        <v>226</v>
      </c>
      <c r="O392" s="18">
        <v>2017</v>
      </c>
      <c r="P392" s="18">
        <v>179</v>
      </c>
      <c r="Q392" s="18"/>
      <c r="R392" s="18">
        <v>77</v>
      </c>
      <c r="S392" s="18">
        <v>80</v>
      </c>
      <c r="T392" s="23">
        <v>28302518</v>
      </c>
    </row>
    <row r="393" spans="1:20" x14ac:dyDescent="0.25">
      <c r="A393" s="17" t="s">
        <v>4220</v>
      </c>
      <c r="B393" s="17" t="s">
        <v>4221</v>
      </c>
      <c r="C393" s="17" t="s">
        <v>3419</v>
      </c>
      <c r="D393" s="18" t="s">
        <v>274</v>
      </c>
      <c r="E393" s="18">
        <f>VLOOKUP(M393,Revistas!$B$2:$H$63996,2,FALSE)</f>
        <v>5.3170000000000002</v>
      </c>
      <c r="F393" s="18" t="str">
        <f>VLOOKUP(M393,Revistas!$B$2:$H$63996,3,FALSE)</f>
        <v>Q1</v>
      </c>
      <c r="G393" s="18" t="str">
        <f>VLOOKUP(M393,Revistas!$B$2:$H$63996,4,FALSE)</f>
        <v>ALLERGY - SCIE;</v>
      </c>
      <c r="H393" s="18" t="str">
        <f>VLOOKUP(M393,Revistas!$B$2:$H$63996,5,FALSE)</f>
        <v>3 DE 26</v>
      </c>
      <c r="I393" s="18" t="str">
        <f>VLOOKUP(M393,Revistas!$B$2:$H$63996,6,FALSE)</f>
        <v>NO</v>
      </c>
      <c r="J393" s="18" t="s">
        <v>4222</v>
      </c>
      <c r="K393" s="18" t="s">
        <v>4223</v>
      </c>
      <c r="L393" s="18">
        <v>0</v>
      </c>
      <c r="M393" s="18" t="s">
        <v>3422</v>
      </c>
      <c r="N393" s="18" t="s">
        <v>214</v>
      </c>
      <c r="O393" s="18">
        <v>2017</v>
      </c>
      <c r="P393" s="18">
        <v>5</v>
      </c>
      <c r="Q393" s="18">
        <v>4</v>
      </c>
      <c r="R393" s="18">
        <v>1146</v>
      </c>
      <c r="S393" s="18">
        <v>1148</v>
      </c>
      <c r="T393" s="23">
        <v>28341171</v>
      </c>
    </row>
    <row r="394" spans="1:20" x14ac:dyDescent="0.25">
      <c r="A394" s="17" t="s">
        <v>137</v>
      </c>
      <c r="B394" s="17" t="s">
        <v>138</v>
      </c>
      <c r="C394" s="17" t="s">
        <v>139</v>
      </c>
      <c r="D394" s="18" t="s">
        <v>10</v>
      </c>
      <c r="E394" s="18">
        <f>VLOOKUP(M394,Revistas!$B$2:$H$63996,2,FALSE)</f>
        <v>3.3140000000000001</v>
      </c>
      <c r="F394" s="18" t="str">
        <f>VLOOKUP(M394,Revistas!$B$2:$H$63996,3,FALSE)</f>
        <v>Q2</v>
      </c>
      <c r="G394" s="18" t="str">
        <f>VLOOKUP(M394,Revistas!$B$2:$H$63996,4,FALSE)</f>
        <v>PERIPHERAL VASCULAR DISEASE</v>
      </c>
      <c r="H394" s="18" t="str">
        <f>VLOOKUP(M394,Revistas!$B$2:$H$63996,5,FALSE)</f>
        <v>23/63</v>
      </c>
      <c r="I394" s="18" t="str">
        <f>VLOOKUP(M394,Revistas!$B$2:$H$63996,6,FALSE)</f>
        <v>NO</v>
      </c>
      <c r="J394" s="18" t="s">
        <v>140</v>
      </c>
      <c r="K394" s="18" t="s">
        <v>141</v>
      </c>
      <c r="L394" s="18">
        <v>0</v>
      </c>
      <c r="M394" s="18" t="s">
        <v>142</v>
      </c>
      <c r="N394" s="18" t="s">
        <v>129</v>
      </c>
      <c r="O394" s="18">
        <v>2017</v>
      </c>
      <c r="P394" s="18">
        <v>12</v>
      </c>
      <c r="Q394" s="18">
        <v>7</v>
      </c>
      <c r="R394" s="18">
        <v>713</v>
      </c>
      <c r="S394" s="18">
        <v>719</v>
      </c>
    </row>
    <row r="395" spans="1:20" x14ac:dyDescent="0.25">
      <c r="A395" s="17" t="s">
        <v>5310</v>
      </c>
      <c r="B395" s="17" t="s">
        <v>5311</v>
      </c>
      <c r="C395" s="17" t="s">
        <v>5312</v>
      </c>
      <c r="D395" s="18" t="s">
        <v>10</v>
      </c>
      <c r="E395" s="18">
        <f>VLOOKUP(M395,Revistas!$B$2:$H$63996,2,FALSE)</f>
        <v>1.0549999999999999</v>
      </c>
      <c r="F395" s="18" t="str">
        <f>VLOOKUP(M395,Revistas!$B$2:$H$63996,3,FALSE)</f>
        <v>Q3</v>
      </c>
      <c r="G395" s="18" t="str">
        <f>VLOOKUP(M395,Revistas!$B$2:$H$63996,4,FALSE)</f>
        <v>ORTHOPEDICS - SCIE</v>
      </c>
      <c r="H395" s="18" t="str">
        <f>VLOOKUP(M395,Revistas!$B$2:$H$63996,5,FALSE)</f>
        <v>52/76</v>
      </c>
      <c r="I395" s="18" t="str">
        <f>VLOOKUP(M395,Revistas!$B$2:$H$63996,6,FALSE)</f>
        <v>NO</v>
      </c>
      <c r="J395" s="18" t="s">
        <v>5313</v>
      </c>
      <c r="K395" s="18" t="s">
        <v>5314</v>
      </c>
      <c r="L395" s="18">
        <v>0</v>
      </c>
      <c r="M395" s="18" t="s">
        <v>5315</v>
      </c>
      <c r="N395" s="18" t="s">
        <v>768</v>
      </c>
      <c r="O395" s="18">
        <v>2017</v>
      </c>
      <c r="P395" s="18">
        <v>27</v>
      </c>
      <c r="Q395" s="18">
        <v>3</v>
      </c>
      <c r="R395" s="18">
        <v>267</v>
      </c>
      <c r="S395" s="18">
        <v>272</v>
      </c>
      <c r="T395" s="23">
        <v>28165596</v>
      </c>
    </row>
    <row r="396" spans="1:20" x14ac:dyDescent="0.25">
      <c r="A396" s="17" t="s">
        <v>5172</v>
      </c>
      <c r="B396" s="17" t="s">
        <v>5173</v>
      </c>
      <c r="C396" s="17" t="s">
        <v>5174</v>
      </c>
      <c r="D396" s="18" t="s">
        <v>10</v>
      </c>
      <c r="E396" s="18">
        <f>VLOOKUP(M396,Revistas!$B$2:$H$63996,2,FALSE)</f>
        <v>2.948</v>
      </c>
      <c r="F396" s="18" t="str">
        <f>VLOOKUP(M396,Revistas!$B$2:$H$63996,3,FALSE)</f>
        <v>Q1</v>
      </c>
      <c r="G396" s="18" t="str">
        <f>VLOOKUP(M396,Revistas!$B$2:$H$63996,4,FALSE)</f>
        <v>ORTHOPEDICS - SCIE;</v>
      </c>
      <c r="H396" s="18" t="str">
        <f>VLOOKUP(M396,Revistas!$B$2:$H$63996,5,FALSE)</f>
        <v>11 DE 76</v>
      </c>
      <c r="I396" s="18" t="str">
        <f>VLOOKUP(M396,Revistas!$B$2:$H$63996,6,FALSE)</f>
        <v>NO</v>
      </c>
      <c r="J396" s="18" t="s">
        <v>5175</v>
      </c>
      <c r="K396" s="18" t="s">
        <v>5176</v>
      </c>
      <c r="L396" s="18">
        <v>0</v>
      </c>
      <c r="M396" s="18" t="s">
        <v>5177</v>
      </c>
      <c r="N396" s="18" t="s">
        <v>226</v>
      </c>
      <c r="O396" s="18">
        <v>2017</v>
      </c>
      <c r="P396" s="18" t="s">
        <v>5178</v>
      </c>
      <c r="Q396" s="18">
        <v>6</v>
      </c>
      <c r="R396" s="18">
        <v>749</v>
      </c>
      <c r="S396" s="18">
        <v>758</v>
      </c>
      <c r="T396" s="23">
        <v>28566393</v>
      </c>
    </row>
    <row r="397" spans="1:20" x14ac:dyDescent="0.25">
      <c r="A397" s="17" t="s">
        <v>2907</v>
      </c>
      <c r="B397" s="17" t="s">
        <v>2908</v>
      </c>
      <c r="C397" s="17" t="s">
        <v>2909</v>
      </c>
      <c r="D397" s="18" t="s">
        <v>10</v>
      </c>
      <c r="E397" s="18">
        <f>VLOOKUP(M397,Revistas!$B$2:$H$63996,2,FALSE)</f>
        <v>2.5760000000000001</v>
      </c>
      <c r="F397" s="18" t="str">
        <f>VLOOKUP(M397,Revistas!$B$2:$H$63996,3,FALSE)</f>
        <v>Q3</v>
      </c>
      <c r="G397" s="18" t="str">
        <f>VLOOKUP(M397,Revistas!$B$2:$H$63996,4,FALSE)</f>
        <v>RESPIRATORY SYSTEM - SCIE</v>
      </c>
      <c r="H397" s="18" t="str">
        <f>VLOOKUP(M397,Revistas!$B$2:$H$63996,5,FALSE)</f>
        <v>30/59</v>
      </c>
      <c r="I397" s="18" t="str">
        <f>VLOOKUP(M397,Revistas!$B$2:$H$63996,6,FALSE)</f>
        <v>NO</v>
      </c>
      <c r="J397" s="18" t="s">
        <v>2910</v>
      </c>
      <c r="K397" s="18" t="s">
        <v>2911</v>
      </c>
      <c r="L397" s="18">
        <v>0</v>
      </c>
      <c r="M397" s="18" t="s">
        <v>2912</v>
      </c>
      <c r="N397" s="18"/>
      <c r="O397" s="18">
        <v>2017</v>
      </c>
      <c r="P397" s="18">
        <v>14</v>
      </c>
      <c r="Q397" s="18">
        <v>6</v>
      </c>
      <c r="R397" s="18">
        <v>573</v>
      </c>
      <c r="S397" s="18">
        <v>580</v>
      </c>
      <c r="T397" s="23">
        <v>28891722</v>
      </c>
    </row>
    <row r="398" spans="1:20" x14ac:dyDescent="0.25">
      <c r="A398" s="17" t="s">
        <v>2932</v>
      </c>
      <c r="B398" s="17" t="s">
        <v>2950</v>
      </c>
      <c r="C398" s="17" t="s">
        <v>2933</v>
      </c>
      <c r="D398" s="18" t="s">
        <v>10</v>
      </c>
      <c r="E398" s="18">
        <f>VLOOKUP(M398,Revistas!$B$2:$H$63996,2,FALSE)</f>
        <v>13.204000000000001</v>
      </c>
      <c r="F398" s="18" t="str">
        <f>VLOOKUP(M398,Revistas!$B$2:$H$63996,3,FALSE)</f>
        <v>Q1</v>
      </c>
      <c r="G398" s="18" t="str">
        <f>VLOOKUP(M398,Revistas!$B$2:$H$63996,4,FALSE)</f>
        <v>CRITICAL CARE MEDICINE - SCIE;</v>
      </c>
      <c r="H398" s="18" t="str">
        <f>VLOOKUP(M398,Revistas!$B$2:$H$63996,5,FALSE)</f>
        <v>2 DE 33</v>
      </c>
      <c r="I398" s="18" t="str">
        <f>VLOOKUP(M398,Revistas!$B$2:$H$63996,6,FALSE)</f>
        <v>SI</v>
      </c>
      <c r="J398" s="18" t="s">
        <v>2951</v>
      </c>
      <c r="K398" s="18"/>
      <c r="L398" s="18"/>
      <c r="M398" s="18" t="s">
        <v>2767</v>
      </c>
      <c r="N398" s="18" t="s">
        <v>400</v>
      </c>
      <c r="O398" s="18">
        <v>2017</v>
      </c>
      <c r="P398" s="18"/>
      <c r="Q398" s="18"/>
      <c r="R398" s="18"/>
      <c r="S398" s="18"/>
      <c r="T398" s="23">
        <v>28683202</v>
      </c>
    </row>
    <row r="399" spans="1:20" x14ac:dyDescent="0.25">
      <c r="A399" s="17" t="s">
        <v>2932</v>
      </c>
      <c r="B399" s="17" t="s">
        <v>2931</v>
      </c>
      <c r="C399" s="17" t="s">
        <v>2933</v>
      </c>
      <c r="D399" s="18" t="s">
        <v>10</v>
      </c>
      <c r="E399" s="18">
        <f>VLOOKUP(M399,Revistas!$B$2:$H$63996,2,FALSE)</f>
        <v>13.204000000000001</v>
      </c>
      <c r="F399" s="18" t="str">
        <f>VLOOKUP(M399,Revistas!$B$2:$H$63996,3,FALSE)</f>
        <v>Q1</v>
      </c>
      <c r="G399" s="18" t="str">
        <f>VLOOKUP(M399,Revistas!$B$2:$H$63996,4,FALSE)</f>
        <v>CRITICAL CARE MEDICINE - SCIE;</v>
      </c>
      <c r="H399" s="18" t="str">
        <f>VLOOKUP(M399,Revistas!$B$2:$H$63996,5,FALSE)</f>
        <v>2 DE 33</v>
      </c>
      <c r="I399" s="18" t="str">
        <f>VLOOKUP(M399,Revistas!$B$2:$H$63996,6,FALSE)</f>
        <v>SI</v>
      </c>
      <c r="J399" s="18" t="s">
        <v>2934</v>
      </c>
      <c r="K399" s="18"/>
      <c r="L399" s="18"/>
      <c r="M399" s="18" t="s">
        <v>2767</v>
      </c>
      <c r="N399" s="18" t="s">
        <v>1913</v>
      </c>
      <c r="O399" s="18">
        <v>2017</v>
      </c>
      <c r="P399" s="18"/>
      <c r="Q399" s="18"/>
      <c r="R399" s="18"/>
      <c r="S399" s="18"/>
      <c r="T399" s="23">
        <v>29096068</v>
      </c>
    </row>
    <row r="400" spans="1:20" x14ac:dyDescent="0.25">
      <c r="A400" s="17" t="s">
        <v>4548</v>
      </c>
      <c r="B400" s="17" t="s">
        <v>4549</v>
      </c>
      <c r="C400" s="17" t="s">
        <v>570</v>
      </c>
      <c r="D400" s="18" t="s">
        <v>10</v>
      </c>
      <c r="E400" s="18">
        <f>VLOOKUP(M400,Revistas!$B$2:$H$63996,2,FALSE)</f>
        <v>5.1680000000000001</v>
      </c>
      <c r="F400" s="18" t="str">
        <f>VLOOKUP(M400,Revistas!$B$2:$H$63996,3,FALSE)</f>
        <v>Q1</v>
      </c>
      <c r="G400" s="18" t="str">
        <f>VLOOKUP(M400,Revistas!$B$2:$H$63996,4,FALSE)</f>
        <v>ONCOLOGY</v>
      </c>
      <c r="H400" s="18" t="str">
        <f>VLOOKUP(M400,Revistas!$B$2:$H$63996,5,FALSE)</f>
        <v>44/217</v>
      </c>
      <c r="I400" s="18" t="str">
        <f>VLOOKUP(M400,Revistas!$B$2:$H$63996,6,FALSE)</f>
        <v>NO</v>
      </c>
      <c r="J400" s="18" t="s">
        <v>4550</v>
      </c>
      <c r="K400" s="18" t="s">
        <v>4551</v>
      </c>
      <c r="L400" s="18">
        <v>5</v>
      </c>
      <c r="M400" s="18" t="s">
        <v>574</v>
      </c>
      <c r="N400" s="18" t="s">
        <v>3352</v>
      </c>
      <c r="O400" s="18">
        <v>2017</v>
      </c>
      <c r="P400" s="18">
        <v>8</v>
      </c>
      <c r="Q400" s="18">
        <v>1</v>
      </c>
      <c r="R400" s="18">
        <v>1416</v>
      </c>
      <c r="S400" s="18">
        <v>1428</v>
      </c>
      <c r="T400" s="23">
        <v>27902458</v>
      </c>
    </row>
    <row r="401" spans="1:48" x14ac:dyDescent="0.25">
      <c r="A401" s="17" t="s">
        <v>4590</v>
      </c>
      <c r="B401" s="17" t="s">
        <v>4589</v>
      </c>
      <c r="C401" s="17" t="s">
        <v>4591</v>
      </c>
      <c r="D401" s="18" t="s">
        <v>210</v>
      </c>
      <c r="E401" s="18">
        <f>VLOOKUP(M401,Revistas!$B$2:$H$63996,2,FALSE)</f>
        <v>5.6859999999999999</v>
      </c>
      <c r="F401" s="18" t="str">
        <f>VLOOKUP(M401,Revistas!$B$2:$H$63996,3,FALSE)</f>
        <v>Q1</v>
      </c>
      <c r="G401" s="18" t="str">
        <f>VLOOKUP(M401,Revistas!$B$2:$H$63996,4,FALSE)</f>
        <v>MEDICINE, RESEARCH &amp; EXPERIMENTAL - SCIE;</v>
      </c>
      <c r="H401" s="18" t="str">
        <f>VLOOKUP(M401,Revistas!$B$2:$H$63996,5,FALSE)</f>
        <v>12/128</v>
      </c>
      <c r="I401" s="18" t="str">
        <f>VLOOKUP(M401,Revistas!$B$2:$H$63996,6,FALSE)</f>
        <v>SI</v>
      </c>
      <c r="J401" s="18" t="s">
        <v>4593</v>
      </c>
      <c r="K401" s="18"/>
      <c r="L401" s="18" t="s">
        <v>586</v>
      </c>
      <c r="M401" s="18" t="s">
        <v>4594</v>
      </c>
      <c r="N401" s="18" t="s">
        <v>4592</v>
      </c>
      <c r="O401" s="18">
        <v>2017</v>
      </c>
      <c r="P401" s="18"/>
      <c r="Q401" s="18"/>
      <c r="R401" s="18"/>
      <c r="S401" s="18"/>
      <c r="T401" s="23">
        <v>29155161</v>
      </c>
    </row>
    <row r="402" spans="1:48" x14ac:dyDescent="0.25">
      <c r="A402" s="17" t="s">
        <v>4597</v>
      </c>
      <c r="B402" s="17" t="s">
        <v>4596</v>
      </c>
      <c r="C402" s="17" t="s">
        <v>4598</v>
      </c>
      <c r="D402" s="18" t="s">
        <v>10</v>
      </c>
      <c r="E402" s="18" t="str">
        <f>VLOOKUP(M402,Revistas!$B$2:$H$63996,2,FALSE)</f>
        <v>NO TIENE</v>
      </c>
      <c r="F402" s="18" t="str">
        <f>VLOOKUP(M402,Revistas!$B$2:$H$63996,3,FALSE)</f>
        <v>NO TIENE</v>
      </c>
      <c r="G402" s="18" t="str">
        <f>VLOOKUP(M402,Revistas!$B$2:$H$63996,4,FALSE)</f>
        <v>NO TIENE</v>
      </c>
      <c r="H402" s="18" t="str">
        <f>VLOOKUP(M402,Revistas!$B$2:$H$63996,5,FALSE)</f>
        <v>NO TIENE</v>
      </c>
      <c r="I402" s="18" t="str">
        <f>VLOOKUP(M402,Revistas!$B$2:$H$63996,6,FALSE)</f>
        <v>NO</v>
      </c>
      <c r="J402" s="18" t="s">
        <v>4600</v>
      </c>
      <c r="K402" s="18"/>
      <c r="L402" s="18" t="s">
        <v>586</v>
      </c>
      <c r="M402" s="18" t="s">
        <v>4601</v>
      </c>
      <c r="N402" s="18">
        <v>2017</v>
      </c>
      <c r="O402" s="18">
        <v>2017</v>
      </c>
      <c r="P402" s="18">
        <v>1660</v>
      </c>
      <c r="Q402" s="18"/>
      <c r="R402" s="18" t="s">
        <v>4599</v>
      </c>
      <c r="S402" s="18"/>
      <c r="T402" s="23">
        <v>28828675</v>
      </c>
    </row>
    <row r="403" spans="1:48" x14ac:dyDescent="0.25">
      <c r="A403" s="17" t="s">
        <v>4862</v>
      </c>
      <c r="B403" s="17" t="s">
        <v>4863</v>
      </c>
      <c r="C403" s="17" t="s">
        <v>4814</v>
      </c>
      <c r="D403" s="18" t="s">
        <v>10</v>
      </c>
      <c r="E403" s="18">
        <f>VLOOKUP(M403,Revistas!$B$2:$H$63996,2,FALSE)</f>
        <v>6.5129999999999999</v>
      </c>
      <c r="F403" s="18" t="str">
        <f>VLOOKUP(M403,Revistas!$B$2:$H$63996,3,FALSE)</f>
        <v>Q1</v>
      </c>
      <c r="G403" s="18" t="str">
        <f>VLOOKUP(M403,Revistas!$B$2:$H$63996,4,FALSE)</f>
        <v>ONCOLOGY</v>
      </c>
      <c r="H403" s="18" t="str">
        <f>VLOOKUP(M403,Revistas!$B$2:$H$63996,5,FALSE)</f>
        <v>24/217</v>
      </c>
      <c r="I403" s="18" t="str">
        <f>VLOOKUP(M403,Revistas!$B$2:$H$63996,6,FALSE)</f>
        <v>NO</v>
      </c>
      <c r="J403" s="18" t="s">
        <v>4864</v>
      </c>
      <c r="K403" s="18" t="s">
        <v>4865</v>
      </c>
      <c r="L403" s="18">
        <v>0</v>
      </c>
      <c r="M403" s="18" t="s">
        <v>4815</v>
      </c>
      <c r="N403" s="18" t="s">
        <v>35</v>
      </c>
      <c r="O403" s="18">
        <v>2017</v>
      </c>
      <c r="P403" s="18">
        <v>140</v>
      </c>
      <c r="Q403" s="18">
        <v>7</v>
      </c>
      <c r="R403" s="18">
        <v>1551</v>
      </c>
      <c r="S403" s="18">
        <v>1563</v>
      </c>
      <c r="T403" s="23">
        <v>27997699</v>
      </c>
    </row>
    <row r="404" spans="1:48" x14ac:dyDescent="0.25">
      <c r="A404" s="17" t="s">
        <v>4805</v>
      </c>
      <c r="B404" s="17" t="s">
        <v>4806</v>
      </c>
      <c r="C404" s="17" t="s">
        <v>4811</v>
      </c>
      <c r="D404" s="18" t="s">
        <v>26</v>
      </c>
      <c r="E404" s="18">
        <f>VLOOKUP(M404,Revistas!$B$2:$H$63996,2,FALSE)</f>
        <v>4.8570000000000002</v>
      </c>
      <c r="F404" s="18" t="str">
        <f>VLOOKUP(M404,Revistas!$B$2:$H$63996,3,FALSE)</f>
        <v>Q1</v>
      </c>
      <c r="G404" s="18" t="str">
        <f>VLOOKUP(M404,Revistas!$B$2:$H$63996,4,FALSE)</f>
        <v>PATHOLOGY - SCIE;</v>
      </c>
      <c r="H404" s="18" t="str">
        <f>VLOOKUP(M404,Revistas!$B$2:$H$63996,5,FALSE)</f>
        <v>9 DE 79</v>
      </c>
      <c r="I404" s="18" t="str">
        <f>VLOOKUP(M404,Revistas!$B$2:$H$63996,6,FALSE)</f>
        <v>NO</v>
      </c>
      <c r="J404" s="18" t="s">
        <v>4812</v>
      </c>
      <c r="K404" s="18"/>
      <c r="L404" s="18">
        <v>0</v>
      </c>
      <c r="M404" s="18" t="s">
        <v>4813</v>
      </c>
      <c r="N404" s="18" t="s">
        <v>62</v>
      </c>
      <c r="O404" s="18">
        <v>2017</v>
      </c>
      <c r="P404" s="18">
        <v>97</v>
      </c>
      <c r="Q404" s="18"/>
      <c r="R404" s="18" t="s">
        <v>4810</v>
      </c>
      <c r="S404" s="18" t="s">
        <v>4810</v>
      </c>
    </row>
    <row r="405" spans="1:48" x14ac:dyDescent="0.25">
      <c r="A405" s="17" t="s">
        <v>4805</v>
      </c>
      <c r="B405" s="17" t="s">
        <v>4806</v>
      </c>
      <c r="C405" s="17" t="s">
        <v>4807</v>
      </c>
      <c r="D405" s="18" t="s">
        <v>26</v>
      </c>
      <c r="E405" s="18">
        <f>VLOOKUP(M405,Revistas!$B$2:$H$63996,2,FALSE)</f>
        <v>5.7279999999999998</v>
      </c>
      <c r="F405" s="18" t="str">
        <f>VLOOKUP(M405,Revistas!$B$2:$H$63996,3,FALSE)</f>
        <v>Q1</v>
      </c>
      <c r="G405" s="18" t="str">
        <f>VLOOKUP(M405,Revistas!$B$2:$H$63996,4,FALSE)</f>
        <v>PATHOLOGY - SCIE</v>
      </c>
      <c r="H405" s="18" t="str">
        <f>VLOOKUP(M405,Revistas!$B$2:$H$63996,5,FALSE)</f>
        <v>5 DE 79</v>
      </c>
      <c r="I405" s="18" t="str">
        <f>VLOOKUP(M405,Revistas!$B$2:$H$63996,6,FALSE)</f>
        <v>SI</v>
      </c>
      <c r="J405" s="18" t="s">
        <v>4808</v>
      </c>
      <c r="K405" s="18"/>
      <c r="L405" s="18">
        <v>0</v>
      </c>
      <c r="M405" s="18" t="s">
        <v>4809</v>
      </c>
      <c r="N405" s="18" t="s">
        <v>62</v>
      </c>
      <c r="O405" s="18">
        <v>2017</v>
      </c>
      <c r="P405" s="18">
        <v>30</v>
      </c>
      <c r="Q405" s="18"/>
      <c r="R405" s="18" t="s">
        <v>4810</v>
      </c>
      <c r="S405" s="18" t="s">
        <v>4810</v>
      </c>
    </row>
    <row r="406" spans="1:48" x14ac:dyDescent="0.25">
      <c r="A406" s="17" t="s">
        <v>1694</v>
      </c>
      <c r="B406" s="17" t="s">
        <v>1695</v>
      </c>
      <c r="C406" s="17" t="s">
        <v>1673</v>
      </c>
      <c r="D406" s="18" t="s">
        <v>26</v>
      </c>
      <c r="E406" s="18">
        <f>VLOOKUP(M406,Revistas!$B$2:$H$63996,2,FALSE)</f>
        <v>6.9180000000000001</v>
      </c>
      <c r="F406" s="18" t="str">
        <f>VLOOKUP(M406,Revistas!$B$2:$H$63996,3,FALSE)</f>
        <v>Q1</v>
      </c>
      <c r="G406" s="18" t="str">
        <f>VLOOKUP(M406,Revistas!$B$2:$H$63996,4,FALSE)</f>
        <v>RHEUMATOLOGY - SCIE</v>
      </c>
      <c r="H406" s="18" t="str">
        <f>VLOOKUP(M406,Revistas!$B$2:$H$63996,5,FALSE)</f>
        <v>30 de 3</v>
      </c>
      <c r="I406" s="18" t="str">
        <f>VLOOKUP(M406,Revistas!$B$2:$H$63996,6,FALSE)</f>
        <v>SI</v>
      </c>
      <c r="J406" s="18" t="s">
        <v>1696</v>
      </c>
      <c r="K406" s="18"/>
      <c r="L406" s="18">
        <v>0</v>
      </c>
      <c r="M406" s="18" t="s">
        <v>1675</v>
      </c>
      <c r="N406" s="18" t="s">
        <v>129</v>
      </c>
      <c r="O406" s="18">
        <v>2017</v>
      </c>
      <c r="P406" s="18">
        <v>69</v>
      </c>
      <c r="Q406" s="18"/>
      <c r="R406" s="18"/>
      <c r="S406" s="18"/>
    </row>
    <row r="407" spans="1:48" x14ac:dyDescent="0.25">
      <c r="A407" s="17" t="s">
        <v>1697</v>
      </c>
      <c r="B407" s="17" t="s">
        <v>1698</v>
      </c>
      <c r="C407" s="17" t="s">
        <v>1673</v>
      </c>
      <c r="D407" s="18" t="s">
        <v>26</v>
      </c>
      <c r="E407" s="18">
        <f>VLOOKUP(M407,Revistas!$B$2:$H$63996,2,FALSE)</f>
        <v>6.9180000000000001</v>
      </c>
      <c r="F407" s="18" t="str">
        <f>VLOOKUP(M407,Revistas!$B$2:$H$63996,3,FALSE)</f>
        <v>Q1</v>
      </c>
      <c r="G407" s="18" t="str">
        <f>VLOOKUP(M407,Revistas!$B$2:$H$63996,4,FALSE)</f>
        <v>RHEUMATOLOGY - SCIE</v>
      </c>
      <c r="H407" s="18" t="str">
        <f>VLOOKUP(M407,Revistas!$B$2:$H$63996,5,FALSE)</f>
        <v>30 de 3</v>
      </c>
      <c r="I407" s="18" t="str">
        <f>VLOOKUP(M407,Revistas!$B$2:$H$63996,6,FALSE)</f>
        <v>SI</v>
      </c>
      <c r="J407" s="18" t="s">
        <v>1699</v>
      </c>
      <c r="K407" s="18"/>
      <c r="L407" s="18">
        <v>0</v>
      </c>
      <c r="M407" s="18" t="s">
        <v>1675</v>
      </c>
      <c r="N407" s="18" t="s">
        <v>129</v>
      </c>
      <c r="O407" s="18">
        <v>2017</v>
      </c>
      <c r="P407" s="18">
        <v>69</v>
      </c>
      <c r="Q407" s="18"/>
      <c r="R407" s="18"/>
      <c r="S407" s="18"/>
    </row>
    <row r="408" spans="1:48" x14ac:dyDescent="0.25">
      <c r="A408" s="17" t="s">
        <v>692</v>
      </c>
      <c r="B408" s="17" t="s">
        <v>693</v>
      </c>
      <c r="C408" s="17" t="s">
        <v>694</v>
      </c>
      <c r="D408" s="18" t="s">
        <v>26</v>
      </c>
      <c r="E408" s="18">
        <f>VLOOKUP(M408,Revistas!$B$2:$H$63996,2,FALSE)</f>
        <v>4.2389999999999999</v>
      </c>
      <c r="F408" s="18" t="str">
        <f>VLOOKUP(M408,Revistas!$B$2:$H$63996,3,FALSE)</f>
        <v>Q1</v>
      </c>
      <c r="G408" s="18" t="str">
        <f>VLOOKUP(M408,Revistas!$B$2:$H$63996,4,FALSE)</f>
        <v>PERIPHERAL VASCULAR DISEASE - SCIE;</v>
      </c>
      <c r="H408" s="18" t="str">
        <f>VLOOKUP(M408,Revistas!$B$2:$H$63996,5,FALSE)</f>
        <v>10 DE 63</v>
      </c>
      <c r="I408" s="18" t="str">
        <f>VLOOKUP(M408,Revistas!$B$2:$H$63996,6,FALSE)</f>
        <v>NO</v>
      </c>
      <c r="J408" s="18" t="s">
        <v>695</v>
      </c>
      <c r="K408" s="18"/>
      <c r="L408" s="18">
        <v>0</v>
      </c>
      <c r="M408" s="18" t="s">
        <v>696</v>
      </c>
      <c r="N408" s="18" t="s">
        <v>199</v>
      </c>
      <c r="O408" s="18">
        <v>2017</v>
      </c>
      <c r="P408" s="18">
        <v>263</v>
      </c>
      <c r="Q408" s="18"/>
      <c r="R408" s="18" t="s">
        <v>697</v>
      </c>
      <c r="S408" s="18" t="s">
        <v>697</v>
      </c>
    </row>
    <row r="409" spans="1:48" x14ac:dyDescent="0.25">
      <c r="A409" s="17" t="s">
        <v>843</v>
      </c>
      <c r="B409" s="17" t="s">
        <v>844</v>
      </c>
      <c r="C409" s="17" t="s">
        <v>640</v>
      </c>
      <c r="D409" s="18" t="s">
        <v>26</v>
      </c>
      <c r="E409" s="18">
        <f>VLOOKUP(M409,Revistas!$B$2:$H$63996,2,FALSE)</f>
        <v>8.8409999999999993</v>
      </c>
      <c r="F409" s="18" t="str">
        <f>VLOOKUP(M409,Revistas!$B$2:$H$63996,3,FALSE)</f>
        <v>Q1</v>
      </c>
      <c r="G409" s="18" t="str">
        <f>VLOOKUP(M409,Revistas!$B$2:$H$63996,4,FALSE)</f>
        <v>CARDIAC &amp; CARDIOVASCULAR SYSTEM</v>
      </c>
      <c r="H409" s="18" t="str">
        <f>VLOOKUP(M409,Revistas!$B$2:$H$63996,5,FALSE)</f>
        <v>7/126</v>
      </c>
      <c r="I409" s="18" t="str">
        <f>VLOOKUP(M409,Revistas!$B$2:$H$63996,6,FALSE)</f>
        <v>SI</v>
      </c>
      <c r="J409" s="18" t="s">
        <v>845</v>
      </c>
      <c r="K409" s="18"/>
      <c r="L409" s="18">
        <v>0</v>
      </c>
      <c r="M409" s="18" t="s">
        <v>643</v>
      </c>
      <c r="N409" s="28">
        <v>41306</v>
      </c>
      <c r="O409" s="18">
        <v>2017</v>
      </c>
      <c r="P409" s="18">
        <v>10</v>
      </c>
      <c r="Q409" s="18">
        <v>3</v>
      </c>
      <c r="R409" s="18" t="s">
        <v>846</v>
      </c>
      <c r="S409" s="18" t="s">
        <v>846</v>
      </c>
    </row>
    <row r="410" spans="1:48" x14ac:dyDescent="0.25">
      <c r="A410" s="17" t="s">
        <v>933</v>
      </c>
      <c r="B410" s="17" t="s">
        <v>932</v>
      </c>
      <c r="C410" s="17" t="s">
        <v>1369</v>
      </c>
      <c r="D410" s="18" t="s">
        <v>10</v>
      </c>
      <c r="E410" s="18">
        <f>VLOOKUP(M410,Revistas!$B$2:$H$63996,2,FALSE)</f>
        <v>4.4850000000000003</v>
      </c>
      <c r="F410" s="18" t="str">
        <f>VLOOKUP(M410,Revistas!$B$2:$H$63996,3,FALSE)</f>
        <v>Q2</v>
      </c>
      <c r="G410" s="18" t="str">
        <f>VLOOKUP(M410,Revistas!$B$2:$H$63996,4,FALSE)</f>
        <v>CARDIAC &amp; CARDIOVASCULAR SYSTEM</v>
      </c>
      <c r="H410" s="18" t="str">
        <f>VLOOKUP(M410,Revistas!$B$2:$H$63996,5,FALSE)</f>
        <v>33/126</v>
      </c>
      <c r="I410" s="18" t="str">
        <f>VLOOKUP(M410,Revistas!$B$2:$H$63996,6,FALSE)</f>
        <v>NO</v>
      </c>
      <c r="J410" s="18" t="s">
        <v>935</v>
      </c>
      <c r="K410" s="18"/>
      <c r="L410" s="18" t="s">
        <v>587</v>
      </c>
      <c r="M410" s="18" t="s">
        <v>917</v>
      </c>
      <c r="N410" s="18" t="s">
        <v>934</v>
      </c>
      <c r="O410" s="18">
        <v>2017</v>
      </c>
      <c r="P410" s="18">
        <v>70</v>
      </c>
      <c r="Q410" s="18">
        <v>2</v>
      </c>
      <c r="R410" s="18">
        <v>116</v>
      </c>
      <c r="S410" s="18"/>
      <c r="T410" s="23">
        <v>27267383</v>
      </c>
      <c r="AV410" s="25"/>
    </row>
    <row r="411" spans="1:48" x14ac:dyDescent="0.25">
      <c r="A411" s="17" t="s">
        <v>517</v>
      </c>
      <c r="B411" s="17" t="s">
        <v>516</v>
      </c>
      <c r="C411" s="17" t="s">
        <v>518</v>
      </c>
      <c r="D411" s="18" t="s">
        <v>10</v>
      </c>
      <c r="E411" s="18">
        <f>VLOOKUP(M411,Revistas!$B$2:$H$63996,2,FALSE)</f>
        <v>6.3369999999999997</v>
      </c>
      <c r="F411" s="18" t="str">
        <f>VLOOKUP(M411,Revistas!$B$2:$H$63996,3,FALSE)</f>
        <v>Q1</v>
      </c>
      <c r="G411" s="18" t="str">
        <f>VLOOKUP(M411,Revistas!$B$2:$H$63996,4,FALSE)</f>
        <v>ENDOCRINOLOGY &amp; METABOLISM</v>
      </c>
      <c r="H411" s="18" t="str">
        <f>VLOOKUP(M411,Revistas!$B$2:$H$63996,5,FALSE)</f>
        <v>13/138</v>
      </c>
      <c r="I411" s="18" t="str">
        <f>VLOOKUP(M411,Revistas!$B$2:$H$63996,6,FALSE)</f>
        <v>SI</v>
      </c>
      <c r="J411" s="18" t="s">
        <v>520</v>
      </c>
      <c r="K411" s="18"/>
      <c r="L411" s="18" t="s">
        <v>587</v>
      </c>
      <c r="M411" s="18" t="s">
        <v>473</v>
      </c>
      <c r="N411" s="18" t="s">
        <v>519</v>
      </c>
      <c r="O411" s="18">
        <v>2017</v>
      </c>
      <c r="P411" s="18"/>
      <c r="Q411" s="18"/>
      <c r="R411" s="18"/>
      <c r="S411" s="18"/>
      <c r="T411" s="23">
        <v>28494612</v>
      </c>
    </row>
    <row r="412" spans="1:48" x14ac:dyDescent="0.25">
      <c r="A412" s="17" t="s">
        <v>1035</v>
      </c>
      <c r="B412" s="17" t="s">
        <v>1036</v>
      </c>
      <c r="C412" s="17" t="s">
        <v>1037</v>
      </c>
      <c r="D412" s="18" t="s">
        <v>10</v>
      </c>
      <c r="E412" s="18">
        <f>VLOOKUP(M412,Revistas!$B$2:$H$63996,2,FALSE)</f>
        <v>3.581</v>
      </c>
      <c r="F412" s="18" t="str">
        <f>VLOOKUP(M412,Revistas!$B$2:$H$63996,3,FALSE)</f>
        <v>Q2</v>
      </c>
      <c r="G412" s="18" t="str">
        <f>VLOOKUP(M412,Revistas!$B$2:$H$63996,4,FALSE)</f>
        <v>PERIPHERAL VASCULAR DISEASE - SCIE</v>
      </c>
      <c r="H412" s="18" t="str">
        <f>VLOOKUP(M412,Revistas!$B$2:$H$63996,5,FALSE)</f>
        <v>16/63</v>
      </c>
      <c r="I412" s="18" t="str">
        <f>VLOOKUP(M412,Revistas!$B$2:$H$63996,6,FALSE)</f>
        <v>NO</v>
      </c>
      <c r="J412" s="18" t="s">
        <v>1038</v>
      </c>
      <c r="K412" s="18" t="s">
        <v>1039</v>
      </c>
      <c r="L412" s="18">
        <v>1</v>
      </c>
      <c r="M412" s="18" t="s">
        <v>1040</v>
      </c>
      <c r="N412" s="18" t="s">
        <v>226</v>
      </c>
      <c r="O412" s="18">
        <v>2017</v>
      </c>
      <c r="P412" s="18">
        <v>40</v>
      </c>
      <c r="Q412" s="18">
        <v>6</v>
      </c>
      <c r="R412" s="18">
        <v>613</v>
      </c>
      <c r="S412" s="18">
        <v>619</v>
      </c>
      <c r="T412" s="23">
        <v>28179625</v>
      </c>
    </row>
    <row r="413" spans="1:48" x14ac:dyDescent="0.25">
      <c r="A413" s="17" t="s">
        <v>2195</v>
      </c>
      <c r="B413" s="17" t="s">
        <v>2196</v>
      </c>
      <c r="C413" s="17" t="s">
        <v>2190</v>
      </c>
      <c r="D413" s="18" t="s">
        <v>26</v>
      </c>
      <c r="E413" s="18">
        <f>VLOOKUP(M413,Revistas!$B$2:$H$63996,2,FALSE)</f>
        <v>12.486000000000001</v>
      </c>
      <c r="F413" s="18" t="str">
        <f>VLOOKUP(M413,Revistas!$B$2:$H$63996,3,FALSE)</f>
        <v>Q1</v>
      </c>
      <c r="G413" s="18" t="str">
        <f>VLOOKUP(M413,Revistas!$B$2:$H$63996,4,FALSE)</f>
        <v>GASTROENTEROLOGY &amp; HEPATOLOGY - SCIE</v>
      </c>
      <c r="H413" s="18" t="str">
        <f>VLOOKUP(M413,Revistas!$B$2:$H$63996,5,FALSE)</f>
        <v>5 DE 79</v>
      </c>
      <c r="I413" s="18" t="str">
        <f>VLOOKUP(M413,Revistas!$B$2:$H$63996,6,FALSE)</f>
        <v>SI</v>
      </c>
      <c r="J413" s="18" t="s">
        <v>2197</v>
      </c>
      <c r="K413" s="18"/>
      <c r="L413" s="18">
        <v>0</v>
      </c>
      <c r="M413" s="18" t="s">
        <v>2192</v>
      </c>
      <c r="N413" s="18"/>
      <c r="O413" s="18">
        <v>2017</v>
      </c>
      <c r="P413" s="18">
        <v>66</v>
      </c>
      <c r="Q413" s="18">
        <v>1</v>
      </c>
      <c r="R413" s="18" t="s">
        <v>2198</v>
      </c>
      <c r="S413" s="18" t="s">
        <v>2198</v>
      </c>
    </row>
    <row r="414" spans="1:48" x14ac:dyDescent="0.25">
      <c r="A414" s="17" t="s">
        <v>88</v>
      </c>
      <c r="B414" s="17" t="s">
        <v>89</v>
      </c>
      <c r="C414" s="17" t="s">
        <v>90</v>
      </c>
      <c r="D414" s="18" t="s">
        <v>10</v>
      </c>
      <c r="E414" s="18">
        <f>VLOOKUP(M414,Revistas!$B$2:$H$63996,2,FALSE)</f>
        <v>2.82</v>
      </c>
      <c r="F414" s="18" t="str">
        <f>VLOOKUP(M414,Revistas!$B$2:$H$63996,3,FALSE)</f>
        <v>Q1</v>
      </c>
      <c r="G414" s="18" t="str">
        <f>VLOOKUP(M414,Revistas!$B$2:$H$63996,4,FALSE)</f>
        <v>MEDICINA, GENERAL &amp; INTERNAL</v>
      </c>
      <c r="H414" s="18" t="str">
        <f>VLOOKUP(M414,Revistas!$B$2:$H$63996,5,FALSE)</f>
        <v>31/154</v>
      </c>
      <c r="I414" s="18" t="str">
        <f>VLOOKUP(M414,Revistas!$B$2:$H$63996,6,FALSE)</f>
        <v>NO</v>
      </c>
      <c r="J414" s="18" t="s">
        <v>91</v>
      </c>
      <c r="K414" s="18" t="s">
        <v>92</v>
      </c>
      <c r="L414" s="18">
        <v>0</v>
      </c>
      <c r="M414" s="18" t="s">
        <v>93</v>
      </c>
      <c r="N414" s="18" t="s">
        <v>94</v>
      </c>
      <c r="O414" s="18">
        <v>2017</v>
      </c>
      <c r="P414" s="18">
        <v>18</v>
      </c>
      <c r="Q414" s="18">
        <v>11</v>
      </c>
      <c r="R414" s="18">
        <v>2214</v>
      </c>
      <c r="S414" s="18">
        <v>2223</v>
      </c>
    </row>
    <row r="415" spans="1:48" x14ac:dyDescent="0.25">
      <c r="A415" s="17" t="s">
        <v>5213</v>
      </c>
      <c r="B415" s="17" t="s">
        <v>5214</v>
      </c>
      <c r="C415" s="17" t="s">
        <v>4840</v>
      </c>
      <c r="D415" s="18" t="s">
        <v>10</v>
      </c>
      <c r="E415" s="18">
        <f>VLOOKUP(M415,Revistas!$B$2:$H$63996,2,FALSE)</f>
        <v>2.7589999999999999</v>
      </c>
      <c r="F415" s="18" t="str">
        <f>VLOOKUP(M415,Revistas!$B$2:$H$63996,3,FALSE)</f>
        <v>Q2</v>
      </c>
      <c r="G415" s="18" t="str">
        <f>VLOOKUP(M415,Revistas!$B$2:$H$63996,4,FALSE)</f>
        <v>MEDICINE, RESEARCH &amp; EXPERIMENTAL - SCIE;</v>
      </c>
      <c r="H415" s="18" t="str">
        <f>VLOOKUP(M415,Revistas!$B$2:$H$63996,5,FALSE)</f>
        <v>52/128</v>
      </c>
      <c r="I415" s="18" t="str">
        <f>VLOOKUP(M415,Revistas!$B$2:$H$63996,6,FALSE)</f>
        <v>NO</v>
      </c>
      <c r="J415" s="18" t="s">
        <v>5215</v>
      </c>
      <c r="K415" s="18" t="s">
        <v>5216</v>
      </c>
      <c r="L415" s="18">
        <v>1</v>
      </c>
      <c r="M415" s="18" t="s">
        <v>4843</v>
      </c>
      <c r="N415" s="18" t="s">
        <v>29</v>
      </c>
      <c r="O415" s="18">
        <v>2017</v>
      </c>
      <c r="P415" s="18">
        <v>91</v>
      </c>
      <c r="Q415" s="18"/>
      <c r="R415" s="18">
        <v>776</v>
      </c>
      <c r="S415" s="18">
        <v>787</v>
      </c>
      <c r="T415" s="23">
        <v>28501004</v>
      </c>
    </row>
    <row r="416" spans="1:48" x14ac:dyDescent="0.25">
      <c r="A416" s="17" t="s">
        <v>228</v>
      </c>
      <c r="B416" s="17" t="s">
        <v>229</v>
      </c>
      <c r="C416" s="17" t="s">
        <v>230</v>
      </c>
      <c r="D416" s="18" t="s">
        <v>210</v>
      </c>
      <c r="E416" s="18">
        <f>VLOOKUP(M416,Revistas!$B$2:$H$63996,2,FALSE)</f>
        <v>1.081</v>
      </c>
      <c r="F416" s="18" t="str">
        <f>VLOOKUP(M416,Revistas!$B$2:$H$63996,3,FALSE)</f>
        <v>Q4</v>
      </c>
      <c r="G416" s="18" t="str">
        <f>VLOOKUP(M416,Revistas!$B$2:$H$63996,4,FALSE)</f>
        <v>CLINICAL NEUROLOGY - SCIE;</v>
      </c>
      <c r="H416" s="18" t="str">
        <f>VLOOKUP(M416,Revistas!$B$2:$H$63996,5,FALSE)</f>
        <v>166/194</v>
      </c>
      <c r="I416" s="18" t="str">
        <f>VLOOKUP(M416,Revistas!$B$2:$H$63996,6,FALSE)</f>
        <v>NO</v>
      </c>
      <c r="J416" s="18" t="s">
        <v>231</v>
      </c>
      <c r="K416" s="18" t="s">
        <v>232</v>
      </c>
      <c r="L416" s="18">
        <v>0</v>
      </c>
      <c r="M416" s="18" t="s">
        <v>233</v>
      </c>
      <c r="N416" s="18" t="s">
        <v>226</v>
      </c>
      <c r="O416" s="18">
        <v>2017</v>
      </c>
      <c r="P416" s="18">
        <v>33</v>
      </c>
      <c r="Q416" s="18">
        <v>6</v>
      </c>
      <c r="R416" s="18">
        <v>1009</v>
      </c>
      <c r="S416" s="18">
        <v>1013</v>
      </c>
    </row>
    <row r="417" spans="1:20" x14ac:dyDescent="0.25">
      <c r="A417" s="17" t="s">
        <v>1532</v>
      </c>
      <c r="B417" s="17" t="s">
        <v>1533</v>
      </c>
      <c r="C417" s="17" t="s">
        <v>1534</v>
      </c>
      <c r="D417" s="18" t="s">
        <v>10</v>
      </c>
      <c r="E417" s="18">
        <f>VLOOKUP(M417,Revistas!$B$2:$H$63996,2,FALSE)</f>
        <v>3.2570000000000001</v>
      </c>
      <c r="F417" s="18" t="str">
        <f>VLOOKUP(M417,Revistas!$B$2:$H$63996,3,FALSE)</f>
        <v>Q2</v>
      </c>
      <c r="G417" s="18" t="str">
        <f>VLOOKUP(M417,Revistas!$B$2:$H$63996,4,FALSE)</f>
        <v>INFECTIOUS DISEASES - SCIE;</v>
      </c>
      <c r="H417" s="18" t="str">
        <f>VLOOKUP(M417,Revistas!$B$2:$H$63996,5,FALSE)</f>
        <v>26/84</v>
      </c>
      <c r="I417" s="18" t="str">
        <f>VLOOKUP(M417,Revistas!$B$2:$H$63996,6,FALSE)</f>
        <v>NO</v>
      </c>
      <c r="J417" s="18" t="s">
        <v>1535</v>
      </c>
      <c r="K417" s="18" t="s">
        <v>1536</v>
      </c>
      <c r="L417" s="18">
        <v>6</v>
      </c>
      <c r="M417" s="18" t="s">
        <v>1537</v>
      </c>
      <c r="N417" s="18" t="s">
        <v>344</v>
      </c>
      <c r="O417" s="18">
        <v>2017</v>
      </c>
      <c r="P417" s="18">
        <v>18</v>
      </c>
      <c r="Q417" s="18">
        <v>1</v>
      </c>
      <c r="R417" s="18">
        <v>5</v>
      </c>
      <c r="S417" s="18">
        <v>12</v>
      </c>
      <c r="T417" s="23">
        <v>27279571</v>
      </c>
    </row>
    <row r="418" spans="1:20" x14ac:dyDescent="0.25">
      <c r="A418" s="17" t="s">
        <v>4273</v>
      </c>
      <c r="B418" s="17" t="s">
        <v>4274</v>
      </c>
      <c r="C418" s="17" t="s">
        <v>4275</v>
      </c>
      <c r="D418" s="18" t="s">
        <v>10</v>
      </c>
      <c r="E418" s="18">
        <f>VLOOKUP(M418,Revistas!$B$2:$H$63996,2,FALSE)</f>
        <v>5.4550000000000001</v>
      </c>
      <c r="F418" s="18" t="str">
        <f>VLOOKUP(M418,Revistas!$B$2:$H$63996,3,FALSE)</f>
        <v>Q1</v>
      </c>
      <c r="G418" s="18" t="str">
        <f>VLOOKUP(M418,Revistas!$B$2:$H$63996,4,FALSE)</f>
        <v>ENDOCRINOLOGY &amp; METABOLISM - SCIE</v>
      </c>
      <c r="H418" s="18" t="str">
        <f>VLOOKUP(M418,Revistas!$B$2:$H$63996,5,FALSE)</f>
        <v>20/138</v>
      </c>
      <c r="I418" s="18" t="str">
        <f>VLOOKUP(M418,Revistas!$B$2:$H$63996,6,FALSE)</f>
        <v>NO</v>
      </c>
      <c r="J418" s="18" t="s">
        <v>4276</v>
      </c>
      <c r="K418" s="18" t="s">
        <v>4277</v>
      </c>
      <c r="L418" s="18">
        <v>3</v>
      </c>
      <c r="M418" s="18" t="s">
        <v>4278</v>
      </c>
      <c r="N418" s="28">
        <v>36923</v>
      </c>
      <c r="O418" s="18">
        <v>2017</v>
      </c>
      <c r="P418" s="18">
        <v>102</v>
      </c>
      <c r="Q418" s="18">
        <v>2</v>
      </c>
      <c r="R418" s="18">
        <v>460</v>
      </c>
      <c r="S418" s="18">
        <v>469</v>
      </c>
      <c r="T418" s="23">
        <v>27870580</v>
      </c>
    </row>
    <row r="419" spans="1:20" x14ac:dyDescent="0.25">
      <c r="A419" s="17" t="s">
        <v>5055</v>
      </c>
      <c r="B419" s="17" t="s">
        <v>5056</v>
      </c>
      <c r="C419" s="17" t="s">
        <v>5057</v>
      </c>
      <c r="D419" s="18" t="s">
        <v>210</v>
      </c>
      <c r="E419" s="18">
        <f>VLOOKUP(M419,Revistas!$B$2:$H$63996,2,FALSE)</f>
        <v>9.2490000000000006</v>
      </c>
      <c r="F419" s="18" t="str">
        <f>VLOOKUP(M419,Revistas!$B$2:$H$63996,3,FALSE)</f>
        <v>Q1</v>
      </c>
      <c r="G419" s="18" t="str">
        <f>VLOOKUP(M419,Revistas!$B$2:$H$63996,4,FALSE)</f>
        <v>MEDICINE, RESEARCH &amp; EXPERIMENTAL - SCIE</v>
      </c>
      <c r="H419" s="18" t="str">
        <f>VLOOKUP(M419,Revistas!$B$2:$H$63996,5,FALSE)</f>
        <v>1/128</v>
      </c>
      <c r="I419" s="18" t="str">
        <f>VLOOKUP(M419,Revistas!$B$2:$H$63996,6,FALSE)</f>
        <v>SI</v>
      </c>
      <c r="J419" s="18" t="s">
        <v>5058</v>
      </c>
      <c r="K419" s="18" t="s">
        <v>5059</v>
      </c>
      <c r="L419" s="18">
        <v>2</v>
      </c>
      <c r="M419" s="18" t="s">
        <v>5060</v>
      </c>
      <c r="N419" s="18" t="s">
        <v>250</v>
      </c>
      <c r="O419" s="18">
        <v>2017</v>
      </c>
      <c r="P419" s="18">
        <v>9</v>
      </c>
      <c r="Q419" s="18">
        <v>5</v>
      </c>
      <c r="R419" s="18">
        <v>545</v>
      </c>
      <c r="S419" s="18">
        <v>557</v>
      </c>
      <c r="T419" s="23">
        <v>28289078</v>
      </c>
    </row>
    <row r="420" spans="1:20" x14ac:dyDescent="0.25">
      <c r="A420" s="17" t="s">
        <v>3971</v>
      </c>
      <c r="B420" s="17" t="s">
        <v>3972</v>
      </c>
      <c r="C420" s="17" t="s">
        <v>3945</v>
      </c>
      <c r="D420" s="18" t="s">
        <v>10</v>
      </c>
      <c r="E420" s="18">
        <f>VLOOKUP(M420,Revistas!$B$2:$H$63996,2,FALSE)</f>
        <v>1.181</v>
      </c>
      <c r="F420" s="18" t="str">
        <f>VLOOKUP(M420,Revistas!$B$2:$H$63996,3,FALSE)</f>
        <v>Q4</v>
      </c>
      <c r="G420" s="18" t="str">
        <f>VLOOKUP(M420,Revistas!$B$2:$H$63996,4,FALSE)</f>
        <v>UROLOGY &amp; NEPHROLOGY - SCIE</v>
      </c>
      <c r="H420" s="18" t="str">
        <f>VLOOKUP(M420,Revistas!$B$2:$H$63996,5,FALSE)</f>
        <v>60/76</v>
      </c>
      <c r="I420" s="18" t="str">
        <f>VLOOKUP(M420,Revistas!$B$2:$H$63996,6,FALSE)</f>
        <v>NO</v>
      </c>
      <c r="J420" s="18" t="s">
        <v>3973</v>
      </c>
      <c r="K420" s="18" t="s">
        <v>3974</v>
      </c>
      <c r="L420" s="18">
        <v>1</v>
      </c>
      <c r="M420" s="18" t="s">
        <v>3948</v>
      </c>
      <c r="N420" s="18" t="s">
        <v>35</v>
      </c>
      <c r="O420" s="18">
        <v>2017</v>
      </c>
      <c r="P420" s="18">
        <v>41</v>
      </c>
      <c r="Q420" s="18">
        <v>3</v>
      </c>
      <c r="R420" s="18">
        <v>181</v>
      </c>
      <c r="S420" s="18">
        <v>187</v>
      </c>
      <c r="T420" s="23">
        <v>27894612</v>
      </c>
    </row>
    <row r="421" spans="1:20" x14ac:dyDescent="0.25">
      <c r="A421" s="17" t="s">
        <v>2982</v>
      </c>
      <c r="B421" s="17" t="s">
        <v>2983</v>
      </c>
      <c r="C421" s="17" t="s">
        <v>2984</v>
      </c>
      <c r="D421" s="18" t="s">
        <v>10</v>
      </c>
      <c r="E421" s="18">
        <f>VLOOKUP(M421,Revistas!$B$2:$H$63996,2,FALSE)</f>
        <v>2.653</v>
      </c>
      <c r="F421" s="18" t="str">
        <f>VLOOKUP(M421,Revistas!$B$2:$H$63996,3,FALSE)</f>
        <v>Q3</v>
      </c>
      <c r="G421" s="18" t="str">
        <f>VLOOKUP(M421,Revistas!$B$2:$H$63996,4,FALSE)</f>
        <v>BIOCHEMISTRY &amp; MOLECULAR BIOLOGY - SCIE;</v>
      </c>
      <c r="H421" s="18" t="str">
        <f>VLOOKUP(M421,Revistas!$B$2:$H$63996,5,FALSE)</f>
        <v>152/290</v>
      </c>
      <c r="I421" s="18" t="str">
        <f>VLOOKUP(M421,Revistas!$B$2:$H$63996,6,FALSE)</f>
        <v>NO</v>
      </c>
      <c r="J421" s="18" t="s">
        <v>2985</v>
      </c>
      <c r="K421" s="18" t="s">
        <v>2986</v>
      </c>
      <c r="L421" s="18">
        <v>0</v>
      </c>
      <c r="M421" s="18" t="s">
        <v>2987</v>
      </c>
      <c r="N421" s="18" t="s">
        <v>129</v>
      </c>
      <c r="O421" s="18">
        <v>2017</v>
      </c>
      <c r="P421" s="18">
        <v>125</v>
      </c>
      <c r="Q421" s="18"/>
      <c r="R421" s="18">
        <v>8</v>
      </c>
      <c r="S421" s="18">
        <v>13</v>
      </c>
      <c r="T421" s="23">
        <v>28987723</v>
      </c>
    </row>
    <row r="422" spans="1:20" x14ac:dyDescent="0.25">
      <c r="A422" s="17" t="s">
        <v>2518</v>
      </c>
      <c r="B422" s="17" t="s">
        <v>2519</v>
      </c>
      <c r="C422" s="17" t="s">
        <v>195</v>
      </c>
      <c r="D422" s="18" t="s">
        <v>274</v>
      </c>
      <c r="E422" s="18">
        <f>VLOOKUP(M422,Revistas!$B$2:$H$63996,2,FALSE)</f>
        <v>1.1399999999999999</v>
      </c>
      <c r="F422" s="18" t="str">
        <f>VLOOKUP(M422,Revistas!$B$2:$H$63996,3,FALSE)</f>
        <v>Q3</v>
      </c>
      <c r="G422" s="18" t="str">
        <f>VLOOKUP(M422,Revistas!$B$2:$H$63996,4,FALSE)</f>
        <v>PEDIATRICS - SCIE</v>
      </c>
      <c r="H422" s="18" t="str">
        <f>VLOOKUP(M422,Revistas!$B$2:$H$63996,5,FALSE)</f>
        <v>88/121/</v>
      </c>
      <c r="I422" s="18" t="str">
        <f>VLOOKUP(M422,Revistas!$B$2:$H$63996,6,FALSE)</f>
        <v>NO</v>
      </c>
      <c r="J422" s="18" t="s">
        <v>2520</v>
      </c>
      <c r="K422" s="18" t="s">
        <v>2521</v>
      </c>
      <c r="L422" s="18">
        <v>0</v>
      </c>
      <c r="M422" s="18" t="s">
        <v>198</v>
      </c>
      <c r="N422" s="18" t="s">
        <v>14</v>
      </c>
      <c r="O422" s="18">
        <v>2017</v>
      </c>
      <c r="P422" s="18">
        <v>87</v>
      </c>
      <c r="Q422" s="18">
        <v>6</v>
      </c>
      <c r="R422" s="18">
        <v>350</v>
      </c>
      <c r="S422" s="18">
        <v>351</v>
      </c>
    </row>
    <row r="423" spans="1:20" x14ac:dyDescent="0.25">
      <c r="A423" s="17" t="s">
        <v>2145</v>
      </c>
      <c r="B423" s="17" t="s">
        <v>2146</v>
      </c>
      <c r="C423" s="17" t="s">
        <v>2139</v>
      </c>
      <c r="D423" s="18" t="s">
        <v>26</v>
      </c>
      <c r="E423" s="18">
        <f>VLOOKUP(M423,Revistas!$B$2:$H$63996,2,FALSE)</f>
        <v>3.3260000000000001</v>
      </c>
      <c r="F423" s="18" t="str">
        <f>VLOOKUP(M423,Revistas!$B$2:$H$63996,3,FALSE)</f>
        <v>Q2</v>
      </c>
      <c r="G423" s="18" t="str">
        <f>VLOOKUP(M423,Revistas!$B$2:$H$63996,4,FALSE)</f>
        <v>IMMUNOLOGY - SCIE</v>
      </c>
      <c r="H423" s="18" t="str">
        <f>VLOOKUP(M423,Revistas!$B$2:$H$63996,5,FALSE)</f>
        <v>65/150</v>
      </c>
      <c r="I423" s="18" t="str">
        <f>VLOOKUP(M423,Revistas!$B$2:$H$63996,6,FALSE)</f>
        <v>NO</v>
      </c>
      <c r="J423" s="18" t="s">
        <v>2147</v>
      </c>
      <c r="K423" s="18"/>
      <c r="L423" s="18">
        <v>0</v>
      </c>
      <c r="M423" s="18" t="s">
        <v>2141</v>
      </c>
      <c r="N423" s="18" t="s">
        <v>154</v>
      </c>
      <c r="O423" s="18">
        <v>2017</v>
      </c>
      <c r="P423" s="18">
        <v>89</v>
      </c>
      <c r="Q423" s="18"/>
      <c r="R423" s="18">
        <v>181</v>
      </c>
      <c r="S423" s="18">
        <v>181</v>
      </c>
    </row>
    <row r="424" spans="1:20" x14ac:dyDescent="0.25">
      <c r="A424" s="17" t="s">
        <v>5320</v>
      </c>
      <c r="B424" s="17" t="s">
        <v>5321</v>
      </c>
      <c r="C424" s="17" t="s">
        <v>5181</v>
      </c>
      <c r="D424" s="18" t="s">
        <v>571</v>
      </c>
      <c r="E424" s="18">
        <f>VLOOKUP(M424,Revistas!$B$2:$H$63996,2,FALSE)</f>
        <v>3.8969999999999998</v>
      </c>
      <c r="F424" s="18" t="str">
        <f>VLOOKUP(M424,Revistas!$B$2:$H$63996,3,FALSE)</f>
        <v>Q1</v>
      </c>
      <c r="G424" s="18" t="str">
        <f>VLOOKUP(M424,Revistas!$B$2:$H$63996,4,FALSE)</f>
        <v>ORTHOPEDICS - SCIE;</v>
      </c>
      <c r="H424" s="18" t="str">
        <f>VLOOKUP(M424,Revistas!$B$2:$H$63996,5,FALSE)</f>
        <v>6 DE 76</v>
      </c>
      <c r="I424" s="18" t="str">
        <f>VLOOKUP(M424,Revistas!$B$2:$H$63996,6,FALSE)</f>
        <v>NO</v>
      </c>
      <c r="J424" s="18" t="s">
        <v>5322</v>
      </c>
      <c r="K424" s="18" t="s">
        <v>5323</v>
      </c>
      <c r="L424" s="18">
        <v>0</v>
      </c>
      <c r="M424" s="18" t="s">
        <v>5184</v>
      </c>
      <c r="N424" s="18" t="s">
        <v>62</v>
      </c>
      <c r="O424" s="18">
        <v>2017</v>
      </c>
      <c r="P424" s="18">
        <v>475</v>
      </c>
      <c r="Q424" s="18">
        <v>2</v>
      </c>
      <c r="R424" s="18">
        <v>495</v>
      </c>
      <c r="S424" s="18">
        <v>497</v>
      </c>
      <c r="T424" s="23">
        <v>28004292</v>
      </c>
    </row>
    <row r="425" spans="1:20" x14ac:dyDescent="0.25">
      <c r="A425" s="17" t="s">
        <v>271</v>
      </c>
      <c r="B425" s="17" t="s">
        <v>272</v>
      </c>
      <c r="C425" s="17" t="s">
        <v>273</v>
      </c>
      <c r="D425" s="18" t="s">
        <v>274</v>
      </c>
      <c r="E425" s="18">
        <f>VLOOKUP(M425,Revistas!$B$2:$H$63996,2,FALSE)</f>
        <v>0.95</v>
      </c>
      <c r="F425" s="18" t="str">
        <f>VLOOKUP(M425,Revistas!$B$2:$H$63996,3,FALSE)</f>
        <v>Q4</v>
      </c>
      <c r="G425" s="18" t="str">
        <f>VLOOKUP(M425,Revistas!$B$2:$H$63996,4,FALSE)</f>
        <v>CLINICAL NEUROLOGY - SCIE</v>
      </c>
      <c r="H425" s="18" t="str">
        <f>VLOOKUP(M425,Revistas!$B$2:$H$63996,5,FALSE)</f>
        <v>171/194</v>
      </c>
      <c r="I425" s="18" t="str">
        <f>VLOOKUP(M425,Revistas!$B$2:$H$63996,6,FALSE)</f>
        <v>NO</v>
      </c>
      <c r="J425" s="18" t="s">
        <v>275</v>
      </c>
      <c r="K425" s="18" t="s">
        <v>276</v>
      </c>
      <c r="L425" s="18">
        <v>0</v>
      </c>
      <c r="M425" s="18" t="s">
        <v>277</v>
      </c>
      <c r="N425" s="18" t="s">
        <v>278</v>
      </c>
      <c r="O425" s="18">
        <v>2017</v>
      </c>
      <c r="P425" s="18">
        <v>20</v>
      </c>
      <c r="Q425" s="18">
        <v>2</v>
      </c>
      <c r="R425" s="18">
        <v>164</v>
      </c>
      <c r="S425" s="18">
        <v>165</v>
      </c>
    </row>
    <row r="426" spans="1:20" x14ac:dyDescent="0.25">
      <c r="A426" s="17" t="s">
        <v>2028</v>
      </c>
      <c r="B426" s="17" t="s">
        <v>2029</v>
      </c>
      <c r="C426" s="17" t="s">
        <v>2030</v>
      </c>
      <c r="D426" s="18" t="s">
        <v>10</v>
      </c>
      <c r="E426" s="18">
        <f>VLOOKUP(M426,Revistas!$B$2:$H$63996,2,FALSE)</f>
        <v>4.7389999999999999</v>
      </c>
      <c r="F426" s="18" t="str">
        <f>VLOOKUP(M426,Revistas!$B$2:$H$63996,3,FALSE)</f>
        <v>Q1</v>
      </c>
      <c r="G426" s="18" t="str">
        <f>VLOOKUP(M426,Revistas!$B$2:$H$63996,4,FALSE)</f>
        <v>PHYSIOLOGY - SCIE;</v>
      </c>
      <c r="H426" s="18" t="str">
        <f>VLOOKUP(M426,Revistas!$B$2:$H$63996,5,FALSE)</f>
        <v>9 DE 84</v>
      </c>
      <c r="I426" s="18" t="str">
        <f>VLOOKUP(M426,Revistas!$B$2:$H$63996,6,FALSE)</f>
        <v>NO</v>
      </c>
      <c r="J426" s="18" t="s">
        <v>2031</v>
      </c>
      <c r="K426" s="18" t="s">
        <v>2032</v>
      </c>
      <c r="L426" s="18">
        <v>0</v>
      </c>
      <c r="M426" s="18" t="s">
        <v>2033</v>
      </c>
      <c r="N426" s="28">
        <v>37073</v>
      </c>
      <c r="O426" s="18">
        <v>2017</v>
      </c>
      <c r="P426" s="18">
        <v>595</v>
      </c>
      <c r="Q426" s="18">
        <v>13</v>
      </c>
      <c r="R426" s="18">
        <v>4227</v>
      </c>
      <c r="S426" s="18">
        <v>4243</v>
      </c>
      <c r="T426" s="23">
        <v>28374413</v>
      </c>
    </row>
    <row r="427" spans="1:20" x14ac:dyDescent="0.25">
      <c r="A427" s="17" t="s">
        <v>3510</v>
      </c>
      <c r="B427" s="17" t="s">
        <v>3511</v>
      </c>
      <c r="C427" s="17" t="s">
        <v>3512</v>
      </c>
      <c r="D427" s="18" t="s">
        <v>10</v>
      </c>
      <c r="E427" s="18" t="str">
        <f>VLOOKUP(M427,Revistas!$B$2:$H$63996,2,FALSE)</f>
        <v>NO TIENE</v>
      </c>
      <c r="F427" s="18" t="str">
        <f>VLOOKUP(M427,Revistas!$B$2:$H$63996,3,FALSE)</f>
        <v>NO TIENE</v>
      </c>
      <c r="G427" s="18" t="str">
        <f>VLOOKUP(M427,Revistas!$B$2:$H$63996,4,FALSE)</f>
        <v>NO TIENE</v>
      </c>
      <c r="H427" s="18" t="str">
        <f>VLOOKUP(M427,Revistas!$B$2:$H$63996,5,FALSE)</f>
        <v>NO TIENE</v>
      </c>
      <c r="I427" s="18" t="str">
        <f>VLOOKUP(M427,Revistas!$B$2:$H$63996,6,FALSE)</f>
        <v>NO</v>
      </c>
      <c r="J427" s="18" t="s">
        <v>3513</v>
      </c>
      <c r="K427" s="18" t="s">
        <v>3514</v>
      </c>
      <c r="L427" s="18">
        <v>0</v>
      </c>
      <c r="M427" s="18" t="s">
        <v>3515</v>
      </c>
      <c r="N427" s="18" t="s">
        <v>226</v>
      </c>
      <c r="O427" s="18">
        <v>2017</v>
      </c>
      <c r="P427" s="18">
        <v>30</v>
      </c>
      <c r="Q427" s="18">
        <v>2</v>
      </c>
      <c r="R427" s="18">
        <v>94</v>
      </c>
      <c r="S427" s="18">
        <v>96</v>
      </c>
    </row>
    <row r="428" spans="1:20" x14ac:dyDescent="0.25">
      <c r="A428" s="17" t="s">
        <v>4441</v>
      </c>
      <c r="B428" s="17" t="s">
        <v>4442</v>
      </c>
      <c r="C428" s="17" t="s">
        <v>4431</v>
      </c>
      <c r="D428" s="18" t="s">
        <v>10</v>
      </c>
      <c r="E428" s="18">
        <f>VLOOKUP(M428,Revistas!$B$2:$H$63996,2,FALSE)</f>
        <v>2.3530000000000002</v>
      </c>
      <c r="F428" s="18" t="str">
        <f>VLOOKUP(M428,Revistas!$B$2:$H$63996,3,FALSE)</f>
        <v>Q3</v>
      </c>
      <c r="G428" s="18" t="str">
        <f>VLOOKUP(M428,Revistas!$B$2:$H$63996,4,FALSE)</f>
        <v>ONCOLOGY</v>
      </c>
      <c r="H428" s="18" t="str">
        <f>VLOOKUP(M428,Revistas!$B$2:$H$63996,5,FALSE)</f>
        <v>141/217</v>
      </c>
      <c r="I428" s="18" t="str">
        <f>VLOOKUP(M428,Revistas!$B$2:$H$63996,6,FALSE)</f>
        <v>NO</v>
      </c>
      <c r="J428" s="18" t="s">
        <v>4443</v>
      </c>
      <c r="K428" s="18" t="s">
        <v>4444</v>
      </c>
      <c r="L428" s="18">
        <v>0</v>
      </c>
      <c r="M428" s="18" t="s">
        <v>4434</v>
      </c>
      <c r="N428" s="18" t="s">
        <v>250</v>
      </c>
      <c r="O428" s="18">
        <v>2017</v>
      </c>
      <c r="P428" s="18">
        <v>19</v>
      </c>
      <c r="Q428" s="18">
        <v>5</v>
      </c>
      <c r="R428" s="18">
        <v>616</v>
      </c>
      <c r="S428" s="18">
        <v>624</v>
      </c>
      <c r="T428" s="23">
        <v>27853985</v>
      </c>
    </row>
    <row r="429" spans="1:20" x14ac:dyDescent="0.25">
      <c r="A429" s="17" t="s">
        <v>3091</v>
      </c>
      <c r="B429" s="17" t="s">
        <v>3092</v>
      </c>
      <c r="C429" s="17" t="s">
        <v>2320</v>
      </c>
      <c r="D429" s="18" t="s">
        <v>10</v>
      </c>
      <c r="E429" s="18">
        <f>VLOOKUP(M429,Revistas!$B$2:$H$63996,2,FALSE)</f>
        <v>1.1830000000000001</v>
      </c>
      <c r="F429" s="18" t="str">
        <f>VLOOKUP(M429,Revistas!$B$2:$H$63996,3,FALSE)</f>
        <v>Q4</v>
      </c>
      <c r="G429" s="18" t="str">
        <f>VLOOKUP(M429,Revistas!$B$2:$H$63996,4,FALSE)</f>
        <v>UROLOGY &amp; NEPHROLOGY - SCIE</v>
      </c>
      <c r="H429" s="18" t="str">
        <f>VLOOKUP(M429,Revistas!$B$2:$H$63996,5,FALSE)</f>
        <v>59/76</v>
      </c>
      <c r="I429" s="18" t="str">
        <f>VLOOKUP(M429,Revistas!$B$2:$H$63996,6,FALSE)</f>
        <v>NO</v>
      </c>
      <c r="J429" s="18" t="s">
        <v>3093</v>
      </c>
      <c r="K429" s="18" t="s">
        <v>3094</v>
      </c>
      <c r="L429" s="18">
        <v>0</v>
      </c>
      <c r="M429" s="18" t="s">
        <v>2323</v>
      </c>
      <c r="N429" s="18" t="s">
        <v>295</v>
      </c>
      <c r="O429" s="18">
        <v>2017</v>
      </c>
      <c r="P429" s="18">
        <v>37</v>
      </c>
      <c r="Q429" s="18">
        <v>2</v>
      </c>
      <c r="R429" s="18">
        <v>138</v>
      </c>
      <c r="S429" s="18">
        <v>148</v>
      </c>
      <c r="T429" s="23">
        <v>28277301</v>
      </c>
    </row>
    <row r="430" spans="1:20" x14ac:dyDescent="0.25">
      <c r="A430" s="17" t="s">
        <v>3087</v>
      </c>
      <c r="B430" s="17" t="s">
        <v>3088</v>
      </c>
      <c r="C430" s="17" t="s">
        <v>570</v>
      </c>
      <c r="D430" s="18" t="s">
        <v>210</v>
      </c>
      <c r="E430" s="18">
        <f>VLOOKUP(M430,Revistas!$B$2:$H$63996,2,FALSE)</f>
        <v>5.1680000000000001</v>
      </c>
      <c r="F430" s="18" t="str">
        <f>VLOOKUP(M430,Revistas!$B$2:$H$63996,3,FALSE)</f>
        <v>Q1</v>
      </c>
      <c r="G430" s="18" t="str">
        <f>VLOOKUP(M430,Revistas!$B$2:$H$63996,4,FALSE)</f>
        <v>ONCOLOGY</v>
      </c>
      <c r="H430" s="18" t="str">
        <f>VLOOKUP(M430,Revistas!$B$2:$H$63996,5,FALSE)</f>
        <v>44/217</v>
      </c>
      <c r="I430" s="18" t="str">
        <f>VLOOKUP(M430,Revistas!$B$2:$H$63996,6,FALSE)</f>
        <v>NO</v>
      </c>
      <c r="J430" s="18" t="s">
        <v>3089</v>
      </c>
      <c r="K430" s="18" t="s">
        <v>3090</v>
      </c>
      <c r="L430" s="18">
        <v>5</v>
      </c>
      <c r="M430" s="18" t="s">
        <v>574</v>
      </c>
      <c r="N430" s="28">
        <v>41699</v>
      </c>
      <c r="O430" s="18">
        <v>2017</v>
      </c>
      <c r="P430" s="18">
        <v>8</v>
      </c>
      <c r="Q430" s="18">
        <v>11</v>
      </c>
      <c r="R430" s="18">
        <v>18456</v>
      </c>
      <c r="S430" s="18">
        <v>18485</v>
      </c>
      <c r="T430" s="23">
        <v>28060743</v>
      </c>
    </row>
    <row r="431" spans="1:20" x14ac:dyDescent="0.25">
      <c r="A431" s="17" t="s">
        <v>474</v>
      </c>
      <c r="B431" s="17" t="s">
        <v>475</v>
      </c>
      <c r="C431" s="17" t="s">
        <v>476</v>
      </c>
      <c r="D431" s="18" t="s">
        <v>26</v>
      </c>
      <c r="E431" s="18">
        <f>VLOOKUP(M431,Revistas!$B$2:$H$63996,2,FALSE)</f>
        <v>5.6059999999999999</v>
      </c>
      <c r="F431" s="18" t="str">
        <f>VLOOKUP(M431,Revistas!$B$2:$H$63996,3,FALSE)</f>
        <v>Q1</v>
      </c>
      <c r="G431" s="18" t="str">
        <f>VLOOKUP(M431,Revistas!$B$2:$H$63996,4,FALSE)</f>
        <v>ENDOCRINOLOGY &amp; METABOLISM - SCIE;</v>
      </c>
      <c r="H431" s="18" t="str">
        <f>VLOOKUP(M431,Revistas!$B$2:$H$63996,5,FALSE)</f>
        <v>17/138</v>
      </c>
      <c r="I431" s="18" t="str">
        <f>VLOOKUP(M431,Revistas!$B$2:$H$63996,6,FALSE)</f>
        <v>NO</v>
      </c>
      <c r="J431" s="18" t="s">
        <v>477</v>
      </c>
      <c r="K431" s="18"/>
      <c r="L431" s="18">
        <v>0</v>
      </c>
      <c r="M431" s="18" t="s">
        <v>478</v>
      </c>
      <c r="N431" s="18" t="s">
        <v>29</v>
      </c>
      <c r="O431" s="18">
        <v>2017</v>
      </c>
      <c r="P431" s="18">
        <v>108</v>
      </c>
      <c r="Q431" s="18"/>
      <c r="R431" s="18" t="s">
        <v>479</v>
      </c>
      <c r="S431" s="18" t="s">
        <v>479</v>
      </c>
    </row>
    <row r="432" spans="1:20" x14ac:dyDescent="0.25">
      <c r="A432" s="17" t="s">
        <v>1290</v>
      </c>
      <c r="B432" s="17" t="s">
        <v>1291</v>
      </c>
      <c r="C432" s="17" t="s">
        <v>1287</v>
      </c>
      <c r="D432" s="18" t="s">
        <v>26</v>
      </c>
      <c r="E432" s="18">
        <f>VLOOKUP(M432,Revistas!$B$2:$H$63996,2,FALSE)</f>
        <v>3.1760000000000002</v>
      </c>
      <c r="F432" s="18" t="str">
        <f>VLOOKUP(M432,Revistas!$B$2:$H$63996,3,FALSE)</f>
        <v>Q2</v>
      </c>
      <c r="G432" s="18" t="str">
        <f>VLOOKUP(M432,Revistas!$B$2:$H$63996,4,FALSE)</f>
        <v>PHARMACOLOGY &amp; PHARMACY - SCIE;</v>
      </c>
      <c r="H432" s="18" t="str">
        <f>VLOOKUP(M432,Revistas!$B$2:$H$63996,5,FALSE)</f>
        <v>75/257</v>
      </c>
      <c r="I432" s="18" t="str">
        <f>VLOOKUP(M432,Revistas!$B$2:$H$63996,6,FALSE)</f>
        <v>NO</v>
      </c>
      <c r="J432" s="18" t="s">
        <v>1292</v>
      </c>
      <c r="K432" s="18"/>
      <c r="L432" s="18">
        <v>0</v>
      </c>
      <c r="M432" s="18" t="s">
        <v>1289</v>
      </c>
      <c r="N432" s="18" t="s">
        <v>199</v>
      </c>
      <c r="O432" s="18">
        <v>2017</v>
      </c>
      <c r="P432" s="18">
        <v>121</v>
      </c>
      <c r="Q432" s="18"/>
      <c r="R432" s="18">
        <v>50</v>
      </c>
      <c r="S432" s="18">
        <v>50</v>
      </c>
    </row>
    <row r="433" spans="1:40" x14ac:dyDescent="0.25">
      <c r="A433" s="17" t="s">
        <v>50</v>
      </c>
      <c r="B433" s="17" t="s">
        <v>51</v>
      </c>
      <c r="C433" s="17" t="s">
        <v>52</v>
      </c>
      <c r="D433" s="18" t="s">
        <v>10</v>
      </c>
      <c r="E433" s="18">
        <f>VLOOKUP(M433,Revistas!$B$2:$H$63996,2,FALSE)</f>
        <v>3.206</v>
      </c>
      <c r="F433" s="18" t="str">
        <f>VLOOKUP(M433,Revistas!$B$2:$H$63996,3,FALSE)</f>
        <v>Q2</v>
      </c>
      <c r="G433" s="18" t="str">
        <f>VLOOKUP(M433,Revistas!$B$2:$H$63996,4,FALSE)</f>
        <v>NEUROSCIENCES - SCIE;</v>
      </c>
      <c r="H433" s="18" t="str">
        <f>VLOOKUP(M433,Revistas!$B$2:$H$63996,5,FALSE)</f>
        <v>108/259</v>
      </c>
      <c r="I433" s="18" t="str">
        <f>VLOOKUP(M433,Revistas!$B$2:$H$63996,6,FALSE)</f>
        <v>NO</v>
      </c>
      <c r="J433" s="18" t="s">
        <v>53</v>
      </c>
      <c r="K433" s="18" t="s">
        <v>54</v>
      </c>
      <c r="L433" s="18">
        <v>0</v>
      </c>
      <c r="M433" s="18" t="s">
        <v>55</v>
      </c>
      <c r="N433" s="18" t="s">
        <v>35</v>
      </c>
      <c r="O433" s="18">
        <v>2017</v>
      </c>
      <c r="P433" s="18">
        <v>23</v>
      </c>
      <c r="Q433" s="18">
        <v>2</v>
      </c>
      <c r="R433" s="18">
        <v>304</v>
      </c>
      <c r="S433" s="18">
        <v>312</v>
      </c>
    </row>
    <row r="434" spans="1:40" x14ac:dyDescent="0.25">
      <c r="A434" s="17" t="s">
        <v>4429</v>
      </c>
      <c r="B434" s="17" t="s">
        <v>4430</v>
      </c>
      <c r="C434" s="17" t="s">
        <v>4431</v>
      </c>
      <c r="D434" s="18" t="s">
        <v>10</v>
      </c>
      <c r="E434" s="18">
        <f>VLOOKUP(M434,Revistas!$B$2:$H$63996,2,FALSE)</f>
        <v>2.3530000000000002</v>
      </c>
      <c r="F434" s="18" t="str">
        <f>VLOOKUP(M434,Revistas!$B$2:$H$63996,3,FALSE)</f>
        <v>Q3</v>
      </c>
      <c r="G434" s="18" t="str">
        <f>VLOOKUP(M434,Revistas!$B$2:$H$63996,4,FALSE)</f>
        <v>ONCOLOGY</v>
      </c>
      <c r="H434" s="18" t="str">
        <f>VLOOKUP(M434,Revistas!$B$2:$H$63996,5,FALSE)</f>
        <v>141/217</v>
      </c>
      <c r="I434" s="18" t="str">
        <f>VLOOKUP(M434,Revistas!$B$2:$H$63996,6,FALSE)</f>
        <v>NO</v>
      </c>
      <c r="J434" s="18" t="s">
        <v>4432</v>
      </c>
      <c r="K434" s="18" t="s">
        <v>4433</v>
      </c>
      <c r="L434" s="18">
        <v>0</v>
      </c>
      <c r="M434" s="18" t="s">
        <v>4434</v>
      </c>
      <c r="N434" s="18" t="s">
        <v>226</v>
      </c>
      <c r="O434" s="18">
        <v>2017</v>
      </c>
      <c r="P434" s="18">
        <v>19</v>
      </c>
      <c r="Q434" s="18">
        <v>6</v>
      </c>
      <c r="R434" s="18">
        <v>761</v>
      </c>
      <c r="S434" s="18">
        <v>768</v>
      </c>
      <c r="T434" s="23">
        <v>28054320</v>
      </c>
    </row>
    <row r="435" spans="1:40" x14ac:dyDescent="0.25">
      <c r="A435" s="17" t="s">
        <v>4652</v>
      </c>
      <c r="B435" s="17" t="s">
        <v>4653</v>
      </c>
      <c r="C435" s="17" t="s">
        <v>4648</v>
      </c>
      <c r="D435" s="18" t="s">
        <v>10</v>
      </c>
      <c r="E435" s="18" t="str">
        <f>VLOOKUP(M435,Revistas!$B$2:$H$63996,2,FALSE)</f>
        <v>NO TIENE</v>
      </c>
      <c r="F435" s="18" t="str">
        <f>VLOOKUP(M435,Revistas!$B$2:$H$63996,3,FALSE)</f>
        <v>NO TIENE</v>
      </c>
      <c r="G435" s="18" t="str">
        <f>VLOOKUP(M435,Revistas!$B$2:$H$63996,4,FALSE)</f>
        <v>NO TIENE</v>
      </c>
      <c r="H435" s="18" t="str">
        <f>VLOOKUP(M435,Revistas!$B$2:$H$63996,5,FALSE)</f>
        <v>NO TIENE</v>
      </c>
      <c r="I435" s="18" t="str">
        <f>VLOOKUP(M435,Revistas!$B$2:$H$63996,6,FALSE)</f>
        <v>NO</v>
      </c>
      <c r="J435" s="18" t="s">
        <v>4654</v>
      </c>
      <c r="K435" s="18" t="s">
        <v>4655</v>
      </c>
      <c r="L435" s="18">
        <v>0</v>
      </c>
      <c r="M435" s="18" t="s">
        <v>4651</v>
      </c>
      <c r="N435" s="18" t="s">
        <v>129</v>
      </c>
      <c r="O435" s="18">
        <v>2017</v>
      </c>
      <c r="P435" s="18">
        <v>5</v>
      </c>
      <c r="Q435" s="18">
        <v>19</v>
      </c>
      <c r="R435" s="18"/>
      <c r="S435" s="18">
        <v>390</v>
      </c>
    </row>
    <row r="436" spans="1:40" x14ac:dyDescent="0.25">
      <c r="A436" s="17" t="s">
        <v>4523</v>
      </c>
      <c r="B436" s="17" t="s">
        <v>4524</v>
      </c>
      <c r="C436" s="17" t="s">
        <v>3847</v>
      </c>
      <c r="D436" s="18" t="s">
        <v>26</v>
      </c>
      <c r="E436" s="18">
        <f>VLOOKUP(M436,Revistas!$B$2:$H$63996,2,FALSE)</f>
        <v>11.855</v>
      </c>
      <c r="F436" s="18" t="str">
        <f>VLOOKUP(M436,Revistas!$B$2:$H$63996,3,FALSE)</f>
        <v>Q1</v>
      </c>
      <c r="G436" s="18" t="str">
        <f>VLOOKUP(M436,Revistas!$B$2:$H$63996,4,FALSE)</f>
        <v>ONCOLOGY</v>
      </c>
      <c r="H436" s="18" t="str">
        <f>VLOOKUP(M436,Revistas!$B$2:$H$63996,5,FALSE)</f>
        <v>10/217</v>
      </c>
      <c r="I436" s="18" t="str">
        <f>VLOOKUP(M436,Revistas!$B$2:$H$63996,6,FALSE)</f>
        <v>SI</v>
      </c>
      <c r="J436" s="18" t="s">
        <v>4525</v>
      </c>
      <c r="K436" s="18"/>
      <c r="L436" s="18">
        <v>0</v>
      </c>
      <c r="M436" s="18" t="s">
        <v>3849</v>
      </c>
      <c r="N436" s="18" t="s">
        <v>154</v>
      </c>
      <c r="O436" s="18">
        <v>2017</v>
      </c>
      <c r="P436" s="18">
        <v>28</v>
      </c>
      <c r="Q436" s="18"/>
      <c r="R436" s="18"/>
      <c r="S436" s="18"/>
    </row>
    <row r="437" spans="1:40" x14ac:dyDescent="0.25">
      <c r="A437" s="17" t="s">
        <v>3465</v>
      </c>
      <c r="B437" s="17" t="s">
        <v>3466</v>
      </c>
      <c r="C437" s="17" t="s">
        <v>2326</v>
      </c>
      <c r="D437" s="18" t="s">
        <v>26</v>
      </c>
      <c r="E437" s="18">
        <f>VLOOKUP(M437,Revistas!$B$2:$H$63996,2,FALSE)</f>
        <v>7.3609999999999998</v>
      </c>
      <c r="F437" s="18" t="str">
        <f>VLOOKUP(M437,Revistas!$B$2:$H$63996,3,FALSE)</f>
        <v>Q1</v>
      </c>
      <c r="G437" s="18" t="str">
        <f>VLOOKUP(M437,Revistas!$B$2:$H$63996,4,FALSE)</f>
        <v>ALLERGY - SCIE;</v>
      </c>
      <c r="H437" s="18" t="str">
        <f>VLOOKUP(M437,Revistas!$B$2:$H$63996,5,FALSE)</f>
        <v>2 DE 26</v>
      </c>
      <c r="I437" s="18" t="str">
        <f>VLOOKUP(M437,Revistas!$B$2:$H$63996,6,FALSE)</f>
        <v>SI</v>
      </c>
      <c r="J437" s="18" t="s">
        <v>3467</v>
      </c>
      <c r="K437" s="18"/>
      <c r="L437" s="18">
        <v>0</v>
      </c>
      <c r="M437" s="18" t="s">
        <v>2328</v>
      </c>
      <c r="N437" s="18" t="s">
        <v>199</v>
      </c>
      <c r="O437" s="18">
        <v>2017</v>
      </c>
      <c r="P437" s="18">
        <v>72</v>
      </c>
      <c r="Q437" s="18"/>
      <c r="R437" s="18">
        <v>538</v>
      </c>
      <c r="S437" s="18">
        <v>538</v>
      </c>
    </row>
    <row r="438" spans="1:40" x14ac:dyDescent="0.25">
      <c r="A438" s="17" t="s">
        <v>3638</v>
      </c>
      <c r="B438" s="17" t="s">
        <v>3639</v>
      </c>
      <c r="C438" s="17" t="s">
        <v>3624</v>
      </c>
      <c r="D438" s="18" t="s">
        <v>10</v>
      </c>
      <c r="E438" s="18">
        <f>VLOOKUP(M438,Revistas!$B$2:$H$63996,2,FALSE)</f>
        <v>3.0939999999999999</v>
      </c>
      <c r="F438" s="18" t="str">
        <f>VLOOKUP(M438,Revistas!$B$2:$H$63996,3,FALSE)</f>
        <v>Q2</v>
      </c>
      <c r="G438" s="18" t="str">
        <f>VLOOKUP(M438,Revistas!$B$2:$H$63996,4,FALSE)</f>
        <v>IMMUNOLOGY</v>
      </c>
      <c r="H438" s="18" t="str">
        <f>VLOOKUP(M438,Revistas!$B$2:$H$63996,5,FALSE)</f>
        <v>74/150</v>
      </c>
      <c r="I438" s="18" t="str">
        <f>VLOOKUP(M438,Revistas!$B$2:$H$63996,6,FALSE)</f>
        <v>NO</v>
      </c>
      <c r="J438" s="18" t="s">
        <v>3640</v>
      </c>
      <c r="K438" s="18" t="s">
        <v>3641</v>
      </c>
      <c r="L438" s="18">
        <v>0</v>
      </c>
      <c r="M438" s="18" t="s">
        <v>3627</v>
      </c>
      <c r="N438" s="18"/>
      <c r="O438" s="18">
        <v>2017</v>
      </c>
      <c r="P438" s="18">
        <v>27</v>
      </c>
      <c r="Q438" s="18">
        <v>2</v>
      </c>
      <c r="R438" s="18">
        <v>136</v>
      </c>
      <c r="S438" s="18">
        <v>137</v>
      </c>
      <c r="T438" s="23">
        <v>28398203</v>
      </c>
    </row>
    <row r="439" spans="1:40" x14ac:dyDescent="0.25">
      <c r="A439" s="17" t="s">
        <v>2308</v>
      </c>
      <c r="B439" s="17" t="s">
        <v>2309</v>
      </c>
      <c r="C439" s="17" t="s">
        <v>2310</v>
      </c>
      <c r="D439" s="18" t="s">
        <v>10</v>
      </c>
      <c r="E439" s="18">
        <f>VLOOKUP(M439,Revistas!$B$2:$H$63996,2,FALSE)</f>
        <v>6.2869999999999999</v>
      </c>
      <c r="F439" s="18" t="str">
        <f>VLOOKUP(M439,Revistas!$B$2:$H$63996,3,FALSE)</f>
        <v>Q1</v>
      </c>
      <c r="G439" s="18" t="str">
        <f>VLOOKUP(M439,Revistas!$B$2:$H$63996,4,FALSE)</f>
        <v>DERMATOLOGY - SCIE</v>
      </c>
      <c r="H439" s="18" t="str">
        <f>VLOOKUP(M439,Revistas!$B$2:$H$63996,5,FALSE)</f>
        <v>2 DE 63</v>
      </c>
      <c r="I439" s="18" t="str">
        <f>VLOOKUP(M439,Revistas!$B$2:$H$63996,6,FALSE)</f>
        <v>SI</v>
      </c>
      <c r="J439" s="18" t="s">
        <v>2311</v>
      </c>
      <c r="K439" s="18" t="s">
        <v>2312</v>
      </c>
      <c r="L439" s="18">
        <v>1</v>
      </c>
      <c r="M439" s="18" t="s">
        <v>2313</v>
      </c>
      <c r="N439" s="18" t="s">
        <v>129</v>
      </c>
      <c r="O439" s="18">
        <v>2017</v>
      </c>
      <c r="P439" s="18">
        <v>137</v>
      </c>
      <c r="Q439" s="18">
        <v>10</v>
      </c>
      <c r="R439" s="18">
        <v>2092</v>
      </c>
      <c r="S439" s="18">
        <v>2100</v>
      </c>
      <c r="T439" s="23">
        <v>28634032</v>
      </c>
    </row>
    <row r="440" spans="1:40" x14ac:dyDescent="0.25">
      <c r="A440" s="17" t="s">
        <v>5431</v>
      </c>
      <c r="B440" s="17" t="s">
        <v>5432</v>
      </c>
      <c r="C440" s="17" t="s">
        <v>2795</v>
      </c>
      <c r="D440" s="18" t="s">
        <v>10</v>
      </c>
      <c r="E440" s="18">
        <f>VLOOKUP(M440,Revistas!$B$2:$H$63996,2,FALSE)</f>
        <v>0.747</v>
      </c>
      <c r="F440" s="18" t="str">
        <f>VLOOKUP(M440,Revistas!$B$2:$H$63996,3,FALSE)</f>
        <v>Q4</v>
      </c>
      <c r="G440" s="18" t="str">
        <f>VLOOKUP(M440,Revistas!$B$2:$H$63996,4,FALSE)</f>
        <v>NUTRITION &amp; DIETETICS</v>
      </c>
      <c r="H440" s="18" t="str">
        <f>VLOOKUP(M440,Revistas!$B$2:$H$63996,5,FALSE)</f>
        <v>68/81</v>
      </c>
      <c r="I440" s="18" t="str">
        <f>VLOOKUP(M440,Revistas!$B$2:$H$63996,6,FALSE)</f>
        <v>NO</v>
      </c>
      <c r="J440" s="18" t="s">
        <v>5433</v>
      </c>
      <c r="K440" s="18" t="s">
        <v>5434</v>
      </c>
      <c r="L440" s="18">
        <v>0</v>
      </c>
      <c r="M440" s="18" t="s">
        <v>2798</v>
      </c>
      <c r="N440" s="18" t="s">
        <v>768</v>
      </c>
      <c r="O440" s="18">
        <v>2017</v>
      </c>
      <c r="P440" s="18">
        <v>34</v>
      </c>
      <c r="Q440" s="18">
        <v>3</v>
      </c>
      <c r="R440" s="18">
        <v>578</v>
      </c>
      <c r="S440" s="18">
        <v>583</v>
      </c>
      <c r="T440" s="23">
        <v>28627192</v>
      </c>
    </row>
    <row r="441" spans="1:40" x14ac:dyDescent="0.25">
      <c r="A441" s="17" t="s">
        <v>1187</v>
      </c>
      <c r="B441" s="17" t="s">
        <v>1188</v>
      </c>
      <c r="C441" s="17" t="s">
        <v>1189</v>
      </c>
      <c r="D441" s="18" t="s">
        <v>10</v>
      </c>
      <c r="E441" s="18">
        <f>VLOOKUP(M441,Revistas!$B$2:$H$63996,2,FALSE)</f>
        <v>5.67</v>
      </c>
      <c r="F441" s="18" t="str">
        <f>VLOOKUP(M441,Revistas!$B$2:$H$63996,3,FALSE)</f>
        <v>Q1</v>
      </c>
      <c r="G441" s="18" t="str">
        <f>VLOOKUP(M441,Revistas!$B$2:$H$63996,4,FALSE)</f>
        <v>HEMATOLOGY</v>
      </c>
      <c r="H441" s="18" t="str">
        <f>VLOOKUP(M441,Revistas!$B$2:$H$63996,5,FALSE)</f>
        <v>10 DE 70</v>
      </c>
      <c r="I441" s="18" t="str">
        <f>VLOOKUP(M441,Revistas!$B$2:$H$63996,6,FALSE)</f>
        <v>NO</v>
      </c>
      <c r="J441" s="18" t="s">
        <v>1190</v>
      </c>
      <c r="K441" s="18" t="s">
        <v>1191</v>
      </c>
      <c r="L441" s="18">
        <v>0</v>
      </c>
      <c r="M441" s="18" t="s">
        <v>1192</v>
      </c>
      <c r="N441" s="18" t="s">
        <v>154</v>
      </c>
      <c r="O441" s="18">
        <v>2017</v>
      </c>
      <c r="P441" s="18">
        <v>178</v>
      </c>
      <c r="Q441" s="18">
        <v>6</v>
      </c>
      <c r="R441" s="18">
        <v>959</v>
      </c>
      <c r="S441" s="18">
        <v>970</v>
      </c>
      <c r="T441" s="23">
        <v>28573819</v>
      </c>
    </row>
    <row r="442" spans="1:40" x14ac:dyDescent="0.25">
      <c r="A442" s="17" t="s">
        <v>1181</v>
      </c>
      <c r="B442" s="17" t="s">
        <v>1182</v>
      </c>
      <c r="C442" s="17" t="s">
        <v>1183</v>
      </c>
      <c r="D442" s="18" t="s">
        <v>10</v>
      </c>
      <c r="E442" s="18">
        <f>VLOOKUP(M442,Revistas!$B$2:$H$63996,2,FALSE)</f>
        <v>1.61</v>
      </c>
      <c r="F442" s="18" t="str">
        <f>VLOOKUP(M442,Revistas!$B$2:$H$63996,3,FALSE)</f>
        <v>Q4</v>
      </c>
      <c r="G442" s="18" t="str">
        <f>VLOOKUP(M442,Revistas!$B$2:$H$63996,4,FALSE)</f>
        <v>HEMATOLOGY - SCIE</v>
      </c>
      <c r="H442" s="18" t="str">
        <f>VLOOKUP(M442,Revistas!$B$2:$H$63996,5,FALSE)</f>
        <v>53/70</v>
      </c>
      <c r="I442" s="18" t="str">
        <f>VLOOKUP(M442,Revistas!$B$2:$H$63996,6,FALSE)</f>
        <v>NO</v>
      </c>
      <c r="J442" s="18" t="s">
        <v>1184</v>
      </c>
      <c r="K442" s="18" t="s">
        <v>1185</v>
      </c>
      <c r="L442" s="18">
        <v>0</v>
      </c>
      <c r="M442" s="18" t="s">
        <v>1186</v>
      </c>
      <c r="N442" s="18" t="s">
        <v>129</v>
      </c>
      <c r="O442" s="18">
        <v>2017</v>
      </c>
      <c r="P442" s="18">
        <v>106</v>
      </c>
      <c r="Q442" s="18">
        <v>4</v>
      </c>
      <c r="R442" s="18">
        <v>508</v>
      </c>
      <c r="S442" s="18">
        <v>516</v>
      </c>
      <c r="T442" s="23">
        <v>28667351</v>
      </c>
    </row>
    <row r="443" spans="1:40" x14ac:dyDescent="0.25">
      <c r="A443" s="17" t="s">
        <v>3574</v>
      </c>
      <c r="B443" s="17" t="s">
        <v>3575</v>
      </c>
      <c r="C443" s="17" t="s">
        <v>3576</v>
      </c>
      <c r="D443" s="18" t="s">
        <v>10</v>
      </c>
      <c r="E443" s="18">
        <f>VLOOKUP(M443,Revistas!$B$2:$H$63996,2,FALSE)</f>
        <v>1.4390000000000001</v>
      </c>
      <c r="F443" s="18" t="str">
        <f>VLOOKUP(M443,Revistas!$B$2:$H$63996,3,FALSE)</f>
        <v>Q4</v>
      </c>
      <c r="G443" s="18" t="str">
        <f>VLOOKUP(M443,Revistas!$B$2:$H$63996,4,FALSE)</f>
        <v>IMMUNOLOGY - SCIE;</v>
      </c>
      <c r="H443" s="18" t="str">
        <f>VLOOKUP(M443,Revistas!$B$2:$H$63996,5,FALSE)</f>
        <v>132/150</v>
      </c>
      <c r="I443" s="18" t="str">
        <f>VLOOKUP(M443,Revistas!$B$2:$H$63996,6,FALSE)</f>
        <v>NO</v>
      </c>
      <c r="J443" s="18" t="s">
        <v>3577</v>
      </c>
      <c r="K443" s="18" t="s">
        <v>3578</v>
      </c>
      <c r="L443" s="18">
        <v>0</v>
      </c>
      <c r="M443" s="18" t="s">
        <v>3579</v>
      </c>
      <c r="N443" s="18" t="s">
        <v>295</v>
      </c>
      <c r="O443" s="18">
        <v>2017</v>
      </c>
      <c r="P443" s="18">
        <v>45</v>
      </c>
      <c r="Q443" s="18">
        <v>2</v>
      </c>
      <c r="R443" s="18">
        <v>121</v>
      </c>
      <c r="S443" s="18">
        <v>126</v>
      </c>
      <c r="T443" s="23">
        <v>27477032</v>
      </c>
    </row>
    <row r="444" spans="1:40" x14ac:dyDescent="0.25">
      <c r="A444" s="17" t="s">
        <v>3328</v>
      </c>
      <c r="B444" s="17" t="s">
        <v>3329</v>
      </c>
      <c r="C444" s="17" t="s">
        <v>3330</v>
      </c>
      <c r="D444" s="18" t="s">
        <v>274</v>
      </c>
      <c r="E444" s="18" t="str">
        <f>VLOOKUP(M444,Revistas!$B$2:$H$63996,2,FALSE)</f>
        <v>NO TIENE</v>
      </c>
      <c r="F444" s="18" t="str">
        <f>VLOOKUP(M444,Revistas!$B$2:$H$63996,3,FALSE)</f>
        <v>NO TIENE</v>
      </c>
      <c r="G444" s="18" t="str">
        <f>VLOOKUP(M444,Revistas!$B$2:$H$63996,4,FALSE)</f>
        <v>NO TIENE</v>
      </c>
      <c r="H444" s="18" t="str">
        <f>VLOOKUP(M444,Revistas!$B$2:$H$63996,5,FALSE)</f>
        <v>NO TIENE</v>
      </c>
      <c r="I444" s="18" t="str">
        <f>VLOOKUP(M444,Revistas!$B$2:$H$63996,6,FALSE)</f>
        <v>NO</v>
      </c>
      <c r="J444" s="18" t="s">
        <v>3331</v>
      </c>
      <c r="K444" s="18"/>
      <c r="L444" s="18" t="s">
        <v>586</v>
      </c>
      <c r="M444" s="18" t="s">
        <v>1642</v>
      </c>
      <c r="N444" s="18" t="s">
        <v>3332</v>
      </c>
      <c r="O444" s="18">
        <v>2017</v>
      </c>
      <c r="P444" s="18">
        <v>52</v>
      </c>
      <c r="Q444" s="18">
        <v>5</v>
      </c>
      <c r="R444" s="18" t="s">
        <v>3333</v>
      </c>
      <c r="S444" s="18"/>
    </row>
    <row r="445" spans="1:40" x14ac:dyDescent="0.25">
      <c r="A445" s="17" t="s">
        <v>2014</v>
      </c>
      <c r="B445" s="17" t="s">
        <v>2015</v>
      </c>
      <c r="C445" s="17" t="s">
        <v>694</v>
      </c>
      <c r="D445" s="18" t="s">
        <v>26</v>
      </c>
      <c r="E445" s="18">
        <f>VLOOKUP(M445,Revistas!$B$2:$H$63996,2,FALSE)</f>
        <v>4.2389999999999999</v>
      </c>
      <c r="F445" s="18" t="str">
        <f>VLOOKUP(M445,Revistas!$B$2:$H$63996,3,FALSE)</f>
        <v>Q1</v>
      </c>
      <c r="G445" s="18" t="str">
        <f>VLOOKUP(M445,Revistas!$B$2:$H$63996,4,FALSE)</f>
        <v>PERIPHERAL VASCULAR DISEASE - SCIE;</v>
      </c>
      <c r="H445" s="18" t="str">
        <f>VLOOKUP(M445,Revistas!$B$2:$H$63996,5,FALSE)</f>
        <v>10 DE 63</v>
      </c>
      <c r="I445" s="18" t="str">
        <f>VLOOKUP(M445,Revistas!$B$2:$H$63996,6,FALSE)</f>
        <v>NO</v>
      </c>
      <c r="J445" s="18" t="s">
        <v>2016</v>
      </c>
      <c r="K445" s="18"/>
      <c r="L445" s="18">
        <v>0</v>
      </c>
      <c r="M445" s="18" t="s">
        <v>696</v>
      </c>
      <c r="N445" s="18" t="s">
        <v>199</v>
      </c>
      <c r="O445" s="18">
        <v>2017</v>
      </c>
      <c r="P445" s="18">
        <v>263</v>
      </c>
      <c r="Q445" s="18"/>
      <c r="R445" s="18" t="s">
        <v>2017</v>
      </c>
      <c r="S445" s="18" t="s">
        <v>2017</v>
      </c>
    </row>
    <row r="446" spans="1:40" x14ac:dyDescent="0.25">
      <c r="A446" s="17" t="s">
        <v>82</v>
      </c>
      <c r="B446" s="17" t="s">
        <v>83</v>
      </c>
      <c r="C446" s="17" t="s">
        <v>84</v>
      </c>
      <c r="D446" s="18" t="s">
        <v>10</v>
      </c>
      <c r="E446" s="18">
        <f>VLOOKUP(M446,Revistas!$B$2:$H$63996,2,FALSE)</f>
        <v>3.0870000000000002</v>
      </c>
      <c r="F446" s="18" t="str">
        <f>VLOOKUP(M446,Revistas!$B$2:$H$63996,3,FALSE)</f>
        <v>Q2</v>
      </c>
      <c r="G446" s="18" t="str">
        <f>VLOOKUP(M446,Revistas!$B$2:$H$63996,4,FALSE)</f>
        <v>CLINICAL NEUROLOGY - SCIE</v>
      </c>
      <c r="H446" s="18" t="str">
        <f>VLOOKUP(M446,Revistas!$B$2:$H$63996,5,FALSE)</f>
        <v>67/194</v>
      </c>
      <c r="I446" s="18" t="str">
        <f>VLOOKUP(M446,Revistas!$B$2:$H$63996,6,FALSE)</f>
        <v>NO</v>
      </c>
      <c r="J446" s="18" t="s">
        <v>85</v>
      </c>
      <c r="K446" s="18" t="s">
        <v>86</v>
      </c>
      <c r="L446" s="18">
        <v>0</v>
      </c>
      <c r="M446" s="18" t="s">
        <v>87</v>
      </c>
      <c r="N446" s="18" t="s">
        <v>14</v>
      </c>
      <c r="O446" s="18">
        <v>2017</v>
      </c>
      <c r="P446" s="18">
        <v>136</v>
      </c>
      <c r="Q446" s="18">
        <v>6</v>
      </c>
      <c r="R446" s="18">
        <v>688</v>
      </c>
      <c r="S446" s="18">
        <v>693</v>
      </c>
    </row>
    <row r="447" spans="1:40" x14ac:dyDescent="0.25">
      <c r="A447" s="17" t="s">
        <v>4341</v>
      </c>
      <c r="B447" s="17" t="s">
        <v>4340</v>
      </c>
      <c r="C447" s="17" t="s">
        <v>4342</v>
      </c>
      <c r="D447" s="18" t="s">
        <v>10</v>
      </c>
      <c r="E447" s="18">
        <f>VLOOKUP(M447,Revistas!$B$2:$H$63996,2,FALSE)</f>
        <v>3.3260000000000001</v>
      </c>
      <c r="F447" s="18" t="str">
        <f>VLOOKUP(M447,Revistas!$B$2:$H$63996,3,FALSE)</f>
        <v>Q2</v>
      </c>
      <c r="G447" s="18" t="str">
        <f>VLOOKUP(M447,Revistas!$B$2:$H$63996,4,FALSE)</f>
        <v>GENETICS &amp; HEREDITY - SCIE</v>
      </c>
      <c r="H447" s="18" t="str">
        <f>VLOOKUP(M447,Revistas!$B$2:$H$63996,5,FALSE)</f>
        <v>62/166</v>
      </c>
      <c r="I447" s="18" t="str">
        <f>VLOOKUP(M447,Revistas!$B$2:$H$63996,6,FALSE)</f>
        <v>NO</v>
      </c>
      <c r="J447" s="18" t="s">
        <v>4344</v>
      </c>
      <c r="K447" s="18"/>
      <c r="L447" s="18" t="s">
        <v>586</v>
      </c>
      <c r="M447" s="18" t="s">
        <v>4200</v>
      </c>
      <c r="N447" s="18" t="s">
        <v>4343</v>
      </c>
      <c r="O447" s="18">
        <v>2017</v>
      </c>
      <c r="P447" s="18"/>
      <c r="Q447" s="18"/>
      <c r="R447" s="18"/>
      <c r="S447" s="18"/>
      <c r="T447" s="23">
        <v>28892148</v>
      </c>
    </row>
    <row r="448" spans="1:40" x14ac:dyDescent="0.25">
      <c r="A448" s="17" t="s">
        <v>1903</v>
      </c>
      <c r="B448" s="17" t="s">
        <v>1902</v>
      </c>
      <c r="C448" s="17" t="s">
        <v>1947</v>
      </c>
      <c r="D448" s="18" t="s">
        <v>10</v>
      </c>
      <c r="E448" s="18">
        <f>VLOOKUP(M448,Revistas!$B$2:$H$63996,2,FALSE)</f>
        <v>3.15</v>
      </c>
      <c r="F448" s="18" t="str">
        <f>VLOOKUP(M448,Revistas!$B$2:$H$63996,3,FALSE)</f>
        <v>Q2</v>
      </c>
      <c r="G448" s="18" t="str">
        <f>VLOOKUP(M448,Revistas!$B$2:$H$63996,4,FALSE)</f>
        <v>RHEUMATOLOGY - SCIE</v>
      </c>
      <c r="H448" s="18" t="str">
        <f>VLOOKUP(M448,Revistas!$B$2:$H$63996,5,FALSE)</f>
        <v>13 DE 30</v>
      </c>
      <c r="I448" s="18" t="str">
        <f>VLOOKUP(M448,Revistas!$B$2:$H$63996,6,FALSE)</f>
        <v>NO</v>
      </c>
      <c r="J448" s="18" t="s">
        <v>1905</v>
      </c>
      <c r="K448" s="18"/>
      <c r="L448" s="18" t="s">
        <v>586</v>
      </c>
      <c r="M448" s="18" t="s">
        <v>1670</v>
      </c>
      <c r="N448" s="18" t="s">
        <v>1904</v>
      </c>
      <c r="O448" s="18">
        <v>2017</v>
      </c>
      <c r="P448" s="18"/>
      <c r="Q448" s="18"/>
      <c r="R448" s="18"/>
      <c r="S448" s="18"/>
      <c r="T448" s="23">
        <v>29142032</v>
      </c>
      <c r="AN448" s="25"/>
    </row>
    <row r="449" spans="1:44" x14ac:dyDescent="0.25">
      <c r="A449" s="17" t="s">
        <v>2731</v>
      </c>
      <c r="B449" s="17" t="s">
        <v>2732</v>
      </c>
      <c r="C449" s="17" t="s">
        <v>2733</v>
      </c>
      <c r="D449" s="18" t="s">
        <v>10</v>
      </c>
      <c r="E449" s="18">
        <f>VLOOKUP(M449,Revistas!$B$2:$H$63996,2,FALSE)</f>
        <v>6.0439999999999996</v>
      </c>
      <c r="F449" s="18" t="str">
        <f>VLOOKUP(M449,Revistas!$B$2:$H$63996,3,FALSE)</f>
        <v>Q1</v>
      </c>
      <c r="G449" s="18" t="str">
        <f>VLOOKUP(M449,Revistas!$B$2:$H$63996,4,FALSE)</f>
        <v>RESPIRATORY SYSTEM - SCIE;</v>
      </c>
      <c r="H449" s="18" t="str">
        <f>VLOOKUP(M449,Revistas!$B$2:$H$63996,5,FALSE)</f>
        <v>7 DE  59</v>
      </c>
      <c r="I449" s="18" t="str">
        <f>VLOOKUP(M449,Revistas!$B$2:$H$63996,6,FALSE)</f>
        <v>NO</v>
      </c>
      <c r="J449" s="18" t="s">
        <v>2734</v>
      </c>
      <c r="K449" s="18" t="s">
        <v>2735</v>
      </c>
      <c r="L449" s="18">
        <v>0</v>
      </c>
      <c r="M449" s="18" t="s">
        <v>2736</v>
      </c>
      <c r="N449" s="18" t="s">
        <v>35</v>
      </c>
      <c r="O449" s="18">
        <v>2017</v>
      </c>
      <c r="P449" s="18">
        <v>151</v>
      </c>
      <c r="Q449" s="18">
        <v>4</v>
      </c>
      <c r="R449" s="18">
        <v>829</v>
      </c>
      <c r="S449" s="18">
        <v>837</v>
      </c>
    </row>
    <row r="450" spans="1:44" x14ac:dyDescent="0.25">
      <c r="A450" s="17" t="s">
        <v>2449</v>
      </c>
      <c r="B450" s="17" t="s">
        <v>2450</v>
      </c>
      <c r="C450" s="17" t="s">
        <v>1376</v>
      </c>
      <c r="D450" s="18" t="s">
        <v>10</v>
      </c>
      <c r="E450" s="18">
        <f>VLOOKUP(M450,Revistas!$B$2:$H$63996,2,FALSE)</f>
        <v>8.2159999999999993</v>
      </c>
      <c r="F450" s="18" t="str">
        <f>VLOOKUP(M450,Revistas!$B$2:$H$63996,3,FALSE)</f>
        <v>Q1</v>
      </c>
      <c r="G450" s="18" t="str">
        <f>VLOOKUP(M450,Revistas!$B$2:$H$63996,4,FALSE)</f>
        <v>IMMUNOLOGY - SCIE;</v>
      </c>
      <c r="H450" s="18" t="str">
        <f>VLOOKUP(M450,Revistas!$B$2:$H$63996,5,FALSE)</f>
        <v>15/150</v>
      </c>
      <c r="I450" s="18" t="str">
        <f>VLOOKUP(M450,Revistas!$B$2:$H$63996,6,FALSE)</f>
        <v>SI</v>
      </c>
      <c r="J450" s="18" t="s">
        <v>2451</v>
      </c>
      <c r="K450" s="18" t="s">
        <v>2452</v>
      </c>
      <c r="L450" s="18">
        <v>1</v>
      </c>
      <c r="M450" s="18" t="s">
        <v>1379</v>
      </c>
      <c r="N450" s="28">
        <v>42125</v>
      </c>
      <c r="O450" s="18">
        <v>2017</v>
      </c>
      <c r="P450" s="18">
        <v>64</v>
      </c>
      <c r="Q450" s="18">
        <v>10</v>
      </c>
      <c r="R450" s="18">
        <v>1335</v>
      </c>
      <c r="S450" s="18">
        <v>1342</v>
      </c>
      <c r="T450" s="23">
        <v>28158709</v>
      </c>
    </row>
    <row r="451" spans="1:44" x14ac:dyDescent="0.25">
      <c r="A451" s="17" t="s">
        <v>2522</v>
      </c>
      <c r="B451" s="17" t="s">
        <v>2523</v>
      </c>
      <c r="C451" s="17" t="s">
        <v>1459</v>
      </c>
      <c r="D451" s="18" t="s">
        <v>10</v>
      </c>
      <c r="E451" s="18">
        <f>VLOOKUP(M451,Revistas!$B$2:$H$63996,2,FALSE)</f>
        <v>1.714</v>
      </c>
      <c r="F451" s="18" t="str">
        <f>VLOOKUP(M451,Revistas!$B$2:$H$63996,3,FALSE)</f>
        <v>Q3</v>
      </c>
      <c r="G451" s="18" t="str">
        <f>VLOOKUP(M451,Revistas!$B$2:$H$63996,4,FALSE)</f>
        <v>MICROBIOLOGY</v>
      </c>
      <c r="H451" s="18" t="str">
        <f>VLOOKUP(M451,Revistas!$B$2:$H$63996,5,FALSE)</f>
        <v>88/124</v>
      </c>
      <c r="I451" s="18" t="str">
        <f>VLOOKUP(M451,Revistas!$B$2:$H$63996,6,FALSE)</f>
        <v>NO</v>
      </c>
      <c r="J451" s="18" t="s">
        <v>2524</v>
      </c>
      <c r="K451" s="18" t="s">
        <v>2525</v>
      </c>
      <c r="L451" s="18">
        <v>0</v>
      </c>
      <c r="M451" s="18" t="s">
        <v>1462</v>
      </c>
      <c r="N451" s="18" t="s">
        <v>94</v>
      </c>
      <c r="O451" s="18">
        <v>2017</v>
      </c>
      <c r="P451" s="18">
        <v>35</v>
      </c>
      <c r="Q451" s="18">
        <v>9</v>
      </c>
      <c r="R451" s="18">
        <v>556</v>
      </c>
      <c r="S451" s="18">
        <v>562</v>
      </c>
    </row>
    <row r="452" spans="1:44" x14ac:dyDescent="0.25">
      <c r="A452" s="17" t="s">
        <v>3591</v>
      </c>
      <c r="B452" s="17" t="s">
        <v>3592</v>
      </c>
      <c r="C452" s="17" t="s">
        <v>2326</v>
      </c>
      <c r="D452" s="18" t="s">
        <v>10</v>
      </c>
      <c r="E452" s="18">
        <f>VLOOKUP(M452,Revistas!$B$2:$H$63996,2,FALSE)</f>
        <v>7.3609999999999998</v>
      </c>
      <c r="F452" s="18" t="str">
        <f>VLOOKUP(M452,Revistas!$B$2:$H$63996,3,FALSE)</f>
        <v>Q1</v>
      </c>
      <c r="G452" s="18" t="str">
        <f>VLOOKUP(M452,Revistas!$B$2:$H$63996,4,FALSE)</f>
        <v>ALLERGY - SCIE;</v>
      </c>
      <c r="H452" s="18" t="str">
        <f>VLOOKUP(M452,Revistas!$B$2:$H$63996,5,FALSE)</f>
        <v>2 DE 26</v>
      </c>
      <c r="I452" s="18" t="str">
        <f>VLOOKUP(M452,Revistas!$B$2:$H$63996,6,FALSE)</f>
        <v>SI</v>
      </c>
      <c r="J452" s="18" t="s">
        <v>3593</v>
      </c>
      <c r="K452" s="18" t="s">
        <v>3594</v>
      </c>
      <c r="L452" s="18">
        <v>3</v>
      </c>
      <c r="M452" s="18" t="s">
        <v>2328</v>
      </c>
      <c r="N452" s="18" t="s">
        <v>300</v>
      </c>
      <c r="O452" s="18">
        <v>2017</v>
      </c>
      <c r="P452" s="18">
        <v>72</v>
      </c>
      <c r="Q452" s="18">
        <v>3</v>
      </c>
      <c r="R452" s="18">
        <v>453</v>
      </c>
      <c r="S452" s="18">
        <v>461</v>
      </c>
      <c r="T452" s="23">
        <v>27670637</v>
      </c>
    </row>
    <row r="453" spans="1:44" x14ac:dyDescent="0.25">
      <c r="A453" s="17" t="s">
        <v>5333</v>
      </c>
      <c r="B453" s="17" t="s">
        <v>5334</v>
      </c>
      <c r="C453" s="17" t="s">
        <v>5335</v>
      </c>
      <c r="D453" s="18" t="s">
        <v>10</v>
      </c>
      <c r="E453" s="18">
        <f>VLOOKUP(M453,Revistas!$B$2:$H$63996,2,FALSE)</f>
        <v>3.54</v>
      </c>
      <c r="F453" s="18" t="str">
        <f>VLOOKUP(M453,Revistas!$B$2:$H$63996,3,FALSE)</f>
        <v>Q2</v>
      </c>
      <c r="G453" s="18" t="str">
        <f>VLOOKUP(M453,Revistas!$B$2:$H$63996,4,FALSE)</f>
        <v>CELL &amp; TISSUE ENGINEERING - SCIE</v>
      </c>
      <c r="H453" s="18" t="str">
        <f>VLOOKUP(M453,Revistas!$B$2:$H$63996,5,FALSE)</f>
        <v>8 DE 21</v>
      </c>
      <c r="I453" s="18" t="str">
        <f>VLOOKUP(M453,Revistas!$B$2:$H$63996,6,FALSE)</f>
        <v>NO</v>
      </c>
      <c r="J453" s="18" t="s">
        <v>5336</v>
      </c>
      <c r="K453" s="18" t="s">
        <v>5337</v>
      </c>
      <c r="L453" s="18">
        <v>0</v>
      </c>
      <c r="M453" s="18" t="s">
        <v>5338</v>
      </c>
      <c r="N453" s="18"/>
      <c r="O453" s="18">
        <v>2017</v>
      </c>
      <c r="P453" s="18"/>
      <c r="Q453" s="18"/>
      <c r="R453" s="18"/>
      <c r="S453" s="18">
        <v>3674045</v>
      </c>
    </row>
    <row r="454" spans="1:44" x14ac:dyDescent="0.25">
      <c r="A454" s="17" t="s">
        <v>1921</v>
      </c>
      <c r="B454" s="17" t="s">
        <v>1920</v>
      </c>
      <c r="C454" s="17" t="s">
        <v>1908</v>
      </c>
      <c r="D454" s="18" t="s">
        <v>10</v>
      </c>
      <c r="E454" s="18" t="str">
        <f>VLOOKUP(M454,Revistas!$B$2:$H$63996,2,FALSE)</f>
        <v>NO TIENE</v>
      </c>
      <c r="F454" s="18" t="str">
        <f>VLOOKUP(M454,Revistas!$B$2:$H$63996,3,FALSE)</f>
        <v>NO TIENE</v>
      </c>
      <c r="G454" s="18" t="str">
        <f>VLOOKUP(M454,Revistas!$B$2:$H$63996,4,FALSE)</f>
        <v>NO TIENE</v>
      </c>
      <c r="H454" s="18" t="str">
        <f>VLOOKUP(M454,Revistas!$B$2:$H$63996,5,FALSE)</f>
        <v>NO TIENE</v>
      </c>
      <c r="I454" s="18" t="str">
        <f>VLOOKUP(M454,Revistas!$B$2:$H$63996,6,FALSE)</f>
        <v>NO</v>
      </c>
      <c r="J454" s="18" t="s">
        <v>1923</v>
      </c>
      <c r="K454" s="18"/>
      <c r="L454" s="18" t="s">
        <v>586</v>
      </c>
      <c r="M454" s="18" t="s">
        <v>1775</v>
      </c>
      <c r="N454" s="18" t="s">
        <v>1922</v>
      </c>
      <c r="O454" s="18">
        <v>2017</v>
      </c>
      <c r="P454" s="18"/>
      <c r="Q454" s="18"/>
      <c r="R454" s="18"/>
      <c r="S454" s="18"/>
      <c r="T454" s="23">
        <v>29050839</v>
      </c>
      <c r="AN454" s="25"/>
    </row>
    <row r="455" spans="1:44" x14ac:dyDescent="0.25">
      <c r="A455" s="17" t="s">
        <v>5036</v>
      </c>
      <c r="B455" s="17" t="s">
        <v>5037</v>
      </c>
      <c r="C455" s="17" t="s">
        <v>476</v>
      </c>
      <c r="D455" s="18" t="s">
        <v>26</v>
      </c>
      <c r="E455" s="18">
        <f>VLOOKUP(M455,Revistas!$B$2:$H$63996,2,FALSE)</f>
        <v>5.6059999999999999</v>
      </c>
      <c r="F455" s="18" t="str">
        <f>VLOOKUP(M455,Revistas!$B$2:$H$63996,3,FALSE)</f>
        <v>Q1</v>
      </c>
      <c r="G455" s="18" t="str">
        <f>VLOOKUP(M455,Revistas!$B$2:$H$63996,4,FALSE)</f>
        <v>ENDOCRINOLOGY &amp; METABOLISM - SCIE;</v>
      </c>
      <c r="H455" s="18" t="str">
        <f>VLOOKUP(M455,Revistas!$B$2:$H$63996,5,FALSE)</f>
        <v>17/138</v>
      </c>
      <c r="I455" s="18" t="str">
        <f>VLOOKUP(M455,Revistas!$B$2:$H$63996,6,FALSE)</f>
        <v>NO</v>
      </c>
      <c r="J455" s="18" t="s">
        <v>5038</v>
      </c>
      <c r="K455" s="18"/>
      <c r="L455" s="18">
        <v>0</v>
      </c>
      <c r="M455" s="18" t="s">
        <v>478</v>
      </c>
      <c r="N455" s="18" t="s">
        <v>29</v>
      </c>
      <c r="O455" s="18">
        <v>2017</v>
      </c>
      <c r="P455" s="18">
        <v>108</v>
      </c>
      <c r="Q455" s="18"/>
      <c r="R455" s="18" t="s">
        <v>4793</v>
      </c>
      <c r="S455" s="18" t="s">
        <v>4794</v>
      </c>
    </row>
    <row r="456" spans="1:44" x14ac:dyDescent="0.25">
      <c r="A456" s="17" t="s">
        <v>2329</v>
      </c>
      <c r="B456" s="17" t="s">
        <v>2330</v>
      </c>
      <c r="C456" s="17" t="s">
        <v>2326</v>
      </c>
      <c r="D456" s="18" t="s">
        <v>26</v>
      </c>
      <c r="E456" s="18">
        <f>VLOOKUP(M456,Revistas!$B$2:$H$63996,2,FALSE)</f>
        <v>7.3609999999999998</v>
      </c>
      <c r="F456" s="18" t="str">
        <f>VLOOKUP(M456,Revistas!$B$2:$H$63996,3,FALSE)</f>
        <v>Q1</v>
      </c>
      <c r="G456" s="18" t="str">
        <f>VLOOKUP(M456,Revistas!$B$2:$H$63996,4,FALSE)</f>
        <v>ALLERGY - SCIE;</v>
      </c>
      <c r="H456" s="18" t="str">
        <f>VLOOKUP(M456,Revistas!$B$2:$H$63996,5,FALSE)</f>
        <v>2 DE 26</v>
      </c>
      <c r="I456" s="18" t="str">
        <f>VLOOKUP(M456,Revistas!$B$2:$H$63996,6,FALSE)</f>
        <v>SI</v>
      </c>
      <c r="J456" s="18" t="s">
        <v>2331</v>
      </c>
      <c r="K456" s="18"/>
      <c r="L456" s="18">
        <v>0</v>
      </c>
      <c r="M456" s="18" t="s">
        <v>2328</v>
      </c>
      <c r="N456" s="18" t="s">
        <v>199</v>
      </c>
      <c r="O456" s="18">
        <v>2017</v>
      </c>
      <c r="P456" s="18">
        <v>72</v>
      </c>
      <c r="Q456" s="18"/>
      <c r="R456" s="18">
        <v>598</v>
      </c>
      <c r="S456" s="18">
        <v>598</v>
      </c>
    </row>
    <row r="457" spans="1:44" x14ac:dyDescent="0.25">
      <c r="A457" s="17" t="s">
        <v>769</v>
      </c>
      <c r="B457" s="17" t="s">
        <v>818</v>
      </c>
      <c r="C457" s="17" t="s">
        <v>674</v>
      </c>
      <c r="D457" s="18" t="s">
        <v>571</v>
      </c>
      <c r="E457" s="18">
        <f>VLOOKUP(M457,Revistas!$B$2:$H$63996,2,FALSE)</f>
        <v>4.4850000000000003</v>
      </c>
      <c r="F457" s="18" t="str">
        <f>VLOOKUP(M457,Revistas!$B$2:$H$63996,3,FALSE)</f>
        <v>Q2</v>
      </c>
      <c r="G457" s="18" t="str">
        <f>VLOOKUP(M457,Revistas!$B$2:$H$63996,4,FALSE)</f>
        <v>CARDIAC &amp; CARDIOVASCULAR SYSTEM</v>
      </c>
      <c r="H457" s="18" t="str">
        <f>VLOOKUP(M457,Revistas!$B$2:$H$63996,5,FALSE)</f>
        <v>33/126</v>
      </c>
      <c r="I457" s="18" t="str">
        <f>VLOOKUP(M457,Revistas!$B$2:$H$63996,6,FALSE)</f>
        <v>NO</v>
      </c>
      <c r="J457" s="18" t="s">
        <v>819</v>
      </c>
      <c r="K457" s="18" t="s">
        <v>820</v>
      </c>
      <c r="L457" s="18">
        <v>0</v>
      </c>
      <c r="M457" s="18" t="s">
        <v>677</v>
      </c>
      <c r="N457" s="18" t="s">
        <v>35</v>
      </c>
      <c r="O457" s="18">
        <v>2017</v>
      </c>
      <c r="P457" s="18">
        <v>70</v>
      </c>
      <c r="Q457" s="18">
        <v>4</v>
      </c>
      <c r="R457" s="18">
        <v>295</v>
      </c>
      <c r="S457" s="18">
        <v>295</v>
      </c>
    </row>
    <row r="458" spans="1:44" x14ac:dyDescent="0.25">
      <c r="A458" s="17" t="s">
        <v>769</v>
      </c>
      <c r="B458" s="17" t="s">
        <v>770</v>
      </c>
      <c r="C458" s="17" t="s">
        <v>674</v>
      </c>
      <c r="D458" s="18" t="s">
        <v>571</v>
      </c>
      <c r="E458" s="18">
        <f>VLOOKUP(M458,Revistas!$B$2:$H$63996,2,FALSE)</f>
        <v>4.4850000000000003</v>
      </c>
      <c r="F458" s="18" t="str">
        <f>VLOOKUP(M458,Revistas!$B$2:$H$63996,3,FALSE)</f>
        <v>Q2</v>
      </c>
      <c r="G458" s="18" t="str">
        <f>VLOOKUP(M458,Revistas!$B$2:$H$63996,4,FALSE)</f>
        <v>CARDIAC &amp; CARDIOVASCULAR SYSTEM</v>
      </c>
      <c r="H458" s="18" t="str">
        <f>VLOOKUP(M458,Revistas!$B$2:$H$63996,5,FALSE)</f>
        <v>33/126</v>
      </c>
      <c r="I458" s="18" t="str">
        <f>VLOOKUP(M458,Revistas!$B$2:$H$63996,6,FALSE)</f>
        <v>NO</v>
      </c>
      <c r="J458" s="18" t="s">
        <v>771</v>
      </c>
      <c r="K458" s="18" t="s">
        <v>772</v>
      </c>
      <c r="L458" s="18">
        <v>0</v>
      </c>
      <c r="M458" s="18" t="s">
        <v>677</v>
      </c>
      <c r="N458" s="18" t="s">
        <v>250</v>
      </c>
      <c r="O458" s="18">
        <v>2017</v>
      </c>
      <c r="P458" s="18">
        <v>70</v>
      </c>
      <c r="Q458" s="18">
        <v>5</v>
      </c>
      <c r="R458" s="18">
        <v>395</v>
      </c>
      <c r="S458" s="18">
        <v>395</v>
      </c>
    </row>
    <row r="459" spans="1:44" x14ac:dyDescent="0.25">
      <c r="A459" s="17" t="s">
        <v>3890</v>
      </c>
      <c r="B459" s="17" t="s">
        <v>3889</v>
      </c>
      <c r="C459" s="17" t="s">
        <v>3891</v>
      </c>
      <c r="D459" s="18" t="s">
        <v>274</v>
      </c>
      <c r="E459" s="18">
        <f>VLOOKUP(M459,Revistas!$B$2:$H$63996,2,FALSE)</f>
        <v>4.101</v>
      </c>
      <c r="F459" s="18" t="str">
        <f>VLOOKUP(M459,Revistas!$B$2:$H$63996,3,FALSE)</f>
        <v>Q1</v>
      </c>
      <c r="G459" s="18" t="str">
        <f>VLOOKUP(M459,Revistas!$B$2:$H$63996,4,FALSE)</f>
        <v>ENDOCRINOLOGY &amp; METABOLISM - SCIE</v>
      </c>
      <c r="H459" s="18" t="str">
        <f>VLOOKUP(M459,Revistas!$B$2:$H$63996,5,FALSE)</f>
        <v>33/138</v>
      </c>
      <c r="I459" s="18" t="str">
        <f>VLOOKUP(M459,Revistas!$B$2:$H$63996,6,FALSE)</f>
        <v>NO</v>
      </c>
      <c r="J459" s="18" t="s">
        <v>3893</v>
      </c>
      <c r="K459" s="18"/>
      <c r="L459" s="18" t="s">
        <v>586</v>
      </c>
      <c r="M459" s="18" t="s">
        <v>3894</v>
      </c>
      <c r="N459" s="18" t="s">
        <v>3892</v>
      </c>
      <c r="O459" s="18">
        <v>2017</v>
      </c>
      <c r="P459" s="18"/>
      <c r="Q459" s="18"/>
      <c r="R459" s="18"/>
      <c r="S459" s="18"/>
      <c r="T459" s="23">
        <v>29169927</v>
      </c>
      <c r="AR459" s="25"/>
    </row>
    <row r="460" spans="1:44" x14ac:dyDescent="0.25">
      <c r="A460" s="17" t="s">
        <v>2261</v>
      </c>
      <c r="B460" s="17" t="s">
        <v>2262</v>
      </c>
      <c r="C460" s="17" t="s">
        <v>2263</v>
      </c>
      <c r="D460" s="18" t="s">
        <v>26</v>
      </c>
      <c r="E460" s="18">
        <f>VLOOKUP(M460,Revistas!$B$2:$H$63996,2,FALSE)</f>
        <v>6.0289999999999999</v>
      </c>
      <c r="F460" s="18" t="str">
        <f>VLOOKUP(M460,Revistas!$B$2:$H$63996,3,FALSE)</f>
        <v>Q1</v>
      </c>
      <c r="G460" s="18" t="str">
        <f>VLOOKUP(M460,Revistas!$B$2:$H$63996,4,FALSE)</f>
        <v>ONCOLOGY - SCIE</v>
      </c>
      <c r="H460" s="18" t="str">
        <f>VLOOKUP(M460,Revistas!$B$2:$H$63996,5,FALSE)</f>
        <v>35/217</v>
      </c>
      <c r="I460" s="18" t="str">
        <f>VLOOKUP(M460,Revistas!$B$2:$H$63996,6,FALSE)</f>
        <v>NO</v>
      </c>
      <c r="J460" s="18" t="s">
        <v>2264</v>
      </c>
      <c r="K460" s="18"/>
      <c r="L460" s="18">
        <v>0</v>
      </c>
      <c r="M460" s="18" t="s">
        <v>2265</v>
      </c>
      <c r="N460" s="18" t="s">
        <v>62</v>
      </c>
      <c r="O460" s="18">
        <v>2017</v>
      </c>
      <c r="P460" s="18">
        <v>72</v>
      </c>
      <c r="Q460" s="18"/>
      <c r="R460" s="18" t="s">
        <v>2266</v>
      </c>
      <c r="S460" s="18" t="s">
        <v>2266</v>
      </c>
    </row>
    <row r="461" spans="1:44" x14ac:dyDescent="0.25">
      <c r="A461" s="17" t="s">
        <v>1543</v>
      </c>
      <c r="B461" s="17" t="s">
        <v>1544</v>
      </c>
      <c r="C461" s="17" t="s">
        <v>1459</v>
      </c>
      <c r="D461" s="18" t="s">
        <v>571</v>
      </c>
      <c r="E461" s="18">
        <f>VLOOKUP(M461,Revistas!$B$2:$H$63996,2,FALSE)</f>
        <v>1.714</v>
      </c>
      <c r="F461" s="18" t="str">
        <f>VLOOKUP(M461,Revistas!$B$2:$H$63996,3,FALSE)</f>
        <v>Q3</v>
      </c>
      <c r="G461" s="18" t="str">
        <f>VLOOKUP(M461,Revistas!$B$2:$H$63996,4,FALSE)</f>
        <v>MICROBIOLOGY</v>
      </c>
      <c r="H461" s="18" t="str">
        <f>VLOOKUP(M461,Revistas!$B$2:$H$63996,5,FALSE)</f>
        <v>88/124</v>
      </c>
      <c r="I461" s="18" t="str">
        <f>VLOOKUP(M461,Revistas!$B$2:$H$63996,6,FALSE)</f>
        <v>NO</v>
      </c>
      <c r="J461" s="18" t="s">
        <v>1545</v>
      </c>
      <c r="K461" s="18" t="s">
        <v>1546</v>
      </c>
      <c r="L461" s="18">
        <v>0</v>
      </c>
      <c r="M461" s="18" t="s">
        <v>1462</v>
      </c>
      <c r="N461" s="18" t="s">
        <v>14</v>
      </c>
      <c r="O461" s="18">
        <v>2017</v>
      </c>
      <c r="P461" s="18">
        <v>35</v>
      </c>
      <c r="Q461" s="18">
        <v>10</v>
      </c>
      <c r="R461" s="18">
        <v>676</v>
      </c>
      <c r="S461" s="18">
        <v>677</v>
      </c>
      <c r="T461" s="23">
        <v>27435039</v>
      </c>
    </row>
    <row r="462" spans="1:44" x14ac:dyDescent="0.25">
      <c r="A462" s="17" t="s">
        <v>2267</v>
      </c>
      <c r="B462" s="17" t="s">
        <v>2268</v>
      </c>
      <c r="C462" s="17" t="s">
        <v>2263</v>
      </c>
      <c r="D462" s="18" t="s">
        <v>26</v>
      </c>
      <c r="E462" s="18">
        <f>VLOOKUP(M462,Revistas!$B$2:$H$63996,2,FALSE)</f>
        <v>6.0289999999999999</v>
      </c>
      <c r="F462" s="18" t="str">
        <f>VLOOKUP(M462,Revistas!$B$2:$H$63996,3,FALSE)</f>
        <v>Q1</v>
      </c>
      <c r="G462" s="18" t="str">
        <f>VLOOKUP(M462,Revistas!$B$2:$H$63996,4,FALSE)</f>
        <v>ONCOLOGY - SCIE</v>
      </c>
      <c r="H462" s="18" t="str">
        <f>VLOOKUP(M462,Revistas!$B$2:$H$63996,5,FALSE)</f>
        <v>35/217</v>
      </c>
      <c r="I462" s="18" t="str">
        <f>VLOOKUP(M462,Revistas!$B$2:$H$63996,6,FALSE)</f>
        <v>NO</v>
      </c>
      <c r="J462" s="18" t="s">
        <v>2269</v>
      </c>
      <c r="K462" s="18"/>
      <c r="L462" s="18">
        <v>0</v>
      </c>
      <c r="M462" s="18" t="s">
        <v>2265</v>
      </c>
      <c r="N462" s="18" t="s">
        <v>62</v>
      </c>
      <c r="O462" s="18">
        <v>2017</v>
      </c>
      <c r="P462" s="18">
        <v>72</v>
      </c>
      <c r="Q462" s="18"/>
      <c r="R462" s="18" t="s">
        <v>2266</v>
      </c>
      <c r="S462" s="18" t="s">
        <v>2266</v>
      </c>
    </row>
    <row r="463" spans="1:44" x14ac:dyDescent="0.25">
      <c r="A463" s="17" t="s">
        <v>2205</v>
      </c>
      <c r="B463" s="17" t="s">
        <v>2206</v>
      </c>
      <c r="C463" s="17" t="s">
        <v>2207</v>
      </c>
      <c r="D463" s="18" t="s">
        <v>26</v>
      </c>
      <c r="E463" s="18">
        <f>VLOOKUP(M463,Revistas!$B$2:$H$63996,2,FALSE)</f>
        <v>2.5129999999999999</v>
      </c>
      <c r="F463" s="18" t="str">
        <f>VLOOKUP(M463,Revistas!$B$2:$H$63996,3,FALSE)</f>
        <v>Q1</v>
      </c>
      <c r="G463" s="18" t="str">
        <f>VLOOKUP(M463,Revistas!$B$2:$H$63996,4,FALSE)</f>
        <v>PEDIATRICS - SCIE;</v>
      </c>
      <c r="H463" s="18" t="str">
        <f>VLOOKUP(M463,Revistas!$B$2:$H$63996,5,FALSE)</f>
        <v>26/121</v>
      </c>
      <c r="I463" s="18" t="str">
        <f>VLOOKUP(M463,Revistas!$B$2:$H$63996,6,FALSE)</f>
        <v>NO</v>
      </c>
      <c r="J463" s="18" t="s">
        <v>2208</v>
      </c>
      <c r="K463" s="18"/>
      <c r="L463" s="18">
        <v>0</v>
      </c>
      <c r="M463" s="18" t="s">
        <v>2209</v>
      </c>
      <c r="N463" s="18" t="s">
        <v>94</v>
      </c>
      <c r="O463" s="18">
        <v>2017</v>
      </c>
      <c r="P463" s="18">
        <v>64</v>
      </c>
      <c r="Q463" s="18"/>
      <c r="R463" s="18" t="s">
        <v>2210</v>
      </c>
      <c r="S463" s="18" t="s">
        <v>2211</v>
      </c>
    </row>
    <row r="464" spans="1:44" x14ac:dyDescent="0.25">
      <c r="A464" s="17" t="s">
        <v>2246</v>
      </c>
      <c r="B464" s="17" t="s">
        <v>2247</v>
      </c>
      <c r="C464" s="17" t="s">
        <v>217</v>
      </c>
      <c r="D464" s="18" t="s">
        <v>10</v>
      </c>
      <c r="E464" s="18">
        <f>VLOOKUP(M464,Revistas!$B$2:$H$63996,2,FALSE)</f>
        <v>2.806</v>
      </c>
      <c r="F464" s="18" t="str">
        <f>VLOOKUP(M464,Revistas!$B$2:$H$63996,3,FALSE)</f>
        <v>Q1</v>
      </c>
      <c r="G464" s="18" t="str">
        <f>VLOOKUP(M464,Revistas!$B$2:$H$63996,4,FALSE)</f>
        <v>MULTIDISCIPLINARY SCIENCES</v>
      </c>
      <c r="H464" s="18" t="str">
        <f>VLOOKUP(M464,Revistas!$B$2:$H$63996,5,FALSE)</f>
        <v>15/64</v>
      </c>
      <c r="I464" s="18" t="str">
        <f>VLOOKUP(M464,Revistas!$B$2:$H$63996,6,FALSE)</f>
        <v>NO</v>
      </c>
      <c r="J464" s="18" t="s">
        <v>2248</v>
      </c>
      <c r="K464" s="18" t="s">
        <v>2249</v>
      </c>
      <c r="L464" s="18">
        <v>1</v>
      </c>
      <c r="M464" s="18" t="s">
        <v>220</v>
      </c>
      <c r="N464" s="28">
        <v>39569</v>
      </c>
      <c r="O464" s="18">
        <v>2017</v>
      </c>
      <c r="P464" s="18">
        <v>12</v>
      </c>
      <c r="Q464" s="18">
        <v>5</v>
      </c>
      <c r="R464" s="18"/>
      <c r="S464" s="18" t="s">
        <v>2250</v>
      </c>
      <c r="T464" s="23">
        <v>28481918</v>
      </c>
    </row>
    <row r="465" spans="1:20" x14ac:dyDescent="0.25">
      <c r="A465" s="17" t="s">
        <v>1261</v>
      </c>
      <c r="B465" s="17" t="s">
        <v>1262</v>
      </c>
      <c r="C465" s="17" t="s">
        <v>181</v>
      </c>
      <c r="D465" s="18" t="s">
        <v>10</v>
      </c>
      <c r="E465" s="18">
        <f>VLOOKUP(M465,Revistas!$B$2:$H$63996,2,FALSE)</f>
        <v>4.2590000000000003</v>
      </c>
      <c r="F465" s="18" t="str">
        <f>VLOOKUP(M465,Revistas!$B$2:$H$63996,3,FALSE)</f>
        <v>Q1</v>
      </c>
      <c r="G465" s="18" t="str">
        <f>VLOOKUP(M465,Revistas!$B$2:$H$63996,4,FALSE)</f>
        <v>MULTIDISCIPLINARY SCIENCES</v>
      </c>
      <c r="H465" s="18" t="str">
        <f>VLOOKUP(M465,Revistas!$B$2:$H$63996,5,FALSE)</f>
        <v>10 DE 64</v>
      </c>
      <c r="I465" s="18" t="str">
        <f>VLOOKUP(M465,Revistas!$B$2:$H$63996,6,FALSE)</f>
        <v>NO</v>
      </c>
      <c r="J465" s="18" t="s">
        <v>1263</v>
      </c>
      <c r="K465" s="18" t="s">
        <v>1264</v>
      </c>
      <c r="L465" s="18">
        <v>0</v>
      </c>
      <c r="M465" s="18" t="s">
        <v>184</v>
      </c>
      <c r="N465" s="18" t="s">
        <v>608</v>
      </c>
      <c r="O465" s="18">
        <v>2017</v>
      </c>
      <c r="P465" s="18">
        <v>7</v>
      </c>
      <c r="Q465" s="18"/>
      <c r="R465" s="18"/>
      <c r="S465" s="18">
        <v>16802</v>
      </c>
      <c r="T465" s="23">
        <v>29196758</v>
      </c>
    </row>
    <row r="466" spans="1:20" x14ac:dyDescent="0.25">
      <c r="A466" s="17" t="s">
        <v>2378</v>
      </c>
      <c r="B466" s="17" t="s">
        <v>2377</v>
      </c>
      <c r="C466" s="17" t="s">
        <v>2379</v>
      </c>
      <c r="D466" s="18" t="s">
        <v>10</v>
      </c>
      <c r="E466" s="18" t="str">
        <f>VLOOKUP(M466,Revistas!$B$2:$H$63996,2,FALSE)</f>
        <v>NO TIENE</v>
      </c>
      <c r="F466" s="18" t="str">
        <f>VLOOKUP(M466,Revistas!$B$2:$H$63996,3,FALSE)</f>
        <v>NO TIENE</v>
      </c>
      <c r="G466" s="18" t="str">
        <f>VLOOKUP(M466,Revistas!$B$2:$H$63996,4,FALSE)</f>
        <v>NO TIENE</v>
      </c>
      <c r="H466" s="18" t="str">
        <f>VLOOKUP(M466,Revistas!$B$2:$H$63996,5,FALSE)</f>
        <v>NO TIENE</v>
      </c>
      <c r="I466" s="18" t="str">
        <f>VLOOKUP(M466,Revistas!$B$2:$H$63996,6,FALSE)</f>
        <v>NO</v>
      </c>
      <c r="J466" s="18" t="s">
        <v>2381</v>
      </c>
      <c r="K466" s="18"/>
      <c r="L466" s="18" t="s">
        <v>586</v>
      </c>
      <c r="M466" s="18" t="s">
        <v>2301</v>
      </c>
      <c r="N466" s="18" t="s">
        <v>2380</v>
      </c>
      <c r="O466" s="18">
        <v>2017</v>
      </c>
      <c r="P466" s="18"/>
      <c r="Q466" s="18"/>
      <c r="R466" s="18"/>
      <c r="S466" s="18"/>
      <c r="T466" s="23">
        <v>29100620</v>
      </c>
    </row>
    <row r="467" spans="1:20" x14ac:dyDescent="0.25">
      <c r="A467" s="17" t="s">
        <v>3746</v>
      </c>
      <c r="B467" s="17" t="s">
        <v>3747</v>
      </c>
      <c r="C467" s="17" t="s">
        <v>3696</v>
      </c>
      <c r="D467" s="18" t="s">
        <v>10</v>
      </c>
      <c r="E467" s="18">
        <f>VLOOKUP(M467,Revistas!$B$2:$H$63996,2,FALSE)</f>
        <v>2.3690000000000002</v>
      </c>
      <c r="F467" s="18" t="str">
        <f>VLOOKUP(M467,Revistas!$B$2:$H$63996,3,FALSE)</f>
        <v>Q2</v>
      </c>
      <c r="G467" s="18" t="str">
        <f>VLOOKUP(M467,Revistas!$B$2:$H$63996,4,FALSE)</f>
        <v>OBSTETRICS &amp; GYNECOLOGY - SCIE</v>
      </c>
      <c r="H467" s="18" t="str">
        <f>VLOOKUP(M467,Revistas!$B$2:$H$63996,5,FALSE)</f>
        <v>30/80</v>
      </c>
      <c r="I467" s="18" t="str">
        <f>VLOOKUP(M467,Revistas!$B$2:$H$63996,6,FALSE)</f>
        <v>NO</v>
      </c>
      <c r="J467" s="18" t="s">
        <v>3748</v>
      </c>
      <c r="K467" s="18" t="s">
        <v>3749</v>
      </c>
      <c r="L467" s="18">
        <v>2</v>
      </c>
      <c r="M467" s="18" t="s">
        <v>3699</v>
      </c>
      <c r="N467" s="18" t="s">
        <v>344</v>
      </c>
      <c r="O467" s="18">
        <v>2017</v>
      </c>
      <c r="P467" s="18">
        <v>27</v>
      </c>
      <c r="Q467" s="18">
        <v>1</v>
      </c>
      <c r="R467" s="18">
        <v>189</v>
      </c>
      <c r="S467" s="18">
        <v>192</v>
      </c>
      <c r="T467" s="23">
        <v>28002210</v>
      </c>
    </row>
    <row r="468" spans="1:20" x14ac:dyDescent="0.25">
      <c r="A468" s="17" t="s">
        <v>1026</v>
      </c>
      <c r="B468" s="17" t="s">
        <v>1027</v>
      </c>
      <c r="C468" s="17" t="s">
        <v>1028</v>
      </c>
      <c r="D468" s="18" t="s">
        <v>10</v>
      </c>
      <c r="E468" s="18">
        <f>VLOOKUP(M468,Revistas!$B$2:$H$63996,2,FALSE)</f>
        <v>1.8320000000000001</v>
      </c>
      <c r="F468" s="18" t="str">
        <f>VLOOKUP(M468,Revistas!$B$2:$H$63996,3,FALSE)</f>
        <v>Q3</v>
      </c>
      <c r="G468" s="18" t="str">
        <f>VLOOKUP(M468,Revistas!$B$2:$H$63996,4,FALSE)</f>
        <v>CARDIAC &amp; CARDIOVASCULAR SYSTEMS - SCIE</v>
      </c>
      <c r="H468" s="18" t="str">
        <f>VLOOKUP(M468,Revistas!$B$2:$H$63996,5,FALSE)</f>
        <v>82/126</v>
      </c>
      <c r="I468" s="18" t="str">
        <f>VLOOKUP(M468,Revistas!$B$2:$H$63996,6,FALSE)</f>
        <v>NO</v>
      </c>
      <c r="J468" s="18" t="s">
        <v>1029</v>
      </c>
      <c r="K468" s="18" t="s">
        <v>1030</v>
      </c>
      <c r="L468" s="18">
        <v>0</v>
      </c>
      <c r="M468" s="18" t="s">
        <v>1031</v>
      </c>
      <c r="N468" s="28">
        <v>42887</v>
      </c>
      <c r="O468" s="18">
        <v>2017</v>
      </c>
      <c r="P468" s="18">
        <v>17</v>
      </c>
      <c r="Q468" s="18"/>
      <c r="R468" s="18"/>
      <c r="S468" s="18">
        <v>160</v>
      </c>
      <c r="T468" s="23">
        <v>28623902</v>
      </c>
    </row>
    <row r="469" spans="1:20" x14ac:dyDescent="0.25">
      <c r="A469" s="17" t="s">
        <v>1453</v>
      </c>
      <c r="B469" s="17" t="s">
        <v>1454</v>
      </c>
      <c r="C469" s="17" t="s">
        <v>1383</v>
      </c>
      <c r="D469" s="18" t="s">
        <v>10</v>
      </c>
      <c r="E469" s="18">
        <f>VLOOKUP(M469,Revistas!$B$2:$H$63996,2,FALSE)</f>
        <v>6.2729999999999997</v>
      </c>
      <c r="F469" s="18" t="str">
        <f>VLOOKUP(M469,Revistas!$B$2:$H$63996,3,FALSE)</f>
        <v>Q1</v>
      </c>
      <c r="G469" s="18" t="str">
        <f>VLOOKUP(M469,Revistas!$B$2:$H$63996,4,FALSE)</f>
        <v>INFECTIOUS DISEASES - SCIE;</v>
      </c>
      <c r="H469" s="18" t="str">
        <f>VLOOKUP(M469,Revistas!$B$2:$H$63996,5,FALSE)</f>
        <v>7 DE 84</v>
      </c>
      <c r="I469" s="18" t="str">
        <f>VLOOKUP(M469,Revistas!$B$2:$H$63996,6,FALSE)</f>
        <v>SI</v>
      </c>
      <c r="J469" s="18" t="s">
        <v>1455</v>
      </c>
      <c r="K469" s="18" t="s">
        <v>1456</v>
      </c>
      <c r="L469" s="18">
        <v>4</v>
      </c>
      <c r="M469" s="18" t="s">
        <v>1386</v>
      </c>
      <c r="N469" s="28">
        <v>42156</v>
      </c>
      <c r="O469" s="18">
        <v>2017</v>
      </c>
      <c r="P469" s="18">
        <v>215</v>
      </c>
      <c r="Q469" s="18">
        <v>12</v>
      </c>
      <c r="R469" s="18">
        <v>1789</v>
      </c>
      <c r="S469" s="18">
        <v>1798</v>
      </c>
      <c r="T469" s="23">
        <v>28549145</v>
      </c>
    </row>
    <row r="470" spans="1:20" x14ac:dyDescent="0.25">
      <c r="A470" s="17" t="s">
        <v>5073</v>
      </c>
      <c r="B470" s="17" t="s">
        <v>5074</v>
      </c>
      <c r="C470" s="17" t="s">
        <v>3384</v>
      </c>
      <c r="D470" s="18" t="s">
        <v>26</v>
      </c>
      <c r="E470" s="18">
        <f>VLOOKUP(M470,Revistas!$B$2:$H$63996,2,FALSE)</f>
        <v>2.4239999999999999</v>
      </c>
      <c r="F470" s="18" t="str">
        <f>VLOOKUP(M470,Revistas!$B$2:$H$63996,3,FALSE)</f>
        <v>Q3</v>
      </c>
      <c r="G470" s="18" t="str">
        <f>VLOOKUP(M470,Revistas!$B$2:$H$63996,4,FALSE)</f>
        <v>ENDOCRINOLOGY &amp; METABOLISM - SCIE;</v>
      </c>
      <c r="H470" s="18" t="str">
        <f>VLOOKUP(M470,Revistas!$B$2:$H$63996,5,FALSE)</f>
        <v>87/138</v>
      </c>
      <c r="I470" s="18" t="str">
        <f>VLOOKUP(M470,Revistas!$B$2:$H$63996,6,FALSE)</f>
        <v>NO</v>
      </c>
      <c r="J470" s="18" t="s">
        <v>5075</v>
      </c>
      <c r="K470" s="18"/>
      <c r="L470" s="18">
        <v>0</v>
      </c>
      <c r="M470" s="18" t="s">
        <v>3386</v>
      </c>
      <c r="N470" s="18"/>
      <c r="O470" s="18">
        <v>2017</v>
      </c>
      <c r="P470" s="18">
        <v>71</v>
      </c>
      <c r="Q470" s="18"/>
      <c r="R470" s="18">
        <v>1022</v>
      </c>
      <c r="S470" s="18">
        <v>1022</v>
      </c>
    </row>
    <row r="471" spans="1:20" x14ac:dyDescent="0.25">
      <c r="A471" s="17" t="s">
        <v>5081</v>
      </c>
      <c r="B471" s="17" t="s">
        <v>5080</v>
      </c>
      <c r="C471" s="17" t="s">
        <v>5082</v>
      </c>
      <c r="D471" s="18" t="s">
        <v>10</v>
      </c>
      <c r="E471" s="18" t="str">
        <f>VLOOKUP(M471,Revistas!$B$2:$H$63996,2,FALSE)</f>
        <v>NO TIENE</v>
      </c>
      <c r="F471" s="18" t="str">
        <f>VLOOKUP(M471,Revistas!$B$2:$H$63996,3,FALSE)</f>
        <v>NO TIENE</v>
      </c>
      <c r="G471" s="18" t="str">
        <f>VLOOKUP(M471,Revistas!$B$2:$H$63996,4,FALSE)</f>
        <v>NO TIENE</v>
      </c>
      <c r="H471" s="18" t="str">
        <f>VLOOKUP(M471,Revistas!$B$2:$H$63996,5,FALSE)</f>
        <v>NO TIENE</v>
      </c>
      <c r="I471" s="18" t="str">
        <f>VLOOKUP(M471,Revistas!$B$2:$H$63996,6,FALSE)</f>
        <v>NO</v>
      </c>
      <c r="J471" s="18" t="s">
        <v>5084</v>
      </c>
      <c r="K471" s="18"/>
      <c r="L471" s="18" t="s">
        <v>586</v>
      </c>
      <c r="M471" s="18" t="s">
        <v>5085</v>
      </c>
      <c r="N471" s="18" t="s">
        <v>5083</v>
      </c>
      <c r="O471" s="18">
        <v>2017</v>
      </c>
      <c r="P471" s="18"/>
      <c r="Q471" s="18"/>
      <c r="R471" s="18"/>
      <c r="S471" s="18"/>
      <c r="T471" s="23">
        <v>29288420</v>
      </c>
    </row>
    <row r="472" spans="1:20" x14ac:dyDescent="0.25">
      <c r="A472" s="17" t="s">
        <v>316</v>
      </c>
      <c r="B472" s="17" t="s">
        <v>317</v>
      </c>
      <c r="C472" s="17" t="s">
        <v>318</v>
      </c>
      <c r="D472" s="18" t="s">
        <v>10</v>
      </c>
      <c r="E472" s="18">
        <f>VLOOKUP(M472,Revistas!$B$2:$H$63996,2,FALSE)</f>
        <v>1.6259999999999999</v>
      </c>
      <c r="F472" s="18" t="str">
        <f>VLOOKUP(M472,Revistas!$B$2:$H$63996,3,FALSE)</f>
        <v>Q3</v>
      </c>
      <c r="G472" s="18" t="str">
        <f>VLOOKUP(M472,Revistas!$B$2:$H$63996,4,FALSE)</f>
        <v>CLINICAL NEUROLOGY - SCIE</v>
      </c>
      <c r="H472" s="18" t="str">
        <f>VLOOKUP(M472,Revistas!$B$2:$H$63996,5,FALSE)</f>
        <v>142/194</v>
      </c>
      <c r="I472" s="18" t="str">
        <f>VLOOKUP(M472,Revistas!$B$2:$H$63996,6,FALSE)</f>
        <v>NO</v>
      </c>
      <c r="J472" s="18" t="s">
        <v>319</v>
      </c>
      <c r="K472" s="18" t="s">
        <v>320</v>
      </c>
      <c r="L472" s="18">
        <v>0</v>
      </c>
      <c r="M472" s="18" t="s">
        <v>321</v>
      </c>
      <c r="N472" s="18"/>
      <c r="O472" s="18">
        <v>2017</v>
      </c>
      <c r="P472" s="18">
        <v>31</v>
      </c>
      <c r="Q472" s="18">
        <v>11</v>
      </c>
      <c r="R472" s="18">
        <v>1333</v>
      </c>
      <c r="S472" s="18">
        <v>1343</v>
      </c>
    </row>
    <row r="473" spans="1:20" x14ac:dyDescent="0.25">
      <c r="A473" s="17" t="s">
        <v>3001</v>
      </c>
      <c r="B473" s="17" t="s">
        <v>3002</v>
      </c>
      <c r="C473" s="17" t="s">
        <v>947</v>
      </c>
      <c r="D473" s="18" t="s">
        <v>10</v>
      </c>
      <c r="E473" s="18">
        <f>VLOOKUP(M473,Revistas!$B$2:$H$63996,2,FALSE)</f>
        <v>47.831000000000003</v>
      </c>
      <c r="F473" s="18" t="str">
        <f>VLOOKUP(M473,Revistas!$B$2:$H$63996,3,FALSE)</f>
        <v>Q1</v>
      </c>
      <c r="G473" s="18" t="str">
        <f>VLOOKUP(M473,Revistas!$B$2:$H$63996,4,FALSE)</f>
        <v>MEDICINA, GENERAL &amp; INTERNAL</v>
      </c>
      <c r="H473" s="18" t="str">
        <f>VLOOKUP(M473,Revistas!$B$2:$H$63996,5,FALSE)</f>
        <v>2/154</v>
      </c>
      <c r="I473" s="18" t="str">
        <f>VLOOKUP(M473,Revistas!$B$2:$H$63996,6,FALSE)</f>
        <v>SI</v>
      </c>
      <c r="J473" s="18" t="s">
        <v>3003</v>
      </c>
      <c r="K473" s="18" t="s">
        <v>3004</v>
      </c>
      <c r="L473" s="18">
        <v>6</v>
      </c>
      <c r="M473" s="18" t="s">
        <v>950</v>
      </c>
      <c r="N473" s="28">
        <v>42614</v>
      </c>
      <c r="O473" s="18">
        <v>2017</v>
      </c>
      <c r="P473" s="18">
        <v>390</v>
      </c>
      <c r="Q473" s="18">
        <v>10100</v>
      </c>
      <c r="R473" s="18">
        <v>1260</v>
      </c>
      <c r="S473" s="18">
        <v>1344</v>
      </c>
      <c r="T473" s="23">
        <v>28919118</v>
      </c>
    </row>
    <row r="474" spans="1:20" x14ac:dyDescent="0.25">
      <c r="A474" s="17" t="s">
        <v>4376</v>
      </c>
      <c r="B474" s="17" t="s">
        <v>4377</v>
      </c>
      <c r="C474" s="17" t="s">
        <v>3847</v>
      </c>
      <c r="D474" s="18" t="s">
        <v>26</v>
      </c>
      <c r="E474" s="18">
        <f>VLOOKUP(M474,Revistas!$B$2:$H$63996,2,FALSE)</f>
        <v>11.855</v>
      </c>
      <c r="F474" s="18" t="str">
        <f>VLOOKUP(M474,Revistas!$B$2:$H$63996,3,FALSE)</f>
        <v>Q1</v>
      </c>
      <c r="G474" s="18" t="str">
        <f>VLOOKUP(M474,Revistas!$B$2:$H$63996,4,FALSE)</f>
        <v>ONCOLOGY</v>
      </c>
      <c r="H474" s="18" t="str">
        <f>VLOOKUP(M474,Revistas!$B$2:$H$63996,5,FALSE)</f>
        <v>10/217</v>
      </c>
      <c r="I474" s="18" t="str">
        <f>VLOOKUP(M474,Revistas!$B$2:$H$63996,6,FALSE)</f>
        <v>SI</v>
      </c>
      <c r="J474" s="18" t="s">
        <v>4378</v>
      </c>
      <c r="K474" s="18"/>
      <c r="L474" s="18">
        <v>0</v>
      </c>
      <c r="M474" s="18" t="s">
        <v>3849</v>
      </c>
      <c r="N474" s="18" t="s">
        <v>154</v>
      </c>
      <c r="O474" s="18">
        <v>2017</v>
      </c>
      <c r="P474" s="18">
        <v>28</v>
      </c>
      <c r="Q474" s="18"/>
      <c r="R474" s="18"/>
      <c r="S474" s="18"/>
    </row>
    <row r="475" spans="1:20" x14ac:dyDescent="0.25">
      <c r="A475" s="17" t="s">
        <v>1194</v>
      </c>
      <c r="B475" s="17" t="s">
        <v>1195</v>
      </c>
      <c r="C475" s="17" t="s">
        <v>1196</v>
      </c>
      <c r="D475" s="18" t="s">
        <v>210</v>
      </c>
      <c r="E475" s="18">
        <f>VLOOKUP(M475,Revistas!$B$2:$H$63996,2,FALSE)</f>
        <v>2.653</v>
      </c>
      <c r="F475" s="18" t="str">
        <f>VLOOKUP(M475,Revistas!$B$2:$H$63996,3,FALSE)</f>
        <v>Q2</v>
      </c>
      <c r="G475" s="18" t="str">
        <f>VLOOKUP(M475,Revistas!$B$2:$H$63996,4,FALSE)</f>
        <v>HEMATOLOGY</v>
      </c>
      <c r="H475" s="18" t="str">
        <f>VLOOKUP(M475,Revistas!$B$2:$H$63996,5,FALSE)</f>
        <v>33/70</v>
      </c>
      <c r="I475" s="18" t="str">
        <f>VLOOKUP(M475,Revistas!$B$2:$H$63996,6,FALSE)</f>
        <v>NO</v>
      </c>
      <c r="J475" s="18" t="s">
        <v>1197</v>
      </c>
      <c r="K475" s="18" t="s">
        <v>1198</v>
      </c>
      <c r="L475" s="18">
        <v>0</v>
      </c>
      <c r="M475" s="18" t="s">
        <v>1199</v>
      </c>
      <c r="N475" s="18" t="s">
        <v>199</v>
      </c>
      <c r="O475" s="18">
        <v>2017</v>
      </c>
      <c r="P475" s="18">
        <v>99</v>
      </c>
      <c r="Q475" s="18">
        <v>2</v>
      </c>
      <c r="R475" s="18">
        <v>103</v>
      </c>
      <c r="S475" s="18">
        <v>111</v>
      </c>
      <c r="T475" s="23">
        <v>28332238</v>
      </c>
    </row>
    <row r="476" spans="1:20" x14ac:dyDescent="0.25">
      <c r="A476" s="17" t="s">
        <v>1076</v>
      </c>
      <c r="B476" s="17" t="s">
        <v>1077</v>
      </c>
      <c r="C476" s="17" t="s">
        <v>1078</v>
      </c>
      <c r="D476" s="18" t="s">
        <v>356</v>
      </c>
      <c r="E476" s="18">
        <f>VLOOKUP(M476,Revistas!$B$2:$H$63996,2,FALSE)</f>
        <v>3.706</v>
      </c>
      <c r="F476" s="18" t="str">
        <f>VLOOKUP(M476,Revistas!$B$2:$H$63996,3,FALSE)</f>
        <v>Q1</v>
      </c>
      <c r="G476" s="18" t="str">
        <f>VLOOKUP(M476,Revistas!$B$2:$H$63996,4,FALSE)</f>
        <v>NUTRITION &amp; DIETETICS</v>
      </c>
      <c r="H476" s="18" t="str">
        <f>VLOOKUP(M476,Revistas!$B$2:$H$63996,5,FALSE)</f>
        <v>20/81</v>
      </c>
      <c r="I476" s="18" t="str">
        <f>VLOOKUP(M476,Revistas!$B$2:$H$63996,6,FALSE)</f>
        <v>NO</v>
      </c>
      <c r="J476" s="18"/>
      <c r="K476" s="18"/>
      <c r="L476" s="18">
        <v>0</v>
      </c>
      <c r="M476" s="18" t="s">
        <v>1079</v>
      </c>
      <c r="N476" s="18" t="s">
        <v>300</v>
      </c>
      <c r="O476" s="18">
        <v>2017</v>
      </c>
      <c r="P476" s="18">
        <v>117</v>
      </c>
      <c r="Q476" s="18">
        <v>5</v>
      </c>
      <c r="R476" s="18">
        <v>766</v>
      </c>
      <c r="S476" s="18">
        <v>766</v>
      </c>
      <c r="T476" s="23">
        <v>28406079</v>
      </c>
    </row>
    <row r="477" spans="1:20" x14ac:dyDescent="0.25">
      <c r="A477" s="17" t="s">
        <v>3913</v>
      </c>
      <c r="B477" s="17" t="s">
        <v>3914</v>
      </c>
      <c r="C477" s="17" t="s">
        <v>3915</v>
      </c>
      <c r="D477" s="18" t="s">
        <v>210</v>
      </c>
      <c r="E477" s="18">
        <f>VLOOKUP(M477,Revistas!$B$2:$H$63996,2,FALSE)</f>
        <v>3.7669999999999999</v>
      </c>
      <c r="F477" s="18" t="str">
        <f>VLOOKUP(M477,Revistas!$B$2:$H$63996,3,FALSE)</f>
        <v>Q1</v>
      </c>
      <c r="G477" s="18" t="str">
        <f>VLOOKUP(M477,Revistas!$B$2:$H$63996,4,FALSE)</f>
        <v>UROLOGY &amp; NEPHROLOGY - SCIE;</v>
      </c>
      <c r="H477" s="18" t="str">
        <f>VLOOKUP(M477,Revistas!$B$2:$H$63996,5,FALSE)</f>
        <v>13/76</v>
      </c>
      <c r="I477" s="18" t="str">
        <f>VLOOKUP(M477,Revistas!$B$2:$H$63996,6,FALSE)</f>
        <v>NO</v>
      </c>
      <c r="J477" s="18" t="s">
        <v>3916</v>
      </c>
      <c r="K477" s="18" t="s">
        <v>3917</v>
      </c>
      <c r="L477" s="18">
        <v>0</v>
      </c>
      <c r="M477" s="18" t="s">
        <v>3918</v>
      </c>
      <c r="N477" s="18" t="s">
        <v>154</v>
      </c>
      <c r="O477" s="18">
        <v>2017</v>
      </c>
      <c r="P477" s="18">
        <v>35</v>
      </c>
      <c r="Q477" s="18">
        <v>9</v>
      </c>
      <c r="R477" s="18"/>
      <c r="S477" s="18" t="s">
        <v>3920</v>
      </c>
    </row>
    <row r="478" spans="1:20" x14ac:dyDescent="0.25">
      <c r="A478" s="17" t="s">
        <v>5455</v>
      </c>
      <c r="B478" s="17" t="s">
        <v>5463</v>
      </c>
      <c r="C478" s="17" t="s">
        <v>4113</v>
      </c>
      <c r="D478" s="18" t="s">
        <v>571</v>
      </c>
      <c r="E478" s="18" t="str">
        <f>VLOOKUP(M478,Revistas!$B$2:$H$63996,2,FALSE)</f>
        <v>NO TIENE</v>
      </c>
      <c r="F478" s="18" t="str">
        <f>VLOOKUP(M478,Revistas!$B$2:$H$63996,3,FALSE)</f>
        <v>NO TIENE</v>
      </c>
      <c r="G478" s="18" t="str">
        <f>VLOOKUP(M478,Revistas!$B$2:$H$63996,4,FALSE)</f>
        <v>NO TIENE</v>
      </c>
      <c r="H478" s="18" t="str">
        <f>VLOOKUP(M478,Revistas!$B$2:$H$63996,5,FALSE)</f>
        <v>NO TIENE</v>
      </c>
      <c r="I478" s="18" t="str">
        <f>VLOOKUP(M478,Revistas!$B$2:$H$63996,6,FALSE)</f>
        <v>NO</v>
      </c>
      <c r="J478" s="18" t="s">
        <v>5456</v>
      </c>
      <c r="K478" s="18"/>
      <c r="L478" s="18" t="s">
        <v>586</v>
      </c>
      <c r="M478" s="18" t="s">
        <v>4117</v>
      </c>
      <c r="N478" s="18" t="s">
        <v>4128</v>
      </c>
      <c r="O478" s="18">
        <v>2017</v>
      </c>
      <c r="P478" s="18">
        <v>30</v>
      </c>
      <c r="Q478" s="18">
        <v>1</v>
      </c>
      <c r="R478" s="27">
        <v>43132</v>
      </c>
      <c r="S478" s="18"/>
      <c r="T478" s="23">
        <v>28585782</v>
      </c>
    </row>
    <row r="479" spans="1:20" x14ac:dyDescent="0.25">
      <c r="A479" s="17" t="s">
        <v>627</v>
      </c>
      <c r="B479" s="17" t="s">
        <v>628</v>
      </c>
      <c r="C479" s="17" t="s">
        <v>629</v>
      </c>
      <c r="D479" s="18" t="s">
        <v>26</v>
      </c>
      <c r="E479" s="18">
        <f>VLOOKUP(M479,Revistas!$B$2:$H$63996,2,FALSE)</f>
        <v>19.896000000000001</v>
      </c>
      <c r="F479" s="18" t="str">
        <f>VLOOKUP(M479,Revistas!$B$2:$H$63996,3,FALSE)</f>
        <v>Q1</v>
      </c>
      <c r="G479" s="18" t="str">
        <f>VLOOKUP(M479,Revistas!$B$2:$H$63996,4,FALSE)</f>
        <v>CARDIAC &amp; CARDIOVASCULAR SYSTEM</v>
      </c>
      <c r="H479" s="18" t="str">
        <f>VLOOKUP(M479,Revistas!$B$2:$H$63996,5,FALSE)</f>
        <v>1/126</v>
      </c>
      <c r="I479" s="18" t="str">
        <f>VLOOKUP(M479,Revistas!$B$2:$H$63996,6,FALSE)</f>
        <v>SI</v>
      </c>
      <c r="J479" s="18" t="s">
        <v>630</v>
      </c>
      <c r="K479" s="18"/>
      <c r="L479" s="18">
        <v>0</v>
      </c>
      <c r="M479" s="18" t="s">
        <v>631</v>
      </c>
      <c r="N479" s="28">
        <v>11597</v>
      </c>
      <c r="O479" s="18">
        <v>2017</v>
      </c>
      <c r="P479" s="18">
        <v>70</v>
      </c>
      <c r="Q479" s="18">
        <v>18</v>
      </c>
      <c r="R479" s="18" t="s">
        <v>632</v>
      </c>
      <c r="S479" s="18" t="s">
        <v>633</v>
      </c>
    </row>
    <row r="480" spans="1:20" x14ac:dyDescent="0.25">
      <c r="A480" s="17" t="s">
        <v>951</v>
      </c>
      <c r="B480" s="17" t="s">
        <v>952</v>
      </c>
      <c r="C480" s="17" t="s">
        <v>953</v>
      </c>
      <c r="D480" s="18" t="s">
        <v>10</v>
      </c>
      <c r="E480" s="18">
        <f>VLOOKUP(M480,Revistas!$B$2:$H$63996,2,FALSE)</f>
        <v>4.2119999999999997</v>
      </c>
      <c r="F480" s="18" t="str">
        <f>VLOOKUP(M480,Revistas!$B$2:$H$63996,3,FALSE)</f>
        <v>Q1</v>
      </c>
      <c r="G480" s="18" t="str">
        <f>VLOOKUP(M480,Revistas!$B$2:$H$63996,4,FALSE)</f>
        <v>PUBLIC, ENVIRONMENTAL &amp; OCCUPATIONAL HEALTH - SCIE;</v>
      </c>
      <c r="H480" s="18" t="str">
        <f>VLOOKUP(M480,Revistas!$B$2:$H$63996,5,FALSE)</f>
        <v>19/176</v>
      </c>
      <c r="I480" s="18" t="str">
        <f>VLOOKUP(M480,Revistas!$B$2:$H$63996,6,FALSE)</f>
        <v>NO</v>
      </c>
      <c r="J480" s="18" t="s">
        <v>954</v>
      </c>
      <c r="K480" s="18" t="s">
        <v>955</v>
      </c>
      <c r="L480" s="18">
        <v>0</v>
      </c>
      <c r="M480" s="18" t="s">
        <v>956</v>
      </c>
      <c r="N480" s="18" t="s">
        <v>14</v>
      </c>
      <c r="O480" s="18">
        <v>2017</v>
      </c>
      <c r="P480" s="18">
        <v>53</v>
      </c>
      <c r="Q480" s="18">
        <v>6</v>
      </c>
      <c r="R480" s="18">
        <v>872</v>
      </c>
      <c r="S480" s="18">
        <v>881</v>
      </c>
      <c r="T480" s="23">
        <v>28774549</v>
      </c>
    </row>
    <row r="481" spans="1:48" x14ac:dyDescent="0.25">
      <c r="A481" s="17" t="s">
        <v>4956</v>
      </c>
      <c r="B481" s="17" t="s">
        <v>4957</v>
      </c>
      <c r="C481" s="17" t="s">
        <v>1196</v>
      </c>
      <c r="D481" s="18" t="s">
        <v>10</v>
      </c>
      <c r="E481" s="18">
        <f>VLOOKUP(M481,Revistas!$B$2:$H$63996,2,FALSE)</f>
        <v>2.653</v>
      </c>
      <c r="F481" s="18" t="str">
        <f>VLOOKUP(M481,Revistas!$B$2:$H$63996,3,FALSE)</f>
        <v>Q2</v>
      </c>
      <c r="G481" s="18" t="str">
        <f>VLOOKUP(M481,Revistas!$B$2:$H$63996,4,FALSE)</f>
        <v>HEMATOLOGY</v>
      </c>
      <c r="H481" s="18" t="str">
        <f>VLOOKUP(M481,Revistas!$B$2:$H$63996,5,FALSE)</f>
        <v>33/70</v>
      </c>
      <c r="I481" s="18" t="str">
        <f>VLOOKUP(M481,Revistas!$B$2:$H$63996,6,FALSE)</f>
        <v>NO</v>
      </c>
      <c r="J481" s="18" t="s">
        <v>4958</v>
      </c>
      <c r="K481" s="18" t="s">
        <v>4959</v>
      </c>
      <c r="L481" s="18">
        <v>1</v>
      </c>
      <c r="M481" s="18" t="s">
        <v>1199</v>
      </c>
      <c r="N481" s="18" t="s">
        <v>35</v>
      </c>
      <c r="O481" s="18">
        <v>2017</v>
      </c>
      <c r="P481" s="18">
        <v>98</v>
      </c>
      <c r="Q481" s="18">
        <v>4</v>
      </c>
      <c r="R481" s="18">
        <v>407</v>
      </c>
      <c r="S481" s="18">
        <v>414</v>
      </c>
      <c r="T481" s="23">
        <v>28009442</v>
      </c>
    </row>
    <row r="482" spans="1:48" x14ac:dyDescent="0.25">
      <c r="A482" s="17" t="s">
        <v>4969</v>
      </c>
      <c r="B482" s="17" t="s">
        <v>4968</v>
      </c>
      <c r="C482" s="17" t="s">
        <v>4970</v>
      </c>
      <c r="D482" s="18" t="s">
        <v>10</v>
      </c>
      <c r="E482" s="18">
        <f>VLOOKUP(M482,Revistas!$B$2:$H$63996,2,FALSE)</f>
        <v>11.702</v>
      </c>
      <c r="F482" s="18" t="str">
        <f>VLOOKUP(M482,Revistas!$B$2:$H$63996,3,FALSE)</f>
        <v>Q1</v>
      </c>
      <c r="G482" s="18" t="str">
        <f>VLOOKUP(M482,Revistas!$B$2:$H$63996,4,FALSE)</f>
        <v>ONCOLOGY - SCIE;</v>
      </c>
      <c r="H482" s="18" t="str">
        <f>VLOOKUP(M482,Revistas!$B$2:$H$63996,5,FALSE)</f>
        <v>11/217</v>
      </c>
      <c r="I482" s="18" t="str">
        <f>VLOOKUP(M482,Revistas!$B$2:$H$63996,6,FALSE)</f>
        <v>SI</v>
      </c>
      <c r="J482" s="18" t="s">
        <v>4972</v>
      </c>
      <c r="K482" s="18"/>
      <c r="L482" s="18" t="s">
        <v>586</v>
      </c>
      <c r="M482" s="18" t="s">
        <v>4973</v>
      </c>
      <c r="N482" s="18" t="s">
        <v>4971</v>
      </c>
      <c r="O482" s="18">
        <v>2017</v>
      </c>
      <c r="P482" s="18"/>
      <c r="Q482" s="18"/>
      <c r="R482" s="18"/>
      <c r="S482" s="18"/>
    </row>
    <row r="483" spans="1:48" x14ac:dyDescent="0.25">
      <c r="A483" s="17" t="s">
        <v>4975</v>
      </c>
      <c r="B483" s="17" t="s">
        <v>4974</v>
      </c>
      <c r="C483" s="17" t="s">
        <v>1251</v>
      </c>
      <c r="D483" s="18" t="s">
        <v>274</v>
      </c>
      <c r="E483" s="18">
        <f>VLOOKUP(M483,Revistas!$B$2:$H$63996,2,FALSE)</f>
        <v>5.67</v>
      </c>
      <c r="F483" s="18" t="str">
        <f>VLOOKUP(M483,Revistas!$B$2:$H$63996,3,FALSE)</f>
        <v>Q1</v>
      </c>
      <c r="G483" s="18" t="str">
        <f>VLOOKUP(M483,Revistas!$B$2:$H$63996,4,FALSE)</f>
        <v>HEMATOLOGY</v>
      </c>
      <c r="H483" s="18" t="str">
        <f>VLOOKUP(M483,Revistas!$B$2:$H$63996,5,FALSE)</f>
        <v>10 DE 70</v>
      </c>
      <c r="I483" s="18" t="str">
        <f>VLOOKUP(M483,Revistas!$B$2:$H$63996,6,FALSE)</f>
        <v>NO</v>
      </c>
      <c r="J483" s="18" t="s">
        <v>4977</v>
      </c>
      <c r="K483" s="18"/>
      <c r="L483" s="18" t="s">
        <v>586</v>
      </c>
      <c r="M483" s="18" t="s">
        <v>1193</v>
      </c>
      <c r="N483" s="18" t="s">
        <v>4976</v>
      </c>
      <c r="O483" s="18">
        <v>2017</v>
      </c>
      <c r="P483" s="18"/>
      <c r="Q483" s="18"/>
      <c r="R483" s="18"/>
      <c r="S483" s="18"/>
    </row>
    <row r="484" spans="1:48" x14ac:dyDescent="0.25">
      <c r="A484" s="17" t="s">
        <v>1798</v>
      </c>
      <c r="B484" s="17" t="s">
        <v>1799</v>
      </c>
      <c r="C484" s="17" t="s">
        <v>1660</v>
      </c>
      <c r="D484" s="18" t="s">
        <v>26</v>
      </c>
      <c r="E484" s="18">
        <f>VLOOKUP(M484,Revistas!$B$2:$H$63996,2,FALSE)</f>
        <v>12.811</v>
      </c>
      <c r="F484" s="18" t="str">
        <f>VLOOKUP(M484,Revistas!$B$2:$H$63996,3,FALSE)</f>
        <v>Q1</v>
      </c>
      <c r="G484" s="18" t="str">
        <f>VLOOKUP(M484,Revistas!$B$2:$H$63996,4,FALSE)</f>
        <v>RHEUMATOLOGY - SCIE</v>
      </c>
      <c r="H484" s="18" t="str">
        <f>VLOOKUP(M484,Revistas!$B$2:$H$63996,5,FALSE)</f>
        <v>1 DE 30</v>
      </c>
      <c r="I484" s="18" t="str">
        <f>VLOOKUP(M484,Revistas!$B$2:$H$63996,6,FALSE)</f>
        <v>SI</v>
      </c>
      <c r="J484" s="18" t="s">
        <v>1800</v>
      </c>
      <c r="K484" s="18"/>
      <c r="L484" s="18">
        <v>0</v>
      </c>
      <c r="M484" s="18" t="s">
        <v>1663</v>
      </c>
      <c r="N484" s="18" t="s">
        <v>226</v>
      </c>
      <c r="O484" s="18">
        <v>2017</v>
      </c>
      <c r="P484" s="18">
        <v>76</v>
      </c>
      <c r="Q484" s="18"/>
      <c r="R484" s="18">
        <v>555</v>
      </c>
      <c r="S484" s="18">
        <v>555</v>
      </c>
    </row>
    <row r="485" spans="1:48" x14ac:dyDescent="0.25">
      <c r="A485" s="17" t="s">
        <v>2034</v>
      </c>
      <c r="B485" s="17" t="s">
        <v>2035</v>
      </c>
      <c r="C485" s="17" t="s">
        <v>1983</v>
      </c>
      <c r="D485" s="18" t="s">
        <v>10</v>
      </c>
      <c r="E485" s="18">
        <f>VLOOKUP(M485,Revistas!$B$2:$H$63996,2,FALSE)</f>
        <v>10.569000000000001</v>
      </c>
      <c r="F485" s="18" t="str">
        <f>VLOOKUP(M485,Revistas!$B$2:$H$63996,3,FALSE)</f>
        <v>Q1</v>
      </c>
      <c r="G485" s="18" t="str">
        <f>VLOOKUP(M485,Revistas!$B$2:$H$63996,4,FALSE)</f>
        <v>RESPIRATORY SYSTEM - SCIE</v>
      </c>
      <c r="H485" s="18" t="str">
        <f>VLOOKUP(M485,Revistas!$B$2:$H$63996,5,FALSE)</f>
        <v>3 DE 59</v>
      </c>
      <c r="I485" s="18" t="str">
        <f>VLOOKUP(M485,Revistas!$B$2:$H$63996,6,FALSE)</f>
        <v>SI</v>
      </c>
      <c r="J485" s="18" t="s">
        <v>2036</v>
      </c>
      <c r="K485" s="18" t="s">
        <v>2037</v>
      </c>
      <c r="L485" s="18">
        <v>1</v>
      </c>
      <c r="M485" s="18" t="s">
        <v>1986</v>
      </c>
      <c r="N485" s="18" t="s">
        <v>226</v>
      </c>
      <c r="O485" s="18">
        <v>2017</v>
      </c>
      <c r="P485" s="18">
        <v>49</v>
      </c>
      <c r="Q485" s="18">
        <v>6</v>
      </c>
      <c r="R485" s="18"/>
      <c r="S485" s="18">
        <v>1602456</v>
      </c>
    </row>
    <row r="486" spans="1:48" x14ac:dyDescent="0.25">
      <c r="A486" s="17" t="s">
        <v>305</v>
      </c>
      <c r="B486" s="17" t="s">
        <v>306</v>
      </c>
      <c r="C486" s="17" t="s">
        <v>307</v>
      </c>
      <c r="D486" s="18" t="s">
        <v>10</v>
      </c>
      <c r="E486" s="18">
        <f>VLOOKUP(M486,Revistas!$B$2:$H$63996,2,FALSE)</f>
        <v>4.8559999999999999</v>
      </c>
      <c r="F486" s="18" t="str">
        <f>VLOOKUP(M486,Revistas!$B$2:$H$63996,3,FALSE)</f>
        <v>q1</v>
      </c>
      <c r="G486" s="18" t="str">
        <f>VLOOKUP(M486,Revistas!$B$2:$H$63996,4,FALSE)</f>
        <v>IMMUNOLOGY - SCIE</v>
      </c>
      <c r="H486" s="18" t="str">
        <f>VLOOKUP(M486,Revistas!$B$2:$H$63996,5,FALSE)</f>
        <v>34/151</v>
      </c>
      <c r="I486" s="18" t="str">
        <f>VLOOKUP(M486,Revistas!$B$2:$H$63996,6,FALSE)</f>
        <v>NO</v>
      </c>
      <c r="J486" s="18" t="s">
        <v>308</v>
      </c>
      <c r="K486" s="18" t="s">
        <v>309</v>
      </c>
      <c r="L486" s="18">
        <v>1</v>
      </c>
      <c r="M486" s="18" t="s">
        <v>310</v>
      </c>
      <c r="N486" s="28">
        <v>36951</v>
      </c>
      <c r="O486" s="18">
        <v>2017</v>
      </c>
      <c r="P486" s="18">
        <v>198</v>
      </c>
      <c r="Q486" s="18">
        <v>5</v>
      </c>
      <c r="R486" s="18">
        <v>2038</v>
      </c>
      <c r="S486" s="18">
        <v>2046</v>
      </c>
    </row>
    <row r="487" spans="1:48" x14ac:dyDescent="0.25">
      <c r="A487" s="17" t="s">
        <v>3991</v>
      </c>
      <c r="B487" s="17" t="s">
        <v>3992</v>
      </c>
      <c r="C487" s="17" t="s">
        <v>3993</v>
      </c>
      <c r="D487" s="18" t="s">
        <v>10</v>
      </c>
      <c r="E487" s="18">
        <f>VLOOKUP(M487,Revistas!$B$2:$H$63996,2,FALSE)</f>
        <v>2.8959999999999999</v>
      </c>
      <c r="F487" s="18" t="str">
        <f>VLOOKUP(M487,Revistas!$B$2:$H$63996,3,FALSE)</f>
        <v>Q2</v>
      </c>
      <c r="G487" s="18" t="str">
        <f>VLOOKUP(M487,Revistas!$B$2:$H$63996,4,FALSE)</f>
        <v>PHARMACOLOGY &amp; PHARMACY - SCIE</v>
      </c>
      <c r="H487" s="18" t="str">
        <f>VLOOKUP(M487,Revistas!$B$2:$H$63996,5,FALSE)</f>
        <v>98/256</v>
      </c>
      <c r="I487" s="18" t="str">
        <f>VLOOKUP(M487,Revistas!$B$2:$H$63996,6,FALSE)</f>
        <v>NO</v>
      </c>
      <c r="J487" s="18" t="s">
        <v>3994</v>
      </c>
      <c r="K487" s="18" t="s">
        <v>3995</v>
      </c>
      <c r="L487" s="18">
        <v>1</v>
      </c>
      <c r="M487" s="18" t="s">
        <v>3996</v>
      </c>
      <c r="N487" s="28">
        <v>38384</v>
      </c>
      <c r="O487" s="18">
        <v>2017</v>
      </c>
      <c r="P487" s="18">
        <v>796</v>
      </c>
      <c r="Q487" s="18"/>
      <c r="R487" s="18">
        <v>115</v>
      </c>
      <c r="S487" s="18">
        <v>121</v>
      </c>
      <c r="T487" s="23">
        <v>27988286</v>
      </c>
    </row>
    <row r="488" spans="1:48" x14ac:dyDescent="0.25">
      <c r="A488" s="17" t="s">
        <v>3751</v>
      </c>
      <c r="B488" s="17" t="s">
        <v>3750</v>
      </c>
      <c r="C488" s="17" t="s">
        <v>3752</v>
      </c>
      <c r="D488" s="18" t="s">
        <v>10</v>
      </c>
      <c r="E488" s="18">
        <f>VLOOKUP(M488,Revistas!$B$2:$H$63996,2,FALSE)</f>
        <v>2.3690000000000002</v>
      </c>
      <c r="F488" s="18" t="str">
        <f>VLOOKUP(M488,Revistas!$B$2:$H$63996,3,FALSE)</f>
        <v>Q1</v>
      </c>
      <c r="G488" s="18" t="str">
        <f>VLOOKUP(M488,Revistas!$B$2:$H$63996,4,FALSE)</f>
        <v>MEDICINA, GENERAL &amp; INTERNAL</v>
      </c>
      <c r="H488" s="18" t="str">
        <f>VLOOKUP(M488,Revistas!$B$2:$H$63996,5,FALSE)</f>
        <v>38/154</v>
      </c>
      <c r="I488" s="18" t="str">
        <f>VLOOKUP(M488,Revistas!$B$2:$H$63996,6,FALSE)</f>
        <v>NO</v>
      </c>
      <c r="J488" s="18" t="s">
        <v>3755</v>
      </c>
      <c r="K488" s="18"/>
      <c r="L488" s="18" t="s">
        <v>586</v>
      </c>
      <c r="M488" s="18" t="s">
        <v>1012</v>
      </c>
      <c r="N488" s="18" t="s">
        <v>3754</v>
      </c>
      <c r="O488" s="18">
        <v>2017</v>
      </c>
      <c r="P488" s="18">
        <v>7</v>
      </c>
      <c r="Q488" s="18">
        <v>12</v>
      </c>
      <c r="R488" s="18"/>
      <c r="S488" s="18" t="s">
        <v>3753</v>
      </c>
      <c r="T488" s="23">
        <v>29259059</v>
      </c>
    </row>
    <row r="489" spans="1:48" x14ac:dyDescent="0.25">
      <c r="A489" s="17" t="s">
        <v>123</v>
      </c>
      <c r="B489" s="17" t="s">
        <v>124</v>
      </c>
      <c r="C489" s="17" t="s">
        <v>125</v>
      </c>
      <c r="D489" s="18" t="s">
        <v>10</v>
      </c>
      <c r="E489" s="18">
        <f>VLOOKUP(M489,Revistas!$B$2:$H$63996,2,FALSE)</f>
        <v>1.804</v>
      </c>
      <c r="F489" s="18" t="str">
        <f>VLOOKUP(M489,Revistas!$B$2:$H$63996,3,FALSE)</f>
        <v>Q2</v>
      </c>
      <c r="G489" s="18" t="str">
        <f>VLOOKUP(M489,Revistas!$B$2:$H$63996,4,FALSE)</f>
        <v>MEDICINE, GENERAL &amp; INTERNAL - SCIE</v>
      </c>
      <c r="H489" s="18" t="str">
        <f>VLOOKUP(M489,Revistas!$B$2:$H$63996,5,FALSE)</f>
        <v>58/154</v>
      </c>
      <c r="I489" s="18" t="str">
        <f>VLOOKUP(M489,Revistas!$B$2:$H$63996,6,FALSE)</f>
        <v>NO</v>
      </c>
      <c r="J489" s="18" t="s">
        <v>126</v>
      </c>
      <c r="K489" s="18" t="s">
        <v>127</v>
      </c>
      <c r="L489" s="18">
        <v>0</v>
      </c>
      <c r="M489" s="18" t="s">
        <v>128</v>
      </c>
      <c r="N489" s="18" t="s">
        <v>129</v>
      </c>
      <c r="O489" s="18">
        <v>2017</v>
      </c>
      <c r="P489" s="18">
        <v>96</v>
      </c>
      <c r="Q489" s="18">
        <v>40</v>
      </c>
      <c r="R489" s="18"/>
      <c r="S489" s="18" t="s">
        <v>130</v>
      </c>
    </row>
    <row r="490" spans="1:48" x14ac:dyDescent="0.25">
      <c r="A490" s="17" t="s">
        <v>428</v>
      </c>
      <c r="B490" s="17" t="s">
        <v>427</v>
      </c>
      <c r="C490" s="17" t="s">
        <v>422</v>
      </c>
      <c r="D490" s="18" t="s">
        <v>210</v>
      </c>
      <c r="E490" s="18" t="str">
        <f>VLOOKUP(M490,Revistas!$B$2:$H$63996,2,FALSE)</f>
        <v>NO TIENE</v>
      </c>
      <c r="F490" s="18" t="str">
        <f>VLOOKUP(M490,Revistas!$B$2:$H$63996,3,FALSE)</f>
        <v>NO TIENE</v>
      </c>
      <c r="G490" s="18" t="str">
        <f>VLOOKUP(M490,Revistas!$B$2:$H$63996,4,FALSE)</f>
        <v>NO TIENE</v>
      </c>
      <c r="H490" s="18" t="str">
        <f>VLOOKUP(M490,Revistas!$B$2:$H$63996,5,FALSE)</f>
        <v>NO TIENE</v>
      </c>
      <c r="I490" s="18" t="str">
        <f>VLOOKUP(M490,Revistas!$B$2:$H$63996,6,FALSE)</f>
        <v>NO</v>
      </c>
      <c r="J490" s="18" t="s">
        <v>430</v>
      </c>
      <c r="K490" s="18"/>
      <c r="L490" s="18" t="s">
        <v>586</v>
      </c>
      <c r="M490" s="18" t="s">
        <v>426</v>
      </c>
      <c r="N490" s="18" t="s">
        <v>424</v>
      </c>
      <c r="O490" s="18">
        <v>2017</v>
      </c>
      <c r="P490" s="18">
        <v>58</v>
      </c>
      <c r="Q490" s="18">
        <v>1</v>
      </c>
      <c r="R490" s="18" t="s">
        <v>429</v>
      </c>
      <c r="S490" s="18"/>
      <c r="T490" s="23">
        <v>28515629</v>
      </c>
    </row>
    <row r="491" spans="1:48" x14ac:dyDescent="0.25">
      <c r="A491" s="17" t="s">
        <v>421</v>
      </c>
      <c r="B491" s="17" t="s">
        <v>420</v>
      </c>
      <c r="C491" s="17" t="s">
        <v>422</v>
      </c>
      <c r="D491" s="18" t="s">
        <v>210</v>
      </c>
      <c r="E491" s="18" t="str">
        <f>VLOOKUP(M491,Revistas!$B$2:$H$63996,2,FALSE)</f>
        <v>NO TIENE</v>
      </c>
      <c r="F491" s="18" t="str">
        <f>VLOOKUP(M491,Revistas!$B$2:$H$63996,3,FALSE)</f>
        <v>NO TIENE</v>
      </c>
      <c r="G491" s="18" t="str">
        <f>VLOOKUP(M491,Revistas!$B$2:$H$63996,4,FALSE)</f>
        <v>NO TIENE</v>
      </c>
      <c r="H491" s="18" t="str">
        <f>VLOOKUP(M491,Revistas!$B$2:$H$63996,5,FALSE)</f>
        <v>NO TIENE</v>
      </c>
      <c r="I491" s="18" t="str">
        <f>VLOOKUP(M491,Revistas!$B$2:$H$63996,6,FALSE)</f>
        <v>NO</v>
      </c>
      <c r="J491" s="18" t="s">
        <v>425</v>
      </c>
      <c r="K491" s="18"/>
      <c r="L491" s="18" t="s">
        <v>586</v>
      </c>
      <c r="M491" s="18" t="s">
        <v>426</v>
      </c>
      <c r="N491" s="18" t="s">
        <v>424</v>
      </c>
      <c r="O491" s="18">
        <v>2017</v>
      </c>
      <c r="P491" s="18">
        <v>58</v>
      </c>
      <c r="Q491" s="18">
        <v>1</v>
      </c>
      <c r="R491" s="18" t="s">
        <v>423</v>
      </c>
      <c r="S491" s="18"/>
      <c r="T491" s="23">
        <v>28515630</v>
      </c>
    </row>
    <row r="492" spans="1:48" x14ac:dyDescent="0.25">
      <c r="A492" s="17" t="s">
        <v>257</v>
      </c>
      <c r="B492" s="17" t="s">
        <v>258</v>
      </c>
      <c r="C492" s="17" t="s">
        <v>259</v>
      </c>
      <c r="D492" s="18" t="s">
        <v>10</v>
      </c>
      <c r="E492" s="18">
        <f>VLOOKUP(M492,Revistas!$B$2:$H$63996,2,FALSE)</f>
        <v>1.349</v>
      </c>
      <c r="F492" s="18" t="str">
        <f>VLOOKUP(M492,Revistas!$B$2:$H$63996,3,FALSE)</f>
        <v>Q3</v>
      </c>
      <c r="G492" s="18" t="str">
        <f>VLOOKUP(M492,Revistas!$B$2:$H$63996,4,FALSE)</f>
        <v>SURGERY - SCIE</v>
      </c>
      <c r="H492" s="18" t="str">
        <f>VLOOKUP(M492,Revistas!$B$2:$H$63996,5,FALSE)</f>
        <v>124/197</v>
      </c>
      <c r="I492" s="18" t="str">
        <f>VLOOKUP(M492,Revistas!$B$2:$H$63996,6,FALSE)</f>
        <v>NO</v>
      </c>
      <c r="J492" s="18" t="s">
        <v>260</v>
      </c>
      <c r="K492" s="18" t="s">
        <v>261</v>
      </c>
      <c r="L492" s="18">
        <v>0</v>
      </c>
      <c r="M492" s="18" t="s">
        <v>262</v>
      </c>
      <c r="N492" s="18" t="s">
        <v>250</v>
      </c>
      <c r="O492" s="18">
        <v>2017</v>
      </c>
      <c r="P492" s="18">
        <v>38</v>
      </c>
      <c r="Q492" s="18">
        <v>3</v>
      </c>
      <c r="R492" s="18" t="s">
        <v>263</v>
      </c>
      <c r="S492" s="18" t="s">
        <v>264</v>
      </c>
    </row>
    <row r="493" spans="1:48" x14ac:dyDescent="0.25">
      <c r="A493" s="17" t="s">
        <v>373</v>
      </c>
      <c r="B493" s="17" t="s">
        <v>372</v>
      </c>
      <c r="C493" s="17" t="s">
        <v>7208</v>
      </c>
      <c r="D493" s="18" t="s">
        <v>10</v>
      </c>
      <c r="E493" s="18">
        <f>VLOOKUP(M493,Revistas!$B$2:$H$63996,2,FALSE)</f>
        <v>3.1259999999999999</v>
      </c>
      <c r="F493" s="18" t="str">
        <f>VLOOKUP(M493,Revistas!$B$2:$H$63996,3,FALSE)</f>
        <v>Q2</v>
      </c>
      <c r="G493" s="18" t="str">
        <f>VLOOKUP(M493,Revistas!$B$2:$H$63996,4,FALSE)</f>
        <v>INFECTIOUS DISEASES - SCIE</v>
      </c>
      <c r="H493" s="18" t="str">
        <f>VLOOKUP(M493,Revistas!$B$2:$H$63996,5,FALSE)</f>
        <v>32/84</v>
      </c>
      <c r="I493" s="18" t="str">
        <f>VLOOKUP(M493,Revistas!$B$2:$H$63996,6,FALSE)</f>
        <v>NO</v>
      </c>
      <c r="J493" s="18" t="s">
        <v>375</v>
      </c>
      <c r="K493" s="18"/>
      <c r="L493" s="18" t="s">
        <v>586</v>
      </c>
      <c r="M493" s="18" t="s">
        <v>376</v>
      </c>
      <c r="N493" s="18" t="s">
        <v>374</v>
      </c>
      <c r="O493" s="18">
        <v>2017</v>
      </c>
      <c r="P493" s="18"/>
      <c r="Q493" s="18"/>
      <c r="R493" s="18"/>
      <c r="S493" s="18"/>
      <c r="T493" s="23">
        <v>29107630</v>
      </c>
      <c r="AV493" s="25"/>
    </row>
    <row r="494" spans="1:48" x14ac:dyDescent="0.25">
      <c r="A494" s="17" t="s">
        <v>2182</v>
      </c>
      <c r="B494" s="17" t="s">
        <v>2183</v>
      </c>
      <c r="C494" s="17" t="s">
        <v>2184</v>
      </c>
      <c r="D494" s="18" t="s">
        <v>10</v>
      </c>
      <c r="E494" s="18">
        <f>VLOOKUP(M494,Revistas!$B$2:$H$63996,2,FALSE)</f>
        <v>2.72</v>
      </c>
      <c r="F494" s="18" t="str">
        <f>VLOOKUP(M494,Revistas!$B$2:$H$63996,3,FALSE)</f>
        <v>Q3</v>
      </c>
      <c r="G494" s="18" t="str">
        <f>VLOOKUP(M494,Revistas!$B$2:$H$63996,4,FALSE)</f>
        <v>IMMUNOLOGY - SCIE</v>
      </c>
      <c r="H494" s="18" t="str">
        <f>VLOOKUP(M494,Revistas!$B$2:$H$63996,5,FALSE)</f>
        <v>88/151</v>
      </c>
      <c r="I494" s="18" t="str">
        <f>VLOOKUP(M494,Revistas!$B$2:$H$63996,6,FALSE)</f>
        <v>NO</v>
      </c>
      <c r="J494" s="18" t="s">
        <v>2185</v>
      </c>
      <c r="K494" s="18" t="s">
        <v>2186</v>
      </c>
      <c r="L494" s="18">
        <v>0</v>
      </c>
      <c r="M494" s="18" t="s">
        <v>2187</v>
      </c>
      <c r="N494" s="18" t="s">
        <v>62</v>
      </c>
      <c r="O494" s="18">
        <v>2017</v>
      </c>
      <c r="P494" s="18">
        <v>222</v>
      </c>
      <c r="Q494" s="18">
        <v>2</v>
      </c>
      <c r="R494" s="18">
        <v>363</v>
      </c>
      <c r="S494" s="18">
        <v>371</v>
      </c>
      <c r="T494" s="23">
        <v>27644115</v>
      </c>
    </row>
    <row r="495" spans="1:48" x14ac:dyDescent="0.25">
      <c r="A495" s="17" t="s">
        <v>4934</v>
      </c>
      <c r="B495" s="17" t="s">
        <v>4935</v>
      </c>
      <c r="C495" s="17" t="s">
        <v>1171</v>
      </c>
      <c r="D495" s="18" t="s">
        <v>26</v>
      </c>
      <c r="E495" s="18">
        <f>VLOOKUP(M495,Revistas!$B$2:$H$63996,2,FALSE)</f>
        <v>7.702</v>
      </c>
      <c r="F495" s="18" t="str">
        <f>VLOOKUP(M495,Revistas!$B$2:$H$63996,3,FALSE)</f>
        <v>Q1</v>
      </c>
      <c r="G495" s="18" t="str">
        <f>VLOOKUP(M495,Revistas!$B$2:$H$63996,4,FALSE)</f>
        <v>HEMATOLOGY - SCIE</v>
      </c>
      <c r="H495" s="18" t="str">
        <f>VLOOKUP(M495,Revistas!$B$2:$H$63996,5,FALSE)</f>
        <v>4 de 70</v>
      </c>
      <c r="I495" s="18" t="str">
        <f>VLOOKUP(M495,Revistas!$B$2:$H$63996,6,FALSE)</f>
        <v>SI</v>
      </c>
      <c r="J495" s="18" t="s">
        <v>4936</v>
      </c>
      <c r="K495" s="18"/>
      <c r="L495" s="18">
        <v>0</v>
      </c>
      <c r="M495" s="18" t="s">
        <v>1174</v>
      </c>
      <c r="N495" s="28">
        <v>46174</v>
      </c>
      <c r="O495" s="18">
        <v>2017</v>
      </c>
      <c r="P495" s="18">
        <v>102</v>
      </c>
      <c r="Q495" s="18"/>
      <c r="R495" s="18">
        <v>314</v>
      </c>
      <c r="S495" s="18">
        <v>314</v>
      </c>
    </row>
    <row r="496" spans="1:48" x14ac:dyDescent="0.25">
      <c r="A496" s="17" t="s">
        <v>1124</v>
      </c>
      <c r="B496" s="17" t="s">
        <v>1125</v>
      </c>
      <c r="C496" s="17" t="s">
        <v>1126</v>
      </c>
      <c r="D496" s="18" t="s">
        <v>274</v>
      </c>
      <c r="E496" s="18">
        <f>VLOOKUP(M496,Revistas!$B$2:$H$63996,2,FALSE)</f>
        <v>1.806</v>
      </c>
      <c r="F496" s="18" t="str">
        <f>VLOOKUP(M496,Revistas!$B$2:$H$63996,3,FALSE)</f>
        <v>Q3</v>
      </c>
      <c r="G496" s="18" t="str">
        <f>VLOOKUP(M496,Revistas!$B$2:$H$63996,4,FALSE)</f>
        <v>CARDIAC &amp; CARDIOVASCULAR SYSTEMS - SCIE;</v>
      </c>
      <c r="H496" s="18" t="str">
        <f>VLOOKUP(M496,Revistas!$B$2:$H$63996,5,FALSE)</f>
        <v>86/126</v>
      </c>
      <c r="I496" s="18" t="str">
        <f>VLOOKUP(M496,Revistas!$B$2:$H$63996,6,FALSE)</f>
        <v>NO</v>
      </c>
      <c r="J496" s="18" t="s">
        <v>1127</v>
      </c>
      <c r="K496" s="18" t="s">
        <v>1128</v>
      </c>
      <c r="L496" s="18">
        <v>0</v>
      </c>
      <c r="M496" s="18" t="s">
        <v>1129</v>
      </c>
      <c r="N496" s="18"/>
      <c r="O496" s="18">
        <v>2017</v>
      </c>
      <c r="P496" s="18">
        <v>14</v>
      </c>
      <c r="Q496" s="18">
        <v>4</v>
      </c>
      <c r="R496" s="18">
        <v>280</v>
      </c>
      <c r="S496" s="18">
        <v>281</v>
      </c>
      <c r="T496" s="23">
        <v>28663767</v>
      </c>
    </row>
    <row r="497" spans="1:44" x14ac:dyDescent="0.25">
      <c r="A497" s="17" t="s">
        <v>4561</v>
      </c>
      <c r="B497" s="17" t="s">
        <v>4562</v>
      </c>
      <c r="C497" s="17" t="s">
        <v>4563</v>
      </c>
      <c r="D497" s="18" t="s">
        <v>10</v>
      </c>
      <c r="E497" s="18">
        <f>VLOOKUP(M497,Revistas!$B$2:$H$63996,2,FALSE)</f>
        <v>3.4340000000000002</v>
      </c>
      <c r="F497" s="18" t="str">
        <f>VLOOKUP(M497,Revistas!$B$2:$H$63996,3,FALSE)</f>
        <v>Q2</v>
      </c>
      <c r="G497" s="18" t="str">
        <f>VLOOKUP(M497,Revistas!$B$2:$H$63996,4,FALSE)</f>
        <v>ONCOLOGY</v>
      </c>
      <c r="H497" s="18" t="str">
        <f>VLOOKUP(M497,Revistas!$B$2:$H$63996,5,FALSE)</f>
        <v>88/217</v>
      </c>
      <c r="I497" s="18" t="str">
        <f>VLOOKUP(M497,Revistas!$B$2:$H$63996,6,FALSE)</f>
        <v>NO</v>
      </c>
      <c r="J497" s="18" t="s">
        <v>4564</v>
      </c>
      <c r="K497" s="18" t="s">
        <v>4565</v>
      </c>
      <c r="L497" s="18">
        <v>4</v>
      </c>
      <c r="M497" s="18" t="s">
        <v>4566</v>
      </c>
      <c r="N497" s="18" t="s">
        <v>344</v>
      </c>
      <c r="O497" s="18">
        <v>2017</v>
      </c>
      <c r="P497" s="18">
        <v>18</v>
      </c>
      <c r="Q497" s="18">
        <v>1</v>
      </c>
      <c r="R497" s="18">
        <v>43</v>
      </c>
      <c r="S497" s="18">
        <v>49</v>
      </c>
      <c r="T497" s="23">
        <v>27461773</v>
      </c>
    </row>
    <row r="498" spans="1:44" x14ac:dyDescent="0.25">
      <c r="A498" s="17" t="s">
        <v>3587</v>
      </c>
      <c r="B498" s="17" t="s">
        <v>3588</v>
      </c>
      <c r="C498" s="17" t="s">
        <v>2326</v>
      </c>
      <c r="D498" s="18" t="s">
        <v>10</v>
      </c>
      <c r="E498" s="18">
        <f>VLOOKUP(M498,Revistas!$B$2:$H$63996,2,FALSE)</f>
        <v>7.3609999999999998</v>
      </c>
      <c r="F498" s="18" t="str">
        <f>VLOOKUP(M498,Revistas!$B$2:$H$63996,3,FALSE)</f>
        <v>Q1</v>
      </c>
      <c r="G498" s="18" t="str">
        <f>VLOOKUP(M498,Revistas!$B$2:$H$63996,4,FALSE)</f>
        <v>ALLERGY - SCIE;</v>
      </c>
      <c r="H498" s="18" t="str">
        <f>VLOOKUP(M498,Revistas!$B$2:$H$63996,5,FALSE)</f>
        <v>2 DE 26</v>
      </c>
      <c r="I498" s="18" t="str">
        <f>VLOOKUP(M498,Revistas!$B$2:$H$63996,6,FALSE)</f>
        <v>SI</v>
      </c>
      <c r="J498" s="18" t="s">
        <v>3589</v>
      </c>
      <c r="K498" s="18" t="s">
        <v>3590</v>
      </c>
      <c r="L498" s="18">
        <v>2</v>
      </c>
      <c r="M498" s="18" t="s">
        <v>2328</v>
      </c>
      <c r="N498" s="18" t="s">
        <v>300</v>
      </c>
      <c r="O498" s="18">
        <v>2017</v>
      </c>
      <c r="P498" s="18">
        <v>72</v>
      </c>
      <c r="Q498" s="18">
        <v>3</v>
      </c>
      <c r="R498" s="18">
        <v>416</v>
      </c>
      <c r="S498" s="18">
        <v>424</v>
      </c>
      <c r="T498" s="23">
        <v>27455132</v>
      </c>
    </row>
    <row r="499" spans="1:44" x14ac:dyDescent="0.25">
      <c r="A499" s="17" t="s">
        <v>4018</v>
      </c>
      <c r="B499" s="17" t="s">
        <v>4019</v>
      </c>
      <c r="C499" s="17" t="s">
        <v>464</v>
      </c>
      <c r="D499" s="18" t="s">
        <v>10</v>
      </c>
      <c r="E499" s="18">
        <f>VLOOKUP(M499,Revistas!$B$2:$H$63996,2,FALSE)</f>
        <v>4.0830000000000002</v>
      </c>
      <c r="F499" s="18" t="str">
        <f>VLOOKUP(M499,Revistas!$B$2:$H$63996,3,FALSE)</f>
        <v>Q2</v>
      </c>
      <c r="G499" s="18" t="str">
        <f>VLOOKUP(M499,Revistas!$B$2:$H$63996,4,FALSE)</f>
        <v>BIOCHEMISTRY &amp; MOLECULAR BIOLOGY - SCIE;</v>
      </c>
      <c r="H499" s="18" t="str">
        <f>VLOOKUP(M499,Revistas!$B$2:$H$63996,5,FALSE)</f>
        <v>77/290</v>
      </c>
      <c r="I499" s="18" t="str">
        <f>VLOOKUP(M499,Revistas!$B$2:$H$63996,6,FALSE)</f>
        <v>NO</v>
      </c>
      <c r="J499" s="18" t="s">
        <v>4020</v>
      </c>
      <c r="K499" s="18" t="s">
        <v>4021</v>
      </c>
      <c r="L499" s="18">
        <v>1</v>
      </c>
      <c r="M499" s="18" t="s">
        <v>466</v>
      </c>
      <c r="N499" s="18" t="s">
        <v>344</v>
      </c>
      <c r="O499" s="18">
        <v>2017</v>
      </c>
      <c r="P499" s="18">
        <v>140</v>
      </c>
      <c r="Q499" s="18">
        <v>1</v>
      </c>
      <c r="R499" s="18">
        <v>37</v>
      </c>
      <c r="S499" s="18">
        <v>52</v>
      </c>
      <c r="T499" s="23">
        <v>27805736</v>
      </c>
    </row>
    <row r="500" spans="1:44" x14ac:dyDescent="0.25">
      <c r="A500" s="17" t="s">
        <v>2865</v>
      </c>
      <c r="B500" s="17" t="s">
        <v>2866</v>
      </c>
      <c r="C500" s="17" t="s">
        <v>2867</v>
      </c>
      <c r="D500" s="18" t="s">
        <v>10</v>
      </c>
      <c r="E500" s="18">
        <f>VLOOKUP(M500,Revistas!$B$2:$H$63996,2,FALSE)</f>
        <v>3.8410000000000002</v>
      </c>
      <c r="F500" s="18" t="str">
        <f>VLOOKUP(M500,Revistas!$B$2:$H$63996,3,FALSE)</f>
        <v>Q1</v>
      </c>
      <c r="G500" s="18" t="str">
        <f>VLOOKUP(M500,Revistas!$B$2:$H$63996,4,FALSE)</f>
        <v>RESPIRATORY SYSTEM - SCIE</v>
      </c>
      <c r="H500" s="18" t="str">
        <f>VLOOKUP(M500,Revistas!$B$2:$H$63996,5,FALSE)</f>
        <v>14/59</v>
      </c>
      <c r="I500" s="18" t="str">
        <f>VLOOKUP(M500,Revistas!$B$2:$H$63996,6,FALSE)</f>
        <v>NO</v>
      </c>
      <c r="J500" s="18" t="s">
        <v>2868</v>
      </c>
      <c r="K500" s="18" t="s">
        <v>2869</v>
      </c>
      <c r="L500" s="18">
        <v>0</v>
      </c>
      <c r="M500" s="18" t="s">
        <v>2870</v>
      </c>
      <c r="N500" s="18" t="s">
        <v>2871</v>
      </c>
      <c r="O500" s="18">
        <v>2017</v>
      </c>
      <c r="P500" s="18">
        <v>18</v>
      </c>
      <c r="Q500" s="18"/>
      <c r="R500" s="18"/>
      <c r="S500" s="18">
        <v>162</v>
      </c>
      <c r="T500" s="23">
        <v>28835234</v>
      </c>
    </row>
    <row r="501" spans="1:44" x14ac:dyDescent="0.25">
      <c r="A501" s="17" t="s">
        <v>1999</v>
      </c>
      <c r="B501" s="17" t="s">
        <v>2000</v>
      </c>
      <c r="C501" s="17" t="s">
        <v>2001</v>
      </c>
      <c r="D501" s="18" t="s">
        <v>356</v>
      </c>
      <c r="E501" s="18">
        <f>VLOOKUP(M501,Revistas!$B$2:$H$63996,2,FALSE)</f>
        <v>3.9220000000000002</v>
      </c>
      <c r="F501" s="18" t="str">
        <f>VLOOKUP(M501,Revistas!$B$2:$H$63996,3,FALSE)</f>
        <v>Q1</v>
      </c>
      <c r="G501" s="18" t="str">
        <f>VLOOKUP(M501,Revistas!$B$2:$H$63996,4,FALSE)</f>
        <v>PHARMACOLOGY &amp; PHARMACY - SCIE</v>
      </c>
      <c r="H501" s="18" t="str">
        <f>VLOOKUP(M501,Revistas!$B$2:$H$63996,5,FALSE)</f>
        <v>46/257</v>
      </c>
      <c r="I501" s="18" t="str">
        <f>VLOOKUP(M501,Revistas!$B$2:$H$63996,6,FALSE)</f>
        <v>NO</v>
      </c>
      <c r="J501" s="18"/>
      <c r="K501" s="18"/>
      <c r="L501" s="18">
        <v>0</v>
      </c>
      <c r="M501" s="18" t="s">
        <v>2002</v>
      </c>
      <c r="N501" s="28">
        <v>37165</v>
      </c>
      <c r="O501" s="18">
        <v>2017</v>
      </c>
      <c r="P501" s="18">
        <v>92</v>
      </c>
      <c r="Q501" s="18">
        <v>4</v>
      </c>
      <c r="R501" s="18">
        <v>500</v>
      </c>
      <c r="S501" s="18">
        <v>500</v>
      </c>
    </row>
    <row r="502" spans="1:44" x14ac:dyDescent="0.25">
      <c r="A502" s="17" t="s">
        <v>2274</v>
      </c>
      <c r="B502" s="17" t="s">
        <v>2275</v>
      </c>
      <c r="C502" s="17" t="s">
        <v>2276</v>
      </c>
      <c r="D502" s="18" t="s">
        <v>10</v>
      </c>
      <c r="E502" s="18">
        <f>VLOOKUP(M502,Revistas!$B$2:$H$63996,2,FALSE)</f>
        <v>6.375</v>
      </c>
      <c r="F502" s="18" t="str">
        <f>VLOOKUP(M502,Revistas!$B$2:$H$63996,3,FALSE)</f>
        <v>Q1</v>
      </c>
      <c r="G502" s="18" t="str">
        <f>VLOOKUP(M502,Revistas!$B$2:$H$63996,4,FALSE)</f>
        <v>ONCOLOGY</v>
      </c>
      <c r="H502" s="18" t="str">
        <f>VLOOKUP(M502,Revistas!$B$2:$H$63996,5,FALSE)</f>
        <v>25/217</v>
      </c>
      <c r="I502" s="18" t="str">
        <f>VLOOKUP(M502,Revistas!$B$2:$H$63996,6,FALSE)</f>
        <v>NO</v>
      </c>
      <c r="J502" s="18" t="s">
        <v>2277</v>
      </c>
      <c r="K502" s="18" t="s">
        <v>2278</v>
      </c>
      <c r="L502" s="18">
        <v>1</v>
      </c>
      <c r="M502" s="18" t="s">
        <v>2279</v>
      </c>
      <c r="N502" s="18" t="s">
        <v>62</v>
      </c>
      <c r="O502" s="18">
        <v>2017</v>
      </c>
      <c r="P502" s="18">
        <v>386</v>
      </c>
      <c r="Q502" s="18"/>
      <c r="R502" s="18">
        <v>196</v>
      </c>
      <c r="S502" s="18">
        <v>207</v>
      </c>
      <c r="T502" s="23">
        <v>27894957</v>
      </c>
    </row>
    <row r="503" spans="1:44" x14ac:dyDescent="0.25">
      <c r="A503" s="17" t="s">
        <v>4925</v>
      </c>
      <c r="B503" s="17" t="s">
        <v>4926</v>
      </c>
      <c r="C503" s="17" t="s">
        <v>1171</v>
      </c>
      <c r="D503" s="18" t="s">
        <v>26</v>
      </c>
      <c r="E503" s="18">
        <f>VLOOKUP(M503,Revistas!$B$2:$H$63996,2,FALSE)</f>
        <v>7.702</v>
      </c>
      <c r="F503" s="18" t="str">
        <f>VLOOKUP(M503,Revistas!$B$2:$H$63996,3,FALSE)</f>
        <v>Q1</v>
      </c>
      <c r="G503" s="18" t="str">
        <f>VLOOKUP(M503,Revistas!$B$2:$H$63996,4,FALSE)</f>
        <v>HEMATOLOGY - SCIE</v>
      </c>
      <c r="H503" s="18" t="str">
        <f>VLOOKUP(M503,Revistas!$B$2:$H$63996,5,FALSE)</f>
        <v>4 de 70</v>
      </c>
      <c r="I503" s="18" t="str">
        <f>VLOOKUP(M503,Revistas!$B$2:$H$63996,6,FALSE)</f>
        <v>SI</v>
      </c>
      <c r="J503" s="18" t="s">
        <v>4927</v>
      </c>
      <c r="K503" s="18"/>
      <c r="L503" s="18">
        <v>0</v>
      </c>
      <c r="M503" s="18" t="s">
        <v>1174</v>
      </c>
      <c r="N503" s="28">
        <v>46174</v>
      </c>
      <c r="O503" s="18">
        <v>2017</v>
      </c>
      <c r="P503" s="18">
        <v>102</v>
      </c>
      <c r="Q503" s="18"/>
      <c r="R503" s="18">
        <v>75</v>
      </c>
      <c r="S503" s="18">
        <v>75</v>
      </c>
    </row>
    <row r="504" spans="1:44" x14ac:dyDescent="0.25">
      <c r="A504" s="17" t="s">
        <v>1108</v>
      </c>
      <c r="B504" s="17" t="s">
        <v>1109</v>
      </c>
      <c r="C504" s="17" t="s">
        <v>1110</v>
      </c>
      <c r="D504" s="18" t="s">
        <v>10</v>
      </c>
      <c r="E504" s="18">
        <f>VLOOKUP(M504,Revistas!$B$2:$H$63996,2,FALSE)</f>
        <v>8.6839999999999993</v>
      </c>
      <c r="F504" s="18" t="str">
        <f>VLOOKUP(M504,Revistas!$B$2:$H$63996,3,FALSE)</f>
        <v>Q1</v>
      </c>
      <c r="G504" s="18" t="str">
        <f>VLOOKUP(M504,Revistas!$B$2:$H$63996,4,FALSE)</f>
        <v>ENDOCRINOLOGY &amp; METABOLISM</v>
      </c>
      <c r="H504" s="18" t="str">
        <f>VLOOKUP(M504,Revistas!$B$2:$H$63996,5,FALSE)</f>
        <v>9/138</v>
      </c>
      <c r="I504" s="18" t="str">
        <f>VLOOKUP(M504,Revistas!$B$2:$H$63996,6,FALSE)</f>
        <v>SI</v>
      </c>
      <c r="J504" s="18" t="s">
        <v>1111</v>
      </c>
      <c r="K504" s="18" t="s">
        <v>1112</v>
      </c>
      <c r="L504" s="18">
        <v>4</v>
      </c>
      <c r="M504" s="18" t="s">
        <v>1113</v>
      </c>
      <c r="N504" s="18" t="s">
        <v>62</v>
      </c>
      <c r="O504" s="18">
        <v>2017</v>
      </c>
      <c r="P504" s="18">
        <v>66</v>
      </c>
      <c r="Q504" s="18">
        <v>2</v>
      </c>
      <c r="R504" s="18">
        <v>474</v>
      </c>
      <c r="S504" s="18">
        <v>482</v>
      </c>
      <c r="T504" s="23">
        <v>27993926</v>
      </c>
    </row>
    <row r="505" spans="1:44" x14ac:dyDescent="0.25">
      <c r="A505" s="17" t="s">
        <v>3731</v>
      </c>
      <c r="B505" s="17" t="s">
        <v>3732</v>
      </c>
      <c r="C505" s="17" t="s">
        <v>3733</v>
      </c>
      <c r="D505" s="18" t="s">
        <v>10</v>
      </c>
      <c r="E505" s="18">
        <f>VLOOKUP(M505,Revistas!$B$2:$H$63996,2,FALSE)</f>
        <v>1.415</v>
      </c>
      <c r="F505" s="18" t="str">
        <f>VLOOKUP(M505,Revistas!$B$2:$H$63996,3,FALSE)</f>
        <v>Q4</v>
      </c>
      <c r="G505" s="18" t="str">
        <f>VLOOKUP(M505,Revistas!$B$2:$H$63996,4,FALSE)</f>
        <v>OBSTETRICS &amp; GYNECOLOGY - SCIE</v>
      </c>
      <c r="H505" s="18" t="str">
        <f>VLOOKUP(M505,Revistas!$B$2:$H$63996,5,FALSE)</f>
        <v>61/80</v>
      </c>
      <c r="I505" s="18" t="str">
        <f>VLOOKUP(M505,Revistas!$B$2:$H$63996,6,FALSE)</f>
        <v>NO</v>
      </c>
      <c r="J505" s="18" t="s">
        <v>3734</v>
      </c>
      <c r="K505" s="18" t="s">
        <v>3735</v>
      </c>
      <c r="L505" s="18">
        <v>0</v>
      </c>
      <c r="M505" s="18" t="s">
        <v>3736</v>
      </c>
      <c r="N505" s="18"/>
      <c r="O505" s="18">
        <v>2017</v>
      </c>
      <c r="P505" s="18">
        <v>82</v>
      </c>
      <c r="Q505" s="18">
        <v>4</v>
      </c>
      <c r="R505" s="18">
        <v>349</v>
      </c>
      <c r="S505" s="18">
        <v>354</v>
      </c>
      <c r="T505" s="23">
        <v>27736820</v>
      </c>
    </row>
    <row r="506" spans="1:44" x14ac:dyDescent="0.25">
      <c r="A506" s="17" t="s">
        <v>5090</v>
      </c>
      <c r="B506" s="17" t="s">
        <v>5089</v>
      </c>
      <c r="C506" s="17" t="s">
        <v>417</v>
      </c>
      <c r="D506" s="18" t="s">
        <v>274</v>
      </c>
      <c r="E506" s="18">
        <f>VLOOKUP(M506,Revistas!$B$2:$H$63996,2,FALSE)</f>
        <v>2.1030000000000002</v>
      </c>
      <c r="F506" s="18" t="str">
        <f>VLOOKUP(M506,Revistas!$B$2:$H$63996,3,FALSE)</f>
        <v>Q3</v>
      </c>
      <c r="G506" s="18" t="str">
        <f>VLOOKUP(M506,Revistas!$B$2:$H$63996,4,FALSE)</f>
        <v>CLINICAL NEUROLOGY</v>
      </c>
      <c r="H506" s="18" t="str">
        <f>VLOOKUP(M506,Revistas!$B$2:$H$63996,5,FALSE)</f>
        <v>114/194</v>
      </c>
      <c r="I506" s="18" t="str">
        <f>VLOOKUP(M506,Revistas!$B$2:$H$63996,6,FALSE)</f>
        <v>NO</v>
      </c>
      <c r="J506" s="18" t="s">
        <v>5091</v>
      </c>
      <c r="K506" s="18"/>
      <c r="L506" s="18" t="s">
        <v>586</v>
      </c>
      <c r="M506" s="18" t="s">
        <v>101</v>
      </c>
      <c r="N506" s="18" t="s">
        <v>1145</v>
      </c>
      <c r="O506" s="18">
        <v>2017</v>
      </c>
      <c r="P506" s="18"/>
      <c r="Q506" s="18"/>
      <c r="R506" s="18"/>
      <c r="S506" s="18"/>
      <c r="T506" s="23">
        <v>28712839</v>
      </c>
      <c r="AR506" s="25"/>
    </row>
    <row r="507" spans="1:44" x14ac:dyDescent="0.25">
      <c r="A507" s="17" t="s">
        <v>4141</v>
      </c>
      <c r="B507" s="17" t="s">
        <v>4142</v>
      </c>
      <c r="C507" s="17" t="s">
        <v>4143</v>
      </c>
      <c r="D507" s="18" t="s">
        <v>10</v>
      </c>
      <c r="E507" s="18" t="str">
        <f>VLOOKUP(M507,Revistas!$B$2:$H$63996,2,FALSE)</f>
        <v>NO TIENE</v>
      </c>
      <c r="F507" s="18" t="str">
        <f>VLOOKUP(M507,Revistas!$B$2:$H$63996,3,FALSE)</f>
        <v>NO TIENE</v>
      </c>
      <c r="G507" s="18" t="str">
        <f>VLOOKUP(M507,Revistas!$B$2:$H$63996,4,FALSE)</f>
        <v>NO TIENE</v>
      </c>
      <c r="H507" s="18" t="str">
        <f>VLOOKUP(M507,Revistas!$B$2:$H$63996,5,FALSE)</f>
        <v>NO TIENE</v>
      </c>
      <c r="I507" s="18" t="str">
        <f>VLOOKUP(M507,Revistas!$B$2:$H$63996,6,FALSE)</f>
        <v>NO</v>
      </c>
      <c r="J507" s="18" t="s">
        <v>4144</v>
      </c>
      <c r="K507" s="18" t="s">
        <v>4145</v>
      </c>
      <c r="L507" s="18">
        <v>0</v>
      </c>
      <c r="M507" s="18" t="s">
        <v>4146</v>
      </c>
      <c r="N507" s="18" t="s">
        <v>594</v>
      </c>
      <c r="O507" s="18">
        <v>2017</v>
      </c>
      <c r="P507" s="18">
        <v>18</v>
      </c>
      <c r="Q507" s="18"/>
      <c r="R507" s="18"/>
      <c r="S507" s="18"/>
      <c r="T507" s="23">
        <v>29229899</v>
      </c>
    </row>
    <row r="508" spans="1:44" x14ac:dyDescent="0.25">
      <c r="A508" s="17" t="s">
        <v>3095</v>
      </c>
      <c r="B508" s="17" t="s">
        <v>3096</v>
      </c>
      <c r="C508" s="17" t="s">
        <v>3097</v>
      </c>
      <c r="D508" s="18" t="s">
        <v>210</v>
      </c>
      <c r="E508" s="18">
        <f>VLOOKUP(M508,Revistas!$B$2:$H$63996,2,FALSE)</f>
        <v>4.8170000000000002</v>
      </c>
      <c r="F508" s="18" t="str">
        <f>VLOOKUP(M508,Revistas!$B$2:$H$63996,3,FALSE)</f>
        <v>Q1</v>
      </c>
      <c r="G508" s="18" t="str">
        <f>VLOOKUP(M508,Revistas!$B$2:$H$63996,4,FALSE)</f>
        <v>ENDOCRINOLOGY &amp; METABOLISM - SCIE</v>
      </c>
      <c r="H508" s="18" t="str">
        <f>VLOOKUP(M508,Revistas!$B$2:$H$63996,5,FALSE)</f>
        <v>23/138</v>
      </c>
      <c r="I508" s="18" t="str">
        <f>VLOOKUP(M508,Revistas!$B$2:$H$63996,6,FALSE)</f>
        <v>NO</v>
      </c>
      <c r="J508" s="18" t="s">
        <v>3098</v>
      </c>
      <c r="K508" s="18" t="s">
        <v>3099</v>
      </c>
      <c r="L508" s="18">
        <v>4</v>
      </c>
      <c r="M508" s="18" t="s">
        <v>3100</v>
      </c>
      <c r="N508" s="18" t="s">
        <v>300</v>
      </c>
      <c r="O508" s="18">
        <v>2017</v>
      </c>
      <c r="P508" s="18">
        <v>18</v>
      </c>
      <c r="Q508" s="18">
        <v>1</v>
      </c>
      <c r="R508" s="18">
        <v>131</v>
      </c>
      <c r="S508" s="18">
        <v>144</v>
      </c>
      <c r="T508" s="23">
        <v>27864708</v>
      </c>
    </row>
    <row r="509" spans="1:44" x14ac:dyDescent="0.25">
      <c r="A509" s="17" t="s">
        <v>246</v>
      </c>
      <c r="B509" s="17" t="s">
        <v>247</v>
      </c>
      <c r="C509" s="17" t="s">
        <v>97</v>
      </c>
      <c r="D509" s="18" t="s">
        <v>10</v>
      </c>
      <c r="E509" s="18">
        <f>VLOOKUP(M509,Revistas!$B$2:$H$63996,2,FALSE)</f>
        <v>2.1030000000000002</v>
      </c>
      <c r="F509" s="18" t="str">
        <f>VLOOKUP(M509,Revistas!$B$2:$H$63996,3,FALSE)</f>
        <v>Q3</v>
      </c>
      <c r="G509" s="18" t="str">
        <f>VLOOKUP(M509,Revistas!$B$2:$H$63996,4,FALSE)</f>
        <v>CLINICAL NEUROLOGY</v>
      </c>
      <c r="H509" s="18" t="str">
        <f>VLOOKUP(M509,Revistas!$B$2:$H$63996,5,FALSE)</f>
        <v>114/194</v>
      </c>
      <c r="I509" s="18" t="str">
        <f>VLOOKUP(M509,Revistas!$B$2:$H$63996,6,FALSE)</f>
        <v>NO</v>
      </c>
      <c r="J509" s="18" t="s">
        <v>248</v>
      </c>
      <c r="K509" s="18" t="s">
        <v>249</v>
      </c>
      <c r="L509" s="18">
        <v>1</v>
      </c>
      <c r="M509" s="18" t="s">
        <v>100</v>
      </c>
      <c r="N509" s="18" t="s">
        <v>250</v>
      </c>
      <c r="O509" s="18">
        <v>2017</v>
      </c>
      <c r="P509" s="18">
        <v>32</v>
      </c>
      <c r="Q509" s="18">
        <v>4</v>
      </c>
      <c r="R509" s="18">
        <v>205</v>
      </c>
      <c r="S509" s="18">
        <v>212</v>
      </c>
    </row>
    <row r="510" spans="1:44" x14ac:dyDescent="0.25">
      <c r="A510" s="17" t="s">
        <v>3388</v>
      </c>
      <c r="B510" s="17" t="s">
        <v>3387</v>
      </c>
      <c r="C510" s="17" t="s">
        <v>3389</v>
      </c>
      <c r="D510" s="18" t="s">
        <v>10</v>
      </c>
      <c r="E510" s="18">
        <f>VLOOKUP(M510,Revistas!$B$2:$H$63996,2,FALSE)</f>
        <v>2.7989999999999999</v>
      </c>
      <c r="F510" s="18" t="str">
        <f>VLOOKUP(M510,Revistas!$B$2:$H$63996,3,FALSE)</f>
        <v>Q1</v>
      </c>
      <c r="G510" s="18" t="str">
        <f>VLOOKUP(M510,Revistas!$B$2:$H$63996,4,FALSE)</f>
        <v>PEDIATRICS - SCIE;</v>
      </c>
      <c r="H510" s="18" t="str">
        <f>VLOOKUP(M510,Revistas!$B$2:$H$63996,5,FALSE)</f>
        <v>18/121</v>
      </c>
      <c r="I510" s="18" t="str">
        <f>VLOOKUP(M510,Revistas!$B$2:$H$63996,6,FALSE)</f>
        <v>NO</v>
      </c>
      <c r="J510" s="18" t="s">
        <v>3391</v>
      </c>
      <c r="K510" s="18"/>
      <c r="L510" s="18" t="s">
        <v>586</v>
      </c>
      <c r="M510" s="18" t="s">
        <v>3220</v>
      </c>
      <c r="N510" s="18" t="s">
        <v>3390</v>
      </c>
      <c r="O510" s="18">
        <v>2017</v>
      </c>
      <c r="P510" s="18"/>
      <c r="Q510" s="18"/>
      <c r="R510" s="18"/>
      <c r="S510" s="18"/>
      <c r="T510" s="23">
        <v>29287014</v>
      </c>
    </row>
    <row r="511" spans="1:44" x14ac:dyDescent="0.25">
      <c r="A511" s="17" t="s">
        <v>5294</v>
      </c>
      <c r="B511" s="17" t="s">
        <v>5295</v>
      </c>
      <c r="C511" s="17" t="s">
        <v>1177</v>
      </c>
      <c r="D511" s="18" t="s">
        <v>10</v>
      </c>
      <c r="E511" s="18">
        <f>VLOOKUP(M511,Revistas!$B$2:$H$63996,2,FALSE)</f>
        <v>3.569</v>
      </c>
      <c r="F511" s="18" t="str">
        <f>VLOOKUP(M511,Revistas!$B$2:$H$63996,3,FALSE)</f>
        <v>Q2</v>
      </c>
      <c r="G511" s="18" t="str">
        <f>VLOOKUP(M511,Revistas!$B$2:$H$63996,4,FALSE)</f>
        <v>HEMATOLOGY</v>
      </c>
      <c r="H511" s="18" t="str">
        <f>VLOOKUP(M511,Revistas!$B$2:$H$63996,5,FALSE)</f>
        <v>22/70</v>
      </c>
      <c r="I511" s="18" t="str">
        <f>VLOOKUP(M511,Revistas!$B$2:$H$63996,6,FALSE)</f>
        <v>NO</v>
      </c>
      <c r="J511" s="18" t="s">
        <v>5296</v>
      </c>
      <c r="K511" s="18" t="s">
        <v>5297</v>
      </c>
      <c r="L511" s="18">
        <v>2</v>
      </c>
      <c r="M511" s="18" t="s">
        <v>1180</v>
      </c>
      <c r="N511" s="18" t="s">
        <v>250</v>
      </c>
      <c r="O511" s="18">
        <v>2017</v>
      </c>
      <c r="P511" s="18">
        <v>23</v>
      </c>
      <c r="Q511" s="18">
        <v>3</v>
      </c>
      <c r="R511" s="18" t="s">
        <v>5298</v>
      </c>
      <c r="S511" s="18" t="s">
        <v>5299</v>
      </c>
      <c r="T511" s="23">
        <v>28345268</v>
      </c>
    </row>
    <row r="512" spans="1:44" x14ac:dyDescent="0.25">
      <c r="A512" s="17" t="s">
        <v>722</v>
      </c>
      <c r="B512" s="17" t="s">
        <v>723</v>
      </c>
      <c r="C512" s="17" t="s">
        <v>724</v>
      </c>
      <c r="D512" s="18" t="s">
        <v>10</v>
      </c>
      <c r="E512" s="18" t="str">
        <f>VLOOKUP(M512,Revistas!$B$2:$H$63996,2,FALSE)</f>
        <v>NO TIENE</v>
      </c>
      <c r="F512" s="18" t="str">
        <f>VLOOKUP(M512,Revistas!$B$2:$H$63996,3,FALSE)</f>
        <v>NO TIENE</v>
      </c>
      <c r="G512" s="18" t="str">
        <f>VLOOKUP(M512,Revistas!$B$2:$H$63996,4,FALSE)</f>
        <v>NO TIENE</v>
      </c>
      <c r="H512" s="18" t="str">
        <f>VLOOKUP(M512,Revistas!$B$2:$H$63996,5,FALSE)</f>
        <v>NO TIENE</v>
      </c>
      <c r="I512" s="18" t="str">
        <f>VLOOKUP(M512,Revistas!$B$2:$H$63996,6,FALSE)</f>
        <v>NO</v>
      </c>
      <c r="J512" s="18" t="s">
        <v>725</v>
      </c>
      <c r="K512" s="18" t="s">
        <v>726</v>
      </c>
      <c r="L512" s="18">
        <v>0</v>
      </c>
      <c r="M512" s="18" t="s">
        <v>727</v>
      </c>
      <c r="N512" s="18" t="s">
        <v>214</v>
      </c>
      <c r="O512" s="18">
        <v>2017</v>
      </c>
      <c r="P512" s="18">
        <v>18</v>
      </c>
      <c r="Q512" s="18">
        <v>5</v>
      </c>
      <c r="R512" s="18" t="s">
        <v>728</v>
      </c>
      <c r="S512" s="18" t="s">
        <v>729</v>
      </c>
    </row>
    <row r="513" spans="1:44" x14ac:dyDescent="0.25">
      <c r="A513" s="17" t="s">
        <v>722</v>
      </c>
      <c r="B513" s="17" t="s">
        <v>851</v>
      </c>
      <c r="C513" s="17" t="s">
        <v>640</v>
      </c>
      <c r="D513" s="18" t="s">
        <v>26</v>
      </c>
      <c r="E513" s="18">
        <f>VLOOKUP(M513,Revistas!$B$2:$H$63996,2,FALSE)</f>
        <v>8.8409999999999993</v>
      </c>
      <c r="F513" s="18" t="str">
        <f>VLOOKUP(M513,Revistas!$B$2:$H$63996,3,FALSE)</f>
        <v>Q1</v>
      </c>
      <c r="G513" s="18" t="str">
        <f>VLOOKUP(M513,Revistas!$B$2:$H$63996,4,FALSE)</f>
        <v>CARDIAC &amp; CARDIOVASCULAR SYSTEM</v>
      </c>
      <c r="H513" s="18" t="str">
        <f>VLOOKUP(M513,Revistas!$B$2:$H$63996,5,FALSE)</f>
        <v>7/126</v>
      </c>
      <c r="I513" s="18" t="str">
        <f>VLOOKUP(M513,Revistas!$B$2:$H$63996,6,FALSE)</f>
        <v>SI</v>
      </c>
      <c r="J513" s="18" t="s">
        <v>852</v>
      </c>
      <c r="K513" s="18"/>
      <c r="L513" s="18">
        <v>0</v>
      </c>
      <c r="M513" s="18" t="s">
        <v>643</v>
      </c>
      <c r="N513" s="28">
        <v>41306</v>
      </c>
      <c r="O513" s="18">
        <v>2017</v>
      </c>
      <c r="P513" s="18">
        <v>10</v>
      </c>
      <c r="Q513" s="18">
        <v>3</v>
      </c>
      <c r="R513" s="18" t="s">
        <v>853</v>
      </c>
      <c r="S513" s="18" t="s">
        <v>853</v>
      </c>
    </row>
    <row r="514" spans="1:44" x14ac:dyDescent="0.25">
      <c r="A514" s="17" t="s">
        <v>847</v>
      </c>
      <c r="B514" s="17" t="s">
        <v>848</v>
      </c>
      <c r="C514" s="17" t="s">
        <v>640</v>
      </c>
      <c r="D514" s="18" t="s">
        <v>26</v>
      </c>
      <c r="E514" s="18">
        <f>VLOOKUP(M514,Revistas!$B$2:$H$63996,2,FALSE)</f>
        <v>8.8409999999999993</v>
      </c>
      <c r="F514" s="18" t="str">
        <f>VLOOKUP(M514,Revistas!$B$2:$H$63996,3,FALSE)</f>
        <v>Q1</v>
      </c>
      <c r="G514" s="18" t="str">
        <f>VLOOKUP(M514,Revistas!$B$2:$H$63996,4,FALSE)</f>
        <v>CARDIAC &amp; CARDIOVASCULAR SYSTEM</v>
      </c>
      <c r="H514" s="18" t="str">
        <f>VLOOKUP(M514,Revistas!$B$2:$H$63996,5,FALSE)</f>
        <v>7/126</v>
      </c>
      <c r="I514" s="18" t="str">
        <f>VLOOKUP(M514,Revistas!$B$2:$H$63996,6,FALSE)</f>
        <v>SI</v>
      </c>
      <c r="J514" s="18" t="s">
        <v>849</v>
      </c>
      <c r="K514" s="18"/>
      <c r="L514" s="18">
        <v>0</v>
      </c>
      <c r="M514" s="18" t="s">
        <v>643</v>
      </c>
      <c r="N514" s="28">
        <v>41306</v>
      </c>
      <c r="O514" s="18">
        <v>2017</v>
      </c>
      <c r="P514" s="18">
        <v>10</v>
      </c>
      <c r="Q514" s="18">
        <v>3</v>
      </c>
      <c r="R514" s="18" t="s">
        <v>850</v>
      </c>
      <c r="S514" s="18" t="s">
        <v>850</v>
      </c>
    </row>
    <row r="515" spans="1:44" x14ac:dyDescent="0.25">
      <c r="A515" s="17" t="s">
        <v>821</v>
      </c>
      <c r="B515" s="17" t="s">
        <v>822</v>
      </c>
      <c r="C515" s="17" t="s">
        <v>823</v>
      </c>
      <c r="D515" s="18" t="s">
        <v>10</v>
      </c>
      <c r="E515" s="18">
        <f>VLOOKUP(M515,Revistas!$B$2:$H$63996,2,FALSE)</f>
        <v>3.7</v>
      </c>
      <c r="F515" s="18" t="str">
        <f>VLOOKUP(M515,Revistas!$B$2:$H$63996,3,FALSE)</f>
        <v>Q1</v>
      </c>
      <c r="G515" s="18" t="str">
        <f>VLOOKUP(M515,Revistas!$B$2:$H$63996,4,FALSE)</f>
        <v>SURGERY - SCIE;</v>
      </c>
      <c r="H515" s="18" t="str">
        <f>VLOOKUP(M515,Revistas!$B$2:$H$63996,5,FALSE)</f>
        <v>27/197</v>
      </c>
      <c r="I515" s="18" t="str">
        <f>VLOOKUP(M515,Revistas!$B$2:$H$63996,6,FALSE)</f>
        <v>NO</v>
      </c>
      <c r="J515" s="18" t="s">
        <v>824</v>
      </c>
      <c r="K515" s="18" t="s">
        <v>825</v>
      </c>
      <c r="L515" s="18">
        <v>0</v>
      </c>
      <c r="M515" s="18" t="s">
        <v>826</v>
      </c>
      <c r="N515" s="18" t="s">
        <v>300</v>
      </c>
      <c r="O515" s="18">
        <v>2017</v>
      </c>
      <c r="P515" s="18">
        <v>103</v>
      </c>
      <c r="Q515" s="18">
        <v>3</v>
      </c>
      <c r="R515" s="18" t="s">
        <v>827</v>
      </c>
      <c r="S515" s="18" t="s">
        <v>828</v>
      </c>
    </row>
    <row r="516" spans="1:44" x14ac:dyDescent="0.25">
      <c r="A516" s="17" t="s">
        <v>4577</v>
      </c>
      <c r="B516" s="17" t="s">
        <v>4578</v>
      </c>
      <c r="C516" s="17" t="s">
        <v>4579</v>
      </c>
      <c r="D516" s="18" t="s">
        <v>10</v>
      </c>
      <c r="E516" s="18" t="str">
        <f>VLOOKUP(M516,Revistas!$B$2:$H$63996,2,FALSE)</f>
        <v>NO TIENE</v>
      </c>
      <c r="F516" s="18" t="str">
        <f>VLOOKUP(M516,Revistas!$B$2:$H$63996,3,FALSE)</f>
        <v>NO TIENE</v>
      </c>
      <c r="G516" s="18" t="str">
        <f>VLOOKUP(M516,Revistas!$B$2:$H$63996,4,FALSE)</f>
        <v>NO TIENE</v>
      </c>
      <c r="H516" s="18" t="str">
        <f>VLOOKUP(M516,Revistas!$B$2:$H$63996,5,FALSE)</f>
        <v>NO TIENE</v>
      </c>
      <c r="I516" s="18" t="str">
        <f>VLOOKUP(M516,Revistas!$B$2:$H$63996,6,FALSE)</f>
        <v>NO</v>
      </c>
      <c r="J516" s="18" t="s">
        <v>4580</v>
      </c>
      <c r="K516" s="18" t="s">
        <v>4581</v>
      </c>
      <c r="L516" s="18">
        <v>1</v>
      </c>
      <c r="M516" s="18" t="s">
        <v>4582</v>
      </c>
      <c r="N516" s="18"/>
      <c r="O516" s="18">
        <v>2017</v>
      </c>
      <c r="P516" s="18">
        <v>9</v>
      </c>
      <c r="Q516" s="18"/>
      <c r="R516" s="18">
        <v>31</v>
      </c>
      <c r="S516" s="18">
        <v>38</v>
      </c>
      <c r="T516" s="23">
        <v>28115857</v>
      </c>
    </row>
    <row r="517" spans="1:44" x14ac:dyDescent="0.25">
      <c r="A517" s="17" t="s">
        <v>4533</v>
      </c>
      <c r="B517" s="17" t="s">
        <v>4534</v>
      </c>
      <c r="C517" s="17" t="s">
        <v>4431</v>
      </c>
      <c r="D517" s="18" t="s">
        <v>210</v>
      </c>
      <c r="E517" s="18">
        <f>VLOOKUP(M517,Revistas!$B$2:$H$63996,2,FALSE)</f>
        <v>2.3530000000000002</v>
      </c>
      <c r="F517" s="18" t="str">
        <f>VLOOKUP(M517,Revistas!$B$2:$H$63996,3,FALSE)</f>
        <v>Q3</v>
      </c>
      <c r="G517" s="18" t="str">
        <f>VLOOKUP(M517,Revistas!$B$2:$H$63996,4,FALSE)</f>
        <v>ONCOLOGY</v>
      </c>
      <c r="H517" s="18" t="str">
        <f>VLOOKUP(M517,Revistas!$B$2:$H$63996,5,FALSE)</f>
        <v>141/217</v>
      </c>
      <c r="I517" s="18" t="str">
        <f>VLOOKUP(M517,Revistas!$B$2:$H$63996,6,FALSE)</f>
        <v>NO</v>
      </c>
      <c r="J517" s="18" t="s">
        <v>4535</v>
      </c>
      <c r="K517" s="18" t="s">
        <v>4536</v>
      </c>
      <c r="L517" s="18">
        <v>1</v>
      </c>
      <c r="M517" s="18" t="s">
        <v>4434</v>
      </c>
      <c r="N517" s="18" t="s">
        <v>250</v>
      </c>
      <c r="O517" s="18">
        <v>2017</v>
      </c>
      <c r="P517" s="18">
        <v>19</v>
      </c>
      <c r="Q517" s="18">
        <v>5</v>
      </c>
      <c r="R517" s="18">
        <v>527</v>
      </c>
      <c r="S517" s="18">
        <v>535</v>
      </c>
      <c r="T517" s="23">
        <v>27885542</v>
      </c>
    </row>
    <row r="518" spans="1:44" x14ac:dyDescent="0.25">
      <c r="A518" s="17" t="s">
        <v>3365</v>
      </c>
      <c r="B518" s="17" t="s">
        <v>3366</v>
      </c>
      <c r="C518" s="17" t="s">
        <v>3216</v>
      </c>
      <c r="D518" s="18" t="s">
        <v>10</v>
      </c>
      <c r="E518" s="18">
        <f>VLOOKUP(M518,Revistas!$B$2:$H$63996,2,FALSE)</f>
        <v>2.7989999999999999</v>
      </c>
      <c r="F518" s="18" t="str">
        <f>VLOOKUP(M518,Revistas!$B$2:$H$63996,3,FALSE)</f>
        <v>Q1</v>
      </c>
      <c r="G518" s="18" t="str">
        <f>VLOOKUP(M518,Revistas!$B$2:$H$63996,4,FALSE)</f>
        <v>PEDIATRICS - SCIE;</v>
      </c>
      <c r="H518" s="18" t="str">
        <f>VLOOKUP(M518,Revistas!$B$2:$H$63996,5,FALSE)</f>
        <v>18/121</v>
      </c>
      <c r="I518" s="18" t="str">
        <f>VLOOKUP(M518,Revistas!$B$2:$H$63996,6,FALSE)</f>
        <v>NO</v>
      </c>
      <c r="J518" s="18" t="s">
        <v>3367</v>
      </c>
      <c r="K518" s="18" t="s">
        <v>3368</v>
      </c>
      <c r="L518" s="18">
        <v>2</v>
      </c>
      <c r="M518" s="18" t="s">
        <v>3219</v>
      </c>
      <c r="N518" s="18" t="s">
        <v>226</v>
      </c>
      <c r="O518" s="18">
        <v>2017</v>
      </c>
      <c r="P518" s="18">
        <v>64</v>
      </c>
      <c r="Q518" s="18">
        <v>6</v>
      </c>
      <c r="R518" s="18">
        <v>864</v>
      </c>
      <c r="S518" s="18">
        <v>868</v>
      </c>
    </row>
    <row r="519" spans="1:44" x14ac:dyDescent="0.25">
      <c r="A519" s="17" t="s">
        <v>3819</v>
      </c>
      <c r="B519" s="17" t="s">
        <v>3818</v>
      </c>
      <c r="C519" s="17" t="s">
        <v>367</v>
      </c>
      <c r="D519" s="18" t="s">
        <v>10</v>
      </c>
      <c r="E519" s="18">
        <f>VLOOKUP(M519,Revistas!$B$2:$H$63996,2,FALSE)</f>
        <v>1.125</v>
      </c>
      <c r="F519" s="18" t="str">
        <f>VLOOKUP(M519,Revistas!$B$2:$H$63996,3,FALSE)</f>
        <v>Q3</v>
      </c>
      <c r="G519" s="18" t="str">
        <f>VLOOKUP(M519,Revistas!$B$2:$H$63996,4,FALSE)</f>
        <v>MEDICINA, GENERAL &amp; INTERNAL</v>
      </c>
      <c r="H519" s="18" t="str">
        <f>VLOOKUP(M519,Revistas!$B$2:$H$63996,5,FALSE)</f>
        <v>91/154</v>
      </c>
      <c r="I519" s="18" t="str">
        <f>VLOOKUP(M519,Revistas!$B$2:$H$63996,6,FALSE)</f>
        <v>NO</v>
      </c>
      <c r="J519" s="18" t="s">
        <v>3821</v>
      </c>
      <c r="K519" s="18"/>
      <c r="L519" s="18" t="s">
        <v>586</v>
      </c>
      <c r="M519" s="18" t="s">
        <v>370</v>
      </c>
      <c r="N519" s="18" t="s">
        <v>3820</v>
      </c>
      <c r="O519" s="18">
        <v>2017</v>
      </c>
      <c r="P519" s="18"/>
      <c r="Q519" s="18"/>
      <c r="R519" s="18"/>
      <c r="S519" s="18"/>
      <c r="T519" s="23">
        <v>29229295</v>
      </c>
    </row>
    <row r="520" spans="1:44" x14ac:dyDescent="0.25">
      <c r="A520" s="17" t="s">
        <v>2568</v>
      </c>
      <c r="B520" s="17" t="s">
        <v>2569</v>
      </c>
      <c r="C520" s="17" t="s">
        <v>2406</v>
      </c>
      <c r="D520" s="18" t="s">
        <v>10</v>
      </c>
      <c r="E520" s="18">
        <f>VLOOKUP(M520,Revistas!$B$2:$H$63996,2,FALSE)</f>
        <v>2.4860000000000002</v>
      </c>
      <c r="F520" s="18" t="str">
        <f>VLOOKUP(M520,Revistas!$B$2:$H$63996,3,FALSE)</f>
        <v>Q1</v>
      </c>
      <c r="G520" s="18" t="str">
        <f>VLOOKUP(M520,Revistas!$B$2:$H$63996,4,FALSE)</f>
        <v>PEDIATRICS - SCIE;</v>
      </c>
      <c r="H520" s="18" t="str">
        <f>VLOOKUP(M520,Revistas!$B$2:$H$63996,5,FALSE)</f>
        <v>27/121</v>
      </c>
      <c r="I520" s="18" t="str">
        <f>VLOOKUP(M520,Revistas!$B$2:$H$63996,6,FALSE)</f>
        <v>NO</v>
      </c>
      <c r="J520" s="18" t="s">
        <v>2570</v>
      </c>
      <c r="K520" s="18" t="s">
        <v>2571</v>
      </c>
      <c r="L520" s="18">
        <v>0</v>
      </c>
      <c r="M520" s="18" t="s">
        <v>2409</v>
      </c>
      <c r="N520" s="18" t="s">
        <v>226</v>
      </c>
      <c r="O520" s="18">
        <v>2017</v>
      </c>
      <c r="P520" s="18">
        <v>36</v>
      </c>
      <c r="Q520" s="18">
        <v>6</v>
      </c>
      <c r="R520" s="18">
        <v>578</v>
      </c>
      <c r="S520" s="18">
        <v>583</v>
      </c>
    </row>
    <row r="521" spans="1:44" x14ac:dyDescent="0.25">
      <c r="A521" s="17" t="s">
        <v>3064</v>
      </c>
      <c r="B521" s="17" t="s">
        <v>3065</v>
      </c>
      <c r="C521" s="17" t="s">
        <v>3066</v>
      </c>
      <c r="D521" s="18" t="s">
        <v>26</v>
      </c>
      <c r="E521" s="18">
        <f>VLOOKUP(M521,Revistas!$B$2:$H$63996,2,FALSE)</f>
        <v>6.165</v>
      </c>
      <c r="F521" s="18" t="str">
        <f>VLOOKUP(M521,Revistas!$B$2:$H$63996,3,FALSE)</f>
        <v>Q1</v>
      </c>
      <c r="G521" s="18" t="str">
        <f>VLOOKUP(M521,Revistas!$B$2:$H$63996,4,FALSE)</f>
        <v>TRANSPLANTATION - SCIE;</v>
      </c>
      <c r="H521" s="18" t="str">
        <f>VLOOKUP(M521,Revistas!$B$2:$H$63996,5,FALSE)</f>
        <v xml:space="preserve">2 DED 25 </v>
      </c>
      <c r="I521" s="18" t="str">
        <f>VLOOKUP(M521,Revistas!$B$2:$H$63996,6,FALSE)</f>
        <v>SI</v>
      </c>
      <c r="J521" s="18" t="s">
        <v>3067</v>
      </c>
      <c r="K521" s="18"/>
      <c r="L521" s="18">
        <v>0</v>
      </c>
      <c r="M521" s="18" t="s">
        <v>3068</v>
      </c>
      <c r="N521" s="18" t="s">
        <v>35</v>
      </c>
      <c r="O521" s="18">
        <v>2017</v>
      </c>
      <c r="P521" s="18">
        <v>17</v>
      </c>
      <c r="Q521" s="18"/>
      <c r="R521" s="18">
        <v>474</v>
      </c>
      <c r="S521" s="18">
        <v>474</v>
      </c>
    </row>
    <row r="522" spans="1:44" x14ac:dyDescent="0.25">
      <c r="A522" s="17" t="s">
        <v>4706</v>
      </c>
      <c r="B522" s="17" t="s">
        <v>4707</v>
      </c>
      <c r="C522" s="17" t="s">
        <v>4602</v>
      </c>
      <c r="D522" s="18" t="s">
        <v>10</v>
      </c>
      <c r="E522" s="18">
        <f>VLOOKUP(M522,Revistas!$B$2:$H$63996,2,FALSE)</f>
        <v>5.4539999999999997</v>
      </c>
      <c r="F522" s="18" t="str">
        <f>VLOOKUP(M522,Revistas!$B$2:$H$63996,3,FALSE)</f>
        <v>Q1</v>
      </c>
      <c r="G522" s="18" t="str">
        <f>VLOOKUP(M522,Revistas!$B$2:$H$63996,4,FALSE)</f>
        <v>ONCOLOGY - SCIE;</v>
      </c>
      <c r="H522" s="18" t="str">
        <f>VLOOKUP(M522,Revistas!$B$2:$H$63996,5,FALSE)</f>
        <v>38/217</v>
      </c>
      <c r="I522" s="18" t="str">
        <f>VLOOKUP(M522,Revistas!$B$2:$H$63996,6,FALSE)</f>
        <v>NO</v>
      </c>
      <c r="J522" s="18" t="s">
        <v>4708</v>
      </c>
      <c r="K522" s="18" t="s">
        <v>4709</v>
      </c>
      <c r="L522" s="18">
        <v>4</v>
      </c>
      <c r="M522" s="18" t="s">
        <v>4603</v>
      </c>
      <c r="N522" s="18" t="s">
        <v>250</v>
      </c>
      <c r="O522" s="18">
        <v>2017</v>
      </c>
      <c r="P522" s="18">
        <v>20</v>
      </c>
      <c r="Q522" s="18">
        <v>3</v>
      </c>
      <c r="R522" s="18">
        <v>465</v>
      </c>
      <c r="S522" s="18">
        <v>474</v>
      </c>
      <c r="T522" s="23">
        <v>27599830</v>
      </c>
    </row>
    <row r="523" spans="1:44" x14ac:dyDescent="0.25">
      <c r="A523" s="17" t="s">
        <v>3886</v>
      </c>
      <c r="B523" s="17" t="s">
        <v>3887</v>
      </c>
      <c r="C523" s="17" t="s">
        <v>3883</v>
      </c>
      <c r="D523" s="18" t="s">
        <v>26</v>
      </c>
      <c r="E523" s="18">
        <f>VLOOKUP(M523,Revistas!$B$2:$H$63996,2,FALSE)</f>
        <v>3.6080000000000001</v>
      </c>
      <c r="F523" s="18" t="str">
        <f>VLOOKUP(M523,Revistas!$B$2:$H$63996,3,FALSE)</f>
        <v>Q2</v>
      </c>
      <c r="G523" s="18" t="str">
        <f>VLOOKUP(M523,Revistas!$B$2:$H$63996,4,FALSE)</f>
        <v>ENDOCRINOLOGY &amp; METABOLISM - SCIE;</v>
      </c>
      <c r="H523" s="18" t="str">
        <f>VLOOKUP(M523,Revistas!$B$2:$H$63996,5,FALSE)</f>
        <v>51/138</v>
      </c>
      <c r="I523" s="18" t="str">
        <f>VLOOKUP(M523,Revistas!$B$2:$H$63996,6,FALSE)</f>
        <v>NO</v>
      </c>
      <c r="J523" s="18" t="s">
        <v>3888</v>
      </c>
      <c r="K523" s="18"/>
      <c r="L523" s="18">
        <v>0</v>
      </c>
      <c r="M523" s="18" t="s">
        <v>3885</v>
      </c>
      <c r="N523" s="18"/>
      <c r="O523" s="18">
        <v>2017</v>
      </c>
      <c r="P523" s="18">
        <v>105</v>
      </c>
      <c r="Q523" s="18"/>
      <c r="R523" s="18">
        <v>81</v>
      </c>
      <c r="S523" s="18">
        <v>81</v>
      </c>
    </row>
    <row r="524" spans="1:44" x14ac:dyDescent="0.25">
      <c r="A524" s="17" t="s">
        <v>4680</v>
      </c>
      <c r="B524" s="17" t="s">
        <v>4681</v>
      </c>
      <c r="C524" s="17" t="s">
        <v>3847</v>
      </c>
      <c r="D524" s="18" t="s">
        <v>26</v>
      </c>
      <c r="E524" s="18">
        <f>VLOOKUP(M524,Revistas!$B$2:$H$63996,2,FALSE)</f>
        <v>11.855</v>
      </c>
      <c r="F524" s="18" t="str">
        <f>VLOOKUP(M524,Revistas!$B$2:$H$63996,3,FALSE)</f>
        <v>Q1</v>
      </c>
      <c r="G524" s="18" t="str">
        <f>VLOOKUP(M524,Revistas!$B$2:$H$63996,4,FALSE)</f>
        <v>ONCOLOGY</v>
      </c>
      <c r="H524" s="18" t="str">
        <f>VLOOKUP(M524,Revistas!$B$2:$H$63996,5,FALSE)</f>
        <v>10/217</v>
      </c>
      <c r="I524" s="18" t="str">
        <f>VLOOKUP(M524,Revistas!$B$2:$H$63996,6,FALSE)</f>
        <v>SI</v>
      </c>
      <c r="J524" s="18" t="s">
        <v>4682</v>
      </c>
      <c r="K524" s="18"/>
      <c r="L524" s="18">
        <v>0</v>
      </c>
      <c r="M524" s="18" t="s">
        <v>3849</v>
      </c>
      <c r="N524" s="18" t="s">
        <v>154</v>
      </c>
      <c r="O524" s="18">
        <v>2017</v>
      </c>
      <c r="P524" s="18">
        <v>28</v>
      </c>
      <c r="Q524" s="18"/>
      <c r="R524" s="18"/>
      <c r="S524" s="18"/>
    </row>
    <row r="525" spans="1:44" x14ac:dyDescent="0.25">
      <c r="A525" s="17" t="s">
        <v>3348</v>
      </c>
      <c r="B525" s="17" t="s">
        <v>3349</v>
      </c>
      <c r="C525" s="17" t="s">
        <v>2557</v>
      </c>
      <c r="D525" s="18" t="s">
        <v>10</v>
      </c>
      <c r="E525" s="18">
        <f>VLOOKUP(M525,Revistas!$B$2:$H$63996,2,FALSE)</f>
        <v>3.2349999999999999</v>
      </c>
      <c r="F525" s="18" t="str">
        <f>VLOOKUP(M525,Revistas!$B$2:$H$63996,3,FALSE)</f>
        <v>Q2</v>
      </c>
      <c r="G525" s="18" t="str">
        <f>VLOOKUP(M525,Revistas!$B$2:$H$63996,4,FALSE)</f>
        <v>IMMUNOLOGY - SCIE;</v>
      </c>
      <c r="H525" s="18" t="str">
        <f>VLOOKUP(M525,Revistas!$B$2:$H$63996,5,FALSE)</f>
        <v>68/151</v>
      </c>
      <c r="I525" s="18" t="str">
        <f>VLOOKUP(M525,Revistas!$B$2:$H$63996,6,FALSE)</f>
        <v>NO</v>
      </c>
      <c r="J525" s="18" t="s">
        <v>3350</v>
      </c>
      <c r="K525" s="18" t="s">
        <v>3351</v>
      </c>
      <c r="L525" s="18">
        <v>2</v>
      </c>
      <c r="M525" s="18" t="s">
        <v>2560</v>
      </c>
      <c r="N525" s="18" t="s">
        <v>3352</v>
      </c>
      <c r="O525" s="18">
        <v>2017</v>
      </c>
      <c r="P525" s="18">
        <v>35</v>
      </c>
      <c r="Q525" s="18">
        <v>1</v>
      </c>
      <c r="R525" s="18">
        <v>101</v>
      </c>
      <c r="S525" s="18">
        <v>108</v>
      </c>
    </row>
    <row r="526" spans="1:44" x14ac:dyDescent="0.25">
      <c r="A526" s="17" t="s">
        <v>2200</v>
      </c>
      <c r="B526" s="17" t="s">
        <v>2199</v>
      </c>
      <c r="C526" s="17" t="s">
        <v>2204</v>
      </c>
      <c r="D526" s="18" t="s">
        <v>10</v>
      </c>
      <c r="E526" s="18">
        <f>VLOOKUP(M526,Revistas!$B$2:$H$63996,2,FALSE)</f>
        <v>13.081</v>
      </c>
      <c r="F526" s="18" t="str">
        <f>VLOOKUP(M526,Revistas!$B$2:$H$63996,3,FALSE)</f>
        <v>Q1</v>
      </c>
      <c r="G526" s="18" t="str">
        <f>VLOOKUP(M526,Revistas!$B$2:$H$63996,4,FALSE)</f>
        <v>IMMUNOLOGY</v>
      </c>
      <c r="H526" s="18" t="str">
        <f>VLOOKUP(M526,Revistas!$B$2:$H$63996,5,FALSE)</f>
        <v>6/150</v>
      </c>
      <c r="I526" s="18" t="str">
        <f>VLOOKUP(M526,Revistas!$B$2:$H$63996,6,FALSE)</f>
        <v>SI</v>
      </c>
      <c r="J526" s="18" t="s">
        <v>2202</v>
      </c>
      <c r="K526" s="18"/>
      <c r="L526" s="18" t="s">
        <v>586</v>
      </c>
      <c r="M526" s="18" t="s">
        <v>2203</v>
      </c>
      <c r="N526" s="18" t="s">
        <v>2201</v>
      </c>
      <c r="O526" s="18">
        <v>2017</v>
      </c>
      <c r="P526" s="18"/>
      <c r="Q526" s="18"/>
      <c r="R526" s="18"/>
      <c r="S526" s="18"/>
      <c r="T526" s="23">
        <v>29113906</v>
      </c>
      <c r="AR526" s="25"/>
    </row>
    <row r="527" spans="1:44" x14ac:dyDescent="0.25">
      <c r="A527" s="17" t="s">
        <v>4346</v>
      </c>
      <c r="B527" s="17" t="s">
        <v>4345</v>
      </c>
      <c r="C527" s="17" t="s">
        <v>4347</v>
      </c>
      <c r="D527" s="18" t="s">
        <v>10</v>
      </c>
      <c r="E527" s="18" t="str">
        <f>VLOOKUP(M527,Revistas!$B$2:$H$63996,2,FALSE)</f>
        <v>NO TIENE</v>
      </c>
      <c r="F527" s="18" t="str">
        <f>VLOOKUP(M527,Revistas!$B$2:$H$63996,3,FALSE)</f>
        <v>NO TIENE</v>
      </c>
      <c r="G527" s="18" t="str">
        <f>VLOOKUP(M527,Revistas!$B$2:$H$63996,4,FALSE)</f>
        <v>NO TIENE</v>
      </c>
      <c r="H527" s="18" t="str">
        <f>VLOOKUP(M527,Revistas!$B$2:$H$63996,5,FALSE)</f>
        <v>NO TIENE</v>
      </c>
      <c r="I527" s="18" t="str">
        <f>VLOOKUP(M527,Revistas!$B$2:$H$63996,6,FALSE)</f>
        <v>NO</v>
      </c>
      <c r="J527" s="18" t="s">
        <v>4348</v>
      </c>
      <c r="K527" s="18"/>
      <c r="L527" s="18" t="s">
        <v>586</v>
      </c>
      <c r="M527" s="18" t="s">
        <v>4349</v>
      </c>
      <c r="N527" s="18" t="s">
        <v>412</v>
      </c>
      <c r="O527" s="18">
        <v>2017</v>
      </c>
      <c r="P527" s="18"/>
      <c r="Q527" s="18"/>
      <c r="R527" s="18"/>
      <c r="S527" s="18"/>
      <c r="T527" s="23">
        <v>28571903</v>
      </c>
    </row>
    <row r="528" spans="1:44" x14ac:dyDescent="0.25">
      <c r="A528" s="17" t="s">
        <v>3279</v>
      </c>
      <c r="B528" s="17" t="s">
        <v>3280</v>
      </c>
      <c r="C528" s="17" t="s">
        <v>971</v>
      </c>
      <c r="D528" s="18" t="s">
        <v>10</v>
      </c>
      <c r="E528" s="18">
        <f>VLOOKUP(M528,Revistas!$B$2:$H$63996,2,FALSE)</f>
        <v>2.96</v>
      </c>
      <c r="F528" s="18" t="str">
        <f>VLOOKUP(M528,Revistas!$B$2:$H$63996,3,FALSE)</f>
        <v>Q1</v>
      </c>
      <c r="G528" s="18" t="str">
        <f>VLOOKUP(M528,Revistas!$B$2:$H$63996,4,FALSE)</f>
        <v>MEDICINA, GENERAL &amp; INTERNAL</v>
      </c>
      <c r="H528" s="18" t="str">
        <f>VLOOKUP(M528,Revistas!$B$2:$H$63996,5,FALSE)</f>
        <v>28/154</v>
      </c>
      <c r="I528" s="18" t="str">
        <f>VLOOKUP(M528,Revistas!$B$2:$H$63996,6,FALSE)</f>
        <v>NO</v>
      </c>
      <c r="J528" s="18" t="s">
        <v>3281</v>
      </c>
      <c r="K528" s="18" t="s">
        <v>3282</v>
      </c>
      <c r="L528" s="18">
        <v>2</v>
      </c>
      <c r="M528" s="18" t="s">
        <v>974</v>
      </c>
      <c r="N528" s="18" t="s">
        <v>250</v>
      </c>
      <c r="O528" s="18">
        <v>2017</v>
      </c>
      <c r="P528" s="18">
        <v>40</v>
      </c>
      <c r="Q528" s="18"/>
      <c r="R528" s="18">
        <v>72</v>
      </c>
      <c r="S528" s="18">
        <v>78</v>
      </c>
    </row>
    <row r="529" spans="1:48" x14ac:dyDescent="0.25">
      <c r="A529" s="17" t="s">
        <v>3613</v>
      </c>
      <c r="B529" s="17" t="s">
        <v>3614</v>
      </c>
      <c r="C529" s="17" t="s">
        <v>3500</v>
      </c>
      <c r="D529" s="18" t="s">
        <v>10</v>
      </c>
      <c r="E529" s="18">
        <f>VLOOKUP(M529,Revistas!$B$2:$H$63996,2,FALSE)</f>
        <v>2.8690000000000002</v>
      </c>
      <c r="F529" s="18" t="str">
        <f>VLOOKUP(M529,Revistas!$B$2:$H$63996,3,FALSE)</f>
        <v>Q3</v>
      </c>
      <c r="G529" s="18" t="str">
        <f>VLOOKUP(M529,Revistas!$B$2:$H$63996,4,FALSE)</f>
        <v>ALLERGY - SCIE;</v>
      </c>
      <c r="H529" s="18" t="str">
        <f>VLOOKUP(M529,Revistas!$B$2:$H$63996,5,FALSE)</f>
        <v>16 DE 26</v>
      </c>
      <c r="I529" s="18" t="str">
        <f>VLOOKUP(M529,Revistas!$B$2:$H$63996,6,FALSE)</f>
        <v>NO</v>
      </c>
      <c r="J529" s="18" t="s">
        <v>3615</v>
      </c>
      <c r="K529" s="18" t="s">
        <v>3616</v>
      </c>
      <c r="L529" s="18">
        <v>2</v>
      </c>
      <c r="M529" s="18" t="s">
        <v>3503</v>
      </c>
      <c r="N529" s="18" t="s">
        <v>3617</v>
      </c>
      <c r="O529" s="18">
        <v>2017</v>
      </c>
      <c r="P529" s="18">
        <v>13</v>
      </c>
      <c r="Q529" s="18"/>
      <c r="R529" s="18"/>
      <c r="S529" s="18">
        <v>4</v>
      </c>
      <c r="T529" s="23">
        <v>28115964</v>
      </c>
    </row>
    <row r="530" spans="1:48" x14ac:dyDescent="0.25">
      <c r="A530" s="17" t="s">
        <v>1832</v>
      </c>
      <c r="B530" s="17" t="s">
        <v>1833</v>
      </c>
      <c r="C530" s="17" t="s">
        <v>1834</v>
      </c>
      <c r="D530" s="18" t="s">
        <v>10</v>
      </c>
      <c r="E530" s="18">
        <f>VLOOKUP(M530,Revistas!$B$2:$H$63996,2,FALSE)</f>
        <v>3.319</v>
      </c>
      <c r="F530" s="18" t="str">
        <f>VLOOKUP(M530,Revistas!$B$2:$H$63996,3,FALSE)</f>
        <v>Q2</v>
      </c>
      <c r="G530" s="18" t="str">
        <f>VLOOKUP(M530,Revistas!$B$2:$H$63996,4,FALSE)</f>
        <v>RHEUMATOLOGY - SCIE</v>
      </c>
      <c r="H530" s="18" t="str">
        <f>VLOOKUP(M530,Revistas!$B$2:$H$63996,5,FALSE)</f>
        <v>12 DE 30</v>
      </c>
      <c r="I530" s="18" t="str">
        <f>VLOOKUP(M530,Revistas!$B$2:$H$63996,6,FALSE)</f>
        <v>NO</v>
      </c>
      <c r="J530" s="18" t="s">
        <v>1835</v>
      </c>
      <c r="K530" s="18" t="s">
        <v>1836</v>
      </c>
      <c r="L530" s="18">
        <v>1</v>
      </c>
      <c r="M530" s="18" t="s">
        <v>1837</v>
      </c>
      <c r="N530" s="18" t="s">
        <v>226</v>
      </c>
      <c r="O530" s="18">
        <v>2017</v>
      </c>
      <c r="P530" s="18">
        <v>69</v>
      </c>
      <c r="Q530" s="18">
        <v>6</v>
      </c>
      <c r="R530" s="18">
        <v>938</v>
      </c>
      <c r="S530" s="18">
        <v>942</v>
      </c>
      <c r="T530" s="23">
        <v>28129460</v>
      </c>
    </row>
    <row r="531" spans="1:48" x14ac:dyDescent="0.25">
      <c r="A531" s="17" t="s">
        <v>1700</v>
      </c>
      <c r="B531" s="17" t="s">
        <v>1701</v>
      </c>
      <c r="C531" s="17" t="s">
        <v>1673</v>
      </c>
      <c r="D531" s="18" t="s">
        <v>26</v>
      </c>
      <c r="E531" s="18">
        <f>VLOOKUP(M531,Revistas!$B$2:$H$63996,2,FALSE)</f>
        <v>6.9180000000000001</v>
      </c>
      <c r="F531" s="18" t="str">
        <f>VLOOKUP(M531,Revistas!$B$2:$H$63996,3,FALSE)</f>
        <v>Q1</v>
      </c>
      <c r="G531" s="18" t="str">
        <f>VLOOKUP(M531,Revistas!$B$2:$H$63996,4,FALSE)</f>
        <v>RHEUMATOLOGY - SCIE</v>
      </c>
      <c r="H531" s="18" t="str">
        <f>VLOOKUP(M531,Revistas!$B$2:$H$63996,5,FALSE)</f>
        <v>30 de 3</v>
      </c>
      <c r="I531" s="18" t="str">
        <f>VLOOKUP(M531,Revistas!$B$2:$H$63996,6,FALSE)</f>
        <v>SI</v>
      </c>
      <c r="J531" s="18" t="s">
        <v>1702</v>
      </c>
      <c r="K531" s="18"/>
      <c r="L531" s="18">
        <v>0</v>
      </c>
      <c r="M531" s="18" t="s">
        <v>1675</v>
      </c>
      <c r="N531" s="18" t="s">
        <v>129</v>
      </c>
      <c r="O531" s="18">
        <v>2017</v>
      </c>
      <c r="P531" s="18">
        <v>69</v>
      </c>
      <c r="Q531" s="18"/>
      <c r="R531" s="18"/>
      <c r="S531" s="18"/>
    </row>
    <row r="532" spans="1:48" x14ac:dyDescent="0.25">
      <c r="A532" s="17" t="s">
        <v>3778</v>
      </c>
      <c r="B532" s="17" t="s">
        <v>3779</v>
      </c>
      <c r="C532" s="17" t="s">
        <v>1171</v>
      </c>
      <c r="D532" s="18" t="s">
        <v>26</v>
      </c>
      <c r="E532" s="18">
        <f>VLOOKUP(M532,Revistas!$B$2:$H$63996,2,FALSE)</f>
        <v>7.702</v>
      </c>
      <c r="F532" s="18" t="str">
        <f>VLOOKUP(M532,Revistas!$B$2:$H$63996,3,FALSE)</f>
        <v>Q1</v>
      </c>
      <c r="G532" s="18" t="str">
        <f>VLOOKUP(M532,Revistas!$B$2:$H$63996,4,FALSE)</f>
        <v>HEMATOLOGY - SCIE</v>
      </c>
      <c r="H532" s="18" t="str">
        <f>VLOOKUP(M532,Revistas!$B$2:$H$63996,5,FALSE)</f>
        <v>4 de 70</v>
      </c>
      <c r="I532" s="18" t="str">
        <f>VLOOKUP(M532,Revistas!$B$2:$H$63996,6,FALSE)</f>
        <v>SI</v>
      </c>
      <c r="J532" s="18" t="s">
        <v>3780</v>
      </c>
      <c r="K532" s="18"/>
      <c r="L532" s="18">
        <v>0</v>
      </c>
      <c r="M532" s="18" t="s">
        <v>1174</v>
      </c>
      <c r="N532" s="28">
        <v>46174</v>
      </c>
      <c r="O532" s="18">
        <v>2017</v>
      </c>
      <c r="P532" s="18">
        <v>102</v>
      </c>
      <c r="Q532" s="18"/>
      <c r="R532" s="18">
        <v>879</v>
      </c>
      <c r="S532" s="18">
        <v>879</v>
      </c>
    </row>
    <row r="533" spans="1:48" x14ac:dyDescent="0.25">
      <c r="A533" s="17" t="s">
        <v>799</v>
      </c>
      <c r="B533" s="17" t="s">
        <v>800</v>
      </c>
      <c r="C533" s="17" t="s">
        <v>801</v>
      </c>
      <c r="D533" s="18" t="s">
        <v>10</v>
      </c>
      <c r="E533" s="18">
        <f>VLOOKUP(M533,Revistas!$B$2:$H$63996,2,FALSE)</f>
        <v>2.331</v>
      </c>
      <c r="F533" s="18" t="str">
        <f>VLOOKUP(M533,Revistas!$B$2:$H$63996,3,FALSE)</f>
        <v>Q2</v>
      </c>
      <c r="G533" s="18" t="str">
        <f>VLOOKUP(M533,Revistas!$B$2:$H$63996,4,FALSE)</f>
        <v>CARDIAC &amp; CARDIOVASCULAR SYSTEMS - SCIE</v>
      </c>
      <c r="H533" s="18" t="str">
        <f>VLOOKUP(M533,Revistas!$B$2:$H$63996,5,FALSE)</f>
        <v>63/126</v>
      </c>
      <c r="I533" s="18" t="str">
        <f>VLOOKUP(M533,Revistas!$B$2:$H$63996,6,FALSE)</f>
        <v>NO</v>
      </c>
      <c r="J533" s="18" t="s">
        <v>802</v>
      </c>
      <c r="K533" s="18" t="s">
        <v>803</v>
      </c>
      <c r="L533" s="18">
        <v>0</v>
      </c>
      <c r="M533" s="18" t="s">
        <v>804</v>
      </c>
      <c r="N533" s="18" t="s">
        <v>35</v>
      </c>
      <c r="O533" s="18">
        <v>2017</v>
      </c>
      <c r="P533" s="18">
        <v>110</v>
      </c>
      <c r="Q533" s="18">
        <v>4</v>
      </c>
      <c r="R533" s="18">
        <v>234</v>
      </c>
      <c r="S533" s="18">
        <v>241</v>
      </c>
    </row>
    <row r="534" spans="1:48" x14ac:dyDescent="0.25">
      <c r="A534" s="17" t="s">
        <v>2236</v>
      </c>
      <c r="B534" s="17" t="s">
        <v>2237</v>
      </c>
      <c r="C534" s="17" t="s">
        <v>2207</v>
      </c>
      <c r="D534" s="18" t="s">
        <v>26</v>
      </c>
      <c r="E534" s="18">
        <f>VLOOKUP(M534,Revistas!$B$2:$H$63996,2,FALSE)</f>
        <v>2.5129999999999999</v>
      </c>
      <c r="F534" s="18" t="str">
        <f>VLOOKUP(M534,Revistas!$B$2:$H$63996,3,FALSE)</f>
        <v>Q1</v>
      </c>
      <c r="G534" s="18" t="str">
        <f>VLOOKUP(M534,Revistas!$B$2:$H$63996,4,FALSE)</f>
        <v>PEDIATRICS - SCIE;</v>
      </c>
      <c r="H534" s="18" t="str">
        <f>VLOOKUP(M534,Revistas!$B$2:$H$63996,5,FALSE)</f>
        <v>26/121</v>
      </c>
      <c r="I534" s="18" t="str">
        <f>VLOOKUP(M534,Revistas!$B$2:$H$63996,6,FALSE)</f>
        <v>NO</v>
      </c>
      <c r="J534" s="18" t="s">
        <v>2238</v>
      </c>
      <c r="K534" s="18"/>
      <c r="L534" s="18">
        <v>0</v>
      </c>
      <c r="M534" s="18" t="s">
        <v>2209</v>
      </c>
      <c r="N534" s="18" t="s">
        <v>226</v>
      </c>
      <c r="O534" s="18">
        <v>2017</v>
      </c>
      <c r="P534" s="18">
        <v>64</v>
      </c>
      <c r="Q534" s="18"/>
      <c r="R534" s="18" t="s">
        <v>2239</v>
      </c>
      <c r="S534" s="18" t="s">
        <v>2239</v>
      </c>
    </row>
    <row r="535" spans="1:48" x14ac:dyDescent="0.25">
      <c r="A535" s="17" t="s">
        <v>4213</v>
      </c>
      <c r="B535" s="17" t="s">
        <v>4214</v>
      </c>
      <c r="C535" s="17" t="s">
        <v>4215</v>
      </c>
      <c r="D535" s="18" t="s">
        <v>10</v>
      </c>
      <c r="E535" s="18">
        <f>VLOOKUP(M535,Revistas!$B$2:$H$63996,2,FALSE)</f>
        <v>2.2589999999999999</v>
      </c>
      <c r="F535" s="18" t="str">
        <f>VLOOKUP(M535,Revistas!$B$2:$H$63996,3,FALSE)</f>
        <v>Q3</v>
      </c>
      <c r="G535" s="18" t="str">
        <f>VLOOKUP(M535,Revistas!$B$2:$H$63996,4,FALSE)</f>
        <v>GENETICS &amp; HEREDITY - SCIE</v>
      </c>
      <c r="H535" s="18" t="str">
        <f>VLOOKUP(M535,Revistas!$B$2:$H$63996,5,FALSE)</f>
        <v>96/166</v>
      </c>
      <c r="I535" s="18" t="str">
        <f>VLOOKUP(M535,Revistas!$B$2:$H$63996,6,FALSE)</f>
        <v>NO</v>
      </c>
      <c r="J535" s="18" t="s">
        <v>4216</v>
      </c>
      <c r="K535" s="18" t="s">
        <v>4217</v>
      </c>
      <c r="L535" s="18">
        <v>0</v>
      </c>
      <c r="M535" s="18" t="s">
        <v>4218</v>
      </c>
      <c r="N535" s="18" t="s">
        <v>29</v>
      </c>
      <c r="O535" s="18">
        <v>2017</v>
      </c>
      <c r="P535" s="18">
        <v>173</v>
      </c>
      <c r="Q535" s="18">
        <v>7</v>
      </c>
      <c r="R535" s="18">
        <v>1735</v>
      </c>
      <c r="S535" s="18">
        <v>1738</v>
      </c>
    </row>
    <row r="536" spans="1:48" x14ac:dyDescent="0.25">
      <c r="A536" s="17" t="s">
        <v>4062</v>
      </c>
      <c r="B536" s="17" t="s">
        <v>4061</v>
      </c>
      <c r="C536" s="17" t="s">
        <v>4063</v>
      </c>
      <c r="D536" s="18" t="s">
        <v>210</v>
      </c>
      <c r="E536" s="18" t="str">
        <f>VLOOKUP(M536,Revistas!$B$2:$H$63996,2,FALSE)</f>
        <v>NO TIENE</v>
      </c>
      <c r="F536" s="18" t="str">
        <f>VLOOKUP(M536,Revistas!$B$2:$H$63996,3,FALSE)</f>
        <v>NO TIENE</v>
      </c>
      <c r="G536" s="18" t="str">
        <f>VLOOKUP(M536,Revistas!$B$2:$H$63996,4,FALSE)</f>
        <v>NO TIENE</v>
      </c>
      <c r="H536" s="18" t="str">
        <f>VLOOKUP(M536,Revistas!$B$2:$H$63996,5,FALSE)</f>
        <v>NO TIENE</v>
      </c>
      <c r="I536" s="18" t="str">
        <f>VLOOKUP(M536,Revistas!$B$2:$H$63996,6,FALSE)</f>
        <v>NO</v>
      </c>
      <c r="J536" s="18" t="s">
        <v>4065</v>
      </c>
      <c r="K536" s="18"/>
      <c r="L536" s="18" t="s">
        <v>586</v>
      </c>
      <c r="M536" s="18" t="s">
        <v>4066</v>
      </c>
      <c r="N536" s="18" t="s">
        <v>4064</v>
      </c>
      <c r="O536" s="18">
        <v>2017</v>
      </c>
      <c r="P536" s="18"/>
      <c r="Q536" s="18"/>
      <c r="R536" s="18"/>
      <c r="S536" s="18"/>
      <c r="T536" s="23">
        <v>28753887</v>
      </c>
    </row>
    <row r="537" spans="1:48" x14ac:dyDescent="0.25">
      <c r="A537" s="17" t="s">
        <v>3456</v>
      </c>
      <c r="B537" s="17" t="s">
        <v>3457</v>
      </c>
      <c r="C537" s="17" t="s">
        <v>2326</v>
      </c>
      <c r="D537" s="18" t="s">
        <v>26</v>
      </c>
      <c r="E537" s="18">
        <f>VLOOKUP(M537,Revistas!$B$2:$H$63996,2,FALSE)</f>
        <v>7.3609999999999998</v>
      </c>
      <c r="F537" s="18" t="str">
        <f>VLOOKUP(M537,Revistas!$B$2:$H$63996,3,FALSE)</f>
        <v>Q1</v>
      </c>
      <c r="G537" s="18" t="str">
        <f>VLOOKUP(M537,Revistas!$B$2:$H$63996,4,FALSE)</f>
        <v>ALLERGY - SCIE;</v>
      </c>
      <c r="H537" s="18" t="str">
        <f>VLOOKUP(M537,Revistas!$B$2:$H$63996,5,FALSE)</f>
        <v>2 DE 26</v>
      </c>
      <c r="I537" s="18" t="str">
        <f>VLOOKUP(M537,Revistas!$B$2:$H$63996,6,FALSE)</f>
        <v>SI</v>
      </c>
      <c r="J537" s="18" t="s">
        <v>3458</v>
      </c>
      <c r="K537" s="18"/>
      <c r="L537" s="18">
        <v>0</v>
      </c>
      <c r="M537" s="18" t="s">
        <v>2328</v>
      </c>
      <c r="N537" s="18" t="s">
        <v>199</v>
      </c>
      <c r="O537" s="18">
        <v>2017</v>
      </c>
      <c r="P537" s="18">
        <v>72</v>
      </c>
      <c r="Q537" s="18"/>
      <c r="R537" s="18">
        <v>394</v>
      </c>
      <c r="S537" s="18">
        <v>394</v>
      </c>
    </row>
    <row r="538" spans="1:48" x14ac:dyDescent="0.25">
      <c r="A538" s="17" t="s">
        <v>5347</v>
      </c>
      <c r="B538" s="17" t="s">
        <v>5348</v>
      </c>
      <c r="C538" s="17" t="s">
        <v>5349</v>
      </c>
      <c r="D538" s="18" t="s">
        <v>571</v>
      </c>
      <c r="E538" s="18">
        <f>VLOOKUP(M538,Revistas!$B$2:$H$63996,2,FALSE)</f>
        <v>11.125999999999999</v>
      </c>
      <c r="F538" s="18" t="str">
        <f>VLOOKUP(M538,Revistas!$B$2:$H$63996,3,FALSE)</f>
        <v>Q1</v>
      </c>
      <c r="G538" s="18" t="str">
        <f>VLOOKUP(M538,Revistas!$B$2:$H$63996,4,FALSE)</f>
        <v>BIOTECHNOLOGY &amp; APPLIED MICROBIOLOGY - SCIE</v>
      </c>
      <c r="H538" s="18" t="str">
        <f>VLOOKUP(M538,Revistas!$B$2:$H$63996,5,FALSE)</f>
        <v>5 DE 160</v>
      </c>
      <c r="I538" s="18" t="str">
        <f>VLOOKUP(M538,Revistas!$B$2:$H$63996,6,FALSE)</f>
        <v>SI</v>
      </c>
      <c r="J538" s="18" t="s">
        <v>5350</v>
      </c>
      <c r="K538" s="18" t="s">
        <v>5351</v>
      </c>
      <c r="L538" s="18">
        <v>1</v>
      </c>
      <c r="M538" s="18" t="s">
        <v>5352</v>
      </c>
      <c r="N538" s="18" t="s">
        <v>344</v>
      </c>
      <c r="O538" s="18">
        <v>2017</v>
      </c>
      <c r="P538" s="18">
        <v>35</v>
      </c>
      <c r="Q538" s="18">
        <v>1</v>
      </c>
      <c r="R538" s="18">
        <v>8</v>
      </c>
      <c r="S538" s="18">
        <v>11</v>
      </c>
      <c r="T538" s="23">
        <v>27282532</v>
      </c>
    </row>
    <row r="539" spans="1:48" x14ac:dyDescent="0.25">
      <c r="A539" s="17" t="s">
        <v>839</v>
      </c>
      <c r="B539" s="17" t="s">
        <v>840</v>
      </c>
      <c r="C539" s="17" t="s">
        <v>835</v>
      </c>
      <c r="D539" s="18" t="s">
        <v>10</v>
      </c>
      <c r="E539" s="18">
        <f>VLOOKUP(M539,Revistas!$B$2:$H$63996,2,FALSE)</f>
        <v>5.165</v>
      </c>
      <c r="F539" s="18" t="str">
        <f>VLOOKUP(M539,Revistas!$B$2:$H$63996,3,FALSE)</f>
        <v>Q1</v>
      </c>
      <c r="G539" s="18" t="str">
        <f>VLOOKUP(M539,Revistas!$B$2:$H$63996,4,FALSE)</f>
        <v>CARDIAC &amp; CARDIOVASCULAR SYSTEM</v>
      </c>
      <c r="H539" s="18" t="str">
        <f>VLOOKUP(M539,Revistas!$B$2:$H$63996,5,FALSE)</f>
        <v>24/126</v>
      </c>
      <c r="I539" s="18" t="str">
        <f>VLOOKUP(M539,Revistas!$B$2:$H$63996,6,FALSE)</f>
        <v>NO</v>
      </c>
      <c r="J539" s="18" t="s">
        <v>841</v>
      </c>
      <c r="K539" s="18" t="s">
        <v>842</v>
      </c>
      <c r="L539" s="18">
        <v>2</v>
      </c>
      <c r="M539" s="18" t="s">
        <v>838</v>
      </c>
      <c r="N539" s="18" t="s">
        <v>300</v>
      </c>
      <c r="O539" s="18">
        <v>2017</v>
      </c>
      <c r="P539" s="18">
        <v>12</v>
      </c>
      <c r="Q539" s="18">
        <v>16</v>
      </c>
      <c r="R539" s="18">
        <v>1987</v>
      </c>
      <c r="S539" s="18">
        <v>1994</v>
      </c>
    </row>
    <row r="540" spans="1:48" x14ac:dyDescent="0.25">
      <c r="A540" s="17" t="s">
        <v>1879</v>
      </c>
      <c r="B540" s="17" t="s">
        <v>1880</v>
      </c>
      <c r="C540" s="17" t="s">
        <v>1881</v>
      </c>
      <c r="D540" s="18" t="s">
        <v>10</v>
      </c>
      <c r="E540" s="18">
        <f>VLOOKUP(M540,Revistas!$B$2:$H$63996,2,FALSE)</f>
        <v>2.6669999999999998</v>
      </c>
      <c r="F540" s="18" t="str">
        <f>VLOOKUP(M540,Revistas!$B$2:$H$63996,3,FALSE)</f>
        <v>Q2</v>
      </c>
      <c r="G540" s="18" t="str">
        <f>VLOOKUP(M540,Revistas!$B$2:$H$63996,4,FALSE)</f>
        <v>RHEUMATOLOGY - SCIE</v>
      </c>
      <c r="H540" s="18" t="str">
        <f>VLOOKUP(M540,Revistas!$B$2:$H$63996,5,FALSE)</f>
        <v>15 DE 30</v>
      </c>
      <c r="I540" s="18" t="str">
        <f>VLOOKUP(M540,Revistas!$B$2:$H$63996,6,FALSE)</f>
        <v>NO</v>
      </c>
      <c r="J540" s="18" t="s">
        <v>1882</v>
      </c>
      <c r="K540" s="18" t="s">
        <v>1883</v>
      </c>
      <c r="L540" s="18">
        <v>2</v>
      </c>
      <c r="M540" s="18" t="s">
        <v>1884</v>
      </c>
      <c r="N540" s="18"/>
      <c r="O540" s="18">
        <v>2017</v>
      </c>
      <c r="P540" s="18">
        <v>46</v>
      </c>
      <c r="Q540" s="18">
        <v>2</v>
      </c>
      <c r="R540" s="18">
        <v>87</v>
      </c>
      <c r="S540" s="18">
        <v>94</v>
      </c>
      <c r="T540" s="23">
        <v>27440258</v>
      </c>
    </row>
    <row r="541" spans="1:48" x14ac:dyDescent="0.25">
      <c r="A541" s="17" t="s">
        <v>4516</v>
      </c>
      <c r="B541" s="17" t="s">
        <v>4517</v>
      </c>
      <c r="C541" s="17" t="s">
        <v>3425</v>
      </c>
      <c r="D541" s="18" t="s">
        <v>26</v>
      </c>
      <c r="E541" s="18">
        <f>VLOOKUP(M541,Revistas!$B$2:$H$63996,2,FALSE)</f>
        <v>4.2350000000000003</v>
      </c>
      <c r="F541" s="18" t="str">
        <f>VLOOKUP(M541,Revistas!$B$2:$H$63996,3,FALSE)</f>
        <v>Q1</v>
      </c>
      <c r="G541" s="18" t="str">
        <f>VLOOKUP(M541,Revistas!$B$2:$H$63996,4,FALSE)</f>
        <v>HEALTH CARE SCIENCES &amp; SERVICES - SCIE</v>
      </c>
      <c r="H541" s="18" t="str">
        <f>VLOOKUP(M541,Revistas!$B$2:$H$63996,5,FALSE)</f>
        <v>10 DE 90</v>
      </c>
      <c r="I541" s="18" t="str">
        <f>VLOOKUP(M541,Revistas!$B$2:$H$63996,6,FALSE)</f>
        <v>NO</v>
      </c>
      <c r="J541" s="18" t="s">
        <v>4518</v>
      </c>
      <c r="K541" s="18"/>
      <c r="L541" s="18">
        <v>0</v>
      </c>
      <c r="M541" s="18" t="s">
        <v>3427</v>
      </c>
      <c r="N541" s="18" t="s">
        <v>3428</v>
      </c>
      <c r="O541" s="18">
        <v>2017</v>
      </c>
      <c r="P541" s="18">
        <v>20</v>
      </c>
      <c r="Q541" s="18">
        <v>9</v>
      </c>
      <c r="R541" s="18" t="s">
        <v>4519</v>
      </c>
      <c r="S541" s="18" t="s">
        <v>4519</v>
      </c>
    </row>
    <row r="542" spans="1:48" x14ac:dyDescent="0.25">
      <c r="A542" s="17" t="s">
        <v>3208</v>
      </c>
      <c r="B542" s="17" t="s">
        <v>3209</v>
      </c>
      <c r="C542" s="17" t="s">
        <v>3210</v>
      </c>
      <c r="D542" s="18" t="s">
        <v>10</v>
      </c>
      <c r="E542" s="18" t="str">
        <f>VLOOKUP(M542,Revistas!$B$2:$H$63996,2,FALSE)</f>
        <v>NO TIENE</v>
      </c>
      <c r="F542" s="18" t="str">
        <f>VLOOKUP(M542,Revistas!$B$2:$H$63996,3,FALSE)</f>
        <v>NO TIENE</v>
      </c>
      <c r="G542" s="18" t="str">
        <f>VLOOKUP(M542,Revistas!$B$2:$H$63996,4,FALSE)</f>
        <v>NO TIENE</v>
      </c>
      <c r="H542" s="18" t="str">
        <f>VLOOKUP(M542,Revistas!$B$2:$H$63996,5,FALSE)</f>
        <v>NO TIENE</v>
      </c>
      <c r="I542" s="18" t="str">
        <f>VLOOKUP(M542,Revistas!$B$2:$H$63996,6,FALSE)</f>
        <v>NO</v>
      </c>
      <c r="J542" s="18" t="s">
        <v>3211</v>
      </c>
      <c r="K542" s="18" t="s">
        <v>3212</v>
      </c>
      <c r="L542" s="18">
        <v>1</v>
      </c>
      <c r="M542" s="18" t="s">
        <v>3213</v>
      </c>
      <c r="N542" s="18" t="s">
        <v>29</v>
      </c>
      <c r="O542" s="18">
        <v>2017</v>
      </c>
      <c r="P542" s="18">
        <v>222</v>
      </c>
      <c r="Q542" s="18">
        <v>5</v>
      </c>
      <c r="R542" s="18">
        <v>2295</v>
      </c>
      <c r="S542" s="18">
        <v>2307</v>
      </c>
      <c r="T542" s="23">
        <v>27885428</v>
      </c>
    </row>
    <row r="543" spans="1:48" x14ac:dyDescent="0.25">
      <c r="A543" s="17" t="s">
        <v>410</v>
      </c>
      <c r="B543" s="17" t="s">
        <v>409</v>
      </c>
      <c r="C543" s="17" t="s">
        <v>7252</v>
      </c>
      <c r="D543" s="18" t="s">
        <v>210</v>
      </c>
      <c r="E543" s="18">
        <f>VLOOKUP(M543,Revistas!$B$2:$H$63996,2,FALSE)</f>
        <v>2.4950000000000001</v>
      </c>
      <c r="F543" s="18" t="str">
        <f>VLOOKUP(M543,Revistas!$B$2:$H$63996,3,FALSE)</f>
        <v>Q2</v>
      </c>
      <c r="G543" s="18" t="str">
        <f>VLOOKUP(M543,Revistas!$B$2:$H$63996,4,FALSE)</f>
        <v>ANESTHESIOLOGY - SCIE;</v>
      </c>
      <c r="H543" s="18" t="str">
        <f>VLOOKUP(M543,Revistas!$B$2:$H$63996,5,FALSE)</f>
        <v>13 DE 31</v>
      </c>
      <c r="I543" s="18" t="str">
        <f>VLOOKUP(M543,Revistas!$B$2:$H$63996,6,FALSE)</f>
        <v>NO</v>
      </c>
      <c r="J543" s="18" t="s">
        <v>413</v>
      </c>
      <c r="K543" s="18"/>
      <c r="L543" s="18" t="s">
        <v>586</v>
      </c>
      <c r="M543" s="18" t="s">
        <v>414</v>
      </c>
      <c r="N543" s="18" t="s">
        <v>412</v>
      </c>
      <c r="O543" s="18">
        <v>2017</v>
      </c>
      <c r="P543" s="18"/>
      <c r="Q543" s="18"/>
      <c r="R543" s="18"/>
      <c r="S543" s="18"/>
      <c r="T543" s="23">
        <v>28557358</v>
      </c>
      <c r="AV543" s="25"/>
    </row>
    <row r="544" spans="1:48" x14ac:dyDescent="0.25">
      <c r="A544" s="17" t="s">
        <v>3781</v>
      </c>
      <c r="B544" s="17" t="s">
        <v>3802</v>
      </c>
      <c r="C544" s="17" t="s">
        <v>3803</v>
      </c>
      <c r="D544" s="18" t="s">
        <v>26</v>
      </c>
      <c r="E544" s="18">
        <f>VLOOKUP(M544,Revistas!$B$2:$H$63996,2,FALSE)</f>
        <v>1.9710000000000001</v>
      </c>
      <c r="F544" s="18" t="str">
        <f>VLOOKUP(M544,Revistas!$B$2:$H$63996,3,FALSE)</f>
        <v>Q2</v>
      </c>
      <c r="G544" s="18" t="str">
        <f>VLOOKUP(M544,Revistas!$B$2:$H$63996,4,FALSE)</f>
        <v>REHABILITATION - SCIE;</v>
      </c>
      <c r="H544" s="18" t="str">
        <f>VLOOKUP(M544,Revistas!$B$2:$H$63996,5,FALSE)</f>
        <v>17/65</v>
      </c>
      <c r="I544" s="18" t="str">
        <f>VLOOKUP(M544,Revistas!$B$2:$H$63996,6,FALSE)</f>
        <v>NO</v>
      </c>
      <c r="J544" s="18" t="s">
        <v>3804</v>
      </c>
      <c r="K544" s="18"/>
      <c r="L544" s="18">
        <v>0</v>
      </c>
      <c r="M544" s="18" t="s">
        <v>3805</v>
      </c>
      <c r="N544" s="18"/>
      <c r="O544" s="18">
        <v>2017</v>
      </c>
      <c r="P544" s="18">
        <v>31</v>
      </c>
      <c r="Q544" s="27">
        <v>43287</v>
      </c>
      <c r="R544" s="18">
        <v>830</v>
      </c>
      <c r="S544" s="18">
        <v>830</v>
      </c>
    </row>
    <row r="545" spans="1:20" x14ac:dyDescent="0.25">
      <c r="A545" s="17" t="s">
        <v>3781</v>
      </c>
      <c r="B545" s="17" t="s">
        <v>3782</v>
      </c>
      <c r="C545" s="17" t="s">
        <v>217</v>
      </c>
      <c r="D545" s="18" t="s">
        <v>10</v>
      </c>
      <c r="E545" s="18">
        <f>VLOOKUP(M545,Revistas!$B$2:$H$63996,2,FALSE)</f>
        <v>2.806</v>
      </c>
      <c r="F545" s="18" t="str">
        <f>VLOOKUP(M545,Revistas!$B$2:$H$63996,3,FALSE)</f>
        <v>Q1</v>
      </c>
      <c r="G545" s="18" t="str">
        <f>VLOOKUP(M545,Revistas!$B$2:$H$63996,4,FALSE)</f>
        <v>MULTIDISCIPLINARY SCIENCES</v>
      </c>
      <c r="H545" s="18" t="str">
        <f>VLOOKUP(M545,Revistas!$B$2:$H$63996,5,FALSE)</f>
        <v>15/64</v>
      </c>
      <c r="I545" s="18" t="str">
        <f>VLOOKUP(M545,Revistas!$B$2:$H$63996,6,FALSE)</f>
        <v>NO</v>
      </c>
      <c r="J545" s="18" t="s">
        <v>3783</v>
      </c>
      <c r="K545" s="18" t="s">
        <v>3784</v>
      </c>
      <c r="L545" s="18">
        <v>1</v>
      </c>
      <c r="M545" s="18" t="s">
        <v>220</v>
      </c>
      <c r="N545" s="18" t="s">
        <v>3556</v>
      </c>
      <c r="O545" s="18">
        <v>2017</v>
      </c>
      <c r="P545" s="18">
        <v>12</v>
      </c>
      <c r="Q545" s="18">
        <v>4</v>
      </c>
      <c r="R545" s="18"/>
      <c r="S545" s="18" t="s">
        <v>3785</v>
      </c>
      <c r="T545" s="23">
        <v>28419114</v>
      </c>
    </row>
    <row r="546" spans="1:20" x14ac:dyDescent="0.25">
      <c r="A546" s="17" t="s">
        <v>4913</v>
      </c>
      <c r="B546" s="17" t="s">
        <v>4914</v>
      </c>
      <c r="C546" s="17" t="s">
        <v>4543</v>
      </c>
      <c r="D546" s="18" t="s">
        <v>10</v>
      </c>
      <c r="E546" s="18">
        <f>VLOOKUP(M546,Revistas!$B$2:$H$63996,2,FALSE)</f>
        <v>24.007999999999999</v>
      </c>
      <c r="F546" s="18" t="str">
        <f>VLOOKUP(M546,Revistas!$B$2:$H$63996,3,FALSE)</f>
        <v>Q1</v>
      </c>
      <c r="G546" s="18" t="str">
        <f>VLOOKUP(M546,Revistas!$B$2:$H$63996,4,FALSE)</f>
        <v>ONCOLOGY</v>
      </c>
      <c r="H546" s="18" t="str">
        <f>VLOOKUP(M546,Revistas!$B$2:$H$63996,5,FALSE)</f>
        <v>5/217</v>
      </c>
      <c r="I546" s="18" t="str">
        <f>VLOOKUP(M546,Revistas!$B$2:$H$63996,6,FALSE)</f>
        <v>SI</v>
      </c>
      <c r="J546" s="18" t="s">
        <v>4915</v>
      </c>
      <c r="K546" s="18" t="s">
        <v>4916</v>
      </c>
      <c r="L546" s="18">
        <v>3</v>
      </c>
      <c r="M546" s="18" t="s">
        <v>4546</v>
      </c>
      <c r="N546" s="28">
        <v>37135</v>
      </c>
      <c r="O546" s="18">
        <v>2017</v>
      </c>
      <c r="P546" s="18">
        <v>35</v>
      </c>
      <c r="Q546" s="18">
        <v>25</v>
      </c>
      <c r="R546" s="18">
        <v>2900</v>
      </c>
      <c r="S546" s="18" t="s">
        <v>167</v>
      </c>
      <c r="T546" s="23">
        <v>28498784</v>
      </c>
    </row>
    <row r="547" spans="1:20" x14ac:dyDescent="0.25">
      <c r="A547" s="17" t="s">
        <v>2101</v>
      </c>
      <c r="B547" s="17" t="s">
        <v>2102</v>
      </c>
      <c r="C547" s="17" t="s">
        <v>2103</v>
      </c>
      <c r="D547" s="18" t="s">
        <v>10</v>
      </c>
      <c r="E547" s="18">
        <f>VLOOKUP(M547,Revistas!$B$2:$H$63996,2,FALSE)</f>
        <v>3.7909999999999999</v>
      </c>
      <c r="F547" s="18" t="str">
        <f>VLOOKUP(M547,Revistas!$B$2:$H$63996,3,FALSE)</f>
        <v>Q1</v>
      </c>
      <c r="G547" s="18" t="str">
        <f>VLOOKUP(M547,Revistas!$B$2:$H$63996,4,FALSE)</f>
        <v>PHARMACOLOGY &amp;PHARMACY</v>
      </c>
      <c r="H547" s="18" t="str">
        <f>VLOOKUP(M547,Revistas!$B$2:$H$63996,5,FALSE)</f>
        <v>52/256</v>
      </c>
      <c r="I547" s="18" t="str">
        <f>VLOOKUP(M547,Revistas!$B$2:$H$63996,6,FALSE)</f>
        <v>NO</v>
      </c>
      <c r="J547" s="18" t="s">
        <v>2104</v>
      </c>
      <c r="K547" s="18" t="s">
        <v>2105</v>
      </c>
      <c r="L547" s="18">
        <v>1</v>
      </c>
      <c r="M547" s="18" t="s">
        <v>2106</v>
      </c>
      <c r="N547" s="18" t="s">
        <v>2107</v>
      </c>
      <c r="O547" s="18">
        <v>2017</v>
      </c>
      <c r="P547" s="18">
        <v>315</v>
      </c>
      <c r="Q547" s="18"/>
      <c r="R547" s="18">
        <v>12</v>
      </c>
      <c r="S547" s="18">
        <v>22</v>
      </c>
      <c r="T547" s="23">
        <v>27899278</v>
      </c>
    </row>
    <row r="548" spans="1:20" x14ac:dyDescent="0.25">
      <c r="A548" s="17" t="s">
        <v>1067</v>
      </c>
      <c r="B548" s="17" t="s">
        <v>1068</v>
      </c>
      <c r="C548" s="17" t="s">
        <v>1069</v>
      </c>
      <c r="D548" s="18" t="s">
        <v>10</v>
      </c>
      <c r="E548" s="18">
        <f>VLOOKUP(M548,Revistas!$B$2:$H$63996,2,FALSE)</f>
        <v>4.6479999999999997</v>
      </c>
      <c r="F548" s="18" t="str">
        <f>VLOOKUP(M548,Revistas!$B$2:$H$63996,3,FALSE)</f>
        <v>Q1</v>
      </c>
      <c r="G548" s="18" t="str">
        <f>VLOOKUP(M548,Revistas!$B$2:$H$63996,4,FALSE)</f>
        <v>GERIATRICS &amp; GERONTOLOGY - SCIE</v>
      </c>
      <c r="H548" s="18" t="str">
        <f>VLOOKUP(M548,Revistas!$B$2:$H$63996,5,FALSE)</f>
        <v>6 DE 49</v>
      </c>
      <c r="I548" s="18" t="str">
        <f>VLOOKUP(M548,Revistas!$B$2:$H$63996,6,FALSE)</f>
        <v>NO</v>
      </c>
      <c r="J548" s="18" t="s">
        <v>1070</v>
      </c>
      <c r="K548" s="18" t="s">
        <v>1071</v>
      </c>
      <c r="L548" s="18">
        <v>1</v>
      </c>
      <c r="M548" s="18" t="s">
        <v>1072</v>
      </c>
      <c r="N548" s="18" t="s">
        <v>35</v>
      </c>
      <c r="O548" s="18">
        <v>2017</v>
      </c>
      <c r="P548" s="18">
        <v>8</v>
      </c>
      <c r="Q548" s="18">
        <v>2</v>
      </c>
      <c r="R548" s="18">
        <v>240</v>
      </c>
      <c r="S548" s="18">
        <v>249</v>
      </c>
      <c r="T548" s="23">
        <v>28400989</v>
      </c>
    </row>
    <row r="549" spans="1:20" x14ac:dyDescent="0.25">
      <c r="A549" s="17" t="s">
        <v>4187</v>
      </c>
      <c r="B549" s="17" t="s">
        <v>4188</v>
      </c>
      <c r="C549" s="17" t="s">
        <v>3847</v>
      </c>
      <c r="D549" s="18" t="s">
        <v>26</v>
      </c>
      <c r="E549" s="18">
        <f>VLOOKUP(M549,Revistas!$B$2:$H$63996,2,FALSE)</f>
        <v>11.855</v>
      </c>
      <c r="F549" s="18" t="str">
        <f>VLOOKUP(M549,Revistas!$B$2:$H$63996,3,FALSE)</f>
        <v>Q1</v>
      </c>
      <c r="G549" s="18" t="str">
        <f>VLOOKUP(M549,Revistas!$B$2:$H$63996,4,FALSE)</f>
        <v>ONCOLOGY</v>
      </c>
      <c r="H549" s="18" t="str">
        <f>VLOOKUP(M549,Revistas!$B$2:$H$63996,5,FALSE)</f>
        <v>10/217</v>
      </c>
      <c r="I549" s="18" t="str">
        <f>VLOOKUP(M549,Revistas!$B$2:$H$63996,6,FALSE)</f>
        <v>SI</v>
      </c>
      <c r="J549" s="18" t="s">
        <v>4189</v>
      </c>
      <c r="K549" s="18"/>
      <c r="L549" s="18">
        <v>0</v>
      </c>
      <c r="M549" s="18" t="s">
        <v>3849</v>
      </c>
      <c r="N549" s="18" t="s">
        <v>154</v>
      </c>
      <c r="O549" s="18">
        <v>2017</v>
      </c>
      <c r="P549" s="18">
        <v>28</v>
      </c>
      <c r="Q549" s="18"/>
      <c r="R549" s="18"/>
      <c r="S549" s="18"/>
    </row>
    <row r="550" spans="1:20" x14ac:dyDescent="0.25">
      <c r="A550" s="17" t="s">
        <v>3712</v>
      </c>
      <c r="B550" s="17" t="s">
        <v>3713</v>
      </c>
      <c r="C550" s="17" t="s">
        <v>3714</v>
      </c>
      <c r="D550" s="18" t="s">
        <v>10</v>
      </c>
      <c r="E550" s="18">
        <f>VLOOKUP(M550,Revistas!$B$2:$H$63996,2,FALSE)</f>
        <v>2.1739999999999999</v>
      </c>
      <c r="F550" s="18" t="str">
        <f>VLOOKUP(M550,Revistas!$B$2:$H$63996,3,FALSE)</f>
        <v>Q2</v>
      </c>
      <c r="G550" s="18" t="str">
        <f>VLOOKUP(M550,Revistas!$B$2:$H$63996,4,FALSE)</f>
        <v>OBSTETRICS &amp; GYNECOLOGY - SCIE</v>
      </c>
      <c r="H550" s="18" t="str">
        <f>VLOOKUP(M550,Revistas!$B$2:$H$63996,5,FALSE)</f>
        <v>36/80</v>
      </c>
      <c r="I550" s="18" t="str">
        <f>VLOOKUP(M550,Revistas!$B$2:$H$63996,6,FALSE)</f>
        <v>NO</v>
      </c>
      <c r="J550" s="18" t="s">
        <v>3715</v>
      </c>
      <c r="K550" s="18" t="s">
        <v>3716</v>
      </c>
      <c r="L550" s="18">
        <v>0</v>
      </c>
      <c r="M550" s="18" t="s">
        <v>3717</v>
      </c>
      <c r="N550" s="18" t="s">
        <v>300</v>
      </c>
      <c r="O550" s="18">
        <v>2017</v>
      </c>
      <c r="P550" s="18">
        <v>136</v>
      </c>
      <c r="Q550" s="18">
        <v>3</v>
      </c>
      <c r="R550" s="18">
        <v>320</v>
      </c>
      <c r="S550" s="18">
        <v>324</v>
      </c>
      <c r="T550" s="23">
        <v>28099691</v>
      </c>
    </row>
    <row r="551" spans="1:20" x14ac:dyDescent="0.25">
      <c r="A551" s="17" t="s">
        <v>4779</v>
      </c>
      <c r="B551" s="17" t="s">
        <v>4778</v>
      </c>
      <c r="C551" s="17" t="s">
        <v>4780</v>
      </c>
      <c r="D551" s="18" t="s">
        <v>10</v>
      </c>
      <c r="E551" s="18">
        <f>VLOOKUP(M551,Revistas!$B$2:$H$63996,2,FALSE)</f>
        <v>2.024</v>
      </c>
      <c r="F551" s="18" t="str">
        <f>VLOOKUP(M551,Revistas!$B$2:$H$63996,3,FALSE)</f>
        <v>Q2</v>
      </c>
      <c r="G551" s="18" t="str">
        <f>VLOOKUP(M551,Revistas!$B$2:$H$63996,4,FALSE)</f>
        <v>OTORHINOLARYNGOLOGY - SCIE;</v>
      </c>
      <c r="H551" s="18" t="str">
        <f>VLOOKUP(M551,Revistas!$B$2:$H$63996,5,FALSE)</f>
        <v>13 DE 42</v>
      </c>
      <c r="I551" s="18" t="str">
        <f>VLOOKUP(M551,Revistas!$B$2:$H$63996,6,FALSE)</f>
        <v>NO</v>
      </c>
      <c r="J551" s="18" t="s">
        <v>4781</v>
      </c>
      <c r="K551" s="18"/>
      <c r="L551" s="18" t="s">
        <v>586</v>
      </c>
      <c r="M551" s="18" t="s">
        <v>4782</v>
      </c>
      <c r="N551" s="18" t="s">
        <v>2677</v>
      </c>
      <c r="O551" s="18">
        <v>2017</v>
      </c>
      <c r="P551" s="18">
        <v>38</v>
      </c>
      <c r="Q551" s="18">
        <v>10</v>
      </c>
      <c r="R551" s="18" t="s">
        <v>4789</v>
      </c>
      <c r="S551" s="18" t="s">
        <v>4788</v>
      </c>
      <c r="T551" s="23">
        <v>29076926</v>
      </c>
    </row>
    <row r="552" spans="1:20" x14ac:dyDescent="0.25">
      <c r="A552" s="17" t="s">
        <v>2488</v>
      </c>
      <c r="B552" s="17" t="s">
        <v>2489</v>
      </c>
      <c r="C552" s="17" t="s">
        <v>2490</v>
      </c>
      <c r="D552" s="18" t="s">
        <v>274</v>
      </c>
      <c r="E552" s="18">
        <f>VLOOKUP(M552,Revistas!$B$2:$H$63996,2,FALSE)</f>
        <v>3.7120000000000002</v>
      </c>
      <c r="F552" s="18" t="str">
        <f>VLOOKUP(M552,Revistas!$B$2:$H$63996,3,FALSE)</f>
        <v>Q2</v>
      </c>
      <c r="G552" s="18" t="str">
        <f>VLOOKUP(M552,Revistas!$B$2:$H$63996,4,FALSE)</f>
        <v>MICROBIOLOGY - SCIE</v>
      </c>
      <c r="H552" s="18" t="str">
        <f>VLOOKUP(M552,Revistas!$B$2:$H$63996,5,FALSE)</f>
        <v>34/125</v>
      </c>
      <c r="I552" s="18" t="str">
        <f>VLOOKUP(M552,Revistas!$B$2:$H$63996,6,FALSE)</f>
        <v>NO</v>
      </c>
      <c r="J552" s="18" t="s">
        <v>2491</v>
      </c>
      <c r="K552" s="18" t="s">
        <v>2492</v>
      </c>
      <c r="L552" s="18">
        <v>1</v>
      </c>
      <c r="M552" s="18" t="s">
        <v>2493</v>
      </c>
      <c r="N552" s="18" t="s">
        <v>344</v>
      </c>
      <c r="O552" s="18">
        <v>2017</v>
      </c>
      <c r="P552" s="18">
        <v>55</v>
      </c>
      <c r="Q552" s="18">
        <v>1</v>
      </c>
      <c r="R552" s="18">
        <v>336</v>
      </c>
      <c r="S552" s="18">
        <v>338</v>
      </c>
      <c r="T552" s="23">
        <v>27795349</v>
      </c>
    </row>
    <row r="553" spans="1:20" x14ac:dyDescent="0.25">
      <c r="A553" s="17" t="s">
        <v>602</v>
      </c>
      <c r="B553" s="17" t="s">
        <v>603</v>
      </c>
      <c r="C553" s="17" t="s">
        <v>604</v>
      </c>
      <c r="D553" s="18" t="s">
        <v>571</v>
      </c>
      <c r="E553" s="18">
        <f>VLOOKUP(M553,Revistas!$B$2:$H$63996,2,FALSE)</f>
        <v>6.1890000000000001</v>
      </c>
      <c r="F553" s="18" t="str">
        <f>VLOOKUP(M553,Revistas!$B$2:$H$63996,3,FALSE)</f>
        <v>Q1</v>
      </c>
      <c r="G553" s="18" t="str">
        <f>VLOOKUP(M553,Revistas!$B$2:$H$63996,4,FALSE)</f>
        <v>CARDIAC &amp; CARDIOVASCULAR SYSTEM</v>
      </c>
      <c r="H553" s="18" t="str">
        <f>VLOOKUP(M553,Revistas!$B$2:$H$63996,5,FALSE)</f>
        <v>16/126</v>
      </c>
      <c r="I553" s="18" t="str">
        <f>VLOOKUP(M553,Revistas!$B$2:$H$63996,6,FALSE)</f>
        <v>NO</v>
      </c>
      <c r="J553" s="18" t="s">
        <v>605</v>
      </c>
      <c r="K553" s="18" t="s">
        <v>606</v>
      </c>
      <c r="L553" s="18">
        <v>0</v>
      </c>
      <c r="M553" s="18" t="s">
        <v>607</v>
      </c>
      <c r="N553" s="18" t="s">
        <v>608</v>
      </c>
      <c r="O553" s="18">
        <v>2017</v>
      </c>
      <c r="P553" s="18">
        <v>248</v>
      </c>
      <c r="Q553" s="18"/>
      <c r="R553" s="18">
        <v>120</v>
      </c>
      <c r="S553" s="18">
        <v>123</v>
      </c>
    </row>
    <row r="554" spans="1:20" x14ac:dyDescent="0.25">
      <c r="A554" s="17" t="s">
        <v>5451</v>
      </c>
      <c r="B554" s="17" t="s">
        <v>5462</v>
      </c>
      <c r="C554" s="17" t="s">
        <v>2512</v>
      </c>
      <c r="D554" s="18" t="s">
        <v>10</v>
      </c>
      <c r="E554" s="18">
        <f>VLOOKUP(M554,Revistas!$B$2:$H$63996,2,FALSE)</f>
        <v>1.1399999999999999</v>
      </c>
      <c r="F554" s="18" t="str">
        <f>VLOOKUP(M554,Revistas!$B$2:$H$63996,3,FALSE)</f>
        <v>Q3</v>
      </c>
      <c r="G554" s="18" t="str">
        <f>VLOOKUP(M554,Revistas!$B$2:$H$63996,4,FALSE)</f>
        <v>PEDIATRICS - SCIE</v>
      </c>
      <c r="H554" s="18" t="str">
        <f>VLOOKUP(M554,Revistas!$B$2:$H$63996,5,FALSE)</f>
        <v>88/121/</v>
      </c>
      <c r="I554" s="18" t="str">
        <f>VLOOKUP(M554,Revistas!$B$2:$H$63996,6,FALSE)</f>
        <v>NO</v>
      </c>
      <c r="J554" s="18" t="s">
        <v>5453</v>
      </c>
      <c r="K554" s="18"/>
      <c r="L554" s="18" t="s">
        <v>586</v>
      </c>
      <c r="M554" s="18" t="s">
        <v>2515</v>
      </c>
      <c r="N554" s="18" t="s">
        <v>5454</v>
      </c>
      <c r="O554" s="18">
        <v>2017</v>
      </c>
      <c r="P554" s="18"/>
      <c r="Q554" s="18"/>
      <c r="R554" s="18"/>
      <c r="S554" s="18"/>
      <c r="T554" s="23">
        <v>28663140</v>
      </c>
    </row>
    <row r="555" spans="1:20" x14ac:dyDescent="0.25">
      <c r="A555" s="17" t="s">
        <v>5451</v>
      </c>
      <c r="B555" s="17" t="s">
        <v>5460</v>
      </c>
      <c r="C555" s="17" t="s">
        <v>2512</v>
      </c>
      <c r="D555" s="18" t="s">
        <v>10</v>
      </c>
      <c r="E555" s="18">
        <f>VLOOKUP(M555,Revistas!$B$2:$H$63996,2,FALSE)</f>
        <v>1.1399999999999999</v>
      </c>
      <c r="F555" s="18" t="str">
        <f>VLOOKUP(M555,Revistas!$B$2:$H$63996,3,FALSE)</f>
        <v>Q3</v>
      </c>
      <c r="G555" s="18" t="str">
        <f>VLOOKUP(M555,Revistas!$B$2:$H$63996,4,FALSE)</f>
        <v>PEDIATRICS - SCIE</v>
      </c>
      <c r="H555" s="18" t="str">
        <f>VLOOKUP(M555,Revistas!$B$2:$H$63996,5,FALSE)</f>
        <v>88/121/</v>
      </c>
      <c r="I555" s="18" t="str">
        <f>VLOOKUP(M555,Revistas!$B$2:$H$63996,6,FALSE)</f>
        <v>NO</v>
      </c>
      <c r="J555" s="18" t="s">
        <v>5453</v>
      </c>
      <c r="K555" s="18"/>
      <c r="L555" s="18" t="s">
        <v>586</v>
      </c>
      <c r="M555" s="18" t="s">
        <v>2515</v>
      </c>
      <c r="N555" s="18" t="s">
        <v>5452</v>
      </c>
      <c r="O555" s="18">
        <v>2017</v>
      </c>
      <c r="P555" s="18"/>
      <c r="Q555" s="18"/>
      <c r="R555" s="18"/>
      <c r="S555" s="18"/>
      <c r="T555" s="23">
        <v>28757190</v>
      </c>
    </row>
    <row r="556" spans="1:20" x14ac:dyDescent="0.25">
      <c r="A556" s="17" t="s">
        <v>1633</v>
      </c>
      <c r="B556" s="17" t="s">
        <v>1634</v>
      </c>
      <c r="C556" s="17" t="s">
        <v>1601</v>
      </c>
      <c r="D556" s="18" t="s">
        <v>274</v>
      </c>
      <c r="E556" s="18">
        <f>VLOOKUP(M556,Revistas!$B$2:$H$63996,2,FALSE)</f>
        <v>4.3070000000000004</v>
      </c>
      <c r="F556" s="18" t="str">
        <f>VLOOKUP(M556,Revistas!$B$2:$H$63996,3,FALSE)</f>
        <v>Q1</v>
      </c>
      <c r="G556" s="18" t="str">
        <f>VLOOKUP(M556,Revistas!$B$2:$H$63996,4,FALSE)</f>
        <v>PHARMACOLOGY &amp; PHARMACY - SCIE;</v>
      </c>
      <c r="H556" s="18" t="str">
        <f>VLOOKUP(M556,Revistas!$B$2:$H$63996,5,FALSE)</f>
        <v>34/255</v>
      </c>
      <c r="I556" s="18" t="str">
        <f>VLOOKUP(M556,Revistas!$B$2:$H$63996,6,FALSE)</f>
        <v>NO</v>
      </c>
      <c r="J556" s="18" t="s">
        <v>1635</v>
      </c>
      <c r="K556" s="18" t="s">
        <v>1636</v>
      </c>
      <c r="L556" s="18">
        <v>1</v>
      </c>
      <c r="M556" s="18" t="s">
        <v>1604</v>
      </c>
      <c r="N556" s="18" t="s">
        <v>344</v>
      </c>
      <c r="O556" s="18">
        <v>2017</v>
      </c>
      <c r="P556" s="18">
        <v>49</v>
      </c>
      <c r="Q556" s="18">
        <v>1</v>
      </c>
      <c r="R556" s="18">
        <v>112</v>
      </c>
      <c r="S556" s="18">
        <v>113</v>
      </c>
      <c r="T556" s="23">
        <v>27817973</v>
      </c>
    </row>
    <row r="557" spans="1:20" x14ac:dyDescent="0.25">
      <c r="A557" s="17" t="s">
        <v>1400</v>
      </c>
      <c r="B557" s="17" t="s">
        <v>1401</v>
      </c>
      <c r="C557" s="17" t="s">
        <v>1402</v>
      </c>
      <c r="D557" s="18" t="s">
        <v>571</v>
      </c>
      <c r="E557" s="18">
        <f>VLOOKUP(M557,Revistas!$B$2:$H$63996,2,FALSE)</f>
        <v>47.831000000000003</v>
      </c>
      <c r="F557" s="18" t="str">
        <f>VLOOKUP(M557,Revistas!$B$2:$H$63996,3,FALSE)</f>
        <v>Q1</v>
      </c>
      <c r="G557" s="18" t="str">
        <f>VLOOKUP(M557,Revistas!$B$2:$H$63996,4,FALSE)</f>
        <v>MEDICINA, GENERAL &amp; INTERNAL</v>
      </c>
      <c r="H557" s="18" t="str">
        <f>VLOOKUP(M557,Revistas!$B$2:$H$63996,5,FALSE)</f>
        <v>2/154</v>
      </c>
      <c r="I557" s="18" t="str">
        <f>VLOOKUP(M557,Revistas!$B$2:$H$63996,6,FALSE)</f>
        <v>SI</v>
      </c>
      <c r="J557" s="18" t="s">
        <v>1403</v>
      </c>
      <c r="K557" s="18" t="s">
        <v>1404</v>
      </c>
      <c r="L557" s="18">
        <v>0</v>
      </c>
      <c r="M557" s="18" t="s">
        <v>1405</v>
      </c>
      <c r="N557" s="18" t="s">
        <v>94</v>
      </c>
      <c r="O557" s="18">
        <v>2017</v>
      </c>
      <c r="P557" s="18">
        <v>4</v>
      </c>
      <c r="Q557" s="18">
        <v>11</v>
      </c>
      <c r="R557" s="18" t="s">
        <v>1406</v>
      </c>
      <c r="S557" s="18" t="s">
        <v>1407</v>
      </c>
      <c r="T557" s="23">
        <v>29096786</v>
      </c>
    </row>
    <row r="558" spans="1:20" x14ac:dyDescent="0.25">
      <c r="A558" s="17" t="s">
        <v>3742</v>
      </c>
      <c r="B558" s="17" t="s">
        <v>3743</v>
      </c>
      <c r="C558" s="17" t="s">
        <v>3733</v>
      </c>
      <c r="D558" s="18" t="s">
        <v>10</v>
      </c>
      <c r="E558" s="18">
        <f>VLOOKUP(M558,Revistas!$B$2:$H$63996,2,FALSE)</f>
        <v>1.415</v>
      </c>
      <c r="F558" s="18" t="str">
        <f>VLOOKUP(M558,Revistas!$B$2:$H$63996,3,FALSE)</f>
        <v>Q4</v>
      </c>
      <c r="G558" s="18" t="str">
        <f>VLOOKUP(M558,Revistas!$B$2:$H$63996,4,FALSE)</f>
        <v>OBSTETRICS &amp; GYNECOLOGY - SCIE</v>
      </c>
      <c r="H558" s="18" t="str">
        <f>VLOOKUP(M558,Revistas!$B$2:$H$63996,5,FALSE)</f>
        <v>61/80</v>
      </c>
      <c r="I558" s="18" t="str">
        <f>VLOOKUP(M558,Revistas!$B$2:$H$63996,6,FALSE)</f>
        <v>NO</v>
      </c>
      <c r="J558" s="18" t="s">
        <v>3744</v>
      </c>
      <c r="K558" s="18" t="s">
        <v>3745</v>
      </c>
      <c r="L558" s="18">
        <v>0</v>
      </c>
      <c r="M558" s="18" t="s">
        <v>3736</v>
      </c>
      <c r="N558" s="18"/>
      <c r="O558" s="18">
        <v>2017</v>
      </c>
      <c r="P558" s="18">
        <v>82</v>
      </c>
      <c r="Q558" s="18">
        <v>2</v>
      </c>
      <c r="R558" s="18">
        <v>205</v>
      </c>
      <c r="S558" s="18">
        <v>207</v>
      </c>
      <c r="T558" s="23">
        <v>27595411</v>
      </c>
    </row>
    <row r="559" spans="1:20" x14ac:dyDescent="0.25">
      <c r="A559" s="17" t="s">
        <v>3833</v>
      </c>
      <c r="B559" s="17" t="s">
        <v>3834</v>
      </c>
      <c r="C559" s="17" t="s">
        <v>3835</v>
      </c>
      <c r="D559" s="18" t="s">
        <v>10</v>
      </c>
      <c r="E559" s="18">
        <f>VLOOKUP(M559,Revistas!$B$2:$H$63996,2,FALSE)</f>
        <v>4.5629999999999997</v>
      </c>
      <c r="F559" s="18" t="str">
        <f>VLOOKUP(M559,Revistas!$B$2:$H$63996,3,FALSE)</f>
        <v>Q1</v>
      </c>
      <c r="G559" s="18" t="str">
        <f>VLOOKUP(M559,Revistas!$B$2:$H$63996,4,FALSE)</f>
        <v>RADIOLOGY, NUCLEAR MEDICINE &amp; MEDICAL IMAGING - SCIE</v>
      </c>
      <c r="H559" s="18" t="str">
        <f>VLOOKUP(M559,Revistas!$B$2:$H$63996,5,FALSE)</f>
        <v>12/127</v>
      </c>
      <c r="I559" s="18" t="str">
        <f>VLOOKUP(M559,Revistas!$B$2:$H$63996,6,FALSE)</f>
        <v>SI</v>
      </c>
      <c r="J559" s="18" t="s">
        <v>3836</v>
      </c>
      <c r="K559" s="18" t="s">
        <v>3837</v>
      </c>
      <c r="L559" s="18">
        <v>0</v>
      </c>
      <c r="M559" s="18" t="s">
        <v>3838</v>
      </c>
      <c r="N559" s="18" t="s">
        <v>129</v>
      </c>
      <c r="O559" s="18">
        <v>2017</v>
      </c>
      <c r="P559" s="18">
        <v>42</v>
      </c>
      <c r="Q559" s="18">
        <v>10</v>
      </c>
      <c r="R559" s="18">
        <v>795</v>
      </c>
      <c r="S559" s="18">
        <v>797</v>
      </c>
      <c r="T559" s="23">
        <v>28872477</v>
      </c>
    </row>
    <row r="560" spans="1:20" x14ac:dyDescent="0.25">
      <c r="A560" s="17" t="s">
        <v>4207</v>
      </c>
      <c r="B560" s="17" t="s">
        <v>4208</v>
      </c>
      <c r="C560" s="17" t="s">
        <v>4209</v>
      </c>
      <c r="D560" s="18" t="s">
        <v>10</v>
      </c>
      <c r="E560" s="18">
        <f>VLOOKUP(M560,Revistas!$B$2:$H$63996,2,FALSE)</f>
        <v>4.101</v>
      </c>
      <c r="F560" s="18" t="str">
        <f>VLOOKUP(M560,Revistas!$B$2:$H$63996,3,FALSE)</f>
        <v>Q1</v>
      </c>
      <c r="G560" s="18" t="str">
        <f>VLOOKUP(M560,Revistas!$B$2:$H$63996,4,FALSE)</f>
        <v>ENDOCRINOLOGY &amp; METABOLISM - SCIE</v>
      </c>
      <c r="H560" s="18" t="str">
        <f>VLOOKUP(M560,Revistas!$B$2:$H$63996,5,FALSE)</f>
        <v>33/138</v>
      </c>
      <c r="I560" s="18" t="str">
        <f>VLOOKUP(M560,Revistas!$B$2:$H$63996,6,FALSE)</f>
        <v>NO</v>
      </c>
      <c r="J560" s="18" t="s">
        <v>4210</v>
      </c>
      <c r="K560" s="18" t="s">
        <v>4211</v>
      </c>
      <c r="L560" s="18">
        <v>0</v>
      </c>
      <c r="M560" s="18" t="s">
        <v>4212</v>
      </c>
      <c r="N560" s="18" t="s">
        <v>199</v>
      </c>
      <c r="O560" s="18">
        <v>2017</v>
      </c>
      <c r="P560" s="18">
        <v>177</v>
      </c>
      <c r="Q560" s="18">
        <v>2</v>
      </c>
      <c r="R560" s="18">
        <v>175</v>
      </c>
      <c r="S560" s="18">
        <v>186</v>
      </c>
      <c r="T560" s="23">
        <v>28566443</v>
      </c>
    </row>
    <row r="561" spans="1:20" x14ac:dyDescent="0.25">
      <c r="A561" s="17" t="s">
        <v>2653</v>
      </c>
      <c r="B561" s="17" t="s">
        <v>2654</v>
      </c>
      <c r="C561" s="17" t="s">
        <v>1171</v>
      </c>
      <c r="D561" s="18" t="s">
        <v>26</v>
      </c>
      <c r="E561" s="18">
        <f>VLOOKUP(M561,Revistas!$B$2:$H$63996,2,FALSE)</f>
        <v>7.702</v>
      </c>
      <c r="F561" s="18" t="str">
        <f>VLOOKUP(M561,Revistas!$B$2:$H$63996,3,FALSE)</f>
        <v>Q1</v>
      </c>
      <c r="G561" s="18" t="str">
        <f>VLOOKUP(M561,Revistas!$B$2:$H$63996,4,FALSE)</f>
        <v>HEMATOLOGY - SCIE</v>
      </c>
      <c r="H561" s="18" t="str">
        <f>VLOOKUP(M561,Revistas!$B$2:$H$63996,5,FALSE)</f>
        <v>4 de 70</v>
      </c>
      <c r="I561" s="18" t="str">
        <f>VLOOKUP(M561,Revistas!$B$2:$H$63996,6,FALSE)</f>
        <v>SI</v>
      </c>
      <c r="J561" s="18" t="s">
        <v>2655</v>
      </c>
      <c r="K561" s="18"/>
      <c r="L561" s="18">
        <v>0</v>
      </c>
      <c r="M561" s="18" t="s">
        <v>1174</v>
      </c>
      <c r="N561" s="28">
        <v>46174</v>
      </c>
      <c r="O561" s="18">
        <v>2017</v>
      </c>
      <c r="P561" s="18">
        <v>102</v>
      </c>
      <c r="Q561" s="18"/>
      <c r="R561" s="18">
        <v>505</v>
      </c>
      <c r="S561" s="18">
        <v>506</v>
      </c>
    </row>
    <row r="562" spans="1:20" x14ac:dyDescent="0.25">
      <c r="A562" s="17" t="s">
        <v>1214</v>
      </c>
      <c r="B562" s="17" t="s">
        <v>1215</v>
      </c>
      <c r="C562" s="17" t="s">
        <v>1177</v>
      </c>
      <c r="D562" s="18" t="s">
        <v>26</v>
      </c>
      <c r="E562" s="18">
        <f>VLOOKUP(M562,Revistas!$B$2:$H$63996,2,FALSE)</f>
        <v>3.569</v>
      </c>
      <c r="F562" s="18" t="str">
        <f>VLOOKUP(M562,Revistas!$B$2:$H$63996,3,FALSE)</f>
        <v>Q2</v>
      </c>
      <c r="G562" s="18" t="str">
        <f>VLOOKUP(M562,Revistas!$B$2:$H$63996,4,FALSE)</f>
        <v>HEMATOLOGY</v>
      </c>
      <c r="H562" s="18" t="str">
        <f>VLOOKUP(M562,Revistas!$B$2:$H$63996,5,FALSE)</f>
        <v>22/70</v>
      </c>
      <c r="I562" s="18" t="str">
        <f>VLOOKUP(M562,Revistas!$B$2:$H$63996,6,FALSE)</f>
        <v>NO</v>
      </c>
      <c r="J562" s="18" t="s">
        <v>1216</v>
      </c>
      <c r="K562" s="18"/>
      <c r="L562" s="18">
        <v>0</v>
      </c>
      <c r="M562" s="18" t="s">
        <v>1180</v>
      </c>
      <c r="N562" s="18" t="s">
        <v>62</v>
      </c>
      <c r="O562" s="18">
        <v>2017</v>
      </c>
      <c r="P562" s="18">
        <v>23</v>
      </c>
      <c r="Q562" s="18"/>
      <c r="R562" s="18">
        <v>127</v>
      </c>
      <c r="S562" s="18">
        <v>127</v>
      </c>
    </row>
    <row r="563" spans="1:20" x14ac:dyDescent="0.25">
      <c r="A563" s="17" t="s">
        <v>1149</v>
      </c>
      <c r="B563" s="17" t="s">
        <v>1148</v>
      </c>
      <c r="C563" s="17" t="s">
        <v>1369</v>
      </c>
      <c r="D563" s="18" t="s">
        <v>10</v>
      </c>
      <c r="E563" s="18">
        <f>VLOOKUP(M563,Revistas!$B$2:$H$63996,2,FALSE)</f>
        <v>4.4850000000000003</v>
      </c>
      <c r="F563" s="18" t="str">
        <f>VLOOKUP(M563,Revistas!$B$2:$H$63996,3,FALSE)</f>
        <v>Q2</v>
      </c>
      <c r="G563" s="18" t="str">
        <f>VLOOKUP(M563,Revistas!$B$2:$H$63996,4,FALSE)</f>
        <v>CARDIAC &amp; CARDIOVASCULAR SYSTEM</v>
      </c>
      <c r="H563" s="18" t="str">
        <f>VLOOKUP(M563,Revistas!$B$2:$H$63996,5,FALSE)</f>
        <v>33/126</v>
      </c>
      <c r="I563" s="18" t="str">
        <f>VLOOKUP(M563,Revistas!$B$2:$H$63996,6,FALSE)</f>
        <v>NO</v>
      </c>
      <c r="J563" s="18" t="s">
        <v>1151</v>
      </c>
      <c r="K563" s="18"/>
      <c r="L563" s="18" t="s">
        <v>587</v>
      </c>
      <c r="M563" s="18" t="s">
        <v>917</v>
      </c>
      <c r="N563" s="18" t="s">
        <v>1150</v>
      </c>
      <c r="O563" s="18">
        <v>2017</v>
      </c>
      <c r="P563" s="18"/>
      <c r="Q563" s="18"/>
      <c r="R563" s="18"/>
      <c r="S563" s="18"/>
      <c r="T563" s="23">
        <v>28697926</v>
      </c>
    </row>
    <row r="564" spans="1:20" x14ac:dyDescent="0.25">
      <c r="A564" s="17" t="s">
        <v>1045</v>
      </c>
      <c r="B564" s="17" t="s">
        <v>1046</v>
      </c>
      <c r="C564" s="17" t="s">
        <v>1047</v>
      </c>
      <c r="D564" s="18" t="s">
        <v>10</v>
      </c>
      <c r="E564" s="18">
        <f>VLOOKUP(M564,Revistas!$B$2:$H$63996,2,FALSE)</f>
        <v>4.548</v>
      </c>
      <c r="F564" s="18" t="str">
        <f>VLOOKUP(M564,Revistas!$B$2:$H$63996,3,FALSE)</f>
        <v>Q1</v>
      </c>
      <c r="G564" s="18" t="str">
        <f>VLOOKUP(M564,Revistas!$B$2:$H$63996,4,FALSE)</f>
        <v>NUTRITION &amp; DIETETICS</v>
      </c>
      <c r="H564" s="18" t="str">
        <f>VLOOKUP(M564,Revistas!$B$2:$H$63996,5,FALSE)</f>
        <v>9 DE 81</v>
      </c>
      <c r="I564" s="18" t="str">
        <f>VLOOKUP(M564,Revistas!$B$2:$H$63996,6,FALSE)</f>
        <v>NO</v>
      </c>
      <c r="J564" s="18" t="s">
        <v>1048</v>
      </c>
      <c r="K564" s="18" t="s">
        <v>1049</v>
      </c>
      <c r="L564" s="18">
        <v>1</v>
      </c>
      <c r="M564" s="18" t="s">
        <v>1050</v>
      </c>
      <c r="N564" s="18" t="s">
        <v>226</v>
      </c>
      <c r="O564" s="18">
        <v>2017</v>
      </c>
      <c r="P564" s="18">
        <v>36</v>
      </c>
      <c r="Q564" s="18">
        <v>3</v>
      </c>
      <c r="R564" s="18">
        <v>831</v>
      </c>
      <c r="S564" s="18">
        <v>838</v>
      </c>
      <c r="T564" s="23">
        <v>27256558</v>
      </c>
    </row>
    <row r="565" spans="1:20" x14ac:dyDescent="0.25">
      <c r="A565" s="17" t="s">
        <v>3055</v>
      </c>
      <c r="B565" s="17" t="s">
        <v>3056</v>
      </c>
      <c r="C565" s="17" t="s">
        <v>570</v>
      </c>
      <c r="D565" s="18" t="s">
        <v>356</v>
      </c>
      <c r="E565" s="18">
        <f>VLOOKUP(M565,Revistas!$B$2:$H$63996,2,FALSE)</f>
        <v>5.1680000000000001</v>
      </c>
      <c r="F565" s="18" t="str">
        <f>VLOOKUP(M565,Revistas!$B$2:$H$63996,3,FALSE)</f>
        <v>Q1</v>
      </c>
      <c r="G565" s="18" t="str">
        <f>VLOOKUP(M565,Revistas!$B$2:$H$63996,4,FALSE)</f>
        <v>ONCOLOGY</v>
      </c>
      <c r="H565" s="18" t="str">
        <f>VLOOKUP(M565,Revistas!$B$2:$H$63996,5,FALSE)</f>
        <v>44/217</v>
      </c>
      <c r="I565" s="18" t="str">
        <f>VLOOKUP(M565,Revistas!$B$2:$H$63996,6,FALSE)</f>
        <v>NO</v>
      </c>
      <c r="J565" s="18"/>
      <c r="K565" s="18"/>
      <c r="L565" s="18">
        <v>0</v>
      </c>
      <c r="M565" s="18" t="s">
        <v>574</v>
      </c>
      <c r="N565" s="18" t="s">
        <v>3057</v>
      </c>
      <c r="O565" s="18">
        <v>2017</v>
      </c>
      <c r="P565" s="18">
        <v>8</v>
      </c>
      <c r="Q565" s="18">
        <v>14</v>
      </c>
      <c r="R565" s="18">
        <v>24045</v>
      </c>
      <c r="S565" s="18">
        <v>24045</v>
      </c>
      <c r="T565" s="23">
        <v>28423612</v>
      </c>
    </row>
    <row r="566" spans="1:20" x14ac:dyDescent="0.25">
      <c r="A566" s="17" t="s">
        <v>3130</v>
      </c>
      <c r="B566" s="17" t="s">
        <v>3131</v>
      </c>
      <c r="C566" s="17" t="s">
        <v>3132</v>
      </c>
      <c r="D566" s="18" t="s">
        <v>356</v>
      </c>
      <c r="E566" s="18">
        <f>VLOOKUP(M566,Revistas!$B$2:$H$63996,2,FALSE)</f>
        <v>2.476</v>
      </c>
      <c r="F566" s="18" t="str">
        <f>VLOOKUP(M566,Revistas!$B$2:$H$63996,3,FALSE)</f>
        <v>Q2</v>
      </c>
      <c r="G566" s="18" t="str">
        <f>VLOOKUP(M566,Revistas!$B$2:$H$63996,4,FALSE)</f>
        <v>BIOTECHNOLOGY &amp;APPLIED MICROBIOLOGY</v>
      </c>
      <c r="H566" s="18" t="str">
        <f>VLOOKUP(M566,Revistas!$B$2:$H$63996,5,FALSE)</f>
        <v>65/158</v>
      </c>
      <c r="I566" s="18" t="str">
        <f>VLOOKUP(M566,Revistas!$B$2:$H$63996,6,FALSE)</f>
        <v>NO</v>
      </c>
      <c r="J566" s="18" t="s">
        <v>3133</v>
      </c>
      <c r="K566" s="18" t="s">
        <v>3134</v>
      </c>
      <c r="L566" s="18">
        <v>0</v>
      </c>
      <c r="M566" s="18" t="s">
        <v>3135</v>
      </c>
      <c r="N566" s="18"/>
      <c r="O566" s="18">
        <v>2017</v>
      </c>
      <c r="P566" s="18"/>
      <c r="Q566" s="18"/>
      <c r="R566" s="18"/>
      <c r="S566" s="18">
        <v>6130208</v>
      </c>
    </row>
    <row r="567" spans="1:20" x14ac:dyDescent="0.25">
      <c r="A567" s="17" t="s">
        <v>5287</v>
      </c>
      <c r="B567" s="17" t="s">
        <v>5288</v>
      </c>
      <c r="C567" s="17" t="s">
        <v>5289</v>
      </c>
      <c r="D567" s="18" t="s">
        <v>210</v>
      </c>
      <c r="E567" s="18" t="str">
        <f>VLOOKUP(M567,Revistas!$B$2:$H$63996,2,FALSE)</f>
        <v>NO TIENE</v>
      </c>
      <c r="F567" s="18" t="str">
        <f>VLOOKUP(M567,Revistas!$B$2:$H$63996,3,FALSE)</f>
        <v>NO TIENE</v>
      </c>
      <c r="G567" s="18" t="str">
        <f>VLOOKUP(M567,Revistas!$B$2:$H$63996,4,FALSE)</f>
        <v>NO TIENE</v>
      </c>
      <c r="H567" s="18" t="str">
        <f>VLOOKUP(M567,Revistas!$B$2:$H$63996,5,FALSE)</f>
        <v>NO TIENE</v>
      </c>
      <c r="I567" s="18" t="str">
        <f>VLOOKUP(M567,Revistas!$B$2:$H$63996,6,FALSE)</f>
        <v>NO</v>
      </c>
      <c r="J567" s="18" t="s">
        <v>5290</v>
      </c>
      <c r="K567" s="18" t="s">
        <v>5291</v>
      </c>
      <c r="L567" s="18">
        <v>0</v>
      </c>
      <c r="M567" s="18" t="s">
        <v>5292</v>
      </c>
      <c r="N567" s="18" t="s">
        <v>199</v>
      </c>
      <c r="O567" s="18">
        <v>2017</v>
      </c>
      <c r="P567" s="18">
        <v>5</v>
      </c>
      <c r="Q567" s="18">
        <v>8</v>
      </c>
      <c r="R567" s="18"/>
      <c r="S567" s="18" t="s">
        <v>5293</v>
      </c>
      <c r="T567" s="23">
        <v>28832348</v>
      </c>
    </row>
    <row r="568" spans="1:20" x14ac:dyDescent="0.25">
      <c r="A568" s="17" t="s">
        <v>880</v>
      </c>
      <c r="B568" s="17" t="s">
        <v>881</v>
      </c>
      <c r="C568" s="17" t="s">
        <v>882</v>
      </c>
      <c r="D568" s="18" t="s">
        <v>10</v>
      </c>
      <c r="E568" s="18">
        <f>VLOOKUP(M568,Revistas!$B$2:$H$63996,2,FALSE)</f>
        <v>8.0079999999999991</v>
      </c>
      <c r="F568" s="18" t="str">
        <f>VLOOKUP(M568,Revistas!$B$2:$H$63996,3,FALSE)</f>
        <v>Q1</v>
      </c>
      <c r="G568" s="18" t="str">
        <f>VLOOKUP(M568,Revistas!$B$2:$H$63996,4,FALSE)</f>
        <v>MEDICAL LABORATORY TECHNOLOGY - SCIE</v>
      </c>
      <c r="H568" s="18" t="str">
        <f>VLOOKUP(M568,Revistas!$B$2:$H$63996,5,FALSE)</f>
        <v>1 DE 30</v>
      </c>
      <c r="I568" s="18" t="str">
        <f>VLOOKUP(M568,Revistas!$B$2:$H$63996,6,FALSE)</f>
        <v>SI</v>
      </c>
      <c r="J568" s="18" t="s">
        <v>883</v>
      </c>
      <c r="K568" s="18" t="s">
        <v>884</v>
      </c>
      <c r="L568" s="18">
        <v>3</v>
      </c>
      <c r="M568" s="18" t="s">
        <v>885</v>
      </c>
      <c r="N568" s="18" t="s">
        <v>62</v>
      </c>
      <c r="O568" s="18">
        <v>2017</v>
      </c>
      <c r="P568" s="18">
        <v>63</v>
      </c>
      <c r="Q568" s="18">
        <v>2</v>
      </c>
      <c r="R568" s="18">
        <v>573</v>
      </c>
      <c r="S568" s="18">
        <v>584</v>
      </c>
    </row>
    <row r="569" spans="1:20" x14ac:dyDescent="0.25">
      <c r="A569" s="17" t="s">
        <v>682</v>
      </c>
      <c r="B569" s="17" t="s">
        <v>683</v>
      </c>
      <c r="C569" s="17" t="s">
        <v>217</v>
      </c>
      <c r="D569" s="18" t="s">
        <v>10</v>
      </c>
      <c r="E569" s="18">
        <f>VLOOKUP(M569,Revistas!$B$2:$H$63996,2,FALSE)</f>
        <v>2.806</v>
      </c>
      <c r="F569" s="18" t="str">
        <f>VLOOKUP(M569,Revistas!$B$2:$H$63996,3,FALSE)</f>
        <v>Q1</v>
      </c>
      <c r="G569" s="18" t="str">
        <f>VLOOKUP(M569,Revistas!$B$2:$H$63996,4,FALSE)</f>
        <v>MULTIDISCIPLINARY SCIENCES</v>
      </c>
      <c r="H569" s="18" t="str">
        <f>VLOOKUP(M569,Revistas!$B$2:$H$63996,5,FALSE)</f>
        <v>15/64</v>
      </c>
      <c r="I569" s="18" t="str">
        <f>VLOOKUP(M569,Revistas!$B$2:$H$63996,6,FALSE)</f>
        <v>NO</v>
      </c>
      <c r="J569" s="18" t="s">
        <v>684</v>
      </c>
      <c r="K569" s="18" t="s">
        <v>685</v>
      </c>
      <c r="L569" s="18">
        <v>0</v>
      </c>
      <c r="M569" s="18" t="s">
        <v>220</v>
      </c>
      <c r="N569" s="18" t="s">
        <v>686</v>
      </c>
      <c r="O569" s="18">
        <v>2017</v>
      </c>
      <c r="P569" s="18">
        <v>12</v>
      </c>
      <c r="Q569" s="18">
        <v>8</v>
      </c>
      <c r="R569" s="18"/>
      <c r="S569" s="18" t="s">
        <v>687</v>
      </c>
    </row>
    <row r="570" spans="1:20" x14ac:dyDescent="0.25">
      <c r="A570" s="17" t="s">
        <v>3319</v>
      </c>
      <c r="B570" s="17" t="s">
        <v>3320</v>
      </c>
      <c r="C570" s="17" t="s">
        <v>2406</v>
      </c>
      <c r="D570" s="18" t="s">
        <v>10</v>
      </c>
      <c r="E570" s="18">
        <f>VLOOKUP(M570,Revistas!$B$2:$H$63996,2,FALSE)</f>
        <v>2.4860000000000002</v>
      </c>
      <c r="F570" s="18" t="str">
        <f>VLOOKUP(M570,Revistas!$B$2:$H$63996,3,FALSE)</f>
        <v>Q1</v>
      </c>
      <c r="G570" s="18" t="str">
        <f>VLOOKUP(M570,Revistas!$B$2:$H$63996,4,FALSE)</f>
        <v>PEDIATRICS - SCIE;</v>
      </c>
      <c r="H570" s="18" t="str">
        <f>VLOOKUP(M570,Revistas!$B$2:$H$63996,5,FALSE)</f>
        <v>27/121</v>
      </c>
      <c r="I570" s="18" t="str">
        <f>VLOOKUP(M570,Revistas!$B$2:$H$63996,6,FALSE)</f>
        <v>NO</v>
      </c>
      <c r="J570" s="18" t="s">
        <v>3321</v>
      </c>
      <c r="K570" s="18" t="s">
        <v>3322</v>
      </c>
      <c r="L570" s="18">
        <v>3</v>
      </c>
      <c r="M570" s="18" t="s">
        <v>2409</v>
      </c>
      <c r="N570" s="18" t="s">
        <v>62</v>
      </c>
      <c r="O570" s="18">
        <v>2017</v>
      </c>
      <c r="P570" s="18">
        <v>36</v>
      </c>
      <c r="Q570" s="18">
        <v>2</v>
      </c>
      <c r="R570" s="18">
        <v>173</v>
      </c>
      <c r="S570" s="18">
        <v>178</v>
      </c>
    </row>
    <row r="571" spans="1:20" x14ac:dyDescent="0.25">
      <c r="A571" s="17" t="s">
        <v>3372</v>
      </c>
      <c r="B571" s="17" t="s">
        <v>3373</v>
      </c>
      <c r="C571" s="17" t="s">
        <v>2164</v>
      </c>
      <c r="D571" s="18" t="s">
        <v>26</v>
      </c>
      <c r="E571" s="18">
        <f>VLOOKUP(M571,Revistas!$B$2:$H$63996,2,FALSE)</f>
        <v>1.294</v>
      </c>
      <c r="F571" s="18" t="str">
        <f>VLOOKUP(M571,Revistas!$B$2:$H$63996,3,FALSE)</f>
        <v>Q3</v>
      </c>
      <c r="G571" s="18" t="str">
        <f>VLOOKUP(M571,Revistas!$B$2:$H$63996,4,FALSE)</f>
        <v>PEDIATRICS - SCIE;</v>
      </c>
      <c r="H571" s="18" t="str">
        <f>VLOOKUP(M571,Revistas!$B$2:$H$63996,5,FALSE)</f>
        <v>77/121</v>
      </c>
      <c r="I571" s="18" t="str">
        <f>VLOOKUP(M571,Revistas!$B$2:$H$63996,6,FALSE)</f>
        <v>NO</v>
      </c>
      <c r="J571" s="18" t="s">
        <v>3374</v>
      </c>
      <c r="K571" s="18"/>
      <c r="L571" s="18">
        <v>0</v>
      </c>
      <c r="M571" s="18" t="s">
        <v>2166</v>
      </c>
      <c r="N571" s="18" t="s">
        <v>250</v>
      </c>
      <c r="O571" s="18">
        <v>2017</v>
      </c>
      <c r="P571" s="18">
        <v>21</v>
      </c>
      <c r="Q571" s="18"/>
      <c r="R571" s="18">
        <v>75</v>
      </c>
      <c r="S571" s="18">
        <v>76</v>
      </c>
    </row>
    <row r="572" spans="1:20" x14ac:dyDescent="0.25">
      <c r="A572" s="17" t="s">
        <v>562</v>
      </c>
      <c r="B572" s="17" t="s">
        <v>563</v>
      </c>
      <c r="C572" s="17" t="s">
        <v>564</v>
      </c>
      <c r="D572" s="18" t="s">
        <v>10</v>
      </c>
      <c r="E572" s="18">
        <f>VLOOKUP(M572,Revistas!$B$2:$H$63996,2,FALSE)</f>
        <v>0.75</v>
      </c>
      <c r="F572" s="18" t="str">
        <f>VLOOKUP(M572,Revistas!$B$2:$H$63996,3,FALSE)</f>
        <v>Q4</v>
      </c>
      <c r="G572" s="18" t="str">
        <f>VLOOKUP(M572,Revistas!$B$2:$H$63996,4,FALSE)</f>
        <v>DEMOGRAPHY - SSCI</v>
      </c>
      <c r="H572" s="18" t="str">
        <f>VLOOKUP(M572,Revistas!$B$2:$H$63996,5,FALSE)</f>
        <v>20/26</v>
      </c>
      <c r="I572" s="18" t="str">
        <f>VLOOKUP(M572,Revistas!$B$2:$H$63996,6,FALSE)</f>
        <v>NO</v>
      </c>
      <c r="J572" s="18" t="s">
        <v>565</v>
      </c>
      <c r="K572" s="18" t="s">
        <v>566</v>
      </c>
      <c r="L572" s="18">
        <v>0</v>
      </c>
      <c r="M572" s="18" t="s">
        <v>567</v>
      </c>
      <c r="N572" s="18" t="s">
        <v>35</v>
      </c>
      <c r="O572" s="18">
        <v>2017</v>
      </c>
      <c r="P572" s="18">
        <v>55</v>
      </c>
      <c r="Q572" s="18">
        <v>2</v>
      </c>
      <c r="R572" s="18">
        <v>39</v>
      </c>
      <c r="S572" s="18">
        <v>52</v>
      </c>
    </row>
    <row r="573" spans="1:20" x14ac:dyDescent="0.25">
      <c r="A573" s="17" t="s">
        <v>311</v>
      </c>
      <c r="B573" s="17" t="s">
        <v>312</v>
      </c>
      <c r="C573" s="17" t="s">
        <v>118</v>
      </c>
      <c r="D573" s="18" t="s">
        <v>10</v>
      </c>
      <c r="E573" s="18">
        <f>VLOOKUP(M573,Revistas!$B$2:$H$63996,2,FALSE)</f>
        <v>2.177</v>
      </c>
      <c r="F573" s="18" t="str">
        <f>VLOOKUP(M573,Revistas!$B$2:$H$63996,3,FALSE)</f>
        <v>Q2</v>
      </c>
      <c r="G573" s="18" t="str">
        <f>VLOOKUP(M573,Revistas!$B$2:$H$63996,4,FALSE)</f>
        <v>MULTIDISCIPLINARY SCIENCES - SCIE</v>
      </c>
      <c r="H573" s="18" t="str">
        <f>VLOOKUP(M573,Revistas!$B$2:$H$63996,5,FALSE)</f>
        <v>20/64</v>
      </c>
      <c r="I573" s="18" t="str">
        <f>VLOOKUP(M573,Revistas!$B$2:$H$63996,6,FALSE)</f>
        <v>NO</v>
      </c>
      <c r="J573" s="18" t="s">
        <v>313</v>
      </c>
      <c r="K573" s="18" t="s">
        <v>314</v>
      </c>
      <c r="L573" s="18">
        <v>0</v>
      </c>
      <c r="M573" s="18" t="s">
        <v>121</v>
      </c>
      <c r="N573" s="28">
        <v>39845</v>
      </c>
      <c r="O573" s="18">
        <v>2017</v>
      </c>
      <c r="P573" s="18">
        <v>5</v>
      </c>
      <c r="Q573" s="18"/>
      <c r="R573" s="18"/>
      <c r="S573" s="18" t="s">
        <v>315</v>
      </c>
    </row>
    <row r="574" spans="1:20" x14ac:dyDescent="0.25">
      <c r="A574" s="17" t="s">
        <v>665</v>
      </c>
      <c r="B574" s="17" t="s">
        <v>666</v>
      </c>
      <c r="C574" s="17" t="s">
        <v>667</v>
      </c>
      <c r="D574" s="18" t="s">
        <v>10</v>
      </c>
      <c r="E574" s="18">
        <f>VLOOKUP(M574,Revistas!$B$2:$H$63996,2,FALSE)</f>
        <v>2.14</v>
      </c>
      <c r="F574" s="18" t="str">
        <f>VLOOKUP(M574,Revistas!$B$2:$H$63996,3,FALSE)</f>
        <v>Q2</v>
      </c>
      <c r="G574" s="18" t="str">
        <f>VLOOKUP(M574,Revistas!$B$2:$H$63996,4,FALSE)</f>
        <v>MEDICINE, GENERAL &amp; INTERNAL - SCIE</v>
      </c>
      <c r="H574" s="18" t="str">
        <f>VLOOKUP(M574,Revistas!$B$2:$H$63996,5,FALSE)</f>
        <v>44/155</v>
      </c>
      <c r="I574" s="18" t="str">
        <f>VLOOKUP(M574,Revistas!$B$2:$H$63996,6,FALSE)</f>
        <v>NO</v>
      </c>
      <c r="J574" s="18" t="s">
        <v>668</v>
      </c>
      <c r="K574" s="18" t="s">
        <v>669</v>
      </c>
      <c r="L574" s="18">
        <v>0</v>
      </c>
      <c r="M574" s="18" t="s">
        <v>670</v>
      </c>
      <c r="N574" s="18" t="s">
        <v>154</v>
      </c>
      <c r="O574" s="18">
        <v>2017</v>
      </c>
      <c r="P574" s="18">
        <v>71</v>
      </c>
      <c r="Q574" s="18">
        <v>9</v>
      </c>
      <c r="R574" s="18"/>
      <c r="S574" s="18" t="s">
        <v>671</v>
      </c>
    </row>
    <row r="575" spans="1:20" x14ac:dyDescent="0.25">
      <c r="A575" s="17" t="s">
        <v>3563</v>
      </c>
      <c r="B575" s="17" t="s">
        <v>3564</v>
      </c>
      <c r="C575" s="17" t="s">
        <v>1441</v>
      </c>
      <c r="D575" s="18" t="s">
        <v>10</v>
      </c>
      <c r="E575" s="18">
        <f>VLOOKUP(M575,Revistas!$B$2:$H$63996,2,FALSE)</f>
        <v>72.406000000000006</v>
      </c>
      <c r="F575" s="18" t="str">
        <f>VLOOKUP(M575,Revistas!$B$2:$H$63996,3,FALSE)</f>
        <v>Q1</v>
      </c>
      <c r="G575" s="18" t="str">
        <f>VLOOKUP(M575,Revistas!$B$2:$H$63996,4,FALSE)</f>
        <v>MEDICINA, GENERAL &amp; INTERNAL</v>
      </c>
      <c r="H575" s="18" t="str">
        <f>VLOOKUP(M575,Revistas!$B$2:$H$63996,5,FALSE)</f>
        <v>1/154</v>
      </c>
      <c r="I575" s="18" t="str">
        <f>VLOOKUP(M575,Revistas!$B$2:$H$63996,6,FALSE)</f>
        <v>SI</v>
      </c>
      <c r="J575" s="18" t="s">
        <v>3565</v>
      </c>
      <c r="K575" s="18" t="s">
        <v>3566</v>
      </c>
      <c r="L575" s="18">
        <v>5</v>
      </c>
      <c r="M575" s="18" t="s">
        <v>1444</v>
      </c>
      <c r="N575" s="28">
        <v>44986</v>
      </c>
      <c r="O575" s="18">
        <v>2017</v>
      </c>
      <c r="P575" s="18">
        <v>376</v>
      </c>
      <c r="Q575" s="18">
        <v>12</v>
      </c>
      <c r="R575" s="18">
        <v>1131</v>
      </c>
      <c r="S575" s="18">
        <v>1140</v>
      </c>
      <c r="T575" s="23">
        <v>28328347</v>
      </c>
    </row>
    <row r="576" spans="1:20" x14ac:dyDescent="0.25">
      <c r="A576" s="17" t="s">
        <v>3447</v>
      </c>
      <c r="B576" s="17" t="s">
        <v>3448</v>
      </c>
      <c r="C576" s="17" t="s">
        <v>2326</v>
      </c>
      <c r="D576" s="18" t="s">
        <v>26</v>
      </c>
      <c r="E576" s="18">
        <f>VLOOKUP(M576,Revistas!$B$2:$H$63996,2,FALSE)</f>
        <v>7.3609999999999998</v>
      </c>
      <c r="F576" s="18" t="str">
        <f>VLOOKUP(M576,Revistas!$B$2:$H$63996,3,FALSE)</f>
        <v>Q1</v>
      </c>
      <c r="G576" s="18" t="str">
        <f>VLOOKUP(M576,Revistas!$B$2:$H$63996,4,FALSE)</f>
        <v>ALLERGY - SCIE;</v>
      </c>
      <c r="H576" s="18" t="str">
        <f>VLOOKUP(M576,Revistas!$B$2:$H$63996,5,FALSE)</f>
        <v>2 DE 26</v>
      </c>
      <c r="I576" s="18" t="str">
        <f>VLOOKUP(M576,Revistas!$B$2:$H$63996,6,FALSE)</f>
        <v>SI</v>
      </c>
      <c r="J576" s="18" t="s">
        <v>3449</v>
      </c>
      <c r="K576" s="18"/>
      <c r="L576" s="18">
        <v>0</v>
      </c>
      <c r="M576" s="18" t="s">
        <v>2328</v>
      </c>
      <c r="N576" s="18" t="s">
        <v>199</v>
      </c>
      <c r="O576" s="18">
        <v>2017</v>
      </c>
      <c r="P576" s="18">
        <v>72</v>
      </c>
      <c r="Q576" s="18"/>
      <c r="R576" s="18">
        <v>100</v>
      </c>
      <c r="S576" s="18">
        <v>101</v>
      </c>
    </row>
    <row r="577" spans="1:48" x14ac:dyDescent="0.25">
      <c r="A577" s="17" t="s">
        <v>3468</v>
      </c>
      <c r="B577" s="17" t="s">
        <v>3469</v>
      </c>
      <c r="C577" s="17" t="s">
        <v>2326</v>
      </c>
      <c r="D577" s="18" t="s">
        <v>26</v>
      </c>
      <c r="E577" s="18">
        <f>VLOOKUP(M577,Revistas!$B$2:$H$63996,2,FALSE)</f>
        <v>7.3609999999999998</v>
      </c>
      <c r="F577" s="18" t="str">
        <f>VLOOKUP(M577,Revistas!$B$2:$H$63996,3,FALSE)</f>
        <v>Q1</v>
      </c>
      <c r="G577" s="18" t="str">
        <f>VLOOKUP(M577,Revistas!$B$2:$H$63996,4,FALSE)</f>
        <v>ALLERGY - SCIE;</v>
      </c>
      <c r="H577" s="18" t="str">
        <f>VLOOKUP(M577,Revistas!$B$2:$H$63996,5,FALSE)</f>
        <v>2 DE 26</v>
      </c>
      <c r="I577" s="18" t="str">
        <f>VLOOKUP(M577,Revistas!$B$2:$H$63996,6,FALSE)</f>
        <v>SI</v>
      </c>
      <c r="J577" s="18" t="s">
        <v>3470</v>
      </c>
      <c r="K577" s="18"/>
      <c r="L577" s="18">
        <v>0</v>
      </c>
      <c r="M577" s="18" t="s">
        <v>2328</v>
      </c>
      <c r="N577" s="18" t="s">
        <v>199</v>
      </c>
      <c r="O577" s="18">
        <v>2017</v>
      </c>
      <c r="P577" s="18">
        <v>72</v>
      </c>
      <c r="Q577" s="18"/>
      <c r="R577" s="18">
        <v>593</v>
      </c>
      <c r="S577" s="18">
        <v>594</v>
      </c>
    </row>
    <row r="578" spans="1:48" x14ac:dyDescent="0.25">
      <c r="A578" s="17" t="s">
        <v>3557</v>
      </c>
      <c r="B578" s="17" t="s">
        <v>3558</v>
      </c>
      <c r="C578" s="17" t="s">
        <v>3559</v>
      </c>
      <c r="D578" s="18" t="s">
        <v>10</v>
      </c>
      <c r="E578" s="18">
        <f>VLOOKUP(M578,Revistas!$B$2:$H$63996,2,FALSE)</f>
        <v>3.41</v>
      </c>
      <c r="F578" s="18" t="str">
        <f>VLOOKUP(M578,Revistas!$B$2:$H$63996,3,FALSE)</f>
        <v>Q2</v>
      </c>
      <c r="G578" s="18" t="str">
        <f>VLOOKUP(M578,Revistas!$B$2:$H$63996,4,FALSE)</f>
        <v>IMMUNOLOGY - SCIE</v>
      </c>
      <c r="H578" s="18" t="str">
        <f>VLOOKUP(M578,Revistas!$B$2:$H$63996,5,FALSE)</f>
        <v>60/150</v>
      </c>
      <c r="I578" s="18" t="str">
        <f>VLOOKUP(M578,Revistas!$B$2:$H$63996,6,FALSE)</f>
        <v>NO</v>
      </c>
      <c r="J578" s="18" t="s">
        <v>3560</v>
      </c>
      <c r="K578" s="18" t="s">
        <v>3561</v>
      </c>
      <c r="L578" s="18">
        <v>0</v>
      </c>
      <c r="M578" s="18" t="s">
        <v>3562</v>
      </c>
      <c r="N578" s="18" t="s">
        <v>35</v>
      </c>
      <c r="O578" s="18">
        <v>2017</v>
      </c>
      <c r="P578" s="18">
        <v>188</v>
      </c>
      <c r="Q578" s="18">
        <v>1</v>
      </c>
      <c r="R578" s="18">
        <v>148</v>
      </c>
      <c r="S578" s="18">
        <v>153</v>
      </c>
      <c r="T578" s="23">
        <v>27936514</v>
      </c>
    </row>
    <row r="579" spans="1:48" x14ac:dyDescent="0.25">
      <c r="A579" s="17" t="s">
        <v>3305</v>
      </c>
      <c r="B579" s="17" t="s">
        <v>3306</v>
      </c>
      <c r="C579" s="17" t="s">
        <v>736</v>
      </c>
      <c r="D579" s="18" t="s">
        <v>274</v>
      </c>
      <c r="E579" s="18">
        <f>VLOOKUP(M579,Revistas!$B$2:$H$63996,2,FALSE)</f>
        <v>1.125</v>
      </c>
      <c r="F579" s="18" t="str">
        <f>VLOOKUP(M579,Revistas!$B$2:$H$63996,3,FALSE)</f>
        <v>Q3</v>
      </c>
      <c r="G579" s="18" t="str">
        <f>VLOOKUP(M579,Revistas!$B$2:$H$63996,4,FALSE)</f>
        <v>MEDICINA, GENERAL &amp; INTERNAL</v>
      </c>
      <c r="H579" s="18" t="str">
        <f>VLOOKUP(M579,Revistas!$B$2:$H$63996,5,FALSE)</f>
        <v>91/154</v>
      </c>
      <c r="I579" s="18" t="str">
        <f>VLOOKUP(M579,Revistas!$B$2:$H$63996,6,FALSE)</f>
        <v>NO</v>
      </c>
      <c r="J579" s="18" t="s">
        <v>3307</v>
      </c>
      <c r="K579" s="18" t="s">
        <v>3308</v>
      </c>
      <c r="L579" s="18">
        <v>0</v>
      </c>
      <c r="M579" s="18" t="s">
        <v>739</v>
      </c>
      <c r="N579" s="28">
        <v>44958</v>
      </c>
      <c r="O579" s="18">
        <v>2017</v>
      </c>
      <c r="P579" s="18">
        <v>148</v>
      </c>
      <c r="Q579" s="18">
        <v>4</v>
      </c>
      <c r="R579" s="18">
        <v>192</v>
      </c>
      <c r="S579" s="18">
        <v>193</v>
      </c>
    </row>
    <row r="580" spans="1:48" x14ac:dyDescent="0.25">
      <c r="A580" s="17" t="s">
        <v>1485</v>
      </c>
      <c r="B580" s="17" t="s">
        <v>1486</v>
      </c>
      <c r="C580" s="17" t="s">
        <v>758</v>
      </c>
      <c r="D580" s="18" t="s">
        <v>26</v>
      </c>
      <c r="E580" s="18">
        <f>VLOOKUP(M580,Revistas!$B$2:$H$63996,2,FALSE)</f>
        <v>6.968</v>
      </c>
      <c r="F580" s="18" t="str">
        <f>VLOOKUP(M580,Revistas!$B$2:$H$63996,3,FALSE)</f>
        <v>Q1</v>
      </c>
      <c r="G580" s="18" t="str">
        <f>VLOOKUP(M580,Revistas!$B$2:$H$63996,4,FALSE)</f>
        <v>CARDIAC &amp; CARDIOVASCULAR SYSTEM</v>
      </c>
      <c r="H580" s="18" t="str">
        <f>VLOOKUP(M580,Revistas!$B$2:$H$63996,5,FALSE)</f>
        <v>12/126</v>
      </c>
      <c r="I580" s="18" t="str">
        <f>VLOOKUP(M580,Revistas!$B$2:$H$63996,6,FALSE)</f>
        <v>SI</v>
      </c>
      <c r="J580" s="18" t="s">
        <v>1487</v>
      </c>
      <c r="K580" s="18"/>
      <c r="L580" s="18">
        <v>0</v>
      </c>
      <c r="M580" s="18" t="s">
        <v>761</v>
      </c>
      <c r="N580" s="18" t="s">
        <v>250</v>
      </c>
      <c r="O580" s="18">
        <v>2017</v>
      </c>
      <c r="P580" s="18">
        <v>19</v>
      </c>
      <c r="Q580" s="18"/>
      <c r="R580" s="18">
        <v>297</v>
      </c>
      <c r="S580" s="18">
        <v>297</v>
      </c>
    </row>
    <row r="581" spans="1:48" x14ac:dyDescent="0.25">
      <c r="A581" s="17" t="s">
        <v>1482</v>
      </c>
      <c r="B581" s="17" t="s">
        <v>1483</v>
      </c>
      <c r="C581" s="17" t="s">
        <v>758</v>
      </c>
      <c r="D581" s="18" t="s">
        <v>26</v>
      </c>
      <c r="E581" s="18">
        <f>VLOOKUP(M581,Revistas!$B$2:$H$63996,2,FALSE)</f>
        <v>6.968</v>
      </c>
      <c r="F581" s="18" t="str">
        <f>VLOOKUP(M581,Revistas!$B$2:$H$63996,3,FALSE)</f>
        <v>Q1</v>
      </c>
      <c r="G581" s="18" t="str">
        <f>VLOOKUP(M581,Revistas!$B$2:$H$63996,4,FALSE)</f>
        <v>CARDIAC &amp; CARDIOVASCULAR SYSTEM</v>
      </c>
      <c r="H581" s="18" t="str">
        <f>VLOOKUP(M581,Revistas!$B$2:$H$63996,5,FALSE)</f>
        <v>12/126</v>
      </c>
      <c r="I581" s="18" t="str">
        <f>VLOOKUP(M581,Revistas!$B$2:$H$63996,6,FALSE)</f>
        <v>SI</v>
      </c>
      <c r="J581" s="18" t="s">
        <v>1484</v>
      </c>
      <c r="K581" s="18"/>
      <c r="L581" s="18">
        <v>0</v>
      </c>
      <c r="M581" s="18" t="s">
        <v>761</v>
      </c>
      <c r="N581" s="18" t="s">
        <v>250</v>
      </c>
      <c r="O581" s="18">
        <v>2017</v>
      </c>
      <c r="P581" s="18">
        <v>19</v>
      </c>
      <c r="Q581" s="18"/>
      <c r="R581" s="18">
        <v>22</v>
      </c>
      <c r="S581" s="18">
        <v>22</v>
      </c>
    </row>
    <row r="582" spans="1:48" x14ac:dyDescent="0.25">
      <c r="A582" s="17" t="s">
        <v>155</v>
      </c>
      <c r="B582" s="17" t="s">
        <v>156</v>
      </c>
      <c r="C582" s="17" t="s">
        <v>157</v>
      </c>
      <c r="D582" s="18" t="s">
        <v>10</v>
      </c>
      <c r="E582" s="18">
        <f>VLOOKUP(M582,Revistas!$B$2:$H$63996,2,FALSE)</f>
        <v>2.0129999999999999</v>
      </c>
      <c r="F582" s="18" t="str">
        <f>VLOOKUP(M582,Revistas!$B$2:$H$63996,3,FALSE)</f>
        <v>Q2</v>
      </c>
      <c r="G582" s="18" t="str">
        <f>VLOOKUP(M582,Revistas!$B$2:$H$63996,4,FALSE)</f>
        <v>PEDIATRICS - SCIE;</v>
      </c>
      <c r="H582" s="18" t="str">
        <f>VLOOKUP(M582,Revistas!$B$2:$H$63996,5,FALSE)</f>
        <v>48/121</v>
      </c>
      <c r="I582" s="18" t="str">
        <f>VLOOKUP(M582,Revistas!$B$2:$H$63996,6,FALSE)</f>
        <v>NO</v>
      </c>
      <c r="J582" s="18" t="s">
        <v>158</v>
      </c>
      <c r="K582" s="18" t="s">
        <v>159</v>
      </c>
      <c r="L582" s="18">
        <v>0</v>
      </c>
      <c r="M582" s="18" t="s">
        <v>160</v>
      </c>
      <c r="N582" s="18" t="s">
        <v>154</v>
      </c>
      <c r="O582" s="18">
        <v>2017</v>
      </c>
      <c r="P582" s="18">
        <v>21</v>
      </c>
      <c r="Q582" s="18">
        <v>5</v>
      </c>
      <c r="R582" s="18">
        <v>730</v>
      </c>
      <c r="S582" s="18">
        <v>737</v>
      </c>
    </row>
    <row r="583" spans="1:48" x14ac:dyDescent="0.25">
      <c r="A583" s="17" t="s">
        <v>2173</v>
      </c>
      <c r="B583" s="17" t="s">
        <v>2174</v>
      </c>
      <c r="C583" s="17" t="s">
        <v>2153</v>
      </c>
      <c r="D583" s="18" t="s">
        <v>26</v>
      </c>
      <c r="E583" s="18">
        <f>VLOOKUP(M583,Revistas!$B$2:$H$63996,2,FALSE)</f>
        <v>2.516</v>
      </c>
      <c r="F583" s="18" t="str">
        <f>VLOOKUP(M583,Revistas!$B$2:$H$63996,3,FALSE)</f>
        <v>Q1</v>
      </c>
      <c r="G583" s="18" t="str">
        <f>VLOOKUP(M583,Revistas!$B$2:$H$63996,4,FALSE)</f>
        <v>PEDIATRICS - SCIE;</v>
      </c>
      <c r="H583" s="18" t="str">
        <f>VLOOKUP(M583,Revistas!$B$2:$H$63996,5,FALSE)</f>
        <v>25/121</v>
      </c>
      <c r="I583" s="18" t="str">
        <f>VLOOKUP(M583,Revistas!$B$2:$H$63996,6,FALSE)</f>
        <v>NO</v>
      </c>
      <c r="J583" s="18" t="s">
        <v>2175</v>
      </c>
      <c r="K583" s="18"/>
      <c r="L583" s="18">
        <v>0</v>
      </c>
      <c r="M583" s="18" t="s">
        <v>2155</v>
      </c>
      <c r="N583" s="18" t="s">
        <v>250</v>
      </c>
      <c r="O583" s="18">
        <v>2017</v>
      </c>
      <c r="P583" s="18">
        <v>32</v>
      </c>
      <c r="Q583" s="18">
        <v>5</v>
      </c>
      <c r="R583" s="18">
        <v>911</v>
      </c>
      <c r="S583" s="18">
        <v>911</v>
      </c>
    </row>
    <row r="584" spans="1:48" x14ac:dyDescent="0.25">
      <c r="A584" s="17" t="s">
        <v>577</v>
      </c>
      <c r="B584" s="17" t="s">
        <v>576</v>
      </c>
      <c r="C584" s="17" t="s">
        <v>578</v>
      </c>
      <c r="D584" s="18" t="s">
        <v>10</v>
      </c>
      <c r="E584" s="18" t="str">
        <f>VLOOKUP(M584,Revistas!$B$2:$H$63996,2,FALSE)</f>
        <v>NO TIENE</v>
      </c>
      <c r="F584" s="18" t="str">
        <f>VLOOKUP(M584,Revistas!$B$2:$H$63996,3,FALSE)</f>
        <v>NO TIENE</v>
      </c>
      <c r="G584" s="18" t="str">
        <f>VLOOKUP(M584,Revistas!$B$2:$H$63996,4,FALSE)</f>
        <v>NO TIENE</v>
      </c>
      <c r="H584" s="18" t="str">
        <f>VLOOKUP(M584,Revistas!$B$2:$H$63996,5,FALSE)</f>
        <v>NO TIENE</v>
      </c>
      <c r="I584" s="18" t="str">
        <f>VLOOKUP(M584,Revistas!$B$2:$H$63996,6,FALSE)</f>
        <v>NO</v>
      </c>
      <c r="J584" s="18" t="s">
        <v>580</v>
      </c>
      <c r="K584" s="18"/>
      <c r="L584" s="18" t="s">
        <v>587</v>
      </c>
      <c r="M584" s="18" t="s">
        <v>581</v>
      </c>
      <c r="N584" s="18">
        <v>2017</v>
      </c>
      <c r="O584" s="18">
        <v>2017</v>
      </c>
      <c r="P584" s="18">
        <v>16</v>
      </c>
      <c r="Q584" s="18"/>
      <c r="R584" s="18" t="s">
        <v>579</v>
      </c>
      <c r="S584" s="18"/>
      <c r="T584" s="23">
        <v>28828604</v>
      </c>
    </row>
    <row r="585" spans="1:48" x14ac:dyDescent="0.25">
      <c r="A585" s="17" t="s">
        <v>3256</v>
      </c>
      <c r="B585" s="17" t="s">
        <v>3257</v>
      </c>
      <c r="C585" s="17" t="s">
        <v>1009</v>
      </c>
      <c r="D585" s="18" t="s">
        <v>10</v>
      </c>
      <c r="E585" s="18">
        <f>VLOOKUP(M585,Revistas!$B$2:$H$63996,2,FALSE)</f>
        <v>2.3690000000000002</v>
      </c>
      <c r="F585" s="18" t="str">
        <f>VLOOKUP(M585,Revistas!$B$2:$H$63996,3,FALSE)</f>
        <v>Q1</v>
      </c>
      <c r="G585" s="18" t="str">
        <f>VLOOKUP(M585,Revistas!$B$2:$H$63996,4,FALSE)</f>
        <v>MEDICINA, GENERAL &amp; INTERNAL</v>
      </c>
      <c r="H585" s="18" t="str">
        <f>VLOOKUP(M585,Revistas!$B$2:$H$63996,5,FALSE)</f>
        <v>38/154</v>
      </c>
      <c r="I585" s="18" t="str">
        <f>VLOOKUP(M585,Revistas!$B$2:$H$63996,6,FALSE)</f>
        <v>NO</v>
      </c>
      <c r="J585" s="18" t="s">
        <v>3258</v>
      </c>
      <c r="K585" s="18" t="s">
        <v>3259</v>
      </c>
      <c r="L585" s="18">
        <v>0</v>
      </c>
      <c r="M585" s="18" t="s">
        <v>1012</v>
      </c>
      <c r="N585" s="18" t="s">
        <v>344</v>
      </c>
      <c r="O585" s="18">
        <v>2017</v>
      </c>
      <c r="P585" s="18">
        <v>7</v>
      </c>
      <c r="Q585" s="18">
        <v>1</v>
      </c>
      <c r="R585" s="18"/>
      <c r="S585" s="18" t="s">
        <v>3260</v>
      </c>
    </row>
    <row r="586" spans="1:48" x14ac:dyDescent="0.25">
      <c r="A586" s="17" t="s">
        <v>3283</v>
      </c>
      <c r="B586" s="17" t="s">
        <v>3284</v>
      </c>
      <c r="C586" s="17" t="s">
        <v>971</v>
      </c>
      <c r="D586" s="18" t="s">
        <v>10</v>
      </c>
      <c r="E586" s="18">
        <f>VLOOKUP(M586,Revistas!$B$2:$H$63996,2,FALSE)</f>
        <v>2.96</v>
      </c>
      <c r="F586" s="18" t="str">
        <f>VLOOKUP(M586,Revistas!$B$2:$H$63996,3,FALSE)</f>
        <v>Q1</v>
      </c>
      <c r="G586" s="18" t="str">
        <f>VLOOKUP(M586,Revistas!$B$2:$H$63996,4,FALSE)</f>
        <v>MEDICINA, GENERAL &amp; INTERNAL</v>
      </c>
      <c r="H586" s="18" t="str">
        <f>VLOOKUP(M586,Revistas!$B$2:$H$63996,5,FALSE)</f>
        <v>28/154</v>
      </c>
      <c r="I586" s="18" t="str">
        <f>VLOOKUP(M586,Revistas!$B$2:$H$63996,6,FALSE)</f>
        <v>NO</v>
      </c>
      <c r="J586" s="18" t="s">
        <v>3285</v>
      </c>
      <c r="K586" s="18" t="s">
        <v>3286</v>
      </c>
      <c r="L586" s="18">
        <v>0</v>
      </c>
      <c r="M586" s="18" t="s">
        <v>974</v>
      </c>
      <c r="N586" s="18" t="s">
        <v>344</v>
      </c>
      <c r="O586" s="18">
        <v>2017</v>
      </c>
      <c r="P586" s="18">
        <v>37</v>
      </c>
      <c r="Q586" s="18"/>
      <c r="R586" s="18">
        <v>64</v>
      </c>
      <c r="S586" s="18">
        <v>68</v>
      </c>
    </row>
    <row r="587" spans="1:48" x14ac:dyDescent="0.25">
      <c r="A587" s="17" t="s">
        <v>589</v>
      </c>
      <c r="B587" s="17" t="s">
        <v>590</v>
      </c>
      <c r="C587" s="17" t="s">
        <v>591</v>
      </c>
      <c r="D587" s="18" t="s">
        <v>26</v>
      </c>
      <c r="E587" s="18">
        <f>VLOOKUP(M587,Revistas!$B$2:$H$63996,2,FALSE)</f>
        <v>19.309000000000001</v>
      </c>
      <c r="F587" s="18" t="str">
        <f>VLOOKUP(M587,Revistas!$B$2:$H$63996,3,FALSE)</f>
        <v>Q1</v>
      </c>
      <c r="G587" s="18" t="str">
        <f>VLOOKUP(M587,Revistas!$B$2:$H$63996,4,FALSE)</f>
        <v>CARDIAC &amp; CARDIOVASCULAR SYSTEM</v>
      </c>
      <c r="H587" s="18" t="str">
        <f>VLOOKUP(M587,Revistas!$B$2:$H$63996,5,FALSE)</f>
        <v>3/126</v>
      </c>
      <c r="I587" s="18" t="str">
        <f>VLOOKUP(M587,Revistas!$B$2:$H$63996,6,FALSE)</f>
        <v>SI</v>
      </c>
      <c r="J587" s="18" t="s">
        <v>592</v>
      </c>
      <c r="K587" s="18"/>
      <c r="L587" s="18">
        <v>0</v>
      </c>
      <c r="M587" s="18" t="s">
        <v>593</v>
      </c>
      <c r="N587" s="18" t="s">
        <v>594</v>
      </c>
      <c r="O587" s="18">
        <v>2017</v>
      </c>
      <c r="P587" s="18">
        <v>136</v>
      </c>
      <c r="Q587" s="18">
        <v>24</v>
      </c>
      <c r="R587" s="18" t="s">
        <v>595</v>
      </c>
      <c r="S587" s="18" t="s">
        <v>595</v>
      </c>
    </row>
    <row r="588" spans="1:48" x14ac:dyDescent="0.25">
      <c r="A588" s="17" t="s">
        <v>265</v>
      </c>
      <c r="B588" s="17" t="s">
        <v>266</v>
      </c>
      <c r="C588" s="17" t="s">
        <v>267</v>
      </c>
      <c r="D588" s="18" t="s">
        <v>10</v>
      </c>
      <c r="E588" s="18" t="str">
        <f>VLOOKUP(M588,Revistas!$B$2:$H$63996,2,FALSE)</f>
        <v>NO TIENE</v>
      </c>
      <c r="F588" s="18" t="str">
        <f>VLOOKUP(M588,Revistas!$B$2:$H$63996,3,FALSE)</f>
        <v>NO TIENE</v>
      </c>
      <c r="G588" s="18" t="str">
        <f>VLOOKUP(M588,Revistas!$B$2:$H$63996,4,FALSE)</f>
        <v>NO TIENE</v>
      </c>
      <c r="H588" s="18" t="str">
        <f>VLOOKUP(M588,Revistas!$B$2:$H$63996,5,FALSE)</f>
        <v>NO TIENE</v>
      </c>
      <c r="I588" s="18" t="str">
        <f>VLOOKUP(M588,Revistas!$B$2:$H$63996,6,FALSE)</f>
        <v>NO</v>
      </c>
      <c r="J588" s="18" t="s">
        <v>268</v>
      </c>
      <c r="K588" s="18" t="s">
        <v>269</v>
      </c>
      <c r="L588" s="18">
        <v>0</v>
      </c>
      <c r="M588" s="18" t="s">
        <v>270</v>
      </c>
      <c r="N588" s="18" t="s">
        <v>35</v>
      </c>
      <c r="O588" s="18">
        <v>2017</v>
      </c>
      <c r="P588" s="18">
        <v>28</v>
      </c>
      <c r="Q588" s="18"/>
      <c r="R588" s="18">
        <v>10</v>
      </c>
      <c r="S588" s="18">
        <v>17</v>
      </c>
    </row>
    <row r="589" spans="1:48" x14ac:dyDescent="0.25">
      <c r="A589" s="17" t="s">
        <v>322</v>
      </c>
      <c r="B589" s="17" t="s">
        <v>323</v>
      </c>
      <c r="C589" s="17" t="s">
        <v>324</v>
      </c>
      <c r="D589" s="18" t="s">
        <v>10</v>
      </c>
      <c r="E589" s="18">
        <f>VLOOKUP(M589,Revistas!$B$2:$H$63996,2,FALSE)</f>
        <v>0.77900000000000003</v>
      </c>
      <c r="F589" s="18" t="str">
        <f>VLOOKUP(M589,Revistas!$B$2:$H$63996,3,FALSE)</f>
        <v>Q4</v>
      </c>
      <c r="G589" s="18" t="str">
        <f>VLOOKUP(M589,Revistas!$B$2:$H$63996,4,FALSE)</f>
        <v>PUBLIC, ENVIRONMENTAL &amp; OCCUPATIONAL HEALTH - SSCI</v>
      </c>
      <c r="H589" s="18" t="str">
        <f>VLOOKUP(M589,Revistas!$B$2:$H$63996,5,FALSE)</f>
        <v>135/157</v>
      </c>
      <c r="I589" s="18" t="str">
        <f>VLOOKUP(M589,Revistas!$B$2:$H$63996,6,FALSE)</f>
        <v>NO</v>
      </c>
      <c r="J589" s="18" t="s">
        <v>325</v>
      </c>
      <c r="K589" s="18" t="s">
        <v>326</v>
      </c>
      <c r="L589" s="18">
        <v>0</v>
      </c>
      <c r="M589" s="18" t="s">
        <v>327</v>
      </c>
      <c r="N589" s="18"/>
      <c r="O589" s="18">
        <v>2017</v>
      </c>
      <c r="P589" s="18">
        <v>58</v>
      </c>
      <c r="Q589" s="18">
        <v>3</v>
      </c>
      <c r="R589" s="18">
        <v>287</v>
      </c>
      <c r="S589" s="18">
        <v>297</v>
      </c>
    </row>
    <row r="590" spans="1:48" x14ac:dyDescent="0.25">
      <c r="A590" s="17" t="s">
        <v>404</v>
      </c>
      <c r="B590" s="17" t="s">
        <v>403</v>
      </c>
      <c r="C590" s="17" t="s">
        <v>405</v>
      </c>
      <c r="D590" s="18" t="s">
        <v>10</v>
      </c>
      <c r="E590" s="18">
        <f>VLOOKUP(M590,Revistas!$B$2:$H$63996,2,FALSE)</f>
        <v>1.804</v>
      </c>
      <c r="F590" s="18" t="str">
        <f>VLOOKUP(M590,Revistas!$B$2:$H$63996,3,FALSE)</f>
        <v>Q2</v>
      </c>
      <c r="G590" s="18" t="str">
        <f>VLOOKUP(M590,Revistas!$B$2:$H$63996,4,FALSE)</f>
        <v>REHABILITATION - SCIE</v>
      </c>
      <c r="H590" s="18" t="str">
        <f>VLOOKUP(M590,Revistas!$B$2:$H$63996,5,FALSE)</f>
        <v>22/65</v>
      </c>
      <c r="I590" s="18" t="str">
        <f>VLOOKUP(M590,Revistas!$B$2:$H$63996,6,FALSE)</f>
        <v>NO</v>
      </c>
      <c r="J590" s="18" t="s">
        <v>407</v>
      </c>
      <c r="K590" s="18"/>
      <c r="L590" s="18" t="s">
        <v>586</v>
      </c>
      <c r="M590" s="18" t="s">
        <v>408</v>
      </c>
      <c r="N590" s="18" t="s">
        <v>406</v>
      </c>
      <c r="O590" s="18">
        <v>2017</v>
      </c>
      <c r="P590" s="18"/>
      <c r="Q590" s="18"/>
      <c r="R590" s="27">
        <v>43374</v>
      </c>
      <c r="S590" s="18"/>
      <c r="T590" s="23">
        <v>28604165</v>
      </c>
      <c r="AV590" s="25"/>
    </row>
    <row r="591" spans="1:48" x14ac:dyDescent="0.25">
      <c r="A591" s="17" t="s">
        <v>1052</v>
      </c>
      <c r="B591" s="17" t="s">
        <v>1053</v>
      </c>
      <c r="C591" s="17" t="s">
        <v>1047</v>
      </c>
      <c r="D591" s="18" t="s">
        <v>10</v>
      </c>
      <c r="E591" s="18">
        <f>VLOOKUP(M591,Revistas!$B$2:$H$63996,2,FALSE)</f>
        <v>4.548</v>
      </c>
      <c r="F591" s="18" t="str">
        <f>VLOOKUP(M591,Revistas!$B$2:$H$63996,3,FALSE)</f>
        <v>Q1</v>
      </c>
      <c r="G591" s="18" t="str">
        <f>VLOOKUP(M591,Revistas!$B$2:$H$63996,4,FALSE)</f>
        <v>NUTRITION &amp; DIETETICS</v>
      </c>
      <c r="H591" s="18" t="str">
        <f>VLOOKUP(M591,Revistas!$B$2:$H$63996,5,FALSE)</f>
        <v>9 DE 81</v>
      </c>
      <c r="I591" s="18" t="str">
        <f>VLOOKUP(M591,Revistas!$B$2:$H$63996,6,FALSE)</f>
        <v>NO</v>
      </c>
      <c r="J591" s="18" t="s">
        <v>1054</v>
      </c>
      <c r="K591" s="18" t="s">
        <v>1055</v>
      </c>
      <c r="L591" s="18">
        <v>3</v>
      </c>
      <c r="M591" s="18" t="s">
        <v>1050</v>
      </c>
      <c r="N591" s="18" t="s">
        <v>226</v>
      </c>
      <c r="O591" s="18">
        <v>2017</v>
      </c>
      <c r="P591" s="18">
        <v>36</v>
      </c>
      <c r="Q591" s="18">
        <v>3</v>
      </c>
      <c r="R591" s="18">
        <v>853</v>
      </c>
      <c r="S591" s="18">
        <v>860</v>
      </c>
      <c r="T591" s="23">
        <v>27184975</v>
      </c>
    </row>
    <row r="592" spans="1:48" x14ac:dyDescent="0.25">
      <c r="A592" s="17" t="s">
        <v>3246</v>
      </c>
      <c r="B592" s="17" t="s">
        <v>3247</v>
      </c>
      <c r="C592" s="17" t="s">
        <v>9</v>
      </c>
      <c r="D592" s="18" t="s">
        <v>10</v>
      </c>
      <c r="E592" s="18">
        <f>VLOOKUP(M592,Revistas!$B$2:$H$63996,2,FALSE)</f>
        <v>2.169</v>
      </c>
      <c r="F592" s="18" t="str">
        <f>VLOOKUP(M592,Revistas!$B$2:$H$63996,3,FALSE)</f>
        <v>Q2</v>
      </c>
      <c r="G592" s="18" t="str">
        <f>VLOOKUP(M592,Revistas!$B$2:$H$63996,4,FALSE)</f>
        <v>PEDIATRICS - SCIE;</v>
      </c>
      <c r="H592" s="18" t="str">
        <f>VLOOKUP(M592,Revistas!$B$2:$H$63996,5,FALSE)</f>
        <v>40/121</v>
      </c>
      <c r="I592" s="18" t="str">
        <f>VLOOKUP(M592,Revistas!$B$2:$H$63996,6,FALSE)</f>
        <v>NO</v>
      </c>
      <c r="J592" s="18" t="s">
        <v>3248</v>
      </c>
      <c r="K592" s="18" t="s">
        <v>3249</v>
      </c>
      <c r="L592" s="18">
        <v>1</v>
      </c>
      <c r="M592" s="18" t="s">
        <v>13</v>
      </c>
      <c r="N592" s="18" t="s">
        <v>344</v>
      </c>
      <c r="O592" s="18">
        <v>2017</v>
      </c>
      <c r="P592" s="18">
        <v>104</v>
      </c>
      <c r="Q592" s="18"/>
      <c r="R592" s="18">
        <v>1</v>
      </c>
      <c r="S592" s="18">
        <v>6</v>
      </c>
      <c r="T592" s="23">
        <v>27914273</v>
      </c>
    </row>
    <row r="593" spans="1:20" x14ac:dyDescent="0.25">
      <c r="A593" s="17" t="s">
        <v>1856</v>
      </c>
      <c r="B593" s="17" t="s">
        <v>1857</v>
      </c>
      <c r="C593" s="17" t="s">
        <v>181</v>
      </c>
      <c r="D593" s="18" t="s">
        <v>10</v>
      </c>
      <c r="E593" s="18">
        <f>VLOOKUP(M593,Revistas!$B$2:$H$63996,2,FALSE)</f>
        <v>4.2590000000000003</v>
      </c>
      <c r="F593" s="18" t="str">
        <f>VLOOKUP(M593,Revistas!$B$2:$H$63996,3,FALSE)</f>
        <v>Q1</v>
      </c>
      <c r="G593" s="18" t="str">
        <f>VLOOKUP(M593,Revistas!$B$2:$H$63996,4,FALSE)</f>
        <v>MULTIDISCIPLINARY SCIENCES</v>
      </c>
      <c r="H593" s="18" t="str">
        <f>VLOOKUP(M593,Revistas!$B$2:$H$63996,5,FALSE)</f>
        <v>10 DE 64</v>
      </c>
      <c r="I593" s="18" t="str">
        <f>VLOOKUP(M593,Revistas!$B$2:$H$63996,6,FALSE)</f>
        <v>NO</v>
      </c>
      <c r="J593" s="18" t="s">
        <v>1858</v>
      </c>
      <c r="K593" s="18" t="s">
        <v>1859</v>
      </c>
      <c r="L593" s="18">
        <v>1</v>
      </c>
      <c r="M593" s="18" t="s">
        <v>184</v>
      </c>
      <c r="N593" s="18" t="s">
        <v>1860</v>
      </c>
      <c r="O593" s="18">
        <v>2017</v>
      </c>
      <c r="P593" s="18">
        <v>7</v>
      </c>
      <c r="Q593" s="18"/>
      <c r="R593" s="18"/>
      <c r="S593" s="18">
        <v>40303</v>
      </c>
      <c r="T593" s="23">
        <v>28059143</v>
      </c>
    </row>
    <row r="594" spans="1:20" x14ac:dyDescent="0.25">
      <c r="A594" s="17" t="s">
        <v>3010</v>
      </c>
      <c r="B594" s="17" t="s">
        <v>3011</v>
      </c>
      <c r="C594" s="17" t="s">
        <v>2320</v>
      </c>
      <c r="D594" s="18" t="s">
        <v>274</v>
      </c>
      <c r="E594" s="18">
        <f>VLOOKUP(M594,Revistas!$B$2:$H$63996,2,FALSE)</f>
        <v>1.1830000000000001</v>
      </c>
      <c r="F594" s="18" t="str">
        <f>VLOOKUP(M594,Revistas!$B$2:$H$63996,3,FALSE)</f>
        <v>Q4</v>
      </c>
      <c r="G594" s="18" t="str">
        <f>VLOOKUP(M594,Revistas!$B$2:$H$63996,4,FALSE)</f>
        <v>UROLOGY &amp; NEPHROLOGY - SCIE</v>
      </c>
      <c r="H594" s="18" t="str">
        <f>VLOOKUP(M594,Revistas!$B$2:$H$63996,5,FALSE)</f>
        <v>59/76</v>
      </c>
      <c r="I594" s="18" t="str">
        <f>VLOOKUP(M594,Revistas!$B$2:$H$63996,6,FALSE)</f>
        <v>NO</v>
      </c>
      <c r="J594" s="18" t="s">
        <v>3012</v>
      </c>
      <c r="K594" s="18" t="s">
        <v>3013</v>
      </c>
      <c r="L594" s="18">
        <v>0</v>
      </c>
      <c r="M594" s="18" t="s">
        <v>2323</v>
      </c>
      <c r="N594" s="18" t="s">
        <v>21</v>
      </c>
      <c r="O594" s="18">
        <v>2017</v>
      </c>
      <c r="P594" s="18">
        <v>37</v>
      </c>
      <c r="Q594" s="18">
        <v>5</v>
      </c>
      <c r="R594" s="18">
        <v>550</v>
      </c>
      <c r="S594" s="18">
        <v>552</v>
      </c>
      <c r="T594" s="23">
        <v>28233569</v>
      </c>
    </row>
    <row r="595" spans="1:20" x14ac:dyDescent="0.25">
      <c r="A595" s="17" t="s">
        <v>2318</v>
      </c>
      <c r="B595" s="17" t="s">
        <v>2319</v>
      </c>
      <c r="C595" s="17" t="s">
        <v>2320</v>
      </c>
      <c r="D595" s="18" t="s">
        <v>10</v>
      </c>
      <c r="E595" s="18">
        <f>VLOOKUP(M595,Revistas!$B$2:$H$63996,2,FALSE)</f>
        <v>1.1830000000000001</v>
      </c>
      <c r="F595" s="18" t="str">
        <f>VLOOKUP(M595,Revistas!$B$2:$H$63996,3,FALSE)</f>
        <v>Q4</v>
      </c>
      <c r="G595" s="18" t="str">
        <f>VLOOKUP(M595,Revistas!$B$2:$H$63996,4,FALSE)</f>
        <v>UROLOGY &amp; NEPHROLOGY - SCIE</v>
      </c>
      <c r="H595" s="18" t="str">
        <f>VLOOKUP(M595,Revistas!$B$2:$H$63996,5,FALSE)</f>
        <v>59/76</v>
      </c>
      <c r="I595" s="18" t="str">
        <f>VLOOKUP(M595,Revistas!$B$2:$H$63996,6,FALSE)</f>
        <v>NO</v>
      </c>
      <c r="J595" s="18" t="s">
        <v>2321</v>
      </c>
      <c r="K595" s="18" t="s">
        <v>2322</v>
      </c>
      <c r="L595" s="18">
        <v>0</v>
      </c>
      <c r="M595" s="18" t="s">
        <v>2323</v>
      </c>
      <c r="N595" s="18" t="s">
        <v>21</v>
      </c>
      <c r="O595" s="18">
        <v>2017</v>
      </c>
      <c r="P595" s="18">
        <v>37</v>
      </c>
      <c r="Q595" s="18">
        <v>5</v>
      </c>
      <c r="R595" s="18">
        <v>515</v>
      </c>
      <c r="S595" s="18">
        <v>525</v>
      </c>
      <c r="T595" s="23">
        <v>28946964</v>
      </c>
    </row>
    <row r="596" spans="1:20" x14ac:dyDescent="0.25">
      <c r="A596" s="17" t="s">
        <v>4799</v>
      </c>
      <c r="B596" s="17" t="s">
        <v>4800</v>
      </c>
      <c r="C596" s="17" t="s">
        <v>4801</v>
      </c>
      <c r="D596" s="18" t="s">
        <v>10</v>
      </c>
      <c r="E596" s="18">
        <f>VLOOKUP(M596,Revistas!$B$2:$H$63996,2,FALSE)</f>
        <v>0.83</v>
      </c>
      <c r="F596" s="18" t="str">
        <f>VLOOKUP(M596,Revistas!$B$2:$H$63996,3,FALSE)</f>
        <v>Q4</v>
      </c>
      <c r="G596" s="18" t="str">
        <f>VLOOKUP(M596,Revistas!$B$2:$H$63996,4,FALSE)</f>
        <v>PATHOLOGY</v>
      </c>
      <c r="H596" s="18" t="str">
        <f>VLOOKUP(M596,Revistas!$B$2:$H$63996,5,FALSE)</f>
        <v>69/79</v>
      </c>
      <c r="I596" s="18" t="str">
        <f>VLOOKUP(M596,Revistas!$B$2:$H$63996,6,FALSE)</f>
        <v>NO</v>
      </c>
      <c r="J596" s="18" t="s">
        <v>4802</v>
      </c>
      <c r="K596" s="18" t="s">
        <v>4803</v>
      </c>
      <c r="L596" s="18">
        <v>0</v>
      </c>
      <c r="M596" s="18" t="s">
        <v>4804</v>
      </c>
      <c r="N596" s="18" t="s">
        <v>226</v>
      </c>
      <c r="O596" s="18">
        <v>2017</v>
      </c>
      <c r="P596" s="18">
        <v>25</v>
      </c>
      <c r="Q596" s="18">
        <v>4</v>
      </c>
      <c r="R596" s="18">
        <v>339</v>
      </c>
      <c r="S596" s="18">
        <v>343</v>
      </c>
      <c r="T596" s="23">
        <v>27881610</v>
      </c>
    </row>
    <row r="597" spans="1:20" x14ac:dyDescent="0.25">
      <c r="A597" s="17" t="s">
        <v>3480</v>
      </c>
      <c r="B597" s="17" t="s">
        <v>3481</v>
      </c>
      <c r="C597" s="17" t="s">
        <v>3482</v>
      </c>
      <c r="D597" s="18" t="s">
        <v>10</v>
      </c>
      <c r="E597" s="18">
        <f>VLOOKUP(M597,Revistas!$B$2:$H$63996,2,FALSE)</f>
        <v>2.9470000000000001</v>
      </c>
      <c r="F597" s="18" t="str">
        <f>VLOOKUP(M597,Revistas!$B$2:$H$63996,3,FALSE)</f>
        <v>Q2</v>
      </c>
      <c r="G597" s="18" t="str">
        <f>VLOOKUP(M597,Revistas!$B$2:$H$63996,4,FALSE)</f>
        <v>PHARMACOLOGY &amp; PHARMACY - SCIE</v>
      </c>
      <c r="H597" s="18" t="str">
        <f>VLOOKUP(M597,Revistas!$B$2:$H$63996,5,FALSE)</f>
        <v>93/257</v>
      </c>
      <c r="I597" s="18" t="str">
        <f>VLOOKUP(M597,Revistas!$B$2:$H$63996,6,FALSE)</f>
        <v>NO</v>
      </c>
      <c r="J597" s="18" t="s">
        <v>3483</v>
      </c>
      <c r="K597" s="18" t="s">
        <v>3484</v>
      </c>
      <c r="L597" s="18">
        <v>0</v>
      </c>
      <c r="M597" s="18" t="s">
        <v>3485</v>
      </c>
      <c r="N597" s="18" t="s">
        <v>199</v>
      </c>
      <c r="O597" s="18">
        <v>2017</v>
      </c>
      <c r="P597" s="18">
        <v>39</v>
      </c>
      <c r="Q597" s="18">
        <v>8</v>
      </c>
      <c r="R597" s="18">
        <v>1730</v>
      </c>
      <c r="S597" s="18">
        <v>1745</v>
      </c>
      <c r="T597" s="23">
        <v>28709688</v>
      </c>
    </row>
    <row r="598" spans="1:20" x14ac:dyDescent="0.25">
      <c r="A598" s="17" t="s">
        <v>1591</v>
      </c>
      <c r="B598" s="17" t="s">
        <v>1592</v>
      </c>
      <c r="C598" s="17" t="s">
        <v>1376</v>
      </c>
      <c r="D598" s="18" t="s">
        <v>10</v>
      </c>
      <c r="E598" s="18">
        <f>VLOOKUP(M598,Revistas!$B$2:$H$63996,2,FALSE)</f>
        <v>8.2159999999999993</v>
      </c>
      <c r="F598" s="18" t="str">
        <f>VLOOKUP(M598,Revistas!$B$2:$H$63996,3,FALSE)</f>
        <v>Q1</v>
      </c>
      <c r="G598" s="18" t="str">
        <f>VLOOKUP(M598,Revistas!$B$2:$H$63996,4,FALSE)</f>
        <v>IMMUNOLOGY - SCIE;</v>
      </c>
      <c r="H598" s="18" t="str">
        <f>VLOOKUP(M598,Revistas!$B$2:$H$63996,5,FALSE)</f>
        <v>15/150</v>
      </c>
      <c r="I598" s="18" t="str">
        <f>VLOOKUP(M598,Revistas!$B$2:$H$63996,6,FALSE)</f>
        <v>SI</v>
      </c>
      <c r="J598" s="18" t="s">
        <v>1593</v>
      </c>
      <c r="K598" s="18" t="s">
        <v>1594</v>
      </c>
      <c r="L598" s="18">
        <v>0</v>
      </c>
      <c r="M598" s="18" t="s">
        <v>1379</v>
      </c>
      <c r="N598" s="28">
        <v>42156</v>
      </c>
      <c r="O598" s="18">
        <v>2017</v>
      </c>
      <c r="P598" s="18">
        <v>64</v>
      </c>
      <c r="Q598" s="18">
        <v>12</v>
      </c>
      <c r="R598" s="18">
        <v>1742</v>
      </c>
      <c r="S598" s="18">
        <v>1752</v>
      </c>
      <c r="T598" s="23">
        <v>28369296</v>
      </c>
    </row>
    <row r="599" spans="1:20" x14ac:dyDescent="0.25">
      <c r="A599" s="17" t="s">
        <v>3975</v>
      </c>
      <c r="B599" s="17" t="s">
        <v>3976</v>
      </c>
      <c r="C599" s="17" t="s">
        <v>3977</v>
      </c>
      <c r="D599" s="18" t="s">
        <v>26</v>
      </c>
      <c r="E599" s="18">
        <f>VLOOKUP(M599,Revistas!$B$2:$H$63996,2,FALSE)</f>
        <v>5.157</v>
      </c>
      <c r="F599" s="18" t="str">
        <f>VLOOKUP(M599,Revistas!$B$2:$H$63996,3,FALSE)</f>
        <v>Q1</v>
      </c>
      <c r="G599" s="18" t="str">
        <f>VLOOKUP(M599,Revistas!$B$2:$H$63996,4,FALSE)</f>
        <v>UROLOGY &amp; NEPHROLOGY - SCIE</v>
      </c>
      <c r="H599" s="18" t="str">
        <f>VLOOKUP(M599,Revistas!$B$2:$H$63996,5,FALSE)</f>
        <v>8 DE 77</v>
      </c>
      <c r="I599" s="18" t="str">
        <f>VLOOKUP(M599,Revistas!$B$2:$H$63996,6,FALSE)</f>
        <v>NO</v>
      </c>
      <c r="J599" s="18"/>
      <c r="K599" s="18"/>
      <c r="L599" s="18">
        <v>0</v>
      </c>
      <c r="M599" s="18" t="s">
        <v>3978</v>
      </c>
      <c r="N599" s="18" t="s">
        <v>35</v>
      </c>
      <c r="O599" s="18">
        <v>2017</v>
      </c>
      <c r="P599" s="18">
        <v>197</v>
      </c>
      <c r="Q599" s="18">
        <v>4</v>
      </c>
      <c r="R599" s="18" t="s">
        <v>3979</v>
      </c>
      <c r="S599" s="18" t="s">
        <v>3980</v>
      </c>
    </row>
    <row r="600" spans="1:20" x14ac:dyDescent="0.25">
      <c r="A600" s="17" t="s">
        <v>3230</v>
      </c>
      <c r="B600" s="17" t="s">
        <v>3231</v>
      </c>
      <c r="C600" s="17" t="s">
        <v>9</v>
      </c>
      <c r="D600" s="18" t="s">
        <v>10</v>
      </c>
      <c r="E600" s="18">
        <f>VLOOKUP(M600,Revistas!$B$2:$H$63996,2,FALSE)</f>
        <v>2.169</v>
      </c>
      <c r="F600" s="18" t="str">
        <f>VLOOKUP(M600,Revistas!$B$2:$H$63996,3,FALSE)</f>
        <v>Q2</v>
      </c>
      <c r="G600" s="18" t="str">
        <f>VLOOKUP(M600,Revistas!$B$2:$H$63996,4,FALSE)</f>
        <v>PEDIATRICS - SCIE;</v>
      </c>
      <c r="H600" s="18" t="str">
        <f>VLOOKUP(M600,Revistas!$B$2:$H$63996,5,FALSE)</f>
        <v>40/121</v>
      </c>
      <c r="I600" s="18" t="str">
        <f>VLOOKUP(M600,Revistas!$B$2:$H$63996,6,FALSE)</f>
        <v>NO</v>
      </c>
      <c r="J600" s="18" t="s">
        <v>3232</v>
      </c>
      <c r="K600" s="18" t="s">
        <v>3233</v>
      </c>
      <c r="L600" s="18">
        <v>0</v>
      </c>
      <c r="M600" s="18" t="s">
        <v>13</v>
      </c>
      <c r="N600" s="18" t="s">
        <v>62</v>
      </c>
      <c r="O600" s="18">
        <v>2017</v>
      </c>
      <c r="P600" s="18">
        <v>105</v>
      </c>
      <c r="Q600" s="18"/>
      <c r="R600" s="18">
        <v>17</v>
      </c>
      <c r="S600" s="18">
        <v>22</v>
      </c>
      <c r="T600" s="23">
        <v>28107673</v>
      </c>
    </row>
    <row r="601" spans="1:20" x14ac:dyDescent="0.25">
      <c r="A601" s="17" t="s">
        <v>704</v>
      </c>
      <c r="B601" s="17" t="s">
        <v>705</v>
      </c>
      <c r="C601" s="17" t="s">
        <v>706</v>
      </c>
      <c r="D601" s="18" t="s">
        <v>10</v>
      </c>
      <c r="E601" s="18">
        <f>VLOOKUP(M601,Revistas!$B$2:$H$63996,2,FALSE)</f>
        <v>2.1419999999999999</v>
      </c>
      <c r="F601" s="18" t="str">
        <f>VLOOKUP(M601,Revistas!$B$2:$H$63996,3,FALSE)</f>
        <v>Q3</v>
      </c>
      <c r="G601" s="18" t="str">
        <f>VLOOKUP(M601,Revistas!$B$2:$H$63996,4,FALSE)</f>
        <v>HEMATOLOGY</v>
      </c>
      <c r="H601" s="18" t="str">
        <f>VLOOKUP(M601,Revistas!$B$2:$H$63996,5,FALSE)</f>
        <v>42/70</v>
      </c>
      <c r="I601" s="18" t="str">
        <f>VLOOKUP(M601,Revistas!$B$2:$H$63996,6,FALSE)</f>
        <v>NO</v>
      </c>
      <c r="J601" s="18" t="s">
        <v>707</v>
      </c>
      <c r="K601" s="18" t="s">
        <v>708</v>
      </c>
      <c r="L601" s="18">
        <v>0</v>
      </c>
      <c r="M601" s="18" t="s">
        <v>709</v>
      </c>
      <c r="N601" s="18" t="s">
        <v>199</v>
      </c>
      <c r="O601" s="18">
        <v>2017</v>
      </c>
      <c r="P601" s="18">
        <v>44</v>
      </c>
      <c r="Q601" s="18">
        <v>2</v>
      </c>
      <c r="R601" s="18">
        <v>145</v>
      </c>
      <c r="S601" s="18">
        <v>153</v>
      </c>
    </row>
    <row r="602" spans="1:20" x14ac:dyDescent="0.25">
      <c r="A602" s="17" t="s">
        <v>353</v>
      </c>
      <c r="B602" s="17" t="s">
        <v>354</v>
      </c>
      <c r="C602" s="17" t="s">
        <v>355</v>
      </c>
      <c r="D602" s="18" t="s">
        <v>356</v>
      </c>
      <c r="E602" s="18">
        <f>VLOOKUP(M602,Revistas!$B$2:$H$63996,2,FALSE)</f>
        <v>4.84</v>
      </c>
      <c r="F602" s="18" t="str">
        <f>VLOOKUP(M602,Revistas!$B$2:$H$63996,3,FALSE)</f>
        <v>Q1</v>
      </c>
      <c r="G602" s="18" t="str">
        <f>VLOOKUP(M602,Revistas!$B$2:$H$63996,4,FALSE)</f>
        <v>CLINICAL NEUROLOGY</v>
      </c>
      <c r="H602" s="18" t="str">
        <f>VLOOKUP(M602,Revistas!$B$2:$H$63996,5,FALSE)</f>
        <v>27/194</v>
      </c>
      <c r="I602" s="18" t="str">
        <f>VLOOKUP(M602,Revistas!$B$2:$H$63996,6,FALSE)</f>
        <v>NO</v>
      </c>
      <c r="J602" s="18"/>
      <c r="K602" s="18"/>
      <c r="L602" s="18">
        <v>0</v>
      </c>
      <c r="M602" s="18" t="s">
        <v>357</v>
      </c>
      <c r="N602" s="18" t="s">
        <v>344</v>
      </c>
      <c r="O602" s="18">
        <v>2017</v>
      </c>
      <c r="P602" s="18">
        <v>23</v>
      </c>
      <c r="Q602" s="18">
        <v>1</v>
      </c>
      <c r="R602" s="18" t="s">
        <v>358</v>
      </c>
      <c r="S602" s="18" t="s">
        <v>358</v>
      </c>
    </row>
    <row r="603" spans="1:20" x14ac:dyDescent="0.25">
      <c r="A603" s="17" t="s">
        <v>416</v>
      </c>
      <c r="B603" s="17" t="s">
        <v>415</v>
      </c>
      <c r="C603" s="17" t="s">
        <v>6837</v>
      </c>
      <c r="D603" s="18" t="s">
        <v>10</v>
      </c>
      <c r="E603" s="18">
        <f>VLOOKUP(M603,Revistas!$B$2:$H$63996,2,FALSE)</f>
        <v>2.1030000000000002</v>
      </c>
      <c r="F603" s="18" t="str">
        <f>VLOOKUP(M603,Revistas!$B$2:$H$63996,3,FALSE)</f>
        <v>Q3</v>
      </c>
      <c r="G603" s="18" t="str">
        <f>VLOOKUP(M603,Revistas!$B$2:$H$63996,4,FALSE)</f>
        <v>CLINICAL NEUROLOGY</v>
      </c>
      <c r="H603" s="18" t="str">
        <f>VLOOKUP(M603,Revistas!$B$2:$H$63996,5,FALSE)</f>
        <v>114/194</v>
      </c>
      <c r="I603" s="18" t="str">
        <f>VLOOKUP(M603,Revistas!$B$2:$H$63996,6,FALSE)</f>
        <v>NO</v>
      </c>
      <c r="J603" s="18" t="s">
        <v>419</v>
      </c>
      <c r="K603" s="18"/>
      <c r="L603" s="18" t="s">
        <v>586</v>
      </c>
      <c r="M603" s="18" t="s">
        <v>101</v>
      </c>
      <c r="N603" s="18" t="s">
        <v>418</v>
      </c>
      <c r="O603" s="18">
        <v>2017</v>
      </c>
      <c r="P603" s="18"/>
      <c r="Q603" s="18"/>
      <c r="R603" s="18"/>
      <c r="S603" s="18"/>
      <c r="T603" s="23">
        <v>28454990</v>
      </c>
    </row>
    <row r="604" spans="1:20" x14ac:dyDescent="0.25">
      <c r="A604" s="17" t="s">
        <v>5442</v>
      </c>
      <c r="B604" s="17" t="s">
        <v>5441</v>
      </c>
      <c r="C604" s="17" t="s">
        <v>5443</v>
      </c>
      <c r="D604" s="18" t="s">
        <v>10</v>
      </c>
      <c r="E604" s="18" t="str">
        <f>VLOOKUP(M604,Revistas!$B$2:$H$63996,2,FALSE)</f>
        <v>NO TIENE</v>
      </c>
      <c r="F604" s="18" t="str">
        <f>VLOOKUP(M604,Revistas!$B$2:$H$63996,3,FALSE)</f>
        <v>NO TIENE</v>
      </c>
      <c r="G604" s="18" t="str">
        <f>VLOOKUP(M604,Revistas!$B$2:$H$63996,4,FALSE)</f>
        <v>NO TIENE</v>
      </c>
      <c r="H604" s="18" t="str">
        <f>VLOOKUP(M604,Revistas!$B$2:$H$63996,5,FALSE)</f>
        <v>NO TIENE</v>
      </c>
      <c r="I604" s="18" t="str">
        <f>VLOOKUP(M604,Revistas!$B$2:$H$63996,6,FALSE)</f>
        <v>NO</v>
      </c>
      <c r="J604" s="18" t="s">
        <v>5445</v>
      </c>
      <c r="K604" s="18"/>
      <c r="L604" s="18" t="s">
        <v>586</v>
      </c>
      <c r="M604" s="18" t="s">
        <v>5446</v>
      </c>
      <c r="N604" s="18" t="s">
        <v>5444</v>
      </c>
      <c r="O604" s="18">
        <v>2017</v>
      </c>
      <c r="P604" s="18"/>
      <c r="Q604" s="18"/>
      <c r="R604" s="18"/>
      <c r="S604" s="18"/>
      <c r="T604" s="23">
        <v>29246395</v>
      </c>
    </row>
    <row r="605" spans="1:20" x14ac:dyDescent="0.25">
      <c r="A605" s="17" t="s">
        <v>3595</v>
      </c>
      <c r="B605" s="17" t="s">
        <v>3596</v>
      </c>
      <c r="C605" s="17" t="s">
        <v>3597</v>
      </c>
      <c r="D605" s="18" t="s">
        <v>26</v>
      </c>
      <c r="E605" s="18">
        <f>VLOOKUP(M605,Revistas!$B$2:$H$63996,2,FALSE)</f>
        <v>13.081</v>
      </c>
      <c r="F605" s="18" t="str">
        <f>VLOOKUP(M605,Revistas!$B$2:$H$63996,3,FALSE)</f>
        <v>Q1</v>
      </c>
      <c r="G605" s="18" t="str">
        <f>VLOOKUP(M605,Revistas!$B$2:$H$63996,4,FALSE)</f>
        <v>IMMUNOLOGY</v>
      </c>
      <c r="H605" s="18" t="str">
        <f>VLOOKUP(M605,Revistas!$B$2:$H$63996,5,FALSE)</f>
        <v>6/150</v>
      </c>
      <c r="I605" s="18" t="str">
        <f>VLOOKUP(M605,Revistas!$B$2:$H$63996,6,FALSE)</f>
        <v>SI</v>
      </c>
      <c r="J605" s="18" t="s">
        <v>3598</v>
      </c>
      <c r="K605" s="18"/>
      <c r="L605" s="18">
        <v>0</v>
      </c>
      <c r="M605" s="18" t="s">
        <v>3599</v>
      </c>
      <c r="N605" s="18" t="s">
        <v>62</v>
      </c>
      <c r="O605" s="18">
        <v>2017</v>
      </c>
      <c r="P605" s="18">
        <v>139</v>
      </c>
      <c r="Q605" s="18">
        <v>2</v>
      </c>
      <c r="R605" s="18" t="s">
        <v>3600</v>
      </c>
      <c r="S605" s="18" t="s">
        <v>3600</v>
      </c>
    </row>
    <row r="606" spans="1:20" x14ac:dyDescent="0.25">
      <c r="A606" s="17" t="s">
        <v>149</v>
      </c>
      <c r="B606" s="17" t="s">
        <v>150</v>
      </c>
      <c r="C606" s="17" t="s">
        <v>151</v>
      </c>
      <c r="D606" s="18" t="s">
        <v>26</v>
      </c>
      <c r="E606" s="18">
        <f>VLOOKUP(M606,Revistas!$B$2:$H$63996,2,FALSE)</f>
        <v>2.3610000000000002</v>
      </c>
      <c r="F606" s="18" t="str">
        <f>VLOOKUP(M606,Revistas!$B$2:$H$63996,3,FALSE)</f>
        <v>Q3</v>
      </c>
      <c r="G606" s="18" t="str">
        <f>VLOOKUP(M606,Revistas!$B$2:$H$63996,4,FALSE)</f>
        <v>CLINICAL NEUROLOGY - SCIE;</v>
      </c>
      <c r="H606" s="18" t="str">
        <f>VLOOKUP(M606,Revistas!$B$2:$H$63996,5,FALSE)</f>
        <v>103/194</v>
      </c>
      <c r="I606" s="18" t="str">
        <f>VLOOKUP(M606,Revistas!$B$2:$H$63996,6,FALSE)</f>
        <v>NO</v>
      </c>
      <c r="J606" s="18" t="s">
        <v>152</v>
      </c>
      <c r="K606" s="18"/>
      <c r="L606" s="18">
        <v>0</v>
      </c>
      <c r="M606" s="18" t="s">
        <v>153</v>
      </c>
      <c r="N606" s="18" t="s">
        <v>154</v>
      </c>
      <c r="O606" s="18">
        <v>2017</v>
      </c>
      <c r="P606" s="18">
        <v>22</v>
      </c>
      <c r="Q606" s="18">
        <v>3</v>
      </c>
      <c r="R606" s="18">
        <v>335</v>
      </c>
      <c r="S606" s="18">
        <v>336</v>
      </c>
    </row>
    <row r="607" spans="1:20" x14ac:dyDescent="0.25">
      <c r="A607" s="17" t="s">
        <v>4683</v>
      </c>
      <c r="B607" s="17" t="s">
        <v>4684</v>
      </c>
      <c r="C607" s="17" t="s">
        <v>3847</v>
      </c>
      <c r="D607" s="18" t="s">
        <v>26</v>
      </c>
      <c r="E607" s="18">
        <f>VLOOKUP(M607,Revistas!$B$2:$H$63996,2,FALSE)</f>
        <v>11.855</v>
      </c>
      <c r="F607" s="18" t="str">
        <f>VLOOKUP(M607,Revistas!$B$2:$H$63996,3,FALSE)</f>
        <v>Q1</v>
      </c>
      <c r="G607" s="18" t="str">
        <f>VLOOKUP(M607,Revistas!$B$2:$H$63996,4,FALSE)</f>
        <v>ONCOLOGY</v>
      </c>
      <c r="H607" s="18" t="str">
        <f>VLOOKUP(M607,Revistas!$B$2:$H$63996,5,FALSE)</f>
        <v>10/217</v>
      </c>
      <c r="I607" s="18" t="str">
        <f>VLOOKUP(M607,Revistas!$B$2:$H$63996,6,FALSE)</f>
        <v>SI</v>
      </c>
      <c r="J607" s="18" t="s">
        <v>4685</v>
      </c>
      <c r="K607" s="18"/>
      <c r="L607" s="18">
        <v>0</v>
      </c>
      <c r="M607" s="18" t="s">
        <v>3849</v>
      </c>
      <c r="N607" s="18" t="s">
        <v>154</v>
      </c>
      <c r="O607" s="18">
        <v>2017</v>
      </c>
      <c r="P607" s="18">
        <v>28</v>
      </c>
      <c r="Q607" s="18"/>
      <c r="R607" s="18"/>
      <c r="S607" s="18"/>
    </row>
    <row r="608" spans="1:20" x14ac:dyDescent="0.25">
      <c r="A608" s="17" t="s">
        <v>1418</v>
      </c>
      <c r="B608" s="17" t="s">
        <v>1419</v>
      </c>
      <c r="C608" s="17" t="s">
        <v>1376</v>
      </c>
      <c r="D608" s="18" t="s">
        <v>10</v>
      </c>
      <c r="E608" s="18">
        <f>VLOOKUP(M608,Revistas!$B$2:$H$63996,2,FALSE)</f>
        <v>8.2159999999999993</v>
      </c>
      <c r="F608" s="18" t="str">
        <f>VLOOKUP(M608,Revistas!$B$2:$H$63996,3,FALSE)</f>
        <v>Q1</v>
      </c>
      <c r="G608" s="18" t="str">
        <f>VLOOKUP(M608,Revistas!$B$2:$H$63996,4,FALSE)</f>
        <v>IMMUNOLOGY - SCIE;</v>
      </c>
      <c r="H608" s="18" t="str">
        <f>VLOOKUP(M608,Revistas!$B$2:$H$63996,5,FALSE)</f>
        <v>15/150</v>
      </c>
      <c r="I608" s="18" t="str">
        <f>VLOOKUP(M608,Revistas!$B$2:$H$63996,6,FALSE)</f>
        <v>SI</v>
      </c>
      <c r="J608" s="18" t="s">
        <v>1420</v>
      </c>
      <c r="K608" s="18" t="s">
        <v>1421</v>
      </c>
      <c r="L608" s="18">
        <v>0</v>
      </c>
      <c r="M608" s="18" t="s">
        <v>1379</v>
      </c>
      <c r="N608" s="28">
        <v>42248</v>
      </c>
      <c r="O608" s="18">
        <v>2017</v>
      </c>
      <c r="P608" s="18">
        <v>65</v>
      </c>
      <c r="Q608" s="18">
        <v>6</v>
      </c>
      <c r="R608" s="18">
        <v>1012</v>
      </c>
      <c r="S608" s="18">
        <v>1019</v>
      </c>
      <c r="T608" s="23">
        <v>28903510</v>
      </c>
    </row>
    <row r="609" spans="1:48" x14ac:dyDescent="0.25">
      <c r="A609" s="17" t="s">
        <v>4928</v>
      </c>
      <c r="B609" s="17" t="s">
        <v>4929</v>
      </c>
      <c r="C609" s="17" t="s">
        <v>1171</v>
      </c>
      <c r="D609" s="18" t="s">
        <v>26</v>
      </c>
      <c r="E609" s="18">
        <f>VLOOKUP(M609,Revistas!$B$2:$H$63996,2,FALSE)</f>
        <v>7.702</v>
      </c>
      <c r="F609" s="18" t="str">
        <f>VLOOKUP(M609,Revistas!$B$2:$H$63996,3,FALSE)</f>
        <v>Q1</v>
      </c>
      <c r="G609" s="18" t="str">
        <f>VLOOKUP(M609,Revistas!$B$2:$H$63996,4,FALSE)</f>
        <v>HEMATOLOGY - SCIE</v>
      </c>
      <c r="H609" s="18" t="str">
        <f>VLOOKUP(M609,Revistas!$B$2:$H$63996,5,FALSE)</f>
        <v>4 de 70</v>
      </c>
      <c r="I609" s="18" t="str">
        <f>VLOOKUP(M609,Revistas!$B$2:$H$63996,6,FALSE)</f>
        <v>SI</v>
      </c>
      <c r="J609" s="18" t="s">
        <v>4930</v>
      </c>
      <c r="K609" s="18"/>
      <c r="L609" s="18">
        <v>0</v>
      </c>
      <c r="M609" s="18" t="s">
        <v>1174</v>
      </c>
      <c r="N609" s="28">
        <v>46174</v>
      </c>
      <c r="O609" s="18">
        <v>2017</v>
      </c>
      <c r="P609" s="18">
        <v>102</v>
      </c>
      <c r="Q609" s="18"/>
      <c r="R609" s="18">
        <v>173</v>
      </c>
      <c r="S609" s="18">
        <v>174</v>
      </c>
    </row>
    <row r="610" spans="1:48" x14ac:dyDescent="0.25">
      <c r="A610" s="17" t="s">
        <v>2964</v>
      </c>
      <c r="B610" s="17" t="s">
        <v>2965</v>
      </c>
      <c r="C610" s="17" t="s">
        <v>181</v>
      </c>
      <c r="D610" s="18" t="s">
        <v>10</v>
      </c>
      <c r="E610" s="18">
        <f>VLOOKUP(M610,Revistas!$B$2:$H$63996,2,FALSE)</f>
        <v>4.2590000000000003</v>
      </c>
      <c r="F610" s="18" t="str">
        <f>VLOOKUP(M610,Revistas!$B$2:$H$63996,3,FALSE)</f>
        <v>Q1</v>
      </c>
      <c r="G610" s="18" t="str">
        <f>VLOOKUP(M610,Revistas!$B$2:$H$63996,4,FALSE)</f>
        <v>MULTIDISCIPLINARY SCIENCES</v>
      </c>
      <c r="H610" s="18" t="str">
        <f>VLOOKUP(M610,Revistas!$B$2:$H$63996,5,FALSE)</f>
        <v>10 DE 64</v>
      </c>
      <c r="I610" s="18" t="str">
        <f>VLOOKUP(M610,Revistas!$B$2:$H$63996,6,FALSE)</f>
        <v>NO</v>
      </c>
      <c r="J610" s="18" t="s">
        <v>2966</v>
      </c>
      <c r="K610" s="18" t="s">
        <v>2967</v>
      </c>
      <c r="L610" s="18">
        <v>0</v>
      </c>
      <c r="M610" s="18" t="s">
        <v>184</v>
      </c>
      <c r="N610" s="18" t="s">
        <v>943</v>
      </c>
      <c r="O610" s="18">
        <v>2017</v>
      </c>
      <c r="P610" s="18">
        <v>7</v>
      </c>
      <c r="Q610" s="18"/>
      <c r="R610" s="18"/>
      <c r="S610" s="18">
        <v>16915</v>
      </c>
      <c r="T610" s="23">
        <v>29208969</v>
      </c>
    </row>
    <row r="611" spans="1:48" x14ac:dyDescent="0.25">
      <c r="A611" s="17" t="s">
        <v>4784</v>
      </c>
      <c r="B611" s="17" t="s">
        <v>4783</v>
      </c>
      <c r="C611" s="17" t="s">
        <v>4785</v>
      </c>
      <c r="D611" s="18" t="s">
        <v>210</v>
      </c>
      <c r="E611" s="18" t="str">
        <f>VLOOKUP(M611,Revistas!$B$2:$H$63996,2,FALSE)</f>
        <v>NO TIENE</v>
      </c>
      <c r="F611" s="18" t="str">
        <f>VLOOKUP(M611,Revistas!$B$2:$H$63996,3,FALSE)</f>
        <v>NO TIENE</v>
      </c>
      <c r="G611" s="18" t="str">
        <f>VLOOKUP(M611,Revistas!$B$2:$H$63996,4,FALSE)</f>
        <v>NO TIENE</v>
      </c>
      <c r="H611" s="18" t="str">
        <f>VLOOKUP(M611,Revistas!$B$2:$H$63996,5,FALSE)</f>
        <v>NO TIENE</v>
      </c>
      <c r="I611" s="18" t="str">
        <f>VLOOKUP(M611,Revistas!$B$2:$H$63996,6,FALSE)</f>
        <v>NO</v>
      </c>
      <c r="J611" s="18" t="s">
        <v>4786</v>
      </c>
      <c r="K611" s="18"/>
      <c r="L611" s="18" t="s">
        <v>586</v>
      </c>
      <c r="M611" s="18" t="s">
        <v>4787</v>
      </c>
      <c r="N611" s="18">
        <v>2017</v>
      </c>
      <c r="O611" s="18">
        <v>2017</v>
      </c>
      <c r="P611" s="18">
        <v>5</v>
      </c>
      <c r="Q611" s="18"/>
      <c r="R611" s="18">
        <v>56</v>
      </c>
      <c r="S611" s="18">
        <v>56</v>
      </c>
      <c r="T611" s="23">
        <v>28603711</v>
      </c>
      <c r="AV611" s="25"/>
    </row>
    <row r="612" spans="1:48" x14ac:dyDescent="0.25">
      <c r="A612" s="17" t="s">
        <v>4694</v>
      </c>
      <c r="B612" s="17" t="s">
        <v>4695</v>
      </c>
      <c r="C612" s="17" t="s">
        <v>4696</v>
      </c>
      <c r="D612" s="18" t="s">
        <v>210</v>
      </c>
      <c r="E612" s="18">
        <f>VLOOKUP(M612,Revistas!$B$2:$H$63996,2,FALSE)</f>
        <v>4.7939999999999996</v>
      </c>
      <c r="F612" s="18" t="str">
        <f>VLOOKUP(M612,Revistas!$B$2:$H$63996,3,FALSE)</f>
        <v>Q1</v>
      </c>
      <c r="G612" s="18" t="str">
        <f>VLOOKUP(M612,Revistas!$B$2:$H$63996,4,FALSE)</f>
        <v>DENTISTRY, ORAL SURGERY &amp; MEDICINE - SCIE;</v>
      </c>
      <c r="H612" s="18" t="str">
        <f>VLOOKUP(M612,Revistas!$B$2:$H$63996,5,FALSE)</f>
        <v>1 DE 90</v>
      </c>
      <c r="I612" s="18" t="str">
        <f>VLOOKUP(M612,Revistas!$B$2:$H$63996,6,FALSE)</f>
        <v>SI</v>
      </c>
      <c r="J612" s="18" t="s">
        <v>4697</v>
      </c>
      <c r="K612" s="18" t="s">
        <v>4698</v>
      </c>
      <c r="L612" s="18">
        <v>0</v>
      </c>
      <c r="M612" s="18" t="s">
        <v>4699</v>
      </c>
      <c r="N612" s="18" t="s">
        <v>29</v>
      </c>
      <c r="O612" s="18">
        <v>2017</v>
      </c>
      <c r="P612" s="18">
        <v>70</v>
      </c>
      <c r="Q612" s="18"/>
      <c r="R612" s="18">
        <v>58</v>
      </c>
      <c r="S612" s="18">
        <v>64</v>
      </c>
      <c r="T612" s="23">
        <v>28427761</v>
      </c>
    </row>
    <row r="613" spans="1:48" x14ac:dyDescent="0.25">
      <c r="A613" s="17" t="s">
        <v>2290</v>
      </c>
      <c r="B613" s="17" t="s">
        <v>2289</v>
      </c>
      <c r="C613" s="17" t="s">
        <v>2291</v>
      </c>
      <c r="D613" s="18" t="s">
        <v>10</v>
      </c>
      <c r="E613" s="18">
        <f>VLOOKUP(M613,Revistas!$B$2:$H$63996,2,FALSE)</f>
        <v>2.6240000000000001</v>
      </c>
      <c r="F613" s="18" t="str">
        <f>VLOOKUP(M613,Revistas!$B$2:$H$63996,3,FALSE)</f>
        <v>Q3</v>
      </c>
      <c r="G613" s="18" t="str">
        <f>VLOOKUP(M613,Revistas!$B$2:$H$63996,4,FALSE)</f>
        <v>RHEUMATOLOGY - SCIE</v>
      </c>
      <c r="H613" s="18" t="str">
        <f>VLOOKUP(M613,Revistas!$B$2:$H$63996,5,FALSE)</f>
        <v>17 DE 30</v>
      </c>
      <c r="I613" s="18" t="str">
        <f>VLOOKUP(M613,Revistas!$B$2:$H$63996,6,FALSE)</f>
        <v>NO</v>
      </c>
      <c r="J613" s="18" t="s">
        <v>2293</v>
      </c>
      <c r="K613" s="18"/>
      <c r="L613" s="18" t="s">
        <v>586</v>
      </c>
      <c r="M613" s="18" t="s">
        <v>2294</v>
      </c>
      <c r="N613" s="18" t="s">
        <v>2292</v>
      </c>
      <c r="O613" s="18">
        <v>2017</v>
      </c>
      <c r="P613" s="18"/>
      <c r="Q613" s="18"/>
      <c r="R613" s="18"/>
      <c r="S613" s="18"/>
      <c r="T613" s="23">
        <v>28593703</v>
      </c>
      <c r="AR613" s="25"/>
    </row>
    <row r="614" spans="1:48" x14ac:dyDescent="0.25">
      <c r="A614" s="17" t="s">
        <v>4184</v>
      </c>
      <c r="B614" s="17" t="s">
        <v>4185</v>
      </c>
      <c r="C614" s="17" t="s">
        <v>3847</v>
      </c>
      <c r="D614" s="18" t="s">
        <v>26</v>
      </c>
      <c r="E614" s="18">
        <f>VLOOKUP(M614,Revistas!$B$2:$H$63996,2,FALSE)</f>
        <v>11.855</v>
      </c>
      <c r="F614" s="18" t="str">
        <f>VLOOKUP(M614,Revistas!$B$2:$H$63996,3,FALSE)</f>
        <v>Q1</v>
      </c>
      <c r="G614" s="18" t="str">
        <f>VLOOKUP(M614,Revistas!$B$2:$H$63996,4,FALSE)</f>
        <v>ONCOLOGY</v>
      </c>
      <c r="H614" s="18" t="str">
        <f>VLOOKUP(M614,Revistas!$B$2:$H$63996,5,FALSE)</f>
        <v>10/217</v>
      </c>
      <c r="I614" s="18" t="str">
        <f>VLOOKUP(M614,Revistas!$B$2:$H$63996,6,FALSE)</f>
        <v>SI</v>
      </c>
      <c r="J614" s="18" t="s">
        <v>4186</v>
      </c>
      <c r="K614" s="18"/>
      <c r="L614" s="18">
        <v>0</v>
      </c>
      <c r="M614" s="18" t="s">
        <v>3849</v>
      </c>
      <c r="N614" s="18" t="s">
        <v>154</v>
      </c>
      <c r="O614" s="18">
        <v>2017</v>
      </c>
      <c r="P614" s="18">
        <v>28</v>
      </c>
      <c r="Q614" s="18"/>
      <c r="R614" s="18"/>
      <c r="S614" s="18"/>
    </row>
    <row r="615" spans="1:48" x14ac:dyDescent="0.25">
      <c r="A615" s="17" t="s">
        <v>1414</v>
      </c>
      <c r="B615" s="17" t="s">
        <v>1415</v>
      </c>
      <c r="C615" s="17" t="s">
        <v>947</v>
      </c>
      <c r="D615" s="18" t="s">
        <v>10</v>
      </c>
      <c r="E615" s="18">
        <f>VLOOKUP(M615,Revistas!$B$2:$H$63996,2,FALSE)</f>
        <v>47.831000000000003</v>
      </c>
      <c r="F615" s="18" t="str">
        <f>VLOOKUP(M615,Revistas!$B$2:$H$63996,3,FALSE)</f>
        <v>Q1</v>
      </c>
      <c r="G615" s="18" t="str">
        <f>VLOOKUP(M615,Revistas!$B$2:$H$63996,4,FALSE)</f>
        <v>MEDICINA, GENERAL &amp; INTERNAL</v>
      </c>
      <c r="H615" s="18" t="str">
        <f>VLOOKUP(M615,Revistas!$B$2:$H$63996,5,FALSE)</f>
        <v>2/154</v>
      </c>
      <c r="I615" s="18" t="str">
        <f>VLOOKUP(M615,Revistas!$B$2:$H$63996,6,FALSE)</f>
        <v>SI</v>
      </c>
      <c r="J615" s="18" t="s">
        <v>1416</v>
      </c>
      <c r="K615" s="18" t="s">
        <v>1417</v>
      </c>
      <c r="L615" s="18">
        <v>2</v>
      </c>
      <c r="M615" s="18" t="s">
        <v>950</v>
      </c>
      <c r="N615" s="28">
        <v>45170</v>
      </c>
      <c r="O615" s="18">
        <v>2017</v>
      </c>
      <c r="P615" s="18">
        <v>390</v>
      </c>
      <c r="Q615" s="18">
        <v>10101</v>
      </c>
      <c r="R615" s="18">
        <v>1499</v>
      </c>
      <c r="S615" s="18">
        <v>1510</v>
      </c>
      <c r="T615" s="23">
        <v>28750935</v>
      </c>
    </row>
    <row r="616" spans="1:48" x14ac:dyDescent="0.25">
      <c r="A616" s="17" t="s">
        <v>3462</v>
      </c>
      <c r="B616" s="17" t="s">
        <v>3463</v>
      </c>
      <c r="C616" s="17" t="s">
        <v>2326</v>
      </c>
      <c r="D616" s="18" t="s">
        <v>26</v>
      </c>
      <c r="E616" s="18">
        <f>VLOOKUP(M616,Revistas!$B$2:$H$63996,2,FALSE)</f>
        <v>7.3609999999999998</v>
      </c>
      <c r="F616" s="18" t="str">
        <f>VLOOKUP(M616,Revistas!$B$2:$H$63996,3,FALSE)</f>
        <v>Q1</v>
      </c>
      <c r="G616" s="18" t="str">
        <f>VLOOKUP(M616,Revistas!$B$2:$H$63996,4,FALSE)</f>
        <v>ALLERGY - SCIE;</v>
      </c>
      <c r="H616" s="18" t="str">
        <f>VLOOKUP(M616,Revistas!$B$2:$H$63996,5,FALSE)</f>
        <v>2 DE 26</v>
      </c>
      <c r="I616" s="18" t="str">
        <f>VLOOKUP(M616,Revistas!$B$2:$H$63996,6,FALSE)</f>
        <v>SI</v>
      </c>
      <c r="J616" s="18" t="s">
        <v>3464</v>
      </c>
      <c r="K616" s="18"/>
      <c r="L616" s="18">
        <v>0</v>
      </c>
      <c r="M616" s="18" t="s">
        <v>2328</v>
      </c>
      <c r="N616" s="18" t="s">
        <v>199</v>
      </c>
      <c r="O616" s="18">
        <v>2017</v>
      </c>
      <c r="P616" s="18">
        <v>72</v>
      </c>
      <c r="Q616" s="18"/>
      <c r="R616" s="18">
        <v>494</v>
      </c>
      <c r="S616" s="18">
        <v>494</v>
      </c>
    </row>
    <row r="617" spans="1:48" x14ac:dyDescent="0.25">
      <c r="A617" s="17" t="s">
        <v>1888</v>
      </c>
      <c r="B617" s="17" t="s">
        <v>1889</v>
      </c>
      <c r="C617" s="17" t="s">
        <v>1660</v>
      </c>
      <c r="D617" s="18" t="s">
        <v>10</v>
      </c>
      <c r="E617" s="18">
        <f>VLOOKUP(M617,Revistas!$B$2:$H$63996,2,FALSE)</f>
        <v>12.811</v>
      </c>
      <c r="F617" s="18" t="str">
        <f>VLOOKUP(M617,Revistas!$B$2:$H$63996,3,FALSE)</f>
        <v>Q1</v>
      </c>
      <c r="G617" s="18" t="str">
        <f>VLOOKUP(M617,Revistas!$B$2:$H$63996,4,FALSE)</f>
        <v>RHEUMATOLOGY - SCIE</v>
      </c>
      <c r="H617" s="18" t="str">
        <f>VLOOKUP(M617,Revistas!$B$2:$H$63996,5,FALSE)</f>
        <v>1 DE 30</v>
      </c>
      <c r="I617" s="18" t="str">
        <f>VLOOKUP(M617,Revistas!$B$2:$H$63996,6,FALSE)</f>
        <v>SI</v>
      </c>
      <c r="J617" s="18" t="s">
        <v>1890</v>
      </c>
      <c r="K617" s="18" t="s">
        <v>1891</v>
      </c>
      <c r="L617" s="18">
        <v>5</v>
      </c>
      <c r="M617" s="18" t="s">
        <v>1663</v>
      </c>
      <c r="N617" s="18" t="s">
        <v>344</v>
      </c>
      <c r="O617" s="18">
        <v>2017</v>
      </c>
      <c r="P617" s="18">
        <v>76</v>
      </c>
      <c r="Q617" s="18">
        <v>1</v>
      </c>
      <c r="R617" s="18">
        <v>286</v>
      </c>
      <c r="S617" s="18">
        <v>294</v>
      </c>
      <c r="T617" s="23">
        <v>27193031</v>
      </c>
    </row>
    <row r="618" spans="1:48" x14ac:dyDescent="0.25">
      <c r="A618" s="17" t="s">
        <v>4308</v>
      </c>
      <c r="B618" s="17" t="s">
        <v>4309</v>
      </c>
      <c r="C618" s="17" t="s">
        <v>4310</v>
      </c>
      <c r="D618" s="18" t="s">
        <v>10</v>
      </c>
      <c r="E618" s="18">
        <f>VLOOKUP(M618,Revistas!$B$2:$H$63996,2,FALSE)</f>
        <v>2.262</v>
      </c>
      <c r="F618" s="18" t="str">
        <f>VLOOKUP(M618,Revistas!$B$2:$H$63996,3,FALSE)</f>
        <v>Q3</v>
      </c>
      <c r="G618" s="18" t="str">
        <f>VLOOKUP(M618,Revistas!$B$2:$H$63996,4,FALSE)</f>
        <v>ONCOLOGY - SCIE</v>
      </c>
      <c r="H618" s="18" t="str">
        <f>VLOOKUP(M618,Revistas!$B$2:$H$63996,5,FALSE)</f>
        <v>148/217</v>
      </c>
      <c r="I618" s="18" t="str">
        <f>VLOOKUP(M618,Revistas!$B$2:$H$63996,6,FALSE)</f>
        <v>NO</v>
      </c>
      <c r="J618" s="18" t="s">
        <v>4311</v>
      </c>
      <c r="K618" s="18" t="s">
        <v>4312</v>
      </c>
      <c r="L618" s="18">
        <v>0</v>
      </c>
      <c r="M618" s="18" t="s">
        <v>4313</v>
      </c>
      <c r="N618" s="18"/>
      <c r="O618" s="18">
        <v>2017</v>
      </c>
      <c r="P618" s="18">
        <v>92</v>
      </c>
      <c r="Q618" s="18">
        <v>2</v>
      </c>
      <c r="R618" s="18">
        <v>68</v>
      </c>
      <c r="S618" s="18">
        <v>74</v>
      </c>
      <c r="T618" s="23">
        <v>27855387</v>
      </c>
    </row>
    <row r="619" spans="1:48" x14ac:dyDescent="0.25">
      <c r="A619" s="17" t="s">
        <v>2511</v>
      </c>
      <c r="B619" s="17" t="s">
        <v>2516</v>
      </c>
      <c r="C619" s="17" t="s">
        <v>2512</v>
      </c>
      <c r="D619" s="18" t="s">
        <v>7253</v>
      </c>
      <c r="E619" s="18">
        <f>VLOOKUP(M619,Revistas!$B$2:$H$63996,2,FALSE)</f>
        <v>1.1399999999999999</v>
      </c>
      <c r="F619" s="18" t="str">
        <f>VLOOKUP(M619,Revistas!$B$2:$H$63996,3,FALSE)</f>
        <v>Q3</v>
      </c>
      <c r="G619" s="18" t="str">
        <f>VLOOKUP(M619,Revistas!$B$2:$H$63996,4,FALSE)</f>
        <v>PEDIATRICS - SCIE</v>
      </c>
      <c r="H619" s="18" t="str">
        <f>VLOOKUP(M619,Revistas!$B$2:$H$63996,5,FALSE)</f>
        <v>88/121/</v>
      </c>
      <c r="I619" s="18" t="str">
        <f>VLOOKUP(M619,Revistas!$B$2:$H$63996,6,FALSE)</f>
        <v>NO</v>
      </c>
      <c r="J619" s="18" t="s">
        <v>2514</v>
      </c>
      <c r="K619" s="18"/>
      <c r="L619" s="18" t="s">
        <v>586</v>
      </c>
      <c r="M619" s="18" t="s">
        <v>2515</v>
      </c>
      <c r="N619" s="18" t="s">
        <v>2513</v>
      </c>
      <c r="O619" s="18">
        <v>2017</v>
      </c>
      <c r="P619" s="18"/>
      <c r="Q619" s="18"/>
      <c r="R619" s="18"/>
      <c r="S619" s="18"/>
      <c r="T619" s="23">
        <v>28365283</v>
      </c>
      <c r="AV619" s="25"/>
    </row>
    <row r="620" spans="1:48" x14ac:dyDescent="0.25">
      <c r="A620" s="17" t="s">
        <v>4630</v>
      </c>
      <c r="B620" s="17" t="s">
        <v>4631</v>
      </c>
      <c r="C620" s="17" t="s">
        <v>4632</v>
      </c>
      <c r="D620" s="18" t="s">
        <v>10</v>
      </c>
      <c r="E620" s="18">
        <f>VLOOKUP(M620,Revistas!$B$2:$H$63996,2,FALSE)</f>
        <v>4.9619999999999997</v>
      </c>
      <c r="F620" s="18" t="str">
        <f>VLOOKUP(M620,Revistas!$B$2:$H$63996,3,FALSE)</f>
        <v>Q1</v>
      </c>
      <c r="G620" s="18" t="str">
        <f>VLOOKUP(M620,Revistas!$B$2:$H$63996,4,FALSE)</f>
        <v>ONCOLOGY - SCIE</v>
      </c>
      <c r="H620" s="18" t="str">
        <f>VLOOKUP(M620,Revistas!$B$2:$H$63996,5,FALSE)</f>
        <v>51/217</v>
      </c>
      <c r="I620" s="18" t="str">
        <f>VLOOKUP(M620,Revistas!$B$2:$H$63996,6,FALSE)</f>
        <v>NO</v>
      </c>
      <c r="J620" s="18" t="s">
        <v>4633</v>
      </c>
      <c r="K620" s="18" t="s">
        <v>4634</v>
      </c>
      <c r="L620" s="18">
        <v>0</v>
      </c>
      <c r="M620" s="18" t="s">
        <v>4635</v>
      </c>
      <c r="N620" s="18" t="s">
        <v>94</v>
      </c>
      <c r="O620" s="18">
        <v>2017</v>
      </c>
      <c r="P620" s="18">
        <v>22</v>
      </c>
      <c r="Q620" s="18">
        <v>11</v>
      </c>
      <c r="R620" s="18">
        <v>1301</v>
      </c>
      <c r="S620" s="18">
        <v>1308</v>
      </c>
      <c r="T620" s="23">
        <v>28701571</v>
      </c>
    </row>
    <row r="621" spans="1:48" x14ac:dyDescent="0.25">
      <c r="A621" s="17" t="s">
        <v>1204</v>
      </c>
      <c r="B621" s="17" t="s">
        <v>1205</v>
      </c>
      <c r="C621" s="17" t="s">
        <v>1171</v>
      </c>
      <c r="D621" s="18" t="s">
        <v>26</v>
      </c>
      <c r="E621" s="18">
        <f>VLOOKUP(M621,Revistas!$B$2:$H$63996,2,FALSE)</f>
        <v>7.702</v>
      </c>
      <c r="F621" s="18" t="str">
        <f>VLOOKUP(M621,Revistas!$B$2:$H$63996,3,FALSE)</f>
        <v>Q1</v>
      </c>
      <c r="G621" s="18" t="str">
        <f>VLOOKUP(M621,Revistas!$B$2:$H$63996,4,FALSE)</f>
        <v>HEMATOLOGY - SCIE</v>
      </c>
      <c r="H621" s="18" t="str">
        <f>VLOOKUP(M621,Revistas!$B$2:$H$63996,5,FALSE)</f>
        <v>4 de 70</v>
      </c>
      <c r="I621" s="18" t="str">
        <f>VLOOKUP(M621,Revistas!$B$2:$H$63996,6,FALSE)</f>
        <v>SI</v>
      </c>
      <c r="J621" s="18" t="s">
        <v>1206</v>
      </c>
      <c r="K621" s="18"/>
      <c r="L621" s="18">
        <v>0</v>
      </c>
      <c r="M621" s="18" t="s">
        <v>1174</v>
      </c>
      <c r="N621" s="28">
        <v>46174</v>
      </c>
      <c r="O621" s="18">
        <v>2017</v>
      </c>
      <c r="P621" s="18">
        <v>102</v>
      </c>
      <c r="Q621" s="18"/>
      <c r="R621" s="18">
        <v>682</v>
      </c>
      <c r="S621" s="18">
        <v>682</v>
      </c>
    </row>
    <row r="622" spans="1:48" x14ac:dyDescent="0.25">
      <c r="A622" s="17" t="s">
        <v>4610</v>
      </c>
      <c r="B622" s="17" t="s">
        <v>4611</v>
      </c>
      <c r="C622" s="17" t="s">
        <v>3847</v>
      </c>
      <c r="D622" s="18" t="s">
        <v>10</v>
      </c>
      <c r="E622" s="18">
        <f>VLOOKUP(M622,Revistas!$B$2:$H$63996,2,FALSE)</f>
        <v>11.855</v>
      </c>
      <c r="F622" s="18" t="str">
        <f>VLOOKUP(M622,Revistas!$B$2:$H$63996,3,FALSE)</f>
        <v>Q1</v>
      </c>
      <c r="G622" s="18" t="str">
        <f>VLOOKUP(M622,Revistas!$B$2:$H$63996,4,FALSE)</f>
        <v>ONCOLOGY</v>
      </c>
      <c r="H622" s="18" t="str">
        <f>VLOOKUP(M622,Revistas!$B$2:$H$63996,5,FALSE)</f>
        <v>10/217</v>
      </c>
      <c r="I622" s="18" t="str">
        <f>VLOOKUP(M622,Revistas!$B$2:$H$63996,6,FALSE)</f>
        <v>SI</v>
      </c>
      <c r="J622" s="18" t="s">
        <v>4612</v>
      </c>
      <c r="K622" s="18" t="s">
        <v>4613</v>
      </c>
      <c r="L622" s="18">
        <v>1</v>
      </c>
      <c r="M622" s="18" t="s">
        <v>3849</v>
      </c>
      <c r="N622" s="18" t="s">
        <v>14</v>
      </c>
      <c r="O622" s="18">
        <v>2017</v>
      </c>
      <c r="P622" s="18">
        <v>28</v>
      </c>
      <c r="Q622" s="18">
        <v>12</v>
      </c>
      <c r="R622" s="18">
        <v>2994</v>
      </c>
      <c r="S622" s="18">
        <v>2999</v>
      </c>
      <c r="T622" s="23">
        <v>29045512</v>
      </c>
    </row>
    <row r="623" spans="1:48" x14ac:dyDescent="0.25">
      <c r="A623" s="17" t="s">
        <v>1279</v>
      </c>
      <c r="B623" s="17" t="s">
        <v>1280</v>
      </c>
      <c r="C623" s="17" t="s">
        <v>1281</v>
      </c>
      <c r="D623" s="18" t="s">
        <v>10</v>
      </c>
      <c r="E623" s="18">
        <f>VLOOKUP(M623,Revistas!$B$2:$H$63996,2,FALSE)</f>
        <v>2.6560000000000001</v>
      </c>
      <c r="F623" s="18" t="str">
        <f>VLOOKUP(M623,Revistas!$B$2:$H$63996,3,FALSE)</f>
        <v>Q2</v>
      </c>
      <c r="G623" s="18" t="str">
        <f>VLOOKUP(M623,Revistas!$B$2:$H$63996,4,FALSE)</f>
        <v>DEVELOPMENTAL BIOLOGY - SCIE;</v>
      </c>
      <c r="H623" s="18" t="str">
        <f>VLOOKUP(M623,Revistas!$B$2:$H$63996,5,FALSE)</f>
        <v>17/41</v>
      </c>
      <c r="I623" s="18" t="str">
        <f>VLOOKUP(M623,Revistas!$B$2:$H$63996,6,FALSE)</f>
        <v>NO</v>
      </c>
      <c r="J623" s="18" t="s">
        <v>1282</v>
      </c>
      <c r="K623" s="18" t="s">
        <v>1283</v>
      </c>
      <c r="L623" s="18">
        <v>1</v>
      </c>
      <c r="M623" s="18" t="s">
        <v>1284</v>
      </c>
      <c r="N623" s="18" t="s">
        <v>199</v>
      </c>
      <c r="O623" s="18">
        <v>2017</v>
      </c>
      <c r="P623" s="18">
        <v>29</v>
      </c>
      <c r="Q623" s="18">
        <v>9</v>
      </c>
      <c r="R623" s="18">
        <v>1803</v>
      </c>
      <c r="S623" s="18">
        <v>1812</v>
      </c>
      <c r="T623" s="23">
        <v>27755963</v>
      </c>
    </row>
    <row r="624" spans="1:48" x14ac:dyDescent="0.25">
      <c r="A624" s="17" t="s">
        <v>1271</v>
      </c>
      <c r="B624" s="17" t="s">
        <v>1272</v>
      </c>
      <c r="C624" s="17" t="s">
        <v>458</v>
      </c>
      <c r="D624" s="18" t="s">
        <v>10</v>
      </c>
      <c r="E624" s="18">
        <f>VLOOKUP(M624,Revistas!$B$2:$H$63996,2,FALSE)</f>
        <v>3.5819999999999999</v>
      </c>
      <c r="F624" s="18" t="str">
        <f>VLOOKUP(M624,Revistas!$B$2:$H$63996,3,FALSE)</f>
        <v>Q1</v>
      </c>
      <c r="G624" s="18" t="str">
        <f>VLOOKUP(M624,Revistas!$B$2:$H$63996,4,FALSE)</f>
        <v>PHARMACOLOGY &amp; PHARMACY - SCIE;</v>
      </c>
      <c r="H624" s="18" t="str">
        <f>VLOOKUP(M624,Revistas!$B$2:$H$63996,5,FALSE)</f>
        <v>58/257</v>
      </c>
      <c r="I624" s="18" t="str">
        <f>VLOOKUP(M624,Revistas!$B$2:$H$63996,6,FALSE)</f>
        <v>NO</v>
      </c>
      <c r="J624" s="18" t="s">
        <v>1273</v>
      </c>
      <c r="K624" s="18" t="s">
        <v>1274</v>
      </c>
      <c r="L624" s="18">
        <v>0</v>
      </c>
      <c r="M624" s="18" t="s">
        <v>461</v>
      </c>
      <c r="N624" s="28">
        <v>37135</v>
      </c>
      <c r="O624" s="18">
        <v>2017</v>
      </c>
      <c r="P624" s="18">
        <v>390</v>
      </c>
      <c r="Q624" s="18"/>
      <c r="R624" s="18">
        <v>10</v>
      </c>
      <c r="S624" s="18">
        <v>21</v>
      </c>
      <c r="T624" s="23">
        <v>28826906</v>
      </c>
    </row>
    <row r="625" spans="1:40" x14ac:dyDescent="0.25">
      <c r="A625" s="17" t="s">
        <v>1965</v>
      </c>
      <c r="B625" s="17" t="s">
        <v>1966</v>
      </c>
      <c r="C625" s="17" t="s">
        <v>1967</v>
      </c>
      <c r="D625" s="18" t="s">
        <v>10</v>
      </c>
      <c r="E625" s="18">
        <f>VLOOKUP(M625,Revistas!$B$2:$H$63996,2,FALSE)</f>
        <v>9.6189999999999998</v>
      </c>
      <c r="F625" s="18" t="str">
        <f>VLOOKUP(M625,Revistas!$B$2:$H$63996,3,FALSE)</f>
        <v>Q1</v>
      </c>
      <c r="G625" s="18" t="str">
        <f>VLOOKUP(M625,Revistas!$B$2:$H$63996,4,FALSE)</f>
        <v>ONCOLOGY</v>
      </c>
      <c r="H625" s="18" t="str">
        <f>VLOOKUP(M625,Revistas!$B$2:$H$63996,5,FALSE)</f>
        <v>12/217</v>
      </c>
      <c r="I625" s="18" t="str">
        <f>VLOOKUP(M625,Revistas!$B$2:$H$63996,6,FALSE)</f>
        <v>SI</v>
      </c>
      <c r="J625" s="18" t="s">
        <v>1968</v>
      </c>
      <c r="K625" s="18" t="s">
        <v>1969</v>
      </c>
      <c r="L625" s="18">
        <v>0</v>
      </c>
      <c r="M625" s="18" t="s">
        <v>1970</v>
      </c>
      <c r="N625" s="18" t="s">
        <v>608</v>
      </c>
      <c r="O625" s="18">
        <v>2017</v>
      </c>
      <c r="P625" s="18">
        <v>23</v>
      </c>
      <c r="Q625" s="18">
        <v>23</v>
      </c>
      <c r="R625" s="18">
        <v>7388</v>
      </c>
      <c r="S625" s="18">
        <v>7399</v>
      </c>
      <c r="T625" s="23">
        <v>28928159</v>
      </c>
    </row>
    <row r="626" spans="1:40" x14ac:dyDescent="0.25">
      <c r="A626" s="17" t="s">
        <v>42</v>
      </c>
      <c r="B626" s="17" t="s">
        <v>43</v>
      </c>
      <c r="C626" s="17" t="s">
        <v>32</v>
      </c>
      <c r="D626" s="18" t="s">
        <v>26</v>
      </c>
      <c r="E626" s="18">
        <f>VLOOKUP(M626,Revistas!$B$2:$H$63996,2,FALSE)</f>
        <v>3.1230000000000002</v>
      </c>
      <c r="F626" s="18" t="str">
        <f>VLOOKUP(M626,Revistas!$B$2:$H$63996,3,FALSE)</f>
        <v>Q2</v>
      </c>
      <c r="G626" s="18" t="str">
        <f>VLOOKUP(M626,Revistas!$B$2:$H$63996,4,FALSE)</f>
        <v>PSYCHIATRY - SCIE</v>
      </c>
      <c r="H626" s="18" t="str">
        <f>VLOOKUP(M626,Revistas!$B$2:$H$63996,5,FALSE)</f>
        <v>52/142</v>
      </c>
      <c r="I626" s="18" t="str">
        <f>VLOOKUP(M626,Revistas!$B$2:$H$63996,6,FALSE)</f>
        <v>NO</v>
      </c>
      <c r="J626" s="18" t="s">
        <v>44</v>
      </c>
      <c r="K626" s="18"/>
      <c r="L626" s="18">
        <v>0</v>
      </c>
      <c r="M626" s="18" t="s">
        <v>34</v>
      </c>
      <c r="N626" s="18" t="s">
        <v>35</v>
      </c>
      <c r="O626" s="18">
        <v>2017</v>
      </c>
      <c r="P626" s="18">
        <v>41</v>
      </c>
      <c r="Q626" s="18"/>
      <c r="R626" s="18" t="s">
        <v>45</v>
      </c>
      <c r="S626" s="18" t="s">
        <v>45</v>
      </c>
    </row>
    <row r="627" spans="1:40" x14ac:dyDescent="0.25">
      <c r="A627" s="17" t="s">
        <v>2876</v>
      </c>
      <c r="B627" s="17" t="s">
        <v>2904</v>
      </c>
      <c r="C627" s="17" t="s">
        <v>2764</v>
      </c>
      <c r="D627" s="18" t="s">
        <v>274</v>
      </c>
      <c r="E627" s="18">
        <f>VLOOKUP(M627,Revistas!$B$2:$H$63996,2,FALSE)</f>
        <v>13.204000000000001</v>
      </c>
      <c r="F627" s="18" t="str">
        <f>VLOOKUP(M627,Revistas!$B$2:$H$63996,3,FALSE)</f>
        <v>Q1</v>
      </c>
      <c r="G627" s="18" t="str">
        <f>VLOOKUP(M627,Revistas!$B$2:$H$63996,4,FALSE)</f>
        <v>CRITICAL CARE MEDICINE - SCIE;</v>
      </c>
      <c r="H627" s="18" t="str">
        <f>VLOOKUP(M627,Revistas!$B$2:$H$63996,5,FALSE)</f>
        <v>2 DE 33</v>
      </c>
      <c r="I627" s="18" t="str">
        <f>VLOOKUP(M627,Revistas!$B$2:$H$63996,6,FALSE)</f>
        <v>SI</v>
      </c>
      <c r="J627" s="18" t="s">
        <v>2905</v>
      </c>
      <c r="K627" s="18" t="s">
        <v>2906</v>
      </c>
      <c r="L627" s="18">
        <v>0</v>
      </c>
      <c r="M627" s="18" t="s">
        <v>2766</v>
      </c>
      <c r="N627" s="28">
        <v>36923</v>
      </c>
      <c r="O627" s="18">
        <v>2017</v>
      </c>
      <c r="P627" s="18">
        <v>195</v>
      </c>
      <c r="Q627" s="18">
        <v>3</v>
      </c>
      <c r="R627" s="18">
        <v>407</v>
      </c>
      <c r="S627" s="18">
        <v>408</v>
      </c>
      <c r="T627" s="23">
        <v>28145754</v>
      </c>
    </row>
    <row r="628" spans="1:40" x14ac:dyDescent="0.25">
      <c r="A628" s="17" t="s">
        <v>2876</v>
      </c>
      <c r="B628" s="17" t="s">
        <v>2877</v>
      </c>
      <c r="C628" s="17" t="s">
        <v>1441</v>
      </c>
      <c r="D628" s="18" t="s">
        <v>274</v>
      </c>
      <c r="E628" s="18">
        <f>VLOOKUP(M628,Revistas!$B$2:$H$63996,2,FALSE)</f>
        <v>72.406000000000006</v>
      </c>
      <c r="F628" s="18" t="str">
        <f>VLOOKUP(M628,Revistas!$B$2:$H$63996,3,FALSE)</f>
        <v>Q1</v>
      </c>
      <c r="G628" s="18" t="str">
        <f>VLOOKUP(M628,Revistas!$B$2:$H$63996,4,FALSE)</f>
        <v>MEDICINA, GENERAL &amp; INTERNAL</v>
      </c>
      <c r="H628" s="18" t="str">
        <f>VLOOKUP(M628,Revistas!$B$2:$H$63996,5,FALSE)</f>
        <v>1/154</v>
      </c>
      <c r="I628" s="18" t="str">
        <f>VLOOKUP(M628,Revistas!$B$2:$H$63996,6,FALSE)</f>
        <v>SI</v>
      </c>
      <c r="J628" s="18" t="s">
        <v>2878</v>
      </c>
      <c r="K628" s="18" t="s">
        <v>2879</v>
      </c>
      <c r="L628" s="18">
        <v>0</v>
      </c>
      <c r="M628" s="18" t="s">
        <v>1444</v>
      </c>
      <c r="N628" s="28">
        <v>44013</v>
      </c>
      <c r="O628" s="18">
        <v>2017</v>
      </c>
      <c r="P628" s="18">
        <v>377</v>
      </c>
      <c r="Q628" s="18">
        <v>3</v>
      </c>
      <c r="R628" s="18">
        <v>300</v>
      </c>
      <c r="S628" s="18">
        <v>300</v>
      </c>
      <c r="T628" s="23">
        <v>28727404</v>
      </c>
    </row>
    <row r="629" spans="1:40" x14ac:dyDescent="0.25">
      <c r="A629" s="17" t="s">
        <v>1786</v>
      </c>
      <c r="B629" s="17" t="s">
        <v>1787</v>
      </c>
      <c r="C629" s="17" t="s">
        <v>1660</v>
      </c>
      <c r="D629" s="18" t="s">
        <v>26</v>
      </c>
      <c r="E629" s="18">
        <f>VLOOKUP(M629,Revistas!$B$2:$H$63996,2,FALSE)</f>
        <v>12.811</v>
      </c>
      <c r="F629" s="18" t="str">
        <f>VLOOKUP(M629,Revistas!$B$2:$H$63996,3,FALSE)</f>
        <v>Q1</v>
      </c>
      <c r="G629" s="18" t="str">
        <f>VLOOKUP(M629,Revistas!$B$2:$H$63996,4,FALSE)</f>
        <v>RHEUMATOLOGY - SCIE</v>
      </c>
      <c r="H629" s="18" t="str">
        <f>VLOOKUP(M629,Revistas!$B$2:$H$63996,5,FALSE)</f>
        <v>1 DE 30</v>
      </c>
      <c r="I629" s="18" t="str">
        <f>VLOOKUP(M629,Revistas!$B$2:$H$63996,6,FALSE)</f>
        <v>SI</v>
      </c>
      <c r="J629" s="18" t="s">
        <v>1788</v>
      </c>
      <c r="K629" s="18"/>
      <c r="L629" s="18">
        <v>0</v>
      </c>
      <c r="M629" s="18" t="s">
        <v>1663</v>
      </c>
      <c r="N629" s="18" t="s">
        <v>226</v>
      </c>
      <c r="O629" s="18">
        <v>2017</v>
      </c>
      <c r="P629" s="18">
        <v>76</v>
      </c>
      <c r="Q629" s="18"/>
      <c r="R629" s="18">
        <v>456</v>
      </c>
      <c r="S629" s="18">
        <v>456</v>
      </c>
    </row>
    <row r="630" spans="1:40" x14ac:dyDescent="0.25">
      <c r="A630" s="17" t="s">
        <v>1813</v>
      </c>
      <c r="B630" s="17" t="s">
        <v>1814</v>
      </c>
      <c r="C630" s="17" t="s">
        <v>1660</v>
      </c>
      <c r="D630" s="18" t="s">
        <v>26</v>
      </c>
      <c r="E630" s="18">
        <f>VLOOKUP(M630,Revistas!$B$2:$H$63996,2,FALSE)</f>
        <v>12.811</v>
      </c>
      <c r="F630" s="18" t="str">
        <f>VLOOKUP(M630,Revistas!$B$2:$H$63996,3,FALSE)</f>
        <v>Q1</v>
      </c>
      <c r="G630" s="18" t="str">
        <f>VLOOKUP(M630,Revistas!$B$2:$H$63996,4,FALSE)</f>
        <v>RHEUMATOLOGY - SCIE</v>
      </c>
      <c r="H630" s="18" t="str">
        <f>VLOOKUP(M630,Revistas!$B$2:$H$63996,5,FALSE)</f>
        <v>1 DE 30</v>
      </c>
      <c r="I630" s="18" t="str">
        <f>VLOOKUP(M630,Revistas!$B$2:$H$63996,6,FALSE)</f>
        <v>SI</v>
      </c>
      <c r="J630" s="18" t="s">
        <v>1815</v>
      </c>
      <c r="K630" s="18"/>
      <c r="L630" s="18">
        <v>0</v>
      </c>
      <c r="M630" s="18" t="s">
        <v>1663</v>
      </c>
      <c r="N630" s="18" t="s">
        <v>226</v>
      </c>
      <c r="O630" s="18">
        <v>2017</v>
      </c>
      <c r="P630" s="18">
        <v>76</v>
      </c>
      <c r="Q630" s="18"/>
      <c r="R630" s="18">
        <v>1179</v>
      </c>
      <c r="S630" s="18">
        <v>1179</v>
      </c>
    </row>
    <row r="631" spans="1:40" x14ac:dyDescent="0.25">
      <c r="A631" s="17" t="s">
        <v>1925</v>
      </c>
      <c r="B631" s="17" t="s">
        <v>1924</v>
      </c>
      <c r="C631" s="17" t="s">
        <v>1926</v>
      </c>
      <c r="D631" s="18" t="s">
        <v>10</v>
      </c>
      <c r="E631" s="18">
        <f>VLOOKUP(M631,Revistas!$B$2:$H$63996,2,FALSE)</f>
        <v>2.6339999999999999</v>
      </c>
      <c r="F631" s="18" t="str">
        <f>VLOOKUP(M631,Revistas!$B$2:$H$63996,3,FALSE)</f>
        <v>Q3</v>
      </c>
      <c r="G631" s="18" t="str">
        <f>VLOOKUP(M631,Revistas!$B$2:$H$63996,4,FALSE)</f>
        <v>RHEUMATOLOGY - SCIE</v>
      </c>
      <c r="H631" s="18" t="str">
        <f>VLOOKUP(M631,Revistas!$B$2:$H$63996,5,FALSE)</f>
        <v>16 DE 30</v>
      </c>
      <c r="I631" s="18" t="str">
        <f>VLOOKUP(M631,Revistas!$B$2:$H$63996,6,FALSE)</f>
        <v>NO</v>
      </c>
      <c r="J631" s="18" t="s">
        <v>1928</v>
      </c>
      <c r="K631" s="18"/>
      <c r="L631" s="18" t="s">
        <v>586</v>
      </c>
      <c r="M631" s="18" t="s">
        <v>1736</v>
      </c>
      <c r="N631" s="18" t="s">
        <v>1927</v>
      </c>
      <c r="O631" s="18">
        <v>2017</v>
      </c>
      <c r="P631" s="18"/>
      <c r="Q631" s="18"/>
      <c r="R631" s="18"/>
      <c r="S631" s="18"/>
      <c r="T631" s="23">
        <v>28980904</v>
      </c>
      <c r="AN631" s="25"/>
    </row>
    <row r="632" spans="1:40" x14ac:dyDescent="0.25">
      <c r="A632" s="17" t="s">
        <v>1084</v>
      </c>
      <c r="B632" s="17" t="s">
        <v>1085</v>
      </c>
      <c r="C632" s="17" t="s">
        <v>1086</v>
      </c>
      <c r="D632" s="18" t="s">
        <v>10</v>
      </c>
      <c r="E632" s="18">
        <f>VLOOKUP(M632,Revistas!$B$2:$H$63996,2,FALSE)</f>
        <v>6.6859999999999999</v>
      </c>
      <c r="F632" s="18" t="str">
        <f>VLOOKUP(M632,Revistas!$B$2:$H$63996,3,FALSE)</f>
        <v>Q1</v>
      </c>
      <c r="G632" s="18" t="str">
        <f>VLOOKUP(M632,Revistas!$B$2:$H$63996,4,FALSE)</f>
        <v>MEDICINE, GENERAL &amp; INTERNAL - SCIE</v>
      </c>
      <c r="H632" s="18" t="str">
        <f>VLOOKUP(M632,Revistas!$B$2:$H$63996,5,FALSE)</f>
        <v>12/154</v>
      </c>
      <c r="I632" s="18" t="str">
        <f>VLOOKUP(M632,Revistas!$B$2:$H$63996,6,FALSE)</f>
        <v>SI</v>
      </c>
      <c r="J632" s="18" t="s">
        <v>1087</v>
      </c>
      <c r="K632" s="18" t="s">
        <v>1088</v>
      </c>
      <c r="L632" s="18">
        <v>0</v>
      </c>
      <c r="M632" s="18" t="s">
        <v>1089</v>
      </c>
      <c r="N632" s="18" t="s">
        <v>300</v>
      </c>
      <c r="O632" s="18">
        <v>2017</v>
      </c>
      <c r="P632" s="18">
        <v>92</v>
      </c>
      <c r="Q632" s="18">
        <v>3</v>
      </c>
      <c r="R632" s="18">
        <v>376</v>
      </c>
      <c r="S632" s="18">
        <v>382</v>
      </c>
      <c r="T632" s="23">
        <v>28160946</v>
      </c>
    </row>
    <row r="633" spans="1:40" x14ac:dyDescent="0.25">
      <c r="A633" s="17" t="s">
        <v>997</v>
      </c>
      <c r="B633" s="17" t="s">
        <v>998</v>
      </c>
      <c r="C633" s="17" t="s">
        <v>674</v>
      </c>
      <c r="D633" s="18" t="s">
        <v>274</v>
      </c>
      <c r="E633" s="18">
        <f>VLOOKUP(M633,Revistas!$B$2:$H$63996,2,FALSE)</f>
        <v>4.4850000000000003</v>
      </c>
      <c r="F633" s="18" t="str">
        <f>VLOOKUP(M633,Revistas!$B$2:$H$63996,3,FALSE)</f>
        <v>Q2</v>
      </c>
      <c r="G633" s="18" t="str">
        <f>VLOOKUP(M633,Revistas!$B$2:$H$63996,4,FALSE)</f>
        <v>CARDIAC &amp; CARDIOVASCULAR SYSTEM</v>
      </c>
      <c r="H633" s="18" t="str">
        <f>VLOOKUP(M633,Revistas!$B$2:$H$63996,5,FALSE)</f>
        <v>33/126</v>
      </c>
      <c r="I633" s="18" t="str">
        <f>VLOOKUP(M633,Revistas!$B$2:$H$63996,6,FALSE)</f>
        <v>NO</v>
      </c>
      <c r="J633" s="18" t="s">
        <v>999</v>
      </c>
      <c r="K633" s="18" t="s">
        <v>1000</v>
      </c>
      <c r="L633" s="18">
        <v>0</v>
      </c>
      <c r="M633" s="18" t="s">
        <v>677</v>
      </c>
      <c r="N633" s="18" t="s">
        <v>199</v>
      </c>
      <c r="O633" s="18">
        <v>2017</v>
      </c>
      <c r="P633" s="18">
        <v>70</v>
      </c>
      <c r="Q633" s="18">
        <v>8</v>
      </c>
      <c r="R633" s="18">
        <v>669</v>
      </c>
      <c r="S633" s="18">
        <v>670</v>
      </c>
      <c r="T633" s="23">
        <v>27789171</v>
      </c>
    </row>
    <row r="634" spans="1:40" x14ac:dyDescent="0.25">
      <c r="A634" s="17" t="s">
        <v>1153</v>
      </c>
      <c r="B634" s="17" t="s">
        <v>1152</v>
      </c>
      <c r="C634" s="17" t="s">
        <v>1373</v>
      </c>
      <c r="D634" s="18" t="s">
        <v>10</v>
      </c>
      <c r="E634" s="18">
        <f>VLOOKUP(M634,Revistas!$B$2:$H$63996,2,FALSE)</f>
        <v>5.9569999999999999</v>
      </c>
      <c r="F634" s="18" t="str">
        <f>VLOOKUP(M634,Revistas!$B$2:$H$63996,3,FALSE)</f>
        <v>Q1</v>
      </c>
      <c r="G634" s="18" t="str">
        <f>VLOOKUP(M634,Revistas!$B$2:$H$63996,4,FALSE)</f>
        <v>GERIATRICS &amp; GERONTOLOGY</v>
      </c>
      <c r="H634" s="18" t="str">
        <f>VLOOKUP(M634,Revistas!$B$2:$H$63996,5,FALSE)</f>
        <v>3 DE 49</v>
      </c>
      <c r="I634" s="18" t="str">
        <f>VLOOKUP(M634,Revistas!$B$2:$H$63996,6,FALSE)</f>
        <v>SI</v>
      </c>
      <c r="J634" s="18" t="s">
        <v>1155</v>
      </c>
      <c r="K634" s="18"/>
      <c r="L634" s="18" t="s">
        <v>587</v>
      </c>
      <c r="M634" s="18" t="s">
        <v>1156</v>
      </c>
      <c r="N634" s="18" t="s">
        <v>1154</v>
      </c>
      <c r="O634" s="18">
        <v>2017</v>
      </c>
      <c r="P634" s="18"/>
      <c r="Q634" s="18"/>
      <c r="R634" s="18"/>
      <c r="S634" s="18"/>
      <c r="T634" s="23">
        <v>28977342</v>
      </c>
    </row>
    <row r="635" spans="1:40" x14ac:dyDescent="0.25">
      <c r="A635" s="17" t="s">
        <v>5225</v>
      </c>
      <c r="B635" s="17" t="s">
        <v>5224</v>
      </c>
      <c r="C635" s="17" t="s">
        <v>5226</v>
      </c>
      <c r="D635" s="18" t="s">
        <v>10</v>
      </c>
      <c r="E635" s="18">
        <f>VLOOKUP(M635,Revistas!$B$2:$H$63996,2,FALSE)</f>
        <v>2.528</v>
      </c>
      <c r="F635" s="18" t="str">
        <f>VLOOKUP(M635,Revistas!$B$2:$H$63996,3,FALSE)</f>
        <v>Q2</v>
      </c>
      <c r="G635" s="18" t="str">
        <f>VLOOKUP(M635,Revistas!$B$2:$H$63996,4,FALSE)</f>
        <v>PSYCHIATRY - SCIE</v>
      </c>
      <c r="H635" s="18" t="str">
        <f>VLOOKUP(M635,Revistas!$B$2:$H$63996,5,FALSE)</f>
        <v>65/142</v>
      </c>
      <c r="I635" s="18" t="str">
        <f>VLOOKUP(M635,Revistas!$B$2:$H$63996,6,FALSE)</f>
        <v>NO</v>
      </c>
      <c r="J635" s="18" t="s">
        <v>5229</v>
      </c>
      <c r="K635" s="18"/>
      <c r="L635" s="18" t="s">
        <v>586</v>
      </c>
      <c r="M635" s="18" t="s">
        <v>5230</v>
      </c>
      <c r="N635" s="18" t="s">
        <v>5228</v>
      </c>
      <c r="O635" s="18">
        <v>2017</v>
      </c>
      <c r="P635" s="18">
        <v>260</v>
      </c>
      <c r="Q635" s="18"/>
      <c r="R635" s="18" t="s">
        <v>5227</v>
      </c>
      <c r="S635" s="18"/>
      <c r="T635" s="23">
        <v>29272729</v>
      </c>
    </row>
    <row r="636" spans="1:40" x14ac:dyDescent="0.25">
      <c r="A636" s="17" t="s">
        <v>4710</v>
      </c>
      <c r="B636" s="17" t="s">
        <v>4711</v>
      </c>
      <c r="C636" s="17" t="s">
        <v>2263</v>
      </c>
      <c r="D636" s="18" t="s">
        <v>26</v>
      </c>
      <c r="E636" s="18">
        <f>VLOOKUP(M636,Revistas!$B$2:$H$63996,2,FALSE)</f>
        <v>6.0289999999999999</v>
      </c>
      <c r="F636" s="18" t="str">
        <f>VLOOKUP(M636,Revistas!$B$2:$H$63996,3,FALSE)</f>
        <v>Q1</v>
      </c>
      <c r="G636" s="18" t="str">
        <f>VLOOKUP(M636,Revistas!$B$2:$H$63996,4,FALSE)</f>
        <v>ONCOLOGY - SCIE</v>
      </c>
      <c r="H636" s="18" t="str">
        <f>VLOOKUP(M636,Revistas!$B$2:$H$63996,5,FALSE)</f>
        <v>35/217</v>
      </c>
      <c r="I636" s="18" t="str">
        <f>VLOOKUP(M636,Revistas!$B$2:$H$63996,6,FALSE)</f>
        <v>NO</v>
      </c>
      <c r="J636" s="18" t="s">
        <v>4712</v>
      </c>
      <c r="K636" s="18"/>
      <c r="L636" s="18">
        <v>0</v>
      </c>
      <c r="M636" s="18" t="s">
        <v>2265</v>
      </c>
      <c r="N636" s="18" t="s">
        <v>62</v>
      </c>
      <c r="O636" s="18">
        <v>2017</v>
      </c>
      <c r="P636" s="18">
        <v>72</v>
      </c>
      <c r="Q636" s="18"/>
      <c r="R636" s="18" t="s">
        <v>4713</v>
      </c>
      <c r="S636" s="18" t="s">
        <v>4713</v>
      </c>
    </row>
    <row r="637" spans="1:40" x14ac:dyDescent="0.25">
      <c r="A637" s="17" t="s">
        <v>3658</v>
      </c>
      <c r="B637" s="17" t="s">
        <v>3659</v>
      </c>
      <c r="C637" s="17" t="s">
        <v>2304</v>
      </c>
      <c r="D637" s="18" t="s">
        <v>274</v>
      </c>
      <c r="E637" s="18">
        <f>VLOOKUP(M637,Revistas!$B$2:$H$63996,2,FALSE)</f>
        <v>0.97099999999999997</v>
      </c>
      <c r="F637" s="18" t="str">
        <f>VLOOKUP(M637,Revistas!$B$2:$H$63996,3,FALSE)</f>
        <v>Q3</v>
      </c>
      <c r="G637" s="18" t="str">
        <f>VLOOKUP(M637,Revistas!$B$2:$H$63996,4,FALSE)</f>
        <v>MEDICINE, GENERAL &amp; INTERNAL - SCIE</v>
      </c>
      <c r="H637" s="18" t="str">
        <f>VLOOKUP(M637,Revistas!$B$2:$H$63996,5,FALSE)</f>
        <v>100/154</v>
      </c>
      <c r="I637" s="18" t="str">
        <f>VLOOKUP(M637,Revistas!$B$2:$H$63996,6,FALSE)</f>
        <v>NO</v>
      </c>
      <c r="J637" s="18" t="s">
        <v>3660</v>
      </c>
      <c r="K637" s="18" t="s">
        <v>3661</v>
      </c>
      <c r="L637" s="18">
        <v>0</v>
      </c>
      <c r="M637" s="18" t="s">
        <v>2307</v>
      </c>
      <c r="N637" s="18" t="s">
        <v>2799</v>
      </c>
      <c r="O637" s="18">
        <v>2017</v>
      </c>
      <c r="P637" s="18">
        <v>217</v>
      </c>
      <c r="Q637" s="18">
        <v>1</v>
      </c>
      <c r="R637" s="18">
        <v>60</v>
      </c>
      <c r="S637" s="18">
        <v>62</v>
      </c>
      <c r="T637" s="23">
        <v>27484344</v>
      </c>
    </row>
    <row r="638" spans="1:40" x14ac:dyDescent="0.25">
      <c r="A638" s="17" t="s">
        <v>3618</v>
      </c>
      <c r="B638" s="17" t="s">
        <v>3619</v>
      </c>
      <c r="C638" s="17" t="s">
        <v>1875</v>
      </c>
      <c r="D638" s="18" t="s">
        <v>10</v>
      </c>
      <c r="E638" s="18">
        <f>VLOOKUP(M638,Revistas!$B$2:$H$63996,2,FALSE)</f>
        <v>2.7570000000000001</v>
      </c>
      <c r="F638" s="18" t="str">
        <f>VLOOKUP(M638,Revistas!$B$2:$H$63996,3,FALSE)</f>
        <v>Q1</v>
      </c>
      <c r="G638" s="18" t="str">
        <f>VLOOKUP(M638,Revistas!$B$2:$H$63996,4,FALSE)</f>
        <v>MEDICINA, GENERAL &amp; INTERNAL</v>
      </c>
      <c r="H638" s="18" t="str">
        <f>VLOOKUP(M638,Revistas!$B$2:$H$63996,5,FALSE)</f>
        <v>33/154</v>
      </c>
      <c r="I638" s="18" t="str">
        <f>VLOOKUP(M638,Revistas!$B$2:$H$63996,6,FALSE)</f>
        <v>NO</v>
      </c>
      <c r="J638" s="18" t="s">
        <v>3620</v>
      </c>
      <c r="K638" s="18" t="s">
        <v>3621</v>
      </c>
      <c r="L638" s="18">
        <v>0</v>
      </c>
      <c r="M638" s="18" t="s">
        <v>1878</v>
      </c>
      <c r="N638" s="18"/>
      <c r="O638" s="18">
        <v>2017</v>
      </c>
      <c r="P638" s="18">
        <v>33</v>
      </c>
      <c r="Q638" s="18">
        <v>12</v>
      </c>
      <c r="R638" s="18">
        <v>2181</v>
      </c>
      <c r="S638" s="18">
        <v>2186</v>
      </c>
      <c r="T638" s="23">
        <v>28699806</v>
      </c>
    </row>
    <row r="639" spans="1:40" x14ac:dyDescent="0.25">
      <c r="A639" s="17" t="s">
        <v>5304</v>
      </c>
      <c r="B639" s="17" t="s">
        <v>5305</v>
      </c>
      <c r="C639" s="17" t="s">
        <v>5306</v>
      </c>
      <c r="D639" s="18" t="s">
        <v>10</v>
      </c>
      <c r="E639" s="18">
        <f>VLOOKUP(M639,Revistas!$B$2:$H$63996,2,FALSE)</f>
        <v>2.597</v>
      </c>
      <c r="F639" s="18" t="str">
        <f>VLOOKUP(M639,Revistas!$B$2:$H$63996,3,FALSE)</f>
        <v>Q1</v>
      </c>
      <c r="G639" s="18" t="str">
        <f>VLOOKUP(M639,Revistas!$B$2:$H$63996,4,FALSE)</f>
        <v>ORTHOPEDICS - SCIE;</v>
      </c>
      <c r="H639" s="18" t="str">
        <f>VLOOKUP(M639,Revistas!$B$2:$H$63996,5,FALSE)</f>
        <v>17/76</v>
      </c>
      <c r="I639" s="18" t="str">
        <f>VLOOKUP(M639,Revistas!$B$2:$H$63996,6,FALSE)</f>
        <v>NO</v>
      </c>
      <c r="J639" s="18" t="s">
        <v>5307</v>
      </c>
      <c r="K639" s="18" t="s">
        <v>5308</v>
      </c>
      <c r="L639" s="18">
        <v>0</v>
      </c>
      <c r="M639" s="18" t="s">
        <v>5309</v>
      </c>
      <c r="N639" s="18" t="s">
        <v>250</v>
      </c>
      <c r="O639" s="18">
        <v>2017</v>
      </c>
      <c r="P639" s="18">
        <v>6</v>
      </c>
      <c r="Q639" s="18">
        <v>5</v>
      </c>
      <c r="R639" s="18">
        <v>315</v>
      </c>
      <c r="S639" s="18">
        <v>322</v>
      </c>
      <c r="T639" s="23">
        <v>28522445</v>
      </c>
    </row>
    <row r="640" spans="1:40" x14ac:dyDescent="0.25">
      <c r="A640" s="17" t="s">
        <v>1275</v>
      </c>
      <c r="B640" s="17" t="s">
        <v>1276</v>
      </c>
      <c r="C640" s="17" t="s">
        <v>469</v>
      </c>
      <c r="D640" s="18" t="s">
        <v>10</v>
      </c>
      <c r="E640" s="18">
        <f>VLOOKUP(M640,Revistas!$B$2:$H$63996,2,FALSE)</f>
        <v>6.3369999999999997</v>
      </c>
      <c r="F640" s="18" t="str">
        <f>VLOOKUP(M640,Revistas!$B$2:$H$63996,3,FALSE)</f>
        <v>Q1</v>
      </c>
      <c r="G640" s="18" t="str">
        <f>VLOOKUP(M640,Revistas!$B$2:$H$63996,4,FALSE)</f>
        <v>ENDOCRINOLOGY &amp; METABOLISM</v>
      </c>
      <c r="H640" s="18" t="str">
        <f>VLOOKUP(M640,Revistas!$B$2:$H$63996,5,FALSE)</f>
        <v>13/138</v>
      </c>
      <c r="I640" s="18" t="str">
        <f>VLOOKUP(M640,Revistas!$B$2:$H$63996,6,FALSE)</f>
        <v>SI</v>
      </c>
      <c r="J640" s="18" t="s">
        <v>1277</v>
      </c>
      <c r="K640" s="18" t="s">
        <v>1278</v>
      </c>
      <c r="L640" s="18">
        <v>2</v>
      </c>
      <c r="M640" s="18" t="s">
        <v>472</v>
      </c>
      <c r="N640" s="28">
        <v>37135</v>
      </c>
      <c r="O640" s="18">
        <v>2017</v>
      </c>
      <c r="P640" s="18">
        <v>27</v>
      </c>
      <c r="Q640" s="18">
        <v>7</v>
      </c>
      <c r="R640" s="18">
        <v>379</v>
      </c>
      <c r="S640" s="18">
        <v>397</v>
      </c>
      <c r="T640" s="23">
        <v>28010122</v>
      </c>
    </row>
    <row r="641" spans="1:20" x14ac:dyDescent="0.25">
      <c r="A641" s="17" t="s">
        <v>2251</v>
      </c>
      <c r="B641" s="17" t="s">
        <v>2252</v>
      </c>
      <c r="C641" s="17" t="s">
        <v>2253</v>
      </c>
      <c r="D641" s="18" t="s">
        <v>10</v>
      </c>
      <c r="E641" s="18">
        <f>VLOOKUP(M641,Revistas!$B$2:$H$63996,2,FALSE)</f>
        <v>2.9049999999999998</v>
      </c>
      <c r="F641" s="18" t="str">
        <f>VLOOKUP(M641,Revistas!$B$2:$H$63996,3,FALSE)</f>
        <v>Q3</v>
      </c>
      <c r="G641" s="18" t="str">
        <f>VLOOKUP(M641,Revistas!$B$2:$H$63996,4,FALSE)</f>
        <v>IMMUNOLOGY - SCIE</v>
      </c>
      <c r="H641" s="18" t="str">
        <f>VLOOKUP(M641,Revistas!$B$2:$H$63996,5,FALSE)</f>
        <v>82/151</v>
      </c>
      <c r="I641" s="18" t="str">
        <f>VLOOKUP(M641,Revistas!$B$2:$H$63996,6,FALSE)</f>
        <v>NO</v>
      </c>
      <c r="J641" s="18" t="s">
        <v>2254</v>
      </c>
      <c r="K641" s="18" t="s">
        <v>2255</v>
      </c>
      <c r="L641" s="18">
        <v>0</v>
      </c>
      <c r="M641" s="18" t="s">
        <v>2256</v>
      </c>
      <c r="N641" s="18" t="s">
        <v>35</v>
      </c>
      <c r="O641" s="18">
        <v>2017</v>
      </c>
      <c r="P641" s="18">
        <v>65</v>
      </c>
      <c r="Q641" s="18">
        <v>2</v>
      </c>
      <c r="R641" s="18">
        <v>487</v>
      </c>
      <c r="S641" s="18">
        <v>494</v>
      </c>
      <c r="T641" s="23">
        <v>28138914</v>
      </c>
    </row>
    <row r="642" spans="1:20" x14ac:dyDescent="0.25">
      <c r="A642" s="17" t="s">
        <v>2229</v>
      </c>
      <c r="B642" s="17" t="s">
        <v>2230</v>
      </c>
      <c r="C642" s="17" t="s">
        <v>1171</v>
      </c>
      <c r="D642" s="18" t="s">
        <v>26</v>
      </c>
      <c r="E642" s="18">
        <f>VLOOKUP(M642,Revistas!$B$2:$H$63996,2,FALSE)</f>
        <v>7.702</v>
      </c>
      <c r="F642" s="18" t="str">
        <f>VLOOKUP(M642,Revistas!$B$2:$H$63996,3,FALSE)</f>
        <v>Q1</v>
      </c>
      <c r="G642" s="18" t="str">
        <f>VLOOKUP(M642,Revistas!$B$2:$H$63996,4,FALSE)</f>
        <v>HEMATOLOGY - SCIE</v>
      </c>
      <c r="H642" s="18" t="str">
        <f>VLOOKUP(M642,Revistas!$B$2:$H$63996,5,FALSE)</f>
        <v>4 de 70</v>
      </c>
      <c r="I642" s="18" t="str">
        <f>VLOOKUP(M642,Revistas!$B$2:$H$63996,6,FALSE)</f>
        <v>SI</v>
      </c>
      <c r="J642" s="18" t="s">
        <v>2231</v>
      </c>
      <c r="K642" s="18"/>
      <c r="L642" s="18">
        <v>0</v>
      </c>
      <c r="M642" s="18" t="s">
        <v>1174</v>
      </c>
      <c r="N642" s="28">
        <v>46174</v>
      </c>
      <c r="O642" s="18">
        <v>2017</v>
      </c>
      <c r="P642" s="18">
        <v>102</v>
      </c>
      <c r="Q642" s="18"/>
      <c r="R642" s="18">
        <v>636</v>
      </c>
      <c r="S642" s="18">
        <v>637</v>
      </c>
    </row>
    <row r="643" spans="1:20" x14ac:dyDescent="0.25">
      <c r="A643" s="17" t="s">
        <v>2975</v>
      </c>
      <c r="B643" s="17" t="s">
        <v>2976</v>
      </c>
      <c r="C643" s="17" t="s">
        <v>2977</v>
      </c>
      <c r="D643" s="18" t="s">
        <v>10</v>
      </c>
      <c r="E643" s="18">
        <f>VLOOKUP(M643,Revistas!$B$2:$H$63996,2,FALSE)</f>
        <v>4.6859999999999999</v>
      </c>
      <c r="F643" s="18" t="str">
        <f>VLOOKUP(M643,Revistas!$B$2:$H$63996,3,FALSE)</f>
        <v>Q1</v>
      </c>
      <c r="G643" s="18" t="str">
        <f>VLOOKUP(M643,Revistas!$B$2:$H$63996,4,FALSE)</f>
        <v>GENETICS &amp; HEREDITY - SCIE;</v>
      </c>
      <c r="H643" s="18" t="str">
        <f>VLOOKUP(M643,Revistas!$B$2:$H$63996,5,FALSE)</f>
        <v>27/167</v>
      </c>
      <c r="I643" s="18" t="str">
        <f>VLOOKUP(M643,Revistas!$B$2:$H$63996,6,FALSE)</f>
        <v>NO</v>
      </c>
      <c r="J643" s="18" t="s">
        <v>2978</v>
      </c>
      <c r="K643" s="18" t="s">
        <v>2979</v>
      </c>
      <c r="L643" s="18">
        <v>0</v>
      </c>
      <c r="M643" s="18" t="s">
        <v>2980</v>
      </c>
      <c r="N643" s="18" t="s">
        <v>14</v>
      </c>
      <c r="O643" s="18">
        <v>2017</v>
      </c>
      <c r="P643" s="18">
        <v>95</v>
      </c>
      <c r="Q643" s="18">
        <v>12</v>
      </c>
      <c r="R643" s="18">
        <v>1399</v>
      </c>
      <c r="S643" s="18">
        <v>1409</v>
      </c>
      <c r="T643" s="23">
        <v>28975359</v>
      </c>
    </row>
    <row r="644" spans="1:20" x14ac:dyDescent="0.25">
      <c r="A644" s="17" t="s">
        <v>3851</v>
      </c>
      <c r="B644" s="17" t="s">
        <v>3852</v>
      </c>
      <c r="C644" s="17" t="s">
        <v>3853</v>
      </c>
      <c r="D644" s="18" t="s">
        <v>26</v>
      </c>
      <c r="E644" s="18">
        <f>VLOOKUP(M644,Revistas!$B$2:$H$63996,2,FALSE)</f>
        <v>6.08</v>
      </c>
      <c r="F644" s="18" t="str">
        <f>VLOOKUP(M644,Revistas!$B$2:$H$63996,3,FALSE)</f>
        <v>Q1</v>
      </c>
      <c r="G644" s="18" t="str">
        <f>VLOOKUP(M644,Revistas!$B$2:$H$63996,4,FALSE)</f>
        <v>ENDOCRINOLOGY &amp; METABOLISM - SCIE</v>
      </c>
      <c r="H644" s="18" t="str">
        <f>VLOOKUP(M644,Revistas!$B$2:$H$63996,5,FALSE)</f>
        <v>15/138</v>
      </c>
      <c r="I644" s="18" t="str">
        <f>VLOOKUP(M644,Revistas!$B$2:$H$63996,6,FALSE)</f>
        <v>NO</v>
      </c>
      <c r="J644" s="18" t="s">
        <v>3854</v>
      </c>
      <c r="K644" s="18"/>
      <c r="L644" s="18">
        <v>0</v>
      </c>
      <c r="M644" s="18" t="s">
        <v>3855</v>
      </c>
      <c r="N644" s="18" t="s">
        <v>154</v>
      </c>
      <c r="O644" s="18">
        <v>2017</v>
      </c>
      <c r="P644" s="18">
        <v>60</v>
      </c>
      <c r="Q644" s="18"/>
      <c r="R644" s="18" t="s">
        <v>3856</v>
      </c>
      <c r="S644" s="18" t="s">
        <v>3856</v>
      </c>
    </row>
    <row r="645" spans="1:20" x14ac:dyDescent="0.25">
      <c r="A645" s="17" t="s">
        <v>3642</v>
      </c>
      <c r="B645" s="17" t="s">
        <v>3643</v>
      </c>
      <c r="C645" s="17" t="s">
        <v>3644</v>
      </c>
      <c r="D645" s="18" t="s">
        <v>10</v>
      </c>
      <c r="E645" s="18" t="str">
        <f>VLOOKUP(M645,Revistas!$B$2:$H$63996,2,FALSE)</f>
        <v>NO TIENE</v>
      </c>
      <c r="F645" s="18" t="str">
        <f>VLOOKUP(M645,Revistas!$B$2:$H$63996,3,FALSE)</f>
        <v>NO TIENE</v>
      </c>
      <c r="G645" s="18" t="str">
        <f>VLOOKUP(M645,Revistas!$B$2:$H$63996,4,FALSE)</f>
        <v>NO TIENE</v>
      </c>
      <c r="H645" s="18" t="str">
        <f>VLOOKUP(M645,Revistas!$B$2:$H$63996,5,FALSE)</f>
        <v>NO TIENE</v>
      </c>
      <c r="I645" s="18" t="str">
        <f>VLOOKUP(M645,Revistas!$B$2:$H$63996,6,FALSE)</f>
        <v>NO</v>
      </c>
      <c r="J645" s="18" t="s">
        <v>3645</v>
      </c>
      <c r="K645" s="18" t="s">
        <v>3646</v>
      </c>
      <c r="L645" s="18">
        <v>0</v>
      </c>
      <c r="M645" s="18" t="s">
        <v>3647</v>
      </c>
      <c r="N645" s="18" t="s">
        <v>344</v>
      </c>
      <c r="O645" s="18">
        <v>2017</v>
      </c>
      <c r="P645" s="18">
        <v>49</v>
      </c>
      <c r="Q645" s="18">
        <v>1</v>
      </c>
      <c r="R645" s="18">
        <v>45</v>
      </c>
      <c r="S645" s="18">
        <v>48</v>
      </c>
      <c r="T645" s="23">
        <v>28120607</v>
      </c>
    </row>
    <row r="646" spans="1:20" x14ac:dyDescent="0.25">
      <c r="A646" s="17" t="s">
        <v>3226</v>
      </c>
      <c r="B646" s="17" t="s">
        <v>3227</v>
      </c>
      <c r="C646" s="17" t="s">
        <v>2406</v>
      </c>
      <c r="D646" s="18" t="s">
        <v>10</v>
      </c>
      <c r="E646" s="18">
        <f>VLOOKUP(M646,Revistas!$B$2:$H$63996,2,FALSE)</f>
        <v>2.4860000000000002</v>
      </c>
      <c r="F646" s="18" t="str">
        <f>VLOOKUP(M646,Revistas!$B$2:$H$63996,3,FALSE)</f>
        <v>Q1</v>
      </c>
      <c r="G646" s="18" t="str">
        <f>VLOOKUP(M646,Revistas!$B$2:$H$63996,4,FALSE)</f>
        <v>PEDIATRICS - SCIE;</v>
      </c>
      <c r="H646" s="18" t="str">
        <f>VLOOKUP(M646,Revistas!$B$2:$H$63996,5,FALSE)</f>
        <v>27/121</v>
      </c>
      <c r="I646" s="18" t="str">
        <f>VLOOKUP(M646,Revistas!$B$2:$H$63996,6,FALSE)</f>
        <v>NO</v>
      </c>
      <c r="J646" s="18" t="s">
        <v>3228</v>
      </c>
      <c r="K646" s="18" t="s">
        <v>3229</v>
      </c>
      <c r="L646" s="18">
        <v>2</v>
      </c>
      <c r="M646" s="18" t="s">
        <v>2409</v>
      </c>
      <c r="N646" s="18" t="s">
        <v>300</v>
      </c>
      <c r="O646" s="18">
        <v>2017</v>
      </c>
      <c r="P646" s="18">
        <v>36</v>
      </c>
      <c r="Q646" s="18">
        <v>3</v>
      </c>
      <c r="R646" s="18">
        <v>326</v>
      </c>
      <c r="S646" s="18">
        <v>332</v>
      </c>
      <c r="T646" s="23">
        <v>27902652</v>
      </c>
    </row>
    <row r="647" spans="1:20" x14ac:dyDescent="0.25">
      <c r="A647" s="17" t="s">
        <v>279</v>
      </c>
      <c r="B647" s="17" t="s">
        <v>280</v>
      </c>
      <c r="C647" s="17" t="s">
        <v>281</v>
      </c>
      <c r="D647" s="18" t="s">
        <v>10</v>
      </c>
      <c r="E647" s="18">
        <f>VLOOKUP(M647,Revistas!$B$2:$H$63996,2,FALSE)</f>
        <v>1.7849999999999999</v>
      </c>
      <c r="F647" s="18" t="str">
        <f>VLOOKUP(M647,Revistas!$B$2:$H$63996,3,FALSE)</f>
        <v>Q2</v>
      </c>
      <c r="G647" s="18" t="str">
        <f>VLOOKUP(M647,Revistas!$B$2:$H$63996,4,FALSE)</f>
        <v>SPORT SCIENCE</v>
      </c>
      <c r="H647" s="18" t="str">
        <f>VLOOKUP(M647,Revistas!$B$2:$H$63996,5,FALSE)</f>
        <v>38/81</v>
      </c>
      <c r="I647" s="18" t="str">
        <f>VLOOKUP(M647,Revistas!$B$2:$H$63996,6,FALSE)</f>
        <v>NO</v>
      </c>
      <c r="J647" s="18" t="s">
        <v>282</v>
      </c>
      <c r="K647" s="18" t="s">
        <v>283</v>
      </c>
      <c r="L647" s="18">
        <v>0</v>
      </c>
      <c r="M647" s="18" t="s">
        <v>284</v>
      </c>
      <c r="N647" s="18" t="s">
        <v>35</v>
      </c>
      <c r="O647" s="18">
        <v>2017</v>
      </c>
      <c r="P647" s="18">
        <v>9</v>
      </c>
      <c r="Q647" s="18">
        <v>4</v>
      </c>
      <c r="R647" s="18">
        <v>348</v>
      </c>
      <c r="S647" s="18">
        <v>355</v>
      </c>
    </row>
    <row r="648" spans="1:20" x14ac:dyDescent="0.25">
      <c r="A648" s="17" t="s">
        <v>5150</v>
      </c>
      <c r="B648" s="17" t="s">
        <v>5151</v>
      </c>
      <c r="C648" s="17" t="s">
        <v>181</v>
      </c>
      <c r="D648" s="18" t="s">
        <v>10</v>
      </c>
      <c r="E648" s="18">
        <f>VLOOKUP(M648,Revistas!$B$2:$H$63996,2,FALSE)</f>
        <v>4.2590000000000003</v>
      </c>
      <c r="F648" s="18" t="str">
        <f>VLOOKUP(M648,Revistas!$B$2:$H$63996,3,FALSE)</f>
        <v>Q1</v>
      </c>
      <c r="G648" s="18" t="str">
        <f>VLOOKUP(M648,Revistas!$B$2:$H$63996,4,FALSE)</f>
        <v>MULTIDISCIPLINARY SCIENCES</v>
      </c>
      <c r="H648" s="18" t="str">
        <f>VLOOKUP(M648,Revistas!$B$2:$H$63996,5,FALSE)</f>
        <v>10 DE 64</v>
      </c>
      <c r="I648" s="18" t="str">
        <f>VLOOKUP(M648,Revistas!$B$2:$H$63996,6,FALSE)</f>
        <v>NO</v>
      </c>
      <c r="J648" s="18" t="s">
        <v>5152</v>
      </c>
      <c r="K648" s="18" t="s">
        <v>5153</v>
      </c>
      <c r="L648" s="18">
        <v>0</v>
      </c>
      <c r="M648" s="18" t="s">
        <v>184</v>
      </c>
      <c r="N648" s="28">
        <v>40118</v>
      </c>
      <c r="O648" s="18">
        <v>2017</v>
      </c>
      <c r="P648" s="18">
        <v>7</v>
      </c>
      <c r="Q648" s="18"/>
      <c r="R648" s="18"/>
      <c r="S648" s="18">
        <v>15182</v>
      </c>
      <c r="T648" s="23">
        <v>29123118</v>
      </c>
    </row>
    <row r="649" spans="1:20" x14ac:dyDescent="0.25">
      <c r="A649" s="17" t="s">
        <v>5158</v>
      </c>
      <c r="B649" s="17" t="s">
        <v>5159</v>
      </c>
      <c r="C649" s="17" t="s">
        <v>5160</v>
      </c>
      <c r="D649" s="18" t="s">
        <v>10</v>
      </c>
      <c r="E649" s="18">
        <f>VLOOKUP(M649,Revistas!$B$2:$H$63996,2,FALSE)</f>
        <v>6.319</v>
      </c>
      <c r="F649" s="18" t="str">
        <f>VLOOKUP(M649,Revistas!$B$2:$H$63996,3,FALSE)</f>
        <v>Q1</v>
      </c>
      <c r="G649" s="18" t="str">
        <f>VLOOKUP(M649,Revistas!$B$2:$H$63996,4,FALSE)</f>
        <v>ENGINEERING, BIOMEDICAL - SCIE;</v>
      </c>
      <c r="H649" s="18" t="str">
        <f>VLOOKUP(M649,Revistas!$B$2:$H$63996,5,FALSE)</f>
        <v>3 de 77</v>
      </c>
      <c r="I649" s="18" t="str">
        <f>VLOOKUP(M649,Revistas!$B$2:$H$63996,6,FALSE)</f>
        <v>SI</v>
      </c>
      <c r="J649" s="18" t="s">
        <v>5161</v>
      </c>
      <c r="K649" s="18" t="s">
        <v>5162</v>
      </c>
      <c r="L649" s="18">
        <v>0</v>
      </c>
      <c r="M649" s="18" t="s">
        <v>5163</v>
      </c>
      <c r="N649" s="28">
        <v>37165</v>
      </c>
      <c r="O649" s="18">
        <v>2017</v>
      </c>
      <c r="P649" s="18">
        <v>61</v>
      </c>
      <c r="Q649" s="18"/>
      <c r="R649" s="18">
        <v>54</v>
      </c>
      <c r="S649" s="18">
        <v>65</v>
      </c>
      <c r="T649" s="23">
        <v>28801266</v>
      </c>
    </row>
    <row r="650" spans="1:20" x14ac:dyDescent="0.25">
      <c r="A650" s="17" t="s">
        <v>3114</v>
      </c>
      <c r="B650" s="17" t="s">
        <v>3115</v>
      </c>
      <c r="C650" s="17" t="s">
        <v>181</v>
      </c>
      <c r="D650" s="18" t="s">
        <v>10</v>
      </c>
      <c r="E650" s="18">
        <f>VLOOKUP(M650,Revistas!$B$2:$H$63996,2,FALSE)</f>
        <v>4.2590000000000003</v>
      </c>
      <c r="F650" s="18" t="str">
        <f>VLOOKUP(M650,Revistas!$B$2:$H$63996,3,FALSE)</f>
        <v>Q1</v>
      </c>
      <c r="G650" s="18" t="str">
        <f>VLOOKUP(M650,Revistas!$B$2:$H$63996,4,FALSE)</f>
        <v>MULTIDISCIPLINARY SCIENCES</v>
      </c>
      <c r="H650" s="18" t="str">
        <f>VLOOKUP(M650,Revistas!$B$2:$H$63996,5,FALSE)</f>
        <v>10 DE 64</v>
      </c>
      <c r="I650" s="18" t="str">
        <f>VLOOKUP(M650,Revistas!$B$2:$H$63996,6,FALSE)</f>
        <v>NO</v>
      </c>
      <c r="J650" s="18" t="s">
        <v>3116</v>
      </c>
      <c r="K650" s="18" t="s">
        <v>3117</v>
      </c>
      <c r="L650" s="18">
        <v>0</v>
      </c>
      <c r="M650" s="18" t="s">
        <v>184</v>
      </c>
      <c r="N650" s="18" t="s">
        <v>2096</v>
      </c>
      <c r="O650" s="18">
        <v>2017</v>
      </c>
      <c r="P650" s="18">
        <v>7</v>
      </c>
      <c r="Q650" s="18"/>
      <c r="R650" s="18"/>
      <c r="S650" s="18">
        <v>41510</v>
      </c>
      <c r="T650" s="23">
        <v>28139717</v>
      </c>
    </row>
    <row r="651" spans="1:20" x14ac:dyDescent="0.25">
      <c r="A651" s="17" t="s">
        <v>3149</v>
      </c>
      <c r="B651" s="17" t="s">
        <v>3150</v>
      </c>
      <c r="C651" s="17" t="s">
        <v>3103</v>
      </c>
      <c r="D651" s="18" t="s">
        <v>10</v>
      </c>
      <c r="E651" s="18">
        <f>VLOOKUP(M651,Revistas!$B$2:$H$63996,2,FALSE)</f>
        <v>8.9659999999999993</v>
      </c>
      <c r="F651" s="18" t="str">
        <f>VLOOKUP(M651,Revistas!$B$2:$H$63996,3,FALSE)</f>
        <v>Q1</v>
      </c>
      <c r="G651" s="18" t="str">
        <f>VLOOKUP(M651,Revistas!$B$2:$H$63996,4,FALSE)</f>
        <v>UROLOGY &amp; NEPHROLOGY - SCIE</v>
      </c>
      <c r="H651" s="18" t="str">
        <f>VLOOKUP(M651,Revistas!$B$2:$H$63996,5,FALSE)</f>
        <v>3 DE 76</v>
      </c>
      <c r="I651" s="18" t="str">
        <f>VLOOKUP(M651,Revistas!$B$2:$H$63996,6,FALSE)</f>
        <v>SI</v>
      </c>
      <c r="J651" s="18" t="s">
        <v>3151</v>
      </c>
      <c r="K651" s="18" t="s">
        <v>3152</v>
      </c>
      <c r="L651" s="18">
        <v>7</v>
      </c>
      <c r="M651" s="18" t="s">
        <v>3106</v>
      </c>
      <c r="N651" s="18" t="s">
        <v>344</v>
      </c>
      <c r="O651" s="18">
        <v>2017</v>
      </c>
      <c r="P651" s="18">
        <v>28</v>
      </c>
      <c r="Q651" s="18">
        <v>1</v>
      </c>
      <c r="R651" s="18">
        <v>218</v>
      </c>
      <c r="S651" s="18">
        <v>229</v>
      </c>
      <c r="T651" s="23">
        <v>27352622</v>
      </c>
    </row>
    <row r="652" spans="1:20" x14ac:dyDescent="0.25">
      <c r="A652" s="17" t="s">
        <v>3182</v>
      </c>
      <c r="B652" s="17" t="s">
        <v>3181</v>
      </c>
      <c r="C652" s="17" t="s">
        <v>7249</v>
      </c>
      <c r="D652" s="18" t="s">
        <v>10</v>
      </c>
      <c r="E652" s="18">
        <f>VLOOKUP(M652,Revistas!$B$2:$H$63996,2,FALSE)</f>
        <v>1.1830000000000001</v>
      </c>
      <c r="F652" s="18" t="str">
        <f>VLOOKUP(M652,Revistas!$B$2:$H$63996,3,FALSE)</f>
        <v>Q4</v>
      </c>
      <c r="G652" s="18" t="str">
        <f>VLOOKUP(M652,Revistas!$B$2:$H$63996,4,FALSE)</f>
        <v>UROLOGY &amp; NEPHROLOGY - SCIE</v>
      </c>
      <c r="H652" s="18" t="str">
        <f>VLOOKUP(M652,Revistas!$B$2:$H$63996,5,FALSE)</f>
        <v>59/76</v>
      </c>
      <c r="I652" s="18" t="str">
        <f>VLOOKUP(M652,Revistas!$B$2:$H$63996,6,FALSE)</f>
        <v>NO</v>
      </c>
      <c r="J652" s="18" t="s">
        <v>3184</v>
      </c>
      <c r="K652" s="18"/>
      <c r="L652" s="18" t="s">
        <v>586</v>
      </c>
      <c r="M652" s="18" t="s">
        <v>3009</v>
      </c>
      <c r="N652" s="18" t="s">
        <v>3183</v>
      </c>
      <c r="O652" s="18">
        <v>2017</v>
      </c>
      <c r="P652" s="18"/>
      <c r="Q652" s="18"/>
      <c r="R652" s="18"/>
      <c r="S652" s="18"/>
      <c r="T652" s="23">
        <v>28647049</v>
      </c>
    </row>
    <row r="653" spans="1:20" x14ac:dyDescent="0.25">
      <c r="A653" s="17" t="s">
        <v>2038</v>
      </c>
      <c r="B653" s="17" t="s">
        <v>2039</v>
      </c>
      <c r="C653" s="17" t="s">
        <v>2040</v>
      </c>
      <c r="D653" s="18" t="s">
        <v>571</v>
      </c>
      <c r="E653" s="18">
        <f>VLOOKUP(M653,Revistas!$B$2:$H$63996,2,FALSE)</f>
        <v>3.3650000000000002</v>
      </c>
      <c r="F653" s="18" t="str">
        <f>VLOOKUP(M653,Revistas!$B$2:$H$63996,3,FALSE)</f>
        <v>Q2</v>
      </c>
      <c r="G653" s="18" t="str">
        <f>VLOOKUP(M653,Revistas!$B$2:$H$63996,4,FALSE)</f>
        <v>GASTROENTEROLOGY &amp;HEPATOLOGY</v>
      </c>
      <c r="H653" s="18" t="str">
        <f>VLOOKUP(M653,Revistas!$B$2:$H$63996,5,FALSE)</f>
        <v>29/79</v>
      </c>
      <c r="I653" s="18" t="str">
        <f>VLOOKUP(M653,Revistas!$B$2:$H$63996,6,FALSE)</f>
        <v>NO</v>
      </c>
      <c r="J653" s="18" t="s">
        <v>2041</v>
      </c>
      <c r="K653" s="18" t="s">
        <v>2042</v>
      </c>
      <c r="L653" s="18">
        <v>0</v>
      </c>
      <c r="M653" s="18" t="s">
        <v>2043</v>
      </c>
      <c r="N653" s="28">
        <v>46874</v>
      </c>
      <c r="O653" s="18">
        <v>2017</v>
      </c>
      <c r="P653" s="18">
        <v>23</v>
      </c>
      <c r="Q653" s="18">
        <v>20</v>
      </c>
      <c r="R653" s="18">
        <v>3572</v>
      </c>
      <c r="S653" s="18">
        <v>3580</v>
      </c>
      <c r="T653" s="23">
        <v>28611510</v>
      </c>
    </row>
    <row r="654" spans="1:20" x14ac:dyDescent="0.25">
      <c r="A654" s="17" t="s">
        <v>1265</v>
      </c>
      <c r="B654" s="17" t="s">
        <v>1266</v>
      </c>
      <c r="C654" s="17" t="s">
        <v>1267</v>
      </c>
      <c r="D654" s="18" t="s">
        <v>210</v>
      </c>
      <c r="E654" s="18">
        <f>VLOOKUP(M654,Revistas!$B$2:$H$63996,2,FALSE)</f>
        <v>3.226</v>
      </c>
      <c r="F654" s="18" t="str">
        <f>VLOOKUP(M654,Revistas!$B$2:$H$63996,3,FALSE)</f>
        <v>Q2</v>
      </c>
      <c r="G654" s="18" t="str">
        <f>VLOOKUP(M654,Revistas!$B$2:$H$63996,4,FALSE)</f>
        <v>BIOCHEMISTRY &amp; MOLECULAR BIOLOGY - SCIE;</v>
      </c>
      <c r="H654" s="18" t="str">
        <f>VLOOKUP(M654,Revistas!$B$2:$H$63996,5,FALSE)</f>
        <v>116/286</v>
      </c>
      <c r="I654" s="18" t="str">
        <f>VLOOKUP(M654,Revistas!$B$2:$H$63996,6,FALSE)</f>
        <v>NO</v>
      </c>
      <c r="J654" s="18" t="s">
        <v>1268</v>
      </c>
      <c r="K654" s="18" t="s">
        <v>1269</v>
      </c>
      <c r="L654" s="18">
        <v>0</v>
      </c>
      <c r="M654" s="18" t="s">
        <v>1270</v>
      </c>
      <c r="N654" s="18" t="s">
        <v>94</v>
      </c>
      <c r="O654" s="18">
        <v>2017</v>
      </c>
      <c r="P654" s="18">
        <v>18</v>
      </c>
      <c r="Q654" s="18">
        <v>11</v>
      </c>
      <c r="R654" s="18"/>
      <c r="S654" s="18">
        <v>2315</v>
      </c>
    </row>
    <row r="655" spans="1:20" x14ac:dyDescent="0.25">
      <c r="A655" s="17" t="s">
        <v>2332</v>
      </c>
      <c r="B655" s="17" t="s">
        <v>2333</v>
      </c>
      <c r="C655" s="17" t="s">
        <v>2334</v>
      </c>
      <c r="D655" s="18" t="s">
        <v>10</v>
      </c>
      <c r="E655" s="18">
        <f>VLOOKUP(M655,Revistas!$B$2:$H$63996,2,FALSE)</f>
        <v>2.351</v>
      </c>
      <c r="F655" s="18" t="str">
        <f>VLOOKUP(M655,Revistas!$B$2:$H$63996,3,FALSE)</f>
        <v>Q2</v>
      </c>
      <c r="G655" s="18" t="str">
        <f>VLOOKUP(M655,Revistas!$B$2:$H$63996,4,FALSE)</f>
        <v>DERMATOLOGY - SCIE;</v>
      </c>
      <c r="H655" s="18" t="str">
        <f>VLOOKUP(M655,Revistas!$B$2:$H$63996,5,FALSE)</f>
        <v>20/63</v>
      </c>
      <c r="I655" s="18" t="str">
        <f>VLOOKUP(M655,Revistas!$B$2:$H$63996,6,FALSE)</f>
        <v>NO</v>
      </c>
      <c r="J655" s="18" t="s">
        <v>2335</v>
      </c>
      <c r="K655" s="18" t="s">
        <v>2336</v>
      </c>
      <c r="L655" s="18">
        <v>1</v>
      </c>
      <c r="M655" s="18" t="s">
        <v>2337</v>
      </c>
      <c r="N655" s="18" t="s">
        <v>199</v>
      </c>
      <c r="O655" s="18">
        <v>2017</v>
      </c>
      <c r="P655" s="18">
        <v>43</v>
      </c>
      <c r="Q655" s="18">
        <v>8</v>
      </c>
      <c r="R655" s="18">
        <v>1065</v>
      </c>
      <c r="S655" s="18">
        <v>1073</v>
      </c>
      <c r="T655" s="23">
        <v>28538033</v>
      </c>
    </row>
    <row r="656" spans="1:20" x14ac:dyDescent="0.25">
      <c r="A656" s="17" t="s">
        <v>1595</v>
      </c>
      <c r="B656" s="17" t="s">
        <v>1596</v>
      </c>
      <c r="C656" s="17" t="s">
        <v>1459</v>
      </c>
      <c r="D656" s="18" t="s">
        <v>10</v>
      </c>
      <c r="E656" s="18">
        <f>VLOOKUP(M656,Revistas!$B$2:$H$63996,2,FALSE)</f>
        <v>1.714</v>
      </c>
      <c r="F656" s="18" t="str">
        <f>VLOOKUP(M656,Revistas!$B$2:$H$63996,3,FALSE)</f>
        <v>Q3</v>
      </c>
      <c r="G656" s="18" t="str">
        <f>VLOOKUP(M656,Revistas!$B$2:$H$63996,4,FALSE)</f>
        <v>MICROBIOLOGY</v>
      </c>
      <c r="H656" s="18" t="str">
        <f>VLOOKUP(M656,Revistas!$B$2:$H$63996,5,FALSE)</f>
        <v>88/124</v>
      </c>
      <c r="I656" s="18" t="str">
        <f>VLOOKUP(M656,Revistas!$B$2:$H$63996,6,FALSE)</f>
        <v>NO</v>
      </c>
      <c r="J656" s="18" t="s">
        <v>1597</v>
      </c>
      <c r="K656" s="18" t="s">
        <v>1598</v>
      </c>
      <c r="L656" s="18">
        <v>1</v>
      </c>
      <c r="M656" s="18" t="s">
        <v>1462</v>
      </c>
      <c r="N656" s="18" t="s">
        <v>1464</v>
      </c>
      <c r="O656" s="18">
        <v>2017</v>
      </c>
      <c r="P656" s="18">
        <v>35</v>
      </c>
      <c r="Q656" s="18">
        <v>6</v>
      </c>
      <c r="R656" s="18">
        <v>333</v>
      </c>
      <c r="S656" s="18">
        <v>337</v>
      </c>
      <c r="T656" s="23">
        <v>27016135</v>
      </c>
    </row>
    <row r="657" spans="1:20" x14ac:dyDescent="0.25">
      <c r="A657" s="17" t="s">
        <v>2090</v>
      </c>
      <c r="B657" s="17" t="s">
        <v>2091</v>
      </c>
      <c r="C657" s="17" t="s">
        <v>2092</v>
      </c>
      <c r="D657" s="18" t="s">
        <v>10</v>
      </c>
      <c r="E657" s="18">
        <f>VLOOKUP(M657,Revistas!$B$2:$H$63996,2,FALSE)</f>
        <v>8.282</v>
      </c>
      <c r="F657" s="18" t="str">
        <f>VLOOKUP(M657,Revistas!$B$2:$H$63996,3,FALSE)</f>
        <v>Q1</v>
      </c>
      <c r="G657" s="18" t="str">
        <f>VLOOKUP(M657,Revistas!$B$2:$H$63996,4,FALSE)</f>
        <v>CELL BIOLOGY - SCIE</v>
      </c>
      <c r="H657" s="18" t="str">
        <f>VLOOKUP(M657,Revistas!$B$2:$H$63996,5,FALSE)</f>
        <v>26/190</v>
      </c>
      <c r="I657" s="18" t="str">
        <f>VLOOKUP(M657,Revistas!$B$2:$H$63996,6,FALSE)</f>
        <v>NO</v>
      </c>
      <c r="J657" s="18" t="s">
        <v>2093</v>
      </c>
      <c r="K657" s="18" t="s">
        <v>2094</v>
      </c>
      <c r="L657" s="18">
        <v>3</v>
      </c>
      <c r="M657" s="18" t="s">
        <v>2095</v>
      </c>
      <c r="N657" s="18" t="s">
        <v>2096</v>
      </c>
      <c r="O657" s="18">
        <v>2017</v>
      </c>
      <c r="P657" s="18">
        <v>18</v>
      </c>
      <c r="Q657" s="18">
        <v>5</v>
      </c>
      <c r="R657" s="18">
        <v>1241</v>
      </c>
      <c r="S657" s="18">
        <v>1255</v>
      </c>
      <c r="T657" s="23">
        <v>28147278</v>
      </c>
    </row>
    <row r="658" spans="1:20" x14ac:dyDescent="0.25">
      <c r="A658" s="17" t="s">
        <v>4858</v>
      </c>
      <c r="B658" s="17" t="s">
        <v>4859</v>
      </c>
      <c r="C658" s="17" t="s">
        <v>486</v>
      </c>
      <c r="D658" s="18" t="s">
        <v>10</v>
      </c>
      <c r="E658" s="18">
        <f>VLOOKUP(M658,Revistas!$B$2:$H$63996,2,FALSE)</f>
        <v>7.5190000000000001</v>
      </c>
      <c r="F658" s="18" t="str">
        <f>VLOOKUP(M658,Revistas!$B$2:$H$63996,3,FALSE)</f>
        <v>Q1</v>
      </c>
      <c r="G658" s="18" t="str">
        <f>VLOOKUP(M658,Revistas!$B$2:$H$63996,4,FALSE)</f>
        <v>ONCOLOGY</v>
      </c>
      <c r="H658" s="18" t="str">
        <f>VLOOKUP(M658,Revistas!$B$2:$H$63996,5,FALSE)</f>
        <v>21/217</v>
      </c>
      <c r="I658" s="18" t="str">
        <f>VLOOKUP(M658,Revistas!$B$2:$H$63996,6,FALSE)</f>
        <v>SI</v>
      </c>
      <c r="J658" s="18" t="s">
        <v>4860</v>
      </c>
      <c r="K658" s="18" t="s">
        <v>4861</v>
      </c>
      <c r="L658" s="18">
        <v>1</v>
      </c>
      <c r="M658" s="18" t="s">
        <v>489</v>
      </c>
      <c r="N658" s="28">
        <v>40664</v>
      </c>
      <c r="O658" s="18">
        <v>2017</v>
      </c>
      <c r="P658" s="18">
        <v>36</v>
      </c>
      <c r="Q658" s="18">
        <v>19</v>
      </c>
      <c r="R658" s="18">
        <v>2737</v>
      </c>
      <c r="S658" s="18">
        <v>2749</v>
      </c>
      <c r="T658" s="23">
        <v>27991928</v>
      </c>
    </row>
    <row r="659" spans="1:20" x14ac:dyDescent="0.25">
      <c r="A659" s="17" t="s">
        <v>2793</v>
      </c>
      <c r="B659" s="17" t="s">
        <v>2794</v>
      </c>
      <c r="C659" s="17" t="s">
        <v>2795</v>
      </c>
      <c r="D659" s="18" t="s">
        <v>10</v>
      </c>
      <c r="E659" s="18">
        <f>VLOOKUP(M659,Revistas!$B$2:$H$63996,2,FALSE)</f>
        <v>0.747</v>
      </c>
      <c r="F659" s="18" t="str">
        <f>VLOOKUP(M659,Revistas!$B$2:$H$63996,3,FALSE)</f>
        <v>Q4</v>
      </c>
      <c r="G659" s="18" t="str">
        <f>VLOOKUP(M659,Revistas!$B$2:$H$63996,4,FALSE)</f>
        <v>NUTRITION &amp; DIETETICS</v>
      </c>
      <c r="H659" s="18" t="str">
        <f>VLOOKUP(M659,Revistas!$B$2:$H$63996,5,FALSE)</f>
        <v>68/81</v>
      </c>
      <c r="I659" s="18" t="str">
        <f>VLOOKUP(M659,Revistas!$B$2:$H$63996,6,FALSE)</f>
        <v>NO</v>
      </c>
      <c r="J659" s="18" t="s">
        <v>2796</v>
      </c>
      <c r="K659" s="18" t="s">
        <v>2797</v>
      </c>
      <c r="L659" s="18">
        <v>0</v>
      </c>
      <c r="M659" s="18" t="s">
        <v>2798</v>
      </c>
      <c r="N659" s="18" t="s">
        <v>2799</v>
      </c>
      <c r="O659" s="18">
        <v>2017</v>
      </c>
      <c r="P659" s="18">
        <v>34</v>
      </c>
      <c r="Q659" s="18">
        <v>1</v>
      </c>
      <c r="R659" s="18">
        <v>244</v>
      </c>
      <c r="S659" s="18">
        <v>250</v>
      </c>
      <c r="T659" s="23">
        <v>28244797</v>
      </c>
    </row>
    <row r="660" spans="1:20" x14ac:dyDescent="0.25">
      <c r="A660" s="17" t="s">
        <v>3601</v>
      </c>
      <c r="B660" s="17" t="s">
        <v>3602</v>
      </c>
      <c r="C660" s="17" t="s">
        <v>3597</v>
      </c>
      <c r="D660" s="18" t="s">
        <v>26</v>
      </c>
      <c r="E660" s="18">
        <f>VLOOKUP(M660,Revistas!$B$2:$H$63996,2,FALSE)</f>
        <v>13.081</v>
      </c>
      <c r="F660" s="18" t="str">
        <f>VLOOKUP(M660,Revistas!$B$2:$H$63996,3,FALSE)</f>
        <v>Q1</v>
      </c>
      <c r="G660" s="18" t="str">
        <f>VLOOKUP(M660,Revistas!$B$2:$H$63996,4,FALSE)</f>
        <v>IMMUNOLOGY</v>
      </c>
      <c r="H660" s="18" t="str">
        <f>VLOOKUP(M660,Revistas!$B$2:$H$63996,5,FALSE)</f>
        <v>6/150</v>
      </c>
      <c r="I660" s="18" t="str">
        <f>VLOOKUP(M660,Revistas!$B$2:$H$63996,6,FALSE)</f>
        <v>SI</v>
      </c>
      <c r="J660" s="18" t="s">
        <v>3603</v>
      </c>
      <c r="K660" s="18"/>
      <c r="L660" s="18">
        <v>0</v>
      </c>
      <c r="M660" s="18" t="s">
        <v>3599</v>
      </c>
      <c r="N660" s="18" t="s">
        <v>62</v>
      </c>
      <c r="O660" s="18">
        <v>2017</v>
      </c>
      <c r="P660" s="18">
        <v>139</v>
      </c>
      <c r="Q660" s="18">
        <v>2</v>
      </c>
      <c r="R660" s="18" t="s">
        <v>3604</v>
      </c>
      <c r="S660" s="18" t="s">
        <v>3604</v>
      </c>
    </row>
    <row r="661" spans="1:20" x14ac:dyDescent="0.25">
      <c r="A661" s="17" t="s">
        <v>3413</v>
      </c>
      <c r="B661" s="17" t="s">
        <v>3414</v>
      </c>
      <c r="C661" s="17" t="s">
        <v>2891</v>
      </c>
      <c r="D661" s="18" t="s">
        <v>26</v>
      </c>
      <c r="E661" s="18">
        <f>VLOOKUP(M661,Revistas!$B$2:$H$63996,2,FALSE)</f>
        <v>3.7280000000000002</v>
      </c>
      <c r="F661" s="18" t="str">
        <f>VLOOKUP(M661,Revistas!$B$2:$H$63996,3,FALSE)</f>
        <v>Q2</v>
      </c>
      <c r="G661" s="18" t="str">
        <f>VLOOKUP(M661,Revistas!$B$2:$H$63996,4,FALSE)</f>
        <v>ALLERGY - SCIE;</v>
      </c>
      <c r="H661" s="18" t="str">
        <f>VLOOKUP(M661,Revistas!$B$2:$H$63996,5,FALSE)</f>
        <v>9 DE 26</v>
      </c>
      <c r="I661" s="18" t="str">
        <f>VLOOKUP(M661,Revistas!$B$2:$H$63996,6,FALSE)</f>
        <v>NO</v>
      </c>
      <c r="J661" s="18"/>
      <c r="K661" s="18"/>
      <c r="L661" s="18">
        <v>0</v>
      </c>
      <c r="M661" s="18" t="s">
        <v>2893</v>
      </c>
      <c r="N661" s="18" t="s">
        <v>94</v>
      </c>
      <c r="O661" s="18">
        <v>2017</v>
      </c>
      <c r="P661" s="18">
        <v>119</v>
      </c>
      <c r="Q661" s="18">
        <v>5</v>
      </c>
      <c r="R661" s="18" t="s">
        <v>3415</v>
      </c>
      <c r="S661" s="18" t="s">
        <v>3416</v>
      </c>
    </row>
    <row r="662" spans="1:20" x14ac:dyDescent="0.25">
      <c r="A662" s="17" t="s">
        <v>3444</v>
      </c>
      <c r="B662" s="17" t="s">
        <v>3445</v>
      </c>
      <c r="C662" s="17" t="s">
        <v>2326</v>
      </c>
      <c r="D662" s="18" t="s">
        <v>26</v>
      </c>
      <c r="E662" s="18">
        <f>VLOOKUP(M662,Revistas!$B$2:$H$63996,2,FALSE)</f>
        <v>7.3609999999999998</v>
      </c>
      <c r="F662" s="18" t="str">
        <f>VLOOKUP(M662,Revistas!$B$2:$H$63996,3,FALSE)</f>
        <v>Q1</v>
      </c>
      <c r="G662" s="18" t="str">
        <f>VLOOKUP(M662,Revistas!$B$2:$H$63996,4,FALSE)</f>
        <v>ALLERGY - SCIE;</v>
      </c>
      <c r="H662" s="18" t="str">
        <f>VLOOKUP(M662,Revistas!$B$2:$H$63996,5,FALSE)</f>
        <v>2 DE 26</v>
      </c>
      <c r="I662" s="18" t="str">
        <f>VLOOKUP(M662,Revistas!$B$2:$H$63996,6,FALSE)</f>
        <v>SI</v>
      </c>
      <c r="J662" s="18" t="s">
        <v>3446</v>
      </c>
      <c r="K662" s="18"/>
      <c r="L662" s="18">
        <v>0</v>
      </c>
      <c r="M662" s="18" t="s">
        <v>2328</v>
      </c>
      <c r="N662" s="18" t="s">
        <v>199</v>
      </c>
      <c r="O662" s="18">
        <v>2017</v>
      </c>
      <c r="P662" s="18">
        <v>72</v>
      </c>
      <c r="Q662" s="18"/>
      <c r="R662" s="18">
        <v>99</v>
      </c>
      <c r="S662" s="18">
        <v>99</v>
      </c>
    </row>
    <row r="663" spans="1:20" x14ac:dyDescent="0.25">
      <c r="A663" s="17" t="s">
        <v>3450</v>
      </c>
      <c r="B663" s="17" t="s">
        <v>3451</v>
      </c>
      <c r="C663" s="17" t="s">
        <v>2326</v>
      </c>
      <c r="D663" s="18" t="s">
        <v>26</v>
      </c>
      <c r="E663" s="18">
        <f>VLOOKUP(M663,Revistas!$B$2:$H$63996,2,FALSE)</f>
        <v>7.3609999999999998</v>
      </c>
      <c r="F663" s="18" t="str">
        <f>VLOOKUP(M663,Revistas!$B$2:$H$63996,3,FALSE)</f>
        <v>Q1</v>
      </c>
      <c r="G663" s="18" t="str">
        <f>VLOOKUP(M663,Revistas!$B$2:$H$63996,4,FALSE)</f>
        <v>ALLERGY - SCIE;</v>
      </c>
      <c r="H663" s="18" t="str">
        <f>VLOOKUP(M663,Revistas!$B$2:$H$63996,5,FALSE)</f>
        <v>2 DE 26</v>
      </c>
      <c r="I663" s="18" t="str">
        <f>VLOOKUP(M663,Revistas!$B$2:$H$63996,6,FALSE)</f>
        <v>SI</v>
      </c>
      <c r="J663" s="18" t="s">
        <v>3452</v>
      </c>
      <c r="K663" s="18"/>
      <c r="L663" s="18">
        <v>0</v>
      </c>
      <c r="M663" s="18" t="s">
        <v>2328</v>
      </c>
      <c r="N663" s="18" t="s">
        <v>199</v>
      </c>
      <c r="O663" s="18">
        <v>2017</v>
      </c>
      <c r="P663" s="18">
        <v>72</v>
      </c>
      <c r="Q663" s="18"/>
      <c r="R663" s="18">
        <v>149</v>
      </c>
      <c r="S663" s="18">
        <v>149</v>
      </c>
    </row>
    <row r="664" spans="1:20" x14ac:dyDescent="0.25">
      <c r="A664" s="17" t="s">
        <v>1450</v>
      </c>
      <c r="B664" s="17" t="s">
        <v>1451</v>
      </c>
      <c r="C664" s="17" t="s">
        <v>1447</v>
      </c>
      <c r="D664" s="18" t="s">
        <v>26</v>
      </c>
      <c r="E664" s="18">
        <f>VLOOKUP(M664,Revistas!$B$2:$H$63996,2,FALSE)</f>
        <v>6.2960000000000003</v>
      </c>
      <c r="F664" s="18" t="str">
        <f>VLOOKUP(M664,Revistas!$B$2:$H$63996,3,FALSE)</f>
        <v>Q1</v>
      </c>
      <c r="G664" s="18" t="str">
        <f>VLOOKUP(M664,Revistas!$B$2:$H$63996,4,FALSE)</f>
        <v>INFECTIOUS DISEASES - SCIE;</v>
      </c>
      <c r="H664" s="18" t="str">
        <f>VLOOKUP(M664,Revistas!$B$2:$H$63996,5,FALSE)</f>
        <v>6 DE 84</v>
      </c>
      <c r="I664" s="18" t="str">
        <f>VLOOKUP(M664,Revistas!$B$2:$H$63996,6,FALSE)</f>
        <v>SI</v>
      </c>
      <c r="J664" s="18" t="s">
        <v>1452</v>
      </c>
      <c r="K664" s="18"/>
      <c r="L664" s="18">
        <v>0</v>
      </c>
      <c r="M664" s="18" t="s">
        <v>1449</v>
      </c>
      <c r="N664" s="18" t="s">
        <v>29</v>
      </c>
      <c r="O664" s="18">
        <v>2017</v>
      </c>
      <c r="P664" s="18">
        <v>20</v>
      </c>
      <c r="Q664" s="18"/>
      <c r="R664" s="18">
        <v>123</v>
      </c>
      <c r="S664" s="18">
        <v>123</v>
      </c>
    </row>
    <row r="665" spans="1:20" x14ac:dyDescent="0.25">
      <c r="A665" s="17" t="s">
        <v>3353</v>
      </c>
      <c r="B665" s="17" t="s">
        <v>3354</v>
      </c>
      <c r="C665" s="17" t="s">
        <v>3216</v>
      </c>
      <c r="D665" s="18" t="s">
        <v>10</v>
      </c>
      <c r="E665" s="18">
        <f>VLOOKUP(M665,Revistas!$B$2:$H$63996,2,FALSE)</f>
        <v>2.7989999999999999</v>
      </c>
      <c r="F665" s="18" t="str">
        <f>VLOOKUP(M665,Revistas!$B$2:$H$63996,3,FALSE)</f>
        <v>Q1</v>
      </c>
      <c r="G665" s="18" t="str">
        <f>VLOOKUP(M665,Revistas!$B$2:$H$63996,4,FALSE)</f>
        <v>PEDIATRICS - SCIE;</v>
      </c>
      <c r="H665" s="18" t="str">
        <f>VLOOKUP(M665,Revistas!$B$2:$H$63996,5,FALSE)</f>
        <v>18/121</v>
      </c>
      <c r="I665" s="18" t="str">
        <f>VLOOKUP(M665,Revistas!$B$2:$H$63996,6,FALSE)</f>
        <v>NO</v>
      </c>
      <c r="J665" s="18" t="s">
        <v>3355</v>
      </c>
      <c r="K665" s="18" t="s">
        <v>3356</v>
      </c>
      <c r="L665" s="18">
        <v>0</v>
      </c>
      <c r="M665" s="18" t="s">
        <v>3219</v>
      </c>
      <c r="N665" s="18" t="s">
        <v>154</v>
      </c>
      <c r="O665" s="18">
        <v>2017</v>
      </c>
      <c r="P665" s="18">
        <v>65</v>
      </c>
      <c r="Q665" s="18">
        <v>3</v>
      </c>
      <c r="R665" s="18" t="s">
        <v>3357</v>
      </c>
      <c r="S665" s="18" t="s">
        <v>3358</v>
      </c>
    </row>
    <row r="666" spans="1:20" x14ac:dyDescent="0.25">
      <c r="A666" s="17" t="s">
        <v>2889</v>
      </c>
      <c r="B666" s="17" t="s">
        <v>2890</v>
      </c>
      <c r="C666" s="17" t="s">
        <v>2891</v>
      </c>
      <c r="D666" s="18" t="s">
        <v>10</v>
      </c>
      <c r="E666" s="18">
        <f>VLOOKUP(M666,Revistas!$B$2:$H$63996,2,FALSE)</f>
        <v>3.7280000000000002</v>
      </c>
      <c r="F666" s="18" t="str">
        <f>VLOOKUP(M666,Revistas!$B$2:$H$63996,3,FALSE)</f>
        <v>Q2</v>
      </c>
      <c r="G666" s="18" t="str">
        <f>VLOOKUP(M666,Revistas!$B$2:$H$63996,4,FALSE)</f>
        <v>ALLERGY - SCIE;</v>
      </c>
      <c r="H666" s="18" t="str">
        <f>VLOOKUP(M666,Revistas!$B$2:$H$63996,5,FALSE)</f>
        <v>9 DE 26</v>
      </c>
      <c r="I666" s="18" t="str">
        <f>VLOOKUP(M666,Revistas!$B$2:$H$63996,6,FALSE)</f>
        <v>NO</v>
      </c>
      <c r="J666" s="18" t="s">
        <v>2892</v>
      </c>
      <c r="K666" s="18" t="s">
        <v>2863</v>
      </c>
      <c r="L666" s="18">
        <v>1</v>
      </c>
      <c r="M666" s="18" t="s">
        <v>2893</v>
      </c>
      <c r="N666" s="18" t="s">
        <v>35</v>
      </c>
      <c r="O666" s="18">
        <v>2017</v>
      </c>
      <c r="P666" s="18">
        <v>118</v>
      </c>
      <c r="Q666" s="18">
        <v>4</v>
      </c>
      <c r="R666" s="18">
        <v>427</v>
      </c>
      <c r="S666" s="18">
        <v>432</v>
      </c>
      <c r="T666" s="23">
        <v>28214133</v>
      </c>
    </row>
    <row r="667" spans="1:20" x14ac:dyDescent="0.25">
      <c r="A667" s="17" t="s">
        <v>2920</v>
      </c>
      <c r="B667" s="17" t="s">
        <v>2919</v>
      </c>
      <c r="C667" s="17" t="s">
        <v>2921</v>
      </c>
      <c r="D667" s="18" t="s">
        <v>10</v>
      </c>
      <c r="E667" s="18">
        <f>VLOOKUP(M667,Revistas!$B$2:$H$63996,2,FALSE)</f>
        <v>4.4850000000000003</v>
      </c>
      <c r="F667" s="18" t="str">
        <f>VLOOKUP(M667,Revistas!$B$2:$H$63996,3,FALSE)</f>
        <v>Q2</v>
      </c>
      <c r="G667" s="18" t="str">
        <f>VLOOKUP(M667,Revistas!$B$2:$H$63996,4,FALSE)</f>
        <v>CARDIAC &amp; CARDIOVASCULAR SYSTEM</v>
      </c>
      <c r="H667" s="18" t="str">
        <f>VLOOKUP(M667,Revistas!$B$2:$H$63996,5,FALSE)</f>
        <v>33/126</v>
      </c>
      <c r="I667" s="18" t="str">
        <f>VLOOKUP(M667,Revistas!$B$2:$H$63996,6,FALSE)</f>
        <v>NO</v>
      </c>
      <c r="J667" s="18" t="s">
        <v>2922</v>
      </c>
      <c r="K667" s="18"/>
      <c r="L667" s="18"/>
      <c r="M667" s="18" t="s">
        <v>917</v>
      </c>
      <c r="N667" s="18" t="s">
        <v>2496</v>
      </c>
      <c r="O667" s="18">
        <v>2017</v>
      </c>
      <c r="P667" s="18"/>
      <c r="Q667" s="18"/>
      <c r="R667" s="18"/>
      <c r="S667" s="18"/>
      <c r="T667" s="23">
        <v>29233488</v>
      </c>
    </row>
    <row r="668" spans="1:20" x14ac:dyDescent="0.25">
      <c r="A668" s="17" t="s">
        <v>4248</v>
      </c>
      <c r="B668" s="17" t="s">
        <v>4249</v>
      </c>
      <c r="C668" s="17" t="s">
        <v>4250</v>
      </c>
      <c r="D668" s="18" t="s">
        <v>274</v>
      </c>
      <c r="E668" s="18">
        <f>VLOOKUP(M668,Revistas!$B$2:$H$63996,2,FALSE)</f>
        <v>1.177</v>
      </c>
      <c r="F668" s="18" t="str">
        <f>VLOOKUP(M668,Revistas!$B$2:$H$63996,3,FALSE)</f>
        <v>Q4</v>
      </c>
      <c r="G668" s="18" t="str">
        <f>VLOOKUP(M668,Revistas!$B$2:$H$63996,4,FALSE)</f>
        <v>OPHTHALMOLOGY - SCIE</v>
      </c>
      <c r="H668" s="18" t="str">
        <f>VLOOKUP(M668,Revistas!$B$2:$H$63996,5,FALSE)</f>
        <v>50/59</v>
      </c>
      <c r="I668" s="18" t="str">
        <f>VLOOKUP(M668,Revistas!$B$2:$H$63996,6,FALSE)</f>
        <v>NO</v>
      </c>
      <c r="J668" s="18" t="s">
        <v>4251</v>
      </c>
      <c r="K668" s="18" t="s">
        <v>4252</v>
      </c>
      <c r="L668" s="18">
        <v>0</v>
      </c>
      <c r="M668" s="18" t="s">
        <v>4253</v>
      </c>
      <c r="N668" s="18" t="s">
        <v>3556</v>
      </c>
      <c r="O668" s="18">
        <v>2017</v>
      </c>
      <c r="P668" s="18">
        <v>10</v>
      </c>
      <c r="Q668" s="18">
        <v>4</v>
      </c>
      <c r="R668" s="18">
        <v>658</v>
      </c>
      <c r="S668" s="18">
        <v>660</v>
      </c>
      <c r="T668" s="23">
        <v>28503444</v>
      </c>
    </row>
    <row r="669" spans="1:20" x14ac:dyDescent="0.25">
      <c r="A669" s="17" t="s">
        <v>1753</v>
      </c>
      <c r="B669" s="17" t="s">
        <v>1754</v>
      </c>
      <c r="C669" s="17" t="s">
        <v>1749</v>
      </c>
      <c r="D669" s="18" t="s">
        <v>10</v>
      </c>
      <c r="E669" s="18">
        <f>VLOOKUP(M669,Revistas!$B$2:$H$63996,2,FALSE)</f>
        <v>2.1779999999999999</v>
      </c>
      <c r="F669" s="18" t="str">
        <f>VLOOKUP(M669,Revistas!$B$2:$H$63996,3,FALSE)</f>
        <v>Q2</v>
      </c>
      <c r="G669" s="18" t="str">
        <f>VLOOKUP(M669,Revistas!$B$2:$H$63996,4,FALSE)</f>
        <v>MEDICAL LABORATORY TECHNOLOGY - SCIE;</v>
      </c>
      <c r="H669" s="18" t="str">
        <f>VLOOKUP(M669,Revistas!$B$2:$H$63996,5,FALSE)</f>
        <v>15 DE 30</v>
      </c>
      <c r="I669" s="18" t="str">
        <f>VLOOKUP(M669,Revistas!$B$2:$H$63996,6,FALSE)</f>
        <v>NO</v>
      </c>
      <c r="J669" s="18" t="s">
        <v>1755</v>
      </c>
      <c r="K669" s="18" t="s">
        <v>1756</v>
      </c>
      <c r="L669" s="18">
        <v>6</v>
      </c>
      <c r="M669" s="18" t="s">
        <v>1752</v>
      </c>
      <c r="N669" s="18" t="s">
        <v>199</v>
      </c>
      <c r="O669" s="18">
        <v>2017</v>
      </c>
      <c r="P669" s="18">
        <v>39</v>
      </c>
      <c r="Q669" s="18">
        <v>4</v>
      </c>
      <c r="R669" s="18">
        <v>360</v>
      </c>
      <c r="S669" s="18">
        <v>363</v>
      </c>
      <c r="T669" s="23">
        <v>28379895</v>
      </c>
    </row>
    <row r="670" spans="1:20" x14ac:dyDescent="0.25">
      <c r="A670" s="17" t="s">
        <v>1757</v>
      </c>
      <c r="B670" s="17" t="s">
        <v>1758</v>
      </c>
      <c r="C670" s="17" t="s">
        <v>1749</v>
      </c>
      <c r="D670" s="18" t="s">
        <v>10</v>
      </c>
      <c r="E670" s="18">
        <f>VLOOKUP(M670,Revistas!$B$2:$H$63996,2,FALSE)</f>
        <v>2.1779999999999999</v>
      </c>
      <c r="F670" s="18" t="str">
        <f>VLOOKUP(M670,Revistas!$B$2:$H$63996,3,FALSE)</f>
        <v>Q2</v>
      </c>
      <c r="G670" s="18" t="str">
        <f>VLOOKUP(M670,Revistas!$B$2:$H$63996,4,FALSE)</f>
        <v>MEDICAL LABORATORY TECHNOLOGY - SCIE;</v>
      </c>
      <c r="H670" s="18" t="str">
        <f>VLOOKUP(M670,Revistas!$B$2:$H$63996,5,FALSE)</f>
        <v>15 DE 30</v>
      </c>
      <c r="I670" s="18" t="str">
        <f>VLOOKUP(M670,Revistas!$B$2:$H$63996,6,FALSE)</f>
        <v>NO</v>
      </c>
      <c r="J670" s="18" t="s">
        <v>1759</v>
      </c>
      <c r="K670" s="18" t="s">
        <v>1756</v>
      </c>
      <c r="L670" s="18">
        <v>3</v>
      </c>
      <c r="M670" s="18" t="s">
        <v>1752</v>
      </c>
      <c r="N670" s="18" t="s">
        <v>199</v>
      </c>
      <c r="O670" s="18">
        <v>2017</v>
      </c>
      <c r="P670" s="18">
        <v>39</v>
      </c>
      <c r="Q670" s="18">
        <v>4</v>
      </c>
      <c r="R670" s="18">
        <v>364</v>
      </c>
      <c r="S670" s="18">
        <v>369</v>
      </c>
      <c r="T670" s="23">
        <v>28700520</v>
      </c>
    </row>
    <row r="671" spans="1:20" x14ac:dyDescent="0.25">
      <c r="A671" s="17" t="s">
        <v>4201</v>
      </c>
      <c r="B671" s="17" t="s">
        <v>4202</v>
      </c>
      <c r="C671" s="17" t="s">
        <v>4203</v>
      </c>
      <c r="D671" s="18" t="s">
        <v>10</v>
      </c>
      <c r="E671" s="18">
        <f>VLOOKUP(M671,Revistas!$B$2:$H$63996,2,FALSE)</f>
        <v>5.4509999999999996</v>
      </c>
      <c r="F671" s="18" t="str">
        <f>VLOOKUP(M671,Revistas!$B$2:$H$63996,3,FALSE)</f>
        <v>Q1</v>
      </c>
      <c r="G671" s="18" t="str">
        <f>VLOOKUP(M671,Revistas!$B$2:$H$63996,4,FALSE)</f>
        <v>GENETICS &amp; HEREDITY - SCIE</v>
      </c>
      <c r="H671" s="18" t="str">
        <f>VLOOKUP(M671,Revistas!$B$2:$H$63996,5,FALSE)</f>
        <v>20/167</v>
      </c>
      <c r="I671" s="18" t="str">
        <f>VLOOKUP(M671,Revistas!$B$2:$H$63996,6,FALSE)</f>
        <v>NO</v>
      </c>
      <c r="J671" s="18" t="s">
        <v>4204</v>
      </c>
      <c r="K671" s="18" t="s">
        <v>4205</v>
      </c>
      <c r="L671" s="18">
        <v>2</v>
      </c>
      <c r="M671" s="18" t="s">
        <v>4206</v>
      </c>
      <c r="N671" s="18" t="s">
        <v>154</v>
      </c>
      <c r="O671" s="18">
        <v>2017</v>
      </c>
      <c r="P671" s="18">
        <v>54</v>
      </c>
      <c r="Q671" s="18">
        <v>9</v>
      </c>
      <c r="R671" s="18">
        <v>613</v>
      </c>
      <c r="S671" s="18">
        <v>623</v>
      </c>
      <c r="T671" s="23">
        <v>28735298</v>
      </c>
    </row>
    <row r="672" spans="1:20" x14ac:dyDescent="0.25">
      <c r="A672" s="17" t="s">
        <v>3423</v>
      </c>
      <c r="B672" s="17" t="s">
        <v>3424</v>
      </c>
      <c r="C672" s="17" t="s">
        <v>3425</v>
      </c>
      <c r="D672" s="18" t="s">
        <v>26</v>
      </c>
      <c r="E672" s="18">
        <f>VLOOKUP(M672,Revistas!$B$2:$H$63996,2,FALSE)</f>
        <v>4.2350000000000003</v>
      </c>
      <c r="F672" s="18" t="str">
        <f>VLOOKUP(M672,Revistas!$B$2:$H$63996,3,FALSE)</f>
        <v>Q1</v>
      </c>
      <c r="G672" s="18" t="str">
        <f>VLOOKUP(M672,Revistas!$B$2:$H$63996,4,FALSE)</f>
        <v>HEALTH CARE SCIENCES &amp; SERVICES - SCIE</v>
      </c>
      <c r="H672" s="18" t="str">
        <f>VLOOKUP(M672,Revistas!$B$2:$H$63996,5,FALSE)</f>
        <v>10 DE 90</v>
      </c>
      <c r="I672" s="18" t="str">
        <f>VLOOKUP(M672,Revistas!$B$2:$H$63996,6,FALSE)</f>
        <v>NO</v>
      </c>
      <c r="J672" s="18" t="s">
        <v>3426</v>
      </c>
      <c r="K672" s="18"/>
      <c r="L672" s="18">
        <v>0</v>
      </c>
      <c r="M672" s="18" t="s">
        <v>3427</v>
      </c>
      <c r="N672" s="18" t="s">
        <v>3428</v>
      </c>
      <c r="O672" s="18">
        <v>2017</v>
      </c>
      <c r="P672" s="18">
        <v>20</v>
      </c>
      <c r="Q672" s="18">
        <v>9</v>
      </c>
      <c r="R672" s="18" t="s">
        <v>3429</v>
      </c>
      <c r="S672" s="18" t="s">
        <v>3429</v>
      </c>
    </row>
    <row r="673" spans="1:48" x14ac:dyDescent="0.25">
      <c r="A673" s="17" t="s">
        <v>2170</v>
      </c>
      <c r="B673" s="17" t="s">
        <v>2171</v>
      </c>
      <c r="C673" s="17" t="s">
        <v>2153</v>
      </c>
      <c r="D673" s="18" t="s">
        <v>26</v>
      </c>
      <c r="E673" s="18">
        <f>VLOOKUP(M673,Revistas!$B$2:$H$63996,2,FALSE)</f>
        <v>2.516</v>
      </c>
      <c r="F673" s="18" t="str">
        <f>VLOOKUP(M673,Revistas!$B$2:$H$63996,3,FALSE)</f>
        <v>Q1</v>
      </c>
      <c r="G673" s="18" t="str">
        <f>VLOOKUP(M673,Revistas!$B$2:$H$63996,4,FALSE)</f>
        <v>PEDIATRICS - SCIE;</v>
      </c>
      <c r="H673" s="18" t="str">
        <f>VLOOKUP(M673,Revistas!$B$2:$H$63996,5,FALSE)</f>
        <v>25/121</v>
      </c>
      <c r="I673" s="18" t="str">
        <f>VLOOKUP(M673,Revistas!$B$2:$H$63996,6,FALSE)</f>
        <v>NO</v>
      </c>
      <c r="J673" s="18" t="s">
        <v>2172</v>
      </c>
      <c r="K673" s="18"/>
      <c r="L673" s="18">
        <v>0</v>
      </c>
      <c r="M673" s="18" t="s">
        <v>2155</v>
      </c>
      <c r="N673" s="18" t="s">
        <v>250</v>
      </c>
      <c r="O673" s="18">
        <v>2017</v>
      </c>
      <c r="P673" s="18">
        <v>32</v>
      </c>
      <c r="Q673" s="18">
        <v>5</v>
      </c>
      <c r="R673" s="18">
        <v>909</v>
      </c>
      <c r="S673" s="18">
        <v>909</v>
      </c>
    </row>
    <row r="674" spans="1:48" x14ac:dyDescent="0.25">
      <c r="A674" s="17" t="s">
        <v>2607</v>
      </c>
      <c r="B674" s="17" t="s">
        <v>2630</v>
      </c>
      <c r="C674" s="17" t="s">
        <v>2626</v>
      </c>
      <c r="D674" s="18" t="s">
        <v>10</v>
      </c>
      <c r="E674" s="18">
        <f>VLOOKUP(M674,Revistas!$B$2:$H$63996,2,FALSE)</f>
        <v>1.1399999999999999</v>
      </c>
      <c r="F674" s="18" t="str">
        <f>VLOOKUP(M674,Revistas!$B$2:$H$63996,3,FALSE)</f>
        <v>Q3</v>
      </c>
      <c r="G674" s="18" t="str">
        <f>VLOOKUP(M674,Revistas!$B$2:$H$63996,4,FALSE)</f>
        <v>PEDIATRICS - SCIE</v>
      </c>
      <c r="H674" s="18" t="str">
        <f>VLOOKUP(M674,Revistas!$B$2:$H$63996,5,FALSE)</f>
        <v>88/121/</v>
      </c>
      <c r="I674" s="18" t="str">
        <f>VLOOKUP(M674,Revistas!$B$2:$H$63996,6,FALSE)</f>
        <v>NO</v>
      </c>
      <c r="J674" s="18" t="s">
        <v>2609</v>
      </c>
      <c r="K674" s="18"/>
      <c r="L674" s="18" t="s">
        <v>586</v>
      </c>
      <c r="M674" s="18" t="s">
        <v>2515</v>
      </c>
      <c r="N674" s="18" t="s">
        <v>2608</v>
      </c>
      <c r="O674" s="18">
        <v>2017</v>
      </c>
      <c r="P674" s="18"/>
      <c r="Q674" s="18"/>
      <c r="R674" s="18"/>
      <c r="S674" s="18"/>
      <c r="T674" s="23">
        <v>28729186</v>
      </c>
    </row>
    <row r="675" spans="1:48" x14ac:dyDescent="0.25">
      <c r="A675" s="17" t="s">
        <v>2445</v>
      </c>
      <c r="B675" s="17" t="s">
        <v>2446</v>
      </c>
      <c r="C675" s="17" t="s">
        <v>736</v>
      </c>
      <c r="D675" s="18" t="s">
        <v>274</v>
      </c>
      <c r="E675" s="18">
        <f>VLOOKUP(M675,Revistas!$B$2:$H$63996,2,FALSE)</f>
        <v>1.125</v>
      </c>
      <c r="F675" s="18" t="str">
        <f>VLOOKUP(M675,Revistas!$B$2:$H$63996,3,FALSE)</f>
        <v>Q3</v>
      </c>
      <c r="G675" s="18" t="str">
        <f>VLOOKUP(M675,Revistas!$B$2:$H$63996,4,FALSE)</f>
        <v>MEDICINA, GENERAL &amp; INTERNAL</v>
      </c>
      <c r="H675" s="18" t="str">
        <f>VLOOKUP(M675,Revistas!$B$2:$H$63996,5,FALSE)</f>
        <v>91/154</v>
      </c>
      <c r="I675" s="18" t="str">
        <f>VLOOKUP(M675,Revistas!$B$2:$H$63996,6,FALSE)</f>
        <v>NO</v>
      </c>
      <c r="J675" s="18" t="s">
        <v>2447</v>
      </c>
      <c r="K675" s="18" t="s">
        <v>2448</v>
      </c>
      <c r="L675" s="18">
        <v>0</v>
      </c>
      <c r="M675" s="18" t="s">
        <v>739</v>
      </c>
      <c r="N675" s="28">
        <v>45047</v>
      </c>
      <c r="O675" s="18">
        <v>2017</v>
      </c>
      <c r="P675" s="18">
        <v>148</v>
      </c>
      <c r="Q675" s="18">
        <v>10</v>
      </c>
      <c r="R675" s="18">
        <v>475</v>
      </c>
      <c r="S675" s="18">
        <v>476</v>
      </c>
      <c r="T675" s="23">
        <v>28236473</v>
      </c>
    </row>
    <row r="676" spans="1:48" x14ac:dyDescent="0.25">
      <c r="A676" s="17" t="s">
        <v>2423</v>
      </c>
      <c r="B676" s="17" t="s">
        <v>2424</v>
      </c>
      <c r="C676" s="17" t="s">
        <v>2425</v>
      </c>
      <c r="D676" s="18" t="s">
        <v>10</v>
      </c>
      <c r="E676" s="18">
        <f>VLOOKUP(M676,Revistas!$B$2:$H$63996,2,FALSE)</f>
        <v>2.468</v>
      </c>
      <c r="F676" s="18" t="str">
        <f>VLOOKUP(M676,Revistas!$B$2:$H$63996,3,FALSE)</f>
        <v>Q3</v>
      </c>
      <c r="G676" s="18" t="str">
        <f>VLOOKUP(M676,Revistas!$B$2:$H$63996,4,FALSE)</f>
        <v>INFECTIOUS DISEASES - SCIE</v>
      </c>
      <c r="H676" s="18" t="str">
        <f>VLOOKUP(M676,Revistas!$B$2:$H$63996,5,FALSE)</f>
        <v>44/84</v>
      </c>
      <c r="I676" s="18" t="str">
        <f>VLOOKUP(M676,Revistas!$B$2:$H$63996,6,FALSE)</f>
        <v>NO</v>
      </c>
      <c r="J676" s="18" t="s">
        <v>2426</v>
      </c>
      <c r="K676" s="18" t="s">
        <v>2427</v>
      </c>
      <c r="L676" s="18">
        <v>0</v>
      </c>
      <c r="M676" s="18" t="s">
        <v>2428</v>
      </c>
      <c r="N676" s="18" t="s">
        <v>129</v>
      </c>
      <c r="O676" s="18">
        <v>2017</v>
      </c>
      <c r="P676" s="18">
        <v>45</v>
      </c>
      <c r="Q676" s="18">
        <v>5</v>
      </c>
      <c r="R676" s="18">
        <v>691</v>
      </c>
      <c r="S676" s="18">
        <v>696</v>
      </c>
      <c r="T676" s="23">
        <v>28243995</v>
      </c>
    </row>
    <row r="677" spans="1:48" x14ac:dyDescent="0.25">
      <c r="A677" s="17" t="s">
        <v>2499</v>
      </c>
      <c r="B677" s="17" t="s">
        <v>2498</v>
      </c>
      <c r="C677" s="17" t="s">
        <v>2500</v>
      </c>
      <c r="D677" s="18" t="s">
        <v>274</v>
      </c>
      <c r="E677" s="18">
        <f>VLOOKUP(M677,Revistas!$B$2:$H$63996,2,FALSE)</f>
        <v>2.468</v>
      </c>
      <c r="F677" s="18" t="str">
        <f>VLOOKUP(M677,Revistas!$B$2:$H$63996,3,FALSE)</f>
        <v>Q3</v>
      </c>
      <c r="G677" s="18" t="str">
        <f>VLOOKUP(M677,Revistas!$B$2:$H$63996,4,FALSE)</f>
        <v>INFECTIOUS DISEASES - SCIE</v>
      </c>
      <c r="H677" s="18" t="str">
        <f>VLOOKUP(M677,Revistas!$B$2:$H$63996,5,FALSE)</f>
        <v>44/84</v>
      </c>
      <c r="I677" s="18" t="str">
        <f>VLOOKUP(M677,Revistas!$B$2:$H$63996,6,FALSE)</f>
        <v>NO</v>
      </c>
      <c r="J677" s="18" t="s">
        <v>2502</v>
      </c>
      <c r="K677" s="18"/>
      <c r="L677" s="18" t="s">
        <v>586</v>
      </c>
      <c r="M677" s="18" t="s">
        <v>2429</v>
      </c>
      <c r="N677" s="18" t="s">
        <v>2501</v>
      </c>
      <c r="O677" s="18">
        <v>2017</v>
      </c>
      <c r="P677" s="18"/>
      <c r="Q677" s="18"/>
      <c r="R677" s="18"/>
      <c r="S677" s="18"/>
      <c r="T677" s="23">
        <v>28905249</v>
      </c>
      <c r="AV677" s="25"/>
    </row>
    <row r="678" spans="1:48" x14ac:dyDescent="0.25">
      <c r="A678" s="17" t="s">
        <v>5209</v>
      </c>
      <c r="B678" s="17" t="s">
        <v>5210</v>
      </c>
      <c r="C678" s="17" t="s">
        <v>959</v>
      </c>
      <c r="D678" s="18" t="s">
        <v>10</v>
      </c>
      <c r="E678" s="18">
        <f>VLOOKUP(M678,Revistas!$B$2:$H$63996,2,FALSE)</f>
        <v>4.085</v>
      </c>
      <c r="F678" s="18" t="str">
        <f>VLOOKUP(M678,Revistas!$B$2:$H$63996,3,FALSE)</f>
        <v>Q1</v>
      </c>
      <c r="G678" s="18" t="str">
        <f>VLOOKUP(M678,Revistas!$B$2:$H$63996,4,FALSE)</f>
        <v>PERIPHERAL VASCULAR DISEASE</v>
      </c>
      <c r="H678" s="18" t="str">
        <f>VLOOKUP(M678,Revistas!$B$2:$H$63996,5,FALSE)</f>
        <v>12 DE 63</v>
      </c>
      <c r="I678" s="18" t="str">
        <f>VLOOKUP(M678,Revistas!$B$2:$H$63996,6,FALSE)</f>
        <v>NO</v>
      </c>
      <c r="J678" s="18" t="s">
        <v>5211</v>
      </c>
      <c r="K678" s="18" t="s">
        <v>5212</v>
      </c>
      <c r="L678" s="18">
        <v>0</v>
      </c>
      <c r="M678" s="18" t="s">
        <v>962</v>
      </c>
      <c r="N678" s="18" t="s">
        <v>199</v>
      </c>
      <c r="O678" s="18">
        <v>2017</v>
      </c>
      <c r="P678" s="18">
        <v>35</v>
      </c>
      <c r="Q678" s="18">
        <v>8</v>
      </c>
      <c r="R678" s="18">
        <v>1594</v>
      </c>
      <c r="S678" s="18">
        <v>1608</v>
      </c>
      <c r="T678" s="23">
        <v>28403042</v>
      </c>
    </row>
    <row r="679" spans="1:48" x14ac:dyDescent="0.25">
      <c r="A679" s="17" t="s">
        <v>4382</v>
      </c>
      <c r="B679" s="17" t="s">
        <v>4383</v>
      </c>
      <c r="C679" s="17" t="s">
        <v>3847</v>
      </c>
      <c r="D679" s="18" t="s">
        <v>26</v>
      </c>
      <c r="E679" s="18">
        <f>VLOOKUP(M679,Revistas!$B$2:$H$63996,2,FALSE)</f>
        <v>11.855</v>
      </c>
      <c r="F679" s="18" t="str">
        <f>VLOOKUP(M679,Revistas!$B$2:$H$63996,3,FALSE)</f>
        <v>Q1</v>
      </c>
      <c r="G679" s="18" t="str">
        <f>VLOOKUP(M679,Revistas!$B$2:$H$63996,4,FALSE)</f>
        <v>ONCOLOGY</v>
      </c>
      <c r="H679" s="18" t="str">
        <f>VLOOKUP(M679,Revistas!$B$2:$H$63996,5,FALSE)</f>
        <v>10/217</v>
      </c>
      <c r="I679" s="18" t="str">
        <f>VLOOKUP(M679,Revistas!$B$2:$H$63996,6,FALSE)</f>
        <v>SI</v>
      </c>
      <c r="J679" s="18" t="s">
        <v>4384</v>
      </c>
      <c r="K679" s="18"/>
      <c r="L679" s="18">
        <v>0</v>
      </c>
      <c r="M679" s="18" t="s">
        <v>3849</v>
      </c>
      <c r="N679" s="18" t="s">
        <v>154</v>
      </c>
      <c r="O679" s="18">
        <v>2017</v>
      </c>
      <c r="P679" s="18">
        <v>28</v>
      </c>
      <c r="Q679" s="18"/>
      <c r="R679" s="18"/>
      <c r="S679" s="18"/>
    </row>
    <row r="680" spans="1:48" x14ac:dyDescent="0.25">
      <c r="A680" s="17" t="s">
        <v>678</v>
      </c>
      <c r="B680" s="17" t="s">
        <v>679</v>
      </c>
      <c r="C680" s="17" t="s">
        <v>674</v>
      </c>
      <c r="D680" s="18" t="s">
        <v>274</v>
      </c>
      <c r="E680" s="18">
        <f>VLOOKUP(M680,Revistas!$B$2:$H$63996,2,FALSE)</f>
        <v>4.4850000000000003</v>
      </c>
      <c r="F680" s="18" t="str">
        <f>VLOOKUP(M680,Revistas!$B$2:$H$63996,3,FALSE)</f>
        <v>Q2</v>
      </c>
      <c r="G680" s="18" t="str">
        <f>VLOOKUP(M680,Revistas!$B$2:$H$63996,4,FALSE)</f>
        <v>CARDIAC &amp; CARDIOVASCULAR SYSTEM</v>
      </c>
      <c r="H680" s="18" t="str">
        <f>VLOOKUP(M680,Revistas!$B$2:$H$63996,5,FALSE)</f>
        <v>33/126</v>
      </c>
      <c r="I680" s="18" t="str">
        <f>VLOOKUP(M680,Revistas!$B$2:$H$63996,6,FALSE)</f>
        <v>NO</v>
      </c>
      <c r="J680" s="18" t="s">
        <v>680</v>
      </c>
      <c r="K680" s="18" t="s">
        <v>681</v>
      </c>
      <c r="L680" s="18">
        <v>0</v>
      </c>
      <c r="M680" s="18" t="s">
        <v>677</v>
      </c>
      <c r="N680" s="18" t="s">
        <v>154</v>
      </c>
      <c r="O680" s="18">
        <v>2017</v>
      </c>
      <c r="P680" s="18">
        <v>70</v>
      </c>
      <c r="Q680" s="18">
        <v>9</v>
      </c>
      <c r="R680" s="18">
        <v>783</v>
      </c>
      <c r="S680" s="18">
        <v>785</v>
      </c>
    </row>
    <row r="681" spans="1:48" x14ac:dyDescent="0.25">
      <c r="A681" s="17" t="s">
        <v>5087</v>
      </c>
      <c r="B681" s="17" t="s">
        <v>5086</v>
      </c>
      <c r="C681" s="17" t="s">
        <v>5082</v>
      </c>
      <c r="D681" s="18" t="s">
        <v>10</v>
      </c>
      <c r="E681" s="18" t="str">
        <f>VLOOKUP(M681,Revistas!$B$2:$H$63996,2,FALSE)</f>
        <v>NO TIENE</v>
      </c>
      <c r="F681" s="18" t="str">
        <f>VLOOKUP(M681,Revistas!$B$2:$H$63996,3,FALSE)</f>
        <v>NO TIENE</v>
      </c>
      <c r="G681" s="18" t="str">
        <f>VLOOKUP(M681,Revistas!$B$2:$H$63996,4,FALSE)</f>
        <v>NO TIENE</v>
      </c>
      <c r="H681" s="18" t="str">
        <f>VLOOKUP(M681,Revistas!$B$2:$H$63996,5,FALSE)</f>
        <v>NO TIENE</v>
      </c>
      <c r="I681" s="18" t="str">
        <f>VLOOKUP(M681,Revistas!$B$2:$H$63996,6,FALSE)</f>
        <v>NO</v>
      </c>
      <c r="J681" s="18" t="s">
        <v>5088</v>
      </c>
      <c r="K681" s="18"/>
      <c r="L681" s="18" t="s">
        <v>586</v>
      </c>
      <c r="M681" s="18" t="s">
        <v>5085</v>
      </c>
      <c r="N681" s="18" t="s">
        <v>2119</v>
      </c>
      <c r="O681" s="18">
        <v>2017</v>
      </c>
      <c r="P681" s="18"/>
      <c r="Q681" s="18"/>
      <c r="R681" s="18"/>
      <c r="S681" s="18"/>
      <c r="T681" s="23">
        <v>28755359</v>
      </c>
      <c r="AR681" s="25"/>
    </row>
    <row r="682" spans="1:48" x14ac:dyDescent="0.25">
      <c r="A682" s="17" t="s">
        <v>672</v>
      </c>
      <c r="B682" s="17" t="s">
        <v>673</v>
      </c>
      <c r="C682" s="17" t="s">
        <v>674</v>
      </c>
      <c r="D682" s="18" t="s">
        <v>571</v>
      </c>
      <c r="E682" s="18">
        <f>VLOOKUP(M682,Revistas!$B$2:$H$63996,2,FALSE)</f>
        <v>4.4850000000000003</v>
      </c>
      <c r="F682" s="18" t="str">
        <f>VLOOKUP(M682,Revistas!$B$2:$H$63996,3,FALSE)</f>
        <v>Q2</v>
      </c>
      <c r="G682" s="18" t="str">
        <f>VLOOKUP(M682,Revistas!$B$2:$H$63996,4,FALSE)</f>
        <v>CARDIAC &amp; CARDIOVASCULAR SYSTEM</v>
      </c>
      <c r="H682" s="18" t="str">
        <f>VLOOKUP(M682,Revistas!$B$2:$H$63996,5,FALSE)</f>
        <v>33/126</v>
      </c>
      <c r="I682" s="18" t="str">
        <f>VLOOKUP(M682,Revistas!$B$2:$H$63996,6,FALSE)</f>
        <v>NO</v>
      </c>
      <c r="J682" s="18" t="s">
        <v>675</v>
      </c>
      <c r="K682" s="18" t="s">
        <v>676</v>
      </c>
      <c r="L682" s="18">
        <v>0</v>
      </c>
      <c r="M682" s="18" t="s">
        <v>677</v>
      </c>
      <c r="N682" s="18" t="s">
        <v>154</v>
      </c>
      <c r="O682" s="18">
        <v>2017</v>
      </c>
      <c r="P682" s="18">
        <v>70</v>
      </c>
      <c r="Q682" s="18">
        <v>9</v>
      </c>
      <c r="R682" s="18">
        <v>690</v>
      </c>
      <c r="S682" s="18">
        <v>693</v>
      </c>
    </row>
    <row r="683" spans="1:48" x14ac:dyDescent="0.25">
      <c r="A683" s="17" t="s">
        <v>4717</v>
      </c>
      <c r="B683" s="17" t="s">
        <v>4718</v>
      </c>
      <c r="C683" s="17" t="s">
        <v>4431</v>
      </c>
      <c r="D683" s="18" t="s">
        <v>10</v>
      </c>
      <c r="E683" s="18">
        <f>VLOOKUP(M683,Revistas!$B$2:$H$63996,2,FALSE)</f>
        <v>2.3530000000000002</v>
      </c>
      <c r="F683" s="18" t="str">
        <f>VLOOKUP(M683,Revistas!$B$2:$H$63996,3,FALSE)</f>
        <v>Q3</v>
      </c>
      <c r="G683" s="18" t="str">
        <f>VLOOKUP(M683,Revistas!$B$2:$H$63996,4,FALSE)</f>
        <v>ONCOLOGY</v>
      </c>
      <c r="H683" s="18" t="str">
        <f>VLOOKUP(M683,Revistas!$B$2:$H$63996,5,FALSE)</f>
        <v>141/217</v>
      </c>
      <c r="I683" s="18" t="str">
        <f>VLOOKUP(M683,Revistas!$B$2:$H$63996,6,FALSE)</f>
        <v>NO</v>
      </c>
      <c r="J683" s="18" t="s">
        <v>4719</v>
      </c>
      <c r="K683" s="18" t="s">
        <v>4720</v>
      </c>
      <c r="L683" s="18">
        <v>3</v>
      </c>
      <c r="M683" s="18" t="s">
        <v>4434</v>
      </c>
      <c r="N683" s="18" t="s">
        <v>62</v>
      </c>
      <c r="O683" s="18">
        <v>2017</v>
      </c>
      <c r="P683" s="18">
        <v>19</v>
      </c>
      <c r="Q683" s="18">
        <v>2</v>
      </c>
      <c r="R683" s="18">
        <v>149</v>
      </c>
      <c r="S683" s="18">
        <v>161</v>
      </c>
      <c r="T683" s="23">
        <v>27314861</v>
      </c>
    </row>
    <row r="684" spans="1:48" x14ac:dyDescent="0.25">
      <c r="A684" s="17" t="s">
        <v>496</v>
      </c>
      <c r="B684" s="17" t="s">
        <v>497</v>
      </c>
      <c r="C684" s="17" t="s">
        <v>492</v>
      </c>
      <c r="D684" s="18" t="s">
        <v>26</v>
      </c>
      <c r="E684" s="18">
        <f>VLOOKUP(M684,Revistas!$B$2:$H$63996,2,FALSE)</f>
        <v>6.2</v>
      </c>
      <c r="F684" s="18" t="str">
        <f>VLOOKUP(M684,Revistas!$B$2:$H$63996,3,FALSE)</f>
        <v>Q1</v>
      </c>
      <c r="G684" s="18" t="str">
        <f>VLOOKUP(M684,Revistas!$B$2:$H$63996,4,FALSE)</f>
        <v>NEUROSCIENCES - SCIE</v>
      </c>
      <c r="H684" s="18" t="str">
        <f>VLOOKUP(M684,Revistas!$B$2:$H$63996,5,FALSE)</f>
        <v>24/259</v>
      </c>
      <c r="I684" s="18" t="str">
        <f>VLOOKUP(M684,Revistas!$B$2:$H$63996,6,FALSE)</f>
        <v>SI</v>
      </c>
      <c r="J684" s="18" t="s">
        <v>498</v>
      </c>
      <c r="K684" s="18"/>
      <c r="L684" s="18">
        <v>0</v>
      </c>
      <c r="M684" s="18" t="s">
        <v>494</v>
      </c>
      <c r="N684" s="18" t="s">
        <v>226</v>
      </c>
      <c r="O684" s="18">
        <v>2017</v>
      </c>
      <c r="P684" s="18">
        <v>65</v>
      </c>
      <c r="Q684" s="18"/>
      <c r="R684" s="18" t="s">
        <v>499</v>
      </c>
      <c r="S684" s="18" t="s">
        <v>499</v>
      </c>
    </row>
    <row r="685" spans="1:48" x14ac:dyDescent="0.25">
      <c r="A685" s="17" t="s">
        <v>3393</v>
      </c>
      <c r="B685" s="17" t="s">
        <v>3392</v>
      </c>
      <c r="C685" s="17" t="s">
        <v>3389</v>
      </c>
      <c r="D685" s="18" t="s">
        <v>10</v>
      </c>
      <c r="E685" s="18">
        <f>VLOOKUP(M685,Revistas!$B$2:$H$63996,2,FALSE)</f>
        <v>2.7989999999999999</v>
      </c>
      <c r="F685" s="18" t="str">
        <f>VLOOKUP(M685,Revistas!$B$2:$H$63996,3,FALSE)</f>
        <v>Q1</v>
      </c>
      <c r="G685" s="18" t="str">
        <f>VLOOKUP(M685,Revistas!$B$2:$H$63996,4,FALSE)</f>
        <v>PEDIATRICS - SCIE;</v>
      </c>
      <c r="H685" s="18" t="str">
        <f>VLOOKUP(M685,Revistas!$B$2:$H$63996,5,FALSE)</f>
        <v>18/121</v>
      </c>
      <c r="I685" s="18" t="str">
        <f>VLOOKUP(M685,Revistas!$B$2:$H$63996,6,FALSE)</f>
        <v>NO</v>
      </c>
      <c r="J685" s="18" t="s">
        <v>3394</v>
      </c>
      <c r="K685" s="18"/>
      <c r="L685" s="18" t="s">
        <v>586</v>
      </c>
      <c r="M685" s="18" t="s">
        <v>3220</v>
      </c>
      <c r="N685" s="18" t="s">
        <v>2112</v>
      </c>
      <c r="O685" s="18">
        <v>2017</v>
      </c>
      <c r="P685" s="18"/>
      <c r="Q685" s="18"/>
      <c r="R685" s="18"/>
      <c r="S685" s="18"/>
      <c r="T685" s="23">
        <v>29112085</v>
      </c>
    </row>
    <row r="686" spans="1:48" x14ac:dyDescent="0.25">
      <c r="A686" s="17" t="s">
        <v>1907</v>
      </c>
      <c r="B686" s="17" t="s">
        <v>1906</v>
      </c>
      <c r="C686" s="17" t="s">
        <v>1908</v>
      </c>
      <c r="D686" s="18" t="s">
        <v>10</v>
      </c>
      <c r="E686" s="18" t="str">
        <f>VLOOKUP(M686,Revistas!$B$2:$H$63996,2,FALSE)</f>
        <v>NO TIENE</v>
      </c>
      <c r="F686" s="18" t="str">
        <f>VLOOKUP(M686,Revistas!$B$2:$H$63996,3,FALSE)</f>
        <v>NO TIENE</v>
      </c>
      <c r="G686" s="18" t="str">
        <f>VLOOKUP(M686,Revistas!$B$2:$H$63996,4,FALSE)</f>
        <v>NO TIENE</v>
      </c>
      <c r="H686" s="18" t="str">
        <f>VLOOKUP(M686,Revistas!$B$2:$H$63996,5,FALSE)</f>
        <v>NO TIENE</v>
      </c>
      <c r="I686" s="18" t="str">
        <f>VLOOKUP(M686,Revistas!$B$2:$H$63996,6,FALSE)</f>
        <v>NO</v>
      </c>
      <c r="J686" s="18" t="s">
        <v>1910</v>
      </c>
      <c r="K686" s="18"/>
      <c r="L686" s="18" t="s">
        <v>586</v>
      </c>
      <c r="M686" s="18" t="s">
        <v>1775</v>
      </c>
      <c r="N686" s="18" t="s">
        <v>1909</v>
      </c>
      <c r="O686" s="18">
        <v>2017</v>
      </c>
      <c r="P686" s="18"/>
      <c r="Q686" s="18"/>
      <c r="R686" s="18"/>
      <c r="S686" s="18"/>
      <c r="T686" s="23">
        <v>29132749</v>
      </c>
      <c r="AN686" s="25"/>
    </row>
    <row r="687" spans="1:48" x14ac:dyDescent="0.25">
      <c r="A687" s="17" t="s">
        <v>3688</v>
      </c>
      <c r="B687" s="17" t="s">
        <v>3689</v>
      </c>
      <c r="C687" s="17" t="s">
        <v>3690</v>
      </c>
      <c r="D687" s="18" t="s">
        <v>10</v>
      </c>
      <c r="E687" s="18">
        <f>VLOOKUP(M687,Revistas!$B$2:$H$63996,2,FALSE)</f>
        <v>4.0410000000000004</v>
      </c>
      <c r="F687" s="18" t="str">
        <f>VLOOKUP(M687,Revistas!$B$2:$H$63996,3,FALSE)</f>
        <v>Q1</v>
      </c>
      <c r="G687" s="18" t="str">
        <f>VLOOKUP(M687,Revistas!$B$2:$H$63996,4,FALSE)</f>
        <v>SURGERY</v>
      </c>
      <c r="H687" s="18" t="str">
        <f>VLOOKUP(M687,Revistas!$B$2:$H$63996,5,FALSE)</f>
        <v>17/196</v>
      </c>
      <c r="I687" s="18" t="str">
        <f>VLOOKUP(M687,Revistas!$B$2:$H$63996,6,FALSE)</f>
        <v>SI</v>
      </c>
      <c r="J687" s="18" t="s">
        <v>3691</v>
      </c>
      <c r="K687" s="18" t="s">
        <v>3692</v>
      </c>
      <c r="L687" s="18">
        <v>1</v>
      </c>
      <c r="M687" s="18" t="s">
        <v>3693</v>
      </c>
      <c r="N687" s="18" t="s">
        <v>154</v>
      </c>
      <c r="O687" s="18">
        <v>2017</v>
      </c>
      <c r="P687" s="18">
        <v>24</v>
      </c>
      <c r="Q687" s="18">
        <v>9</v>
      </c>
      <c r="R687" s="18">
        <v>2720</v>
      </c>
      <c r="S687" s="18">
        <v>2726</v>
      </c>
      <c r="T687" s="23">
        <v>28608122</v>
      </c>
    </row>
    <row r="688" spans="1:48" x14ac:dyDescent="0.25">
      <c r="A688" s="17" t="s">
        <v>3534</v>
      </c>
      <c r="B688" s="17" t="s">
        <v>3535</v>
      </c>
      <c r="C688" s="17" t="s">
        <v>1983</v>
      </c>
      <c r="D688" s="18" t="s">
        <v>274</v>
      </c>
      <c r="E688" s="18">
        <f>VLOOKUP(M688,Revistas!$B$2:$H$63996,2,FALSE)</f>
        <v>10.569000000000001</v>
      </c>
      <c r="F688" s="18" t="str">
        <f>VLOOKUP(M688,Revistas!$B$2:$H$63996,3,FALSE)</f>
        <v>Q1</v>
      </c>
      <c r="G688" s="18" t="str">
        <f>VLOOKUP(M688,Revistas!$B$2:$H$63996,4,FALSE)</f>
        <v>RESPIRATORY SYSTEM - SCIE</v>
      </c>
      <c r="H688" s="18" t="str">
        <f>VLOOKUP(M688,Revistas!$B$2:$H$63996,5,FALSE)</f>
        <v>3 DE 59</v>
      </c>
      <c r="I688" s="18" t="str">
        <f>VLOOKUP(M688,Revistas!$B$2:$H$63996,6,FALSE)</f>
        <v>SI</v>
      </c>
      <c r="J688" s="18" t="s">
        <v>3536</v>
      </c>
      <c r="K688" s="18" t="s">
        <v>3537</v>
      </c>
      <c r="L688" s="18">
        <v>6</v>
      </c>
      <c r="M688" s="18" t="s">
        <v>1986</v>
      </c>
      <c r="N688" s="18" t="s">
        <v>250</v>
      </c>
      <c r="O688" s="18">
        <v>2017</v>
      </c>
      <c r="P688" s="18">
        <v>49</v>
      </c>
      <c r="Q688" s="18">
        <v>5</v>
      </c>
      <c r="R688" s="18"/>
      <c r="S688" s="18">
        <v>1700068</v>
      </c>
    </row>
    <row r="689" spans="1:48" x14ac:dyDescent="0.25">
      <c r="A689" s="17" t="s">
        <v>2945</v>
      </c>
      <c r="B689" s="17" t="s">
        <v>2944</v>
      </c>
      <c r="C689" s="17" t="s">
        <v>2946</v>
      </c>
      <c r="D689" s="18" t="s">
        <v>10</v>
      </c>
      <c r="E689" s="18" t="str">
        <f>VLOOKUP(M689,Revistas!$B$2:$H$63996,2,FALSE)</f>
        <v>NO TIENE</v>
      </c>
      <c r="F689" s="18" t="str">
        <f>VLOOKUP(M689,Revistas!$B$2:$H$63996,3,FALSE)</f>
        <v>NO TIENE</v>
      </c>
      <c r="G689" s="18" t="str">
        <f>VLOOKUP(M689,Revistas!$B$2:$H$63996,4,FALSE)</f>
        <v>NO TIENE</v>
      </c>
      <c r="H689" s="18" t="str">
        <f>VLOOKUP(M689,Revistas!$B$2:$H$63996,5,FALSE)</f>
        <v>NO TIENE</v>
      </c>
      <c r="I689" s="18" t="str">
        <f>VLOOKUP(M689,Revistas!$B$2:$H$63996,6,FALSE)</f>
        <v>NO</v>
      </c>
      <c r="J689" s="18" t="s">
        <v>2948</v>
      </c>
      <c r="K689" s="18"/>
      <c r="L689" s="18"/>
      <c r="M689" s="18" t="s">
        <v>2949</v>
      </c>
      <c r="N689" s="18" t="s">
        <v>2947</v>
      </c>
      <c r="O689" s="18">
        <v>2017</v>
      </c>
      <c r="P689" s="18"/>
      <c r="Q689" s="18"/>
      <c r="R689" s="18"/>
      <c r="S689" s="18"/>
      <c r="T689" s="23">
        <v>29031616</v>
      </c>
    </row>
    <row r="690" spans="1:48" x14ac:dyDescent="0.25">
      <c r="A690" s="17" t="s">
        <v>3171</v>
      </c>
      <c r="B690" s="17" t="s">
        <v>3170</v>
      </c>
      <c r="C690" s="17" t="s">
        <v>3172</v>
      </c>
      <c r="D690" s="18" t="s">
        <v>10</v>
      </c>
      <c r="E690" s="18">
        <f>VLOOKUP(M690,Revistas!$B$2:$H$63996,2,FALSE)</f>
        <v>2.327</v>
      </c>
      <c r="F690" s="18" t="str">
        <f>VLOOKUP(M690,Revistas!$B$2:$H$63996,3,FALSE)</f>
        <v>Q2</v>
      </c>
      <c r="G690" s="18" t="str">
        <f>VLOOKUP(M690,Revistas!$B$2:$H$63996,4,FALSE)</f>
        <v>PUBLIC, ENVIRONMENTAL &amp; OCCUPATIONAL HEALTH - SCIE</v>
      </c>
      <c r="H690" s="18" t="str">
        <f>VLOOKUP(M690,Revistas!$B$2:$H$63996,5,FALSE)</f>
        <v>58/176</v>
      </c>
      <c r="I690" s="18" t="str">
        <f>VLOOKUP(M690,Revistas!$B$2:$H$63996,6,FALSE)</f>
        <v>NO</v>
      </c>
      <c r="J690" s="18" t="s">
        <v>3174</v>
      </c>
      <c r="K690" s="18"/>
      <c r="L690" s="18" t="s">
        <v>586</v>
      </c>
      <c r="M690" s="18" t="s">
        <v>3175</v>
      </c>
      <c r="N690" s="18" t="s">
        <v>3173</v>
      </c>
      <c r="O690" s="18">
        <v>2017</v>
      </c>
      <c r="P690" s="18"/>
      <c r="Q690" s="18"/>
      <c r="R690" s="18"/>
      <c r="S690" s="18"/>
      <c r="T690" s="23">
        <v>28776240</v>
      </c>
    </row>
    <row r="691" spans="1:48" x14ac:dyDescent="0.25">
      <c r="A691" s="17" t="s">
        <v>2382</v>
      </c>
      <c r="B691" s="17" t="s">
        <v>2399</v>
      </c>
      <c r="C691" s="17" t="s">
        <v>2383</v>
      </c>
      <c r="D691" s="18" t="s">
        <v>10</v>
      </c>
      <c r="E691" s="18" t="str">
        <f>VLOOKUP(M691,Revistas!$B$2:$H$63996,2,FALSE)</f>
        <v>NO TIENE</v>
      </c>
      <c r="F691" s="18" t="str">
        <f>VLOOKUP(M691,Revistas!$B$2:$H$63996,3,FALSE)</f>
        <v>NO TIENE</v>
      </c>
      <c r="G691" s="18" t="str">
        <f>VLOOKUP(M691,Revistas!$B$2:$H$63996,4,FALSE)</f>
        <v>NO TIENE</v>
      </c>
      <c r="H691" s="18" t="str">
        <f>VLOOKUP(M691,Revistas!$B$2:$H$63996,5,FALSE)</f>
        <v>NO TIENE</v>
      </c>
      <c r="I691" s="18" t="str">
        <f>VLOOKUP(M691,Revistas!$B$2:$H$63996,6,FALSE)</f>
        <v>NO</v>
      </c>
      <c r="J691" s="18" t="s">
        <v>2385</v>
      </c>
      <c r="K691" s="18"/>
      <c r="L691" s="18" t="s">
        <v>586</v>
      </c>
      <c r="M691" s="18" t="s">
        <v>2386</v>
      </c>
      <c r="N691" s="18">
        <v>2017</v>
      </c>
      <c r="O691" s="18">
        <v>2017</v>
      </c>
      <c r="P691" s="18">
        <v>64</v>
      </c>
      <c r="Q691" s="18">
        <v>4</v>
      </c>
      <c r="R691" s="18" t="s">
        <v>2384</v>
      </c>
      <c r="S691" s="18"/>
      <c r="T691" s="23">
        <v>29249113</v>
      </c>
    </row>
    <row r="692" spans="1:48" x14ac:dyDescent="0.25">
      <c r="A692" s="17" t="s">
        <v>1143</v>
      </c>
      <c r="B692" s="17" t="s">
        <v>1142</v>
      </c>
      <c r="C692" s="17" t="s">
        <v>1144</v>
      </c>
      <c r="D692" s="18" t="s">
        <v>10</v>
      </c>
      <c r="E692" s="18">
        <f>VLOOKUP(M692,Revistas!$B$2:$H$63996,2,FALSE)</f>
        <v>1.768</v>
      </c>
      <c r="F692" s="18" t="str">
        <f>VLOOKUP(M692,Revistas!$B$2:$H$63996,3,FALSE)</f>
        <v>Q3</v>
      </c>
      <c r="G692" s="18" t="str">
        <f>VLOOKUP(M692,Revistas!$B$2:$H$63996,4,FALSE)</f>
        <v>PUBLIC, ENVIRONMENTAL &amp; OCCUPATIONAL HEALTH - SCIE</v>
      </c>
      <c r="H692" s="18" t="str">
        <f>VLOOKUP(M692,Revistas!$B$2:$H$63996,5,FALSE)</f>
        <v>94/176</v>
      </c>
      <c r="I692" s="18" t="str">
        <f>VLOOKUP(M692,Revistas!$B$2:$H$63996,6,FALSE)</f>
        <v>NO</v>
      </c>
      <c r="J692" s="18" t="s">
        <v>1146</v>
      </c>
      <c r="K692" s="18"/>
      <c r="L692" s="18" t="s">
        <v>587</v>
      </c>
      <c r="M692" s="18" t="s">
        <v>1147</v>
      </c>
      <c r="N692" s="18" t="s">
        <v>1145</v>
      </c>
      <c r="O692" s="18">
        <v>2017</v>
      </c>
      <c r="P692" s="18"/>
      <c r="Q692" s="18"/>
      <c r="R692" s="18"/>
      <c r="S692" s="18"/>
      <c r="T692" s="23">
        <v>28712682</v>
      </c>
    </row>
    <row r="693" spans="1:48" x14ac:dyDescent="0.25">
      <c r="A693" s="17" t="s">
        <v>1422</v>
      </c>
      <c r="B693" s="17" t="s">
        <v>1423</v>
      </c>
      <c r="C693" s="17" t="s">
        <v>1424</v>
      </c>
      <c r="D693" s="18" t="s">
        <v>10</v>
      </c>
      <c r="E693" s="18">
        <f>VLOOKUP(M693,Revistas!$B$2:$H$63996,2,FALSE)</f>
        <v>3.9350000000000001</v>
      </c>
      <c r="F693" s="18" t="str">
        <f>VLOOKUP(M693,Revistas!$B$2:$H$63996,3,FALSE)</f>
        <v>Q1</v>
      </c>
      <c r="G693" s="18" t="str">
        <f>VLOOKUP(M693,Revistas!$B$2:$H$63996,4,FALSE)</f>
        <v>INFECTIOUS DISEASES - SCIE;</v>
      </c>
      <c r="H693" s="18" t="str">
        <f>VLOOKUP(M693,Revistas!$B$2:$H$63996,5,FALSE)</f>
        <v>20/84</v>
      </c>
      <c r="I693" s="18" t="str">
        <f>VLOOKUP(M693,Revistas!$B$2:$H$63996,6,FALSE)</f>
        <v>NO</v>
      </c>
      <c r="J693" s="18" t="s">
        <v>1425</v>
      </c>
      <c r="K693" s="18" t="s">
        <v>1426</v>
      </c>
      <c r="L693" s="18">
        <v>0</v>
      </c>
      <c r="M693" s="18" t="s">
        <v>1427</v>
      </c>
      <c r="N693" s="28">
        <v>37135</v>
      </c>
      <c r="O693" s="18">
        <v>2017</v>
      </c>
      <c r="P693" s="18">
        <v>76</v>
      </c>
      <c r="Q693" s="18">
        <v>1</v>
      </c>
      <c r="R693" s="18">
        <v>102</v>
      </c>
      <c r="S693" s="18">
        <v>109</v>
      </c>
      <c r="T693" s="23">
        <v>28418989</v>
      </c>
    </row>
    <row r="694" spans="1:48" x14ac:dyDescent="0.25">
      <c r="A694" s="17" t="s">
        <v>4937</v>
      </c>
      <c r="B694" s="17" t="s">
        <v>4938</v>
      </c>
      <c r="C694" s="17" t="s">
        <v>1171</v>
      </c>
      <c r="D694" s="18" t="s">
        <v>26</v>
      </c>
      <c r="E694" s="18">
        <f>VLOOKUP(M694,Revistas!$B$2:$H$63996,2,FALSE)</f>
        <v>7.702</v>
      </c>
      <c r="F694" s="18" t="str">
        <f>VLOOKUP(M694,Revistas!$B$2:$H$63996,3,FALSE)</f>
        <v>Q1</v>
      </c>
      <c r="G694" s="18" t="str">
        <f>VLOOKUP(M694,Revistas!$B$2:$H$63996,4,FALSE)</f>
        <v>HEMATOLOGY - SCIE</v>
      </c>
      <c r="H694" s="18" t="str">
        <f>VLOOKUP(M694,Revistas!$B$2:$H$63996,5,FALSE)</f>
        <v>4 de 70</v>
      </c>
      <c r="I694" s="18" t="str">
        <f>VLOOKUP(M694,Revistas!$B$2:$H$63996,6,FALSE)</f>
        <v>SI</v>
      </c>
      <c r="J694" s="18" t="s">
        <v>4939</v>
      </c>
      <c r="K694" s="18"/>
      <c r="L694" s="18">
        <v>0</v>
      </c>
      <c r="M694" s="18" t="s">
        <v>1174</v>
      </c>
      <c r="N694" s="28">
        <v>46174</v>
      </c>
      <c r="O694" s="18">
        <v>2017</v>
      </c>
      <c r="P694" s="18">
        <v>102</v>
      </c>
      <c r="Q694" s="18"/>
      <c r="R694" s="18">
        <v>432</v>
      </c>
      <c r="S694" s="18">
        <v>433</v>
      </c>
    </row>
    <row r="695" spans="1:48" x14ac:dyDescent="0.25">
      <c r="A695" s="17" t="s">
        <v>1465</v>
      </c>
      <c r="B695" s="17" t="s">
        <v>1466</v>
      </c>
      <c r="C695" s="17" t="s">
        <v>1467</v>
      </c>
      <c r="D695" s="18" t="s">
        <v>10</v>
      </c>
      <c r="E695" s="18">
        <f>VLOOKUP(M695,Revistas!$B$2:$H$63996,2,FALSE)</f>
        <v>5.0030000000000001</v>
      </c>
      <c r="F695" s="18" t="str">
        <f>VLOOKUP(M695,Revistas!$B$2:$H$63996,3,FALSE)</f>
        <v>Q1</v>
      </c>
      <c r="G695" s="18" t="str">
        <f>VLOOKUP(M695,Revistas!$B$2:$H$63996,4,FALSE)</f>
        <v>IMMUNOLOGY</v>
      </c>
      <c r="H695" s="18" t="str">
        <f>VLOOKUP(M695,Revistas!$B$2:$H$63996,5,FALSE)</f>
        <v>32/150</v>
      </c>
      <c r="I695" s="18" t="str">
        <f>VLOOKUP(M695,Revistas!$B$2:$H$63996,6,FALSE)</f>
        <v>NO</v>
      </c>
      <c r="J695" s="18" t="s">
        <v>1468</v>
      </c>
      <c r="K695" s="18" t="s">
        <v>1469</v>
      </c>
      <c r="L695" s="18">
        <v>2</v>
      </c>
      <c r="M695" s="18" t="s">
        <v>1470</v>
      </c>
      <c r="N695" s="28">
        <v>37043</v>
      </c>
      <c r="O695" s="18">
        <v>2017</v>
      </c>
      <c r="P695" s="18">
        <v>31</v>
      </c>
      <c r="Q695" s="18">
        <v>9</v>
      </c>
      <c r="R695" s="18">
        <v>1253</v>
      </c>
      <c r="S695" s="18">
        <v>1260</v>
      </c>
      <c r="T695" s="23">
        <v>28358742</v>
      </c>
    </row>
    <row r="696" spans="1:48" x14ac:dyDescent="0.25">
      <c r="A696" s="17" t="s">
        <v>4906</v>
      </c>
      <c r="B696" s="17" t="s">
        <v>4907</v>
      </c>
      <c r="C696" s="17" t="s">
        <v>4908</v>
      </c>
      <c r="D696" s="18" t="s">
        <v>10</v>
      </c>
      <c r="E696" s="18">
        <f>VLOOKUP(M696,Revistas!$B$2:$H$63996,2,FALSE)</f>
        <v>2.4740000000000002</v>
      </c>
      <c r="F696" s="18" t="str">
        <f>VLOOKUP(M696,Revistas!$B$2:$H$63996,3,FALSE)</f>
        <v>Q2</v>
      </c>
      <c r="G696" s="18" t="str">
        <f>VLOOKUP(M696,Revistas!$B$2:$H$63996,4,FALSE)</f>
        <v>PATHOLOGY - SCIE;</v>
      </c>
      <c r="H696" s="18" t="str">
        <f>VLOOKUP(M696,Revistas!$B$2:$H$63996,5,FALSE)</f>
        <v>24/79</v>
      </c>
      <c r="I696" s="18" t="str">
        <f>VLOOKUP(M696,Revistas!$B$2:$H$63996,6,FALSE)</f>
        <v>NO</v>
      </c>
      <c r="J696" s="18" t="s">
        <v>4909</v>
      </c>
      <c r="K696" s="18" t="s">
        <v>4910</v>
      </c>
      <c r="L696" s="18">
        <v>0</v>
      </c>
      <c r="M696" s="18" t="s">
        <v>4911</v>
      </c>
      <c r="N696" s="18" t="s">
        <v>154</v>
      </c>
      <c r="O696" s="18">
        <v>2017</v>
      </c>
      <c r="P696" s="18">
        <v>92</v>
      </c>
      <c r="Q696" s="18">
        <v>5</v>
      </c>
      <c r="R696" s="18">
        <v>361</v>
      </c>
      <c r="S696" s="18">
        <v>370</v>
      </c>
      <c r="T696" s="23">
        <v>27598686</v>
      </c>
    </row>
    <row r="697" spans="1:48" x14ac:dyDescent="0.25">
      <c r="A697" s="17" t="s">
        <v>1825</v>
      </c>
      <c r="B697" s="17" t="s">
        <v>1826</v>
      </c>
      <c r="C697" s="17" t="s">
        <v>1660</v>
      </c>
      <c r="D697" s="18" t="s">
        <v>26</v>
      </c>
      <c r="E697" s="18">
        <f>VLOOKUP(M697,Revistas!$B$2:$H$63996,2,FALSE)</f>
        <v>12.811</v>
      </c>
      <c r="F697" s="18" t="str">
        <f>VLOOKUP(M697,Revistas!$B$2:$H$63996,3,FALSE)</f>
        <v>Q1</v>
      </c>
      <c r="G697" s="18" t="str">
        <f>VLOOKUP(M697,Revistas!$B$2:$H$63996,4,FALSE)</f>
        <v>RHEUMATOLOGY - SCIE</v>
      </c>
      <c r="H697" s="18" t="str">
        <f>VLOOKUP(M697,Revistas!$B$2:$H$63996,5,FALSE)</f>
        <v>1 DE 30</v>
      </c>
      <c r="I697" s="18" t="str">
        <f>VLOOKUP(M697,Revistas!$B$2:$H$63996,6,FALSE)</f>
        <v>SI</v>
      </c>
      <c r="J697" s="18" t="s">
        <v>1827</v>
      </c>
      <c r="K697" s="18"/>
      <c r="L697" s="18">
        <v>0</v>
      </c>
      <c r="M697" s="18" t="s">
        <v>1663</v>
      </c>
      <c r="N697" s="18" t="s">
        <v>226</v>
      </c>
      <c r="O697" s="18">
        <v>2017</v>
      </c>
      <c r="P697" s="18">
        <v>76</v>
      </c>
      <c r="Q697" s="18"/>
      <c r="R697" s="18">
        <v>1304</v>
      </c>
      <c r="S697" s="18">
        <v>1304</v>
      </c>
    </row>
    <row r="698" spans="1:48" x14ac:dyDescent="0.25">
      <c r="A698" s="17" t="s">
        <v>3334</v>
      </c>
      <c r="B698" s="17" t="s">
        <v>3335</v>
      </c>
      <c r="C698" s="17" t="s">
        <v>3330</v>
      </c>
      <c r="D698" s="18" t="s">
        <v>10</v>
      </c>
      <c r="E698" s="18" t="str">
        <f>VLOOKUP(M698,Revistas!$B$2:$H$63996,2,FALSE)</f>
        <v>NO TIENE</v>
      </c>
      <c r="F698" s="18" t="str">
        <f>VLOOKUP(M698,Revistas!$B$2:$H$63996,3,FALSE)</f>
        <v>NO TIENE</v>
      </c>
      <c r="G698" s="18" t="str">
        <f>VLOOKUP(M698,Revistas!$B$2:$H$63996,4,FALSE)</f>
        <v>NO TIENE</v>
      </c>
      <c r="H698" s="18" t="str">
        <f>VLOOKUP(M698,Revistas!$B$2:$H$63996,5,FALSE)</f>
        <v>NO TIENE</v>
      </c>
      <c r="I698" s="18" t="str">
        <f>VLOOKUP(M698,Revistas!$B$2:$H$63996,6,FALSE)</f>
        <v>NO</v>
      </c>
      <c r="J698" s="18" t="s">
        <v>3336</v>
      </c>
      <c r="K698" s="18"/>
      <c r="L698" s="18" t="s">
        <v>586</v>
      </c>
      <c r="M698" s="18" t="s">
        <v>1642</v>
      </c>
      <c r="N698" s="18" t="s">
        <v>3337</v>
      </c>
      <c r="O698" s="18">
        <v>2017</v>
      </c>
      <c r="P698" s="18"/>
      <c r="Q698" s="18"/>
      <c r="R698" s="18"/>
      <c r="S698" s="18"/>
    </row>
    <row r="699" spans="1:48" x14ac:dyDescent="0.25">
      <c r="A699" s="17" t="s">
        <v>1703</v>
      </c>
      <c r="B699" s="17" t="s">
        <v>1704</v>
      </c>
      <c r="C699" s="17" t="s">
        <v>1673</v>
      </c>
      <c r="D699" s="18" t="s">
        <v>26</v>
      </c>
      <c r="E699" s="18">
        <f>VLOOKUP(M699,Revistas!$B$2:$H$63996,2,FALSE)</f>
        <v>6.9180000000000001</v>
      </c>
      <c r="F699" s="18" t="str">
        <f>VLOOKUP(M699,Revistas!$B$2:$H$63996,3,FALSE)</f>
        <v>Q1</v>
      </c>
      <c r="G699" s="18" t="str">
        <f>VLOOKUP(M699,Revistas!$B$2:$H$63996,4,FALSE)</f>
        <v>RHEUMATOLOGY - SCIE</v>
      </c>
      <c r="H699" s="18" t="str">
        <f>VLOOKUP(M699,Revistas!$B$2:$H$63996,5,FALSE)</f>
        <v>30 de 3</v>
      </c>
      <c r="I699" s="18" t="str">
        <f>VLOOKUP(M699,Revistas!$B$2:$H$63996,6,FALSE)</f>
        <v>SI</v>
      </c>
      <c r="J699" s="18" t="s">
        <v>1705</v>
      </c>
      <c r="K699" s="18"/>
      <c r="L699" s="18">
        <v>0</v>
      </c>
      <c r="M699" s="18" t="s">
        <v>1675</v>
      </c>
      <c r="N699" s="18" t="s">
        <v>129</v>
      </c>
      <c r="O699" s="18">
        <v>2017</v>
      </c>
      <c r="P699" s="18">
        <v>69</v>
      </c>
      <c r="Q699" s="18"/>
      <c r="R699" s="18"/>
      <c r="S699" s="18"/>
    </row>
    <row r="700" spans="1:48" x14ac:dyDescent="0.25">
      <c r="A700" s="17" t="s">
        <v>710</v>
      </c>
      <c r="B700" s="17" t="s">
        <v>711</v>
      </c>
      <c r="C700" s="17" t="s">
        <v>712</v>
      </c>
      <c r="D700" s="18" t="s">
        <v>10</v>
      </c>
      <c r="E700" s="18">
        <f>VLOOKUP(M700,Revistas!$B$2:$H$63996,2,FALSE)</f>
        <v>2.7679999999999998</v>
      </c>
      <c r="F700" s="18" t="str">
        <f>VLOOKUP(M700,Revistas!$B$2:$H$63996,3,FALSE)</f>
        <v>Q2</v>
      </c>
      <c r="G700" s="18" t="str">
        <f>VLOOKUP(M700,Revistas!$B$2:$H$63996,4,FALSE)</f>
        <v>CARDIAC &amp; CARDIOVASCULAR SYSTEMS - SCIE;</v>
      </c>
      <c r="H700" s="18" t="str">
        <f>VLOOKUP(M700,Revistas!$B$2:$H$63996,5,FALSE)</f>
        <v>107/257</v>
      </c>
      <c r="I700" s="18" t="str">
        <f>VLOOKUP(M700,Revistas!$B$2:$H$63996,6,FALSE)</f>
        <v>NO</v>
      </c>
      <c r="J700" s="18" t="s">
        <v>713</v>
      </c>
      <c r="K700" s="18" t="s">
        <v>714</v>
      </c>
      <c r="L700" s="18">
        <v>0</v>
      </c>
      <c r="M700" s="18" t="s">
        <v>715</v>
      </c>
      <c r="N700" s="18" t="s">
        <v>199</v>
      </c>
      <c r="O700" s="18">
        <v>2017</v>
      </c>
      <c r="P700" s="18">
        <v>17</v>
      </c>
      <c r="Q700" s="18">
        <v>4</v>
      </c>
      <c r="R700" s="18">
        <v>265</v>
      </c>
      <c r="S700" s="18">
        <v>271</v>
      </c>
    </row>
    <row r="701" spans="1:48" x14ac:dyDescent="0.25">
      <c r="A701" s="17" t="s">
        <v>752</v>
      </c>
      <c r="B701" s="17" t="s">
        <v>753</v>
      </c>
      <c r="C701" s="17" t="s">
        <v>674</v>
      </c>
      <c r="D701" s="18" t="s">
        <v>571</v>
      </c>
      <c r="E701" s="18">
        <f>VLOOKUP(M701,Revistas!$B$2:$H$63996,2,FALSE)</f>
        <v>4.4850000000000003</v>
      </c>
      <c r="F701" s="18" t="str">
        <f>VLOOKUP(M701,Revistas!$B$2:$H$63996,3,FALSE)</f>
        <v>Q2</v>
      </c>
      <c r="G701" s="18" t="str">
        <f>VLOOKUP(M701,Revistas!$B$2:$H$63996,4,FALSE)</f>
        <v>CARDIAC &amp; CARDIOVASCULAR SYSTEM</v>
      </c>
      <c r="H701" s="18" t="str">
        <f>VLOOKUP(M701,Revistas!$B$2:$H$63996,5,FALSE)</f>
        <v>33/126</v>
      </c>
      <c r="I701" s="18" t="str">
        <f>VLOOKUP(M701,Revistas!$B$2:$H$63996,6,FALSE)</f>
        <v>NO</v>
      </c>
      <c r="J701" s="18" t="s">
        <v>754</v>
      </c>
      <c r="K701" s="18" t="s">
        <v>755</v>
      </c>
      <c r="L701" s="18">
        <v>0</v>
      </c>
      <c r="M701" s="18" t="s">
        <v>677</v>
      </c>
      <c r="N701" s="18" t="s">
        <v>226</v>
      </c>
      <c r="O701" s="18">
        <v>2017</v>
      </c>
      <c r="P701" s="18">
        <v>70</v>
      </c>
      <c r="Q701" s="18">
        <v>6</v>
      </c>
      <c r="R701" s="18">
        <v>418</v>
      </c>
      <c r="S701" s="18">
        <v>420</v>
      </c>
    </row>
    <row r="702" spans="1:48" x14ac:dyDescent="0.25">
      <c r="A702" s="17" t="s">
        <v>1457</v>
      </c>
      <c r="B702" s="17" t="s">
        <v>1458</v>
      </c>
      <c r="C702" s="17" t="s">
        <v>1459</v>
      </c>
      <c r="D702" s="18" t="s">
        <v>10</v>
      </c>
      <c r="E702" s="18">
        <f>VLOOKUP(M702,Revistas!$B$2:$H$63996,2,FALSE)</f>
        <v>1.714</v>
      </c>
      <c r="F702" s="18" t="str">
        <f>VLOOKUP(M702,Revistas!$B$2:$H$63996,3,FALSE)</f>
        <v>Q3</v>
      </c>
      <c r="G702" s="18" t="str">
        <f>VLOOKUP(M702,Revistas!$B$2:$H$63996,4,FALSE)</f>
        <v>MICROBIOLOGY</v>
      </c>
      <c r="H702" s="18" t="str">
        <f>VLOOKUP(M702,Revistas!$B$2:$H$63996,5,FALSE)</f>
        <v>88/124</v>
      </c>
      <c r="I702" s="18" t="str">
        <f>VLOOKUP(M702,Revistas!$B$2:$H$63996,6,FALSE)</f>
        <v>NO</v>
      </c>
      <c r="J702" s="18" t="s">
        <v>1460</v>
      </c>
      <c r="K702" s="18" t="s">
        <v>1461</v>
      </c>
      <c r="L702" s="18">
        <v>1</v>
      </c>
      <c r="M702" s="18" t="s">
        <v>1462</v>
      </c>
      <c r="N702" s="18" t="s">
        <v>1464</v>
      </c>
      <c r="O702" s="18">
        <v>2017</v>
      </c>
      <c r="P702" s="18">
        <v>35</v>
      </c>
      <c r="Q702" s="18">
        <v>6</v>
      </c>
      <c r="R702" s="18">
        <v>377</v>
      </c>
      <c r="S702" s="18">
        <v>383</v>
      </c>
      <c r="T702" s="23">
        <v>28236498</v>
      </c>
    </row>
    <row r="703" spans="1:48" x14ac:dyDescent="0.25">
      <c r="A703" s="17" t="s">
        <v>4056</v>
      </c>
      <c r="B703" s="17" t="s">
        <v>4055</v>
      </c>
      <c r="C703" s="17" t="s">
        <v>4032</v>
      </c>
      <c r="D703" s="18" t="s">
        <v>10</v>
      </c>
      <c r="E703" s="18">
        <f>VLOOKUP(M703,Revistas!$B$2:$H$63996,2,FALSE)</f>
        <v>1.181</v>
      </c>
      <c r="F703" s="18" t="str">
        <f>VLOOKUP(M703,Revistas!$B$2:$H$63996,3,FALSE)</f>
        <v>Q4</v>
      </c>
      <c r="G703" s="18" t="str">
        <f>VLOOKUP(M703,Revistas!$B$2:$H$63996,4,FALSE)</f>
        <v>UROLOGY &amp; NEPHROLOGY - SCIE</v>
      </c>
      <c r="H703" s="18" t="str">
        <f>VLOOKUP(M703,Revistas!$B$2:$H$63996,5,FALSE)</f>
        <v>60/76</v>
      </c>
      <c r="I703" s="18" t="str">
        <f>VLOOKUP(M703,Revistas!$B$2:$H$63996,6,FALSE)</f>
        <v>NO</v>
      </c>
      <c r="J703" s="18" t="s">
        <v>4058</v>
      </c>
      <c r="K703" s="18"/>
      <c r="L703" s="18" t="s">
        <v>586</v>
      </c>
      <c r="M703" s="18" t="s">
        <v>3949</v>
      </c>
      <c r="N703" s="18" t="s">
        <v>4057</v>
      </c>
      <c r="O703" s="18">
        <v>2017</v>
      </c>
      <c r="P703" s="18"/>
      <c r="Q703" s="18"/>
      <c r="R703" s="18"/>
      <c r="S703" s="18"/>
      <c r="T703" s="23">
        <v>29102054</v>
      </c>
      <c r="AV703" s="25"/>
    </row>
    <row r="704" spans="1:48" x14ac:dyDescent="0.25">
      <c r="A704" s="17" t="s">
        <v>3950</v>
      </c>
      <c r="B704" s="17" t="s">
        <v>3951</v>
      </c>
      <c r="C704" s="17" t="s">
        <v>3952</v>
      </c>
      <c r="D704" s="18" t="s">
        <v>10</v>
      </c>
      <c r="E704" s="18">
        <f>VLOOKUP(M704,Revistas!$B$2:$H$63996,2,FALSE)</f>
        <v>5.133</v>
      </c>
      <c r="F704" s="18" t="str">
        <f>VLOOKUP(M704,Revistas!$B$2:$H$63996,3,FALSE)</f>
        <v>Q1</v>
      </c>
      <c r="G704" s="18" t="str">
        <f>VLOOKUP(M704,Revistas!$B$2:$H$63996,4,FALSE)</f>
        <v>RADIOLOGY, NUCLEAR MEDICINE &amp; MEDICAL IMAGING - SCIE;</v>
      </c>
      <c r="H704" s="18" t="str">
        <f>VLOOKUP(M704,Revistas!$B$2:$H$63996,5,FALSE)</f>
        <v>10/127</v>
      </c>
      <c r="I704" s="18" t="str">
        <f>VLOOKUP(M704,Revistas!$B$2:$H$63996,6,FALSE)</f>
        <v>SI</v>
      </c>
      <c r="J704" s="18" t="s">
        <v>3953</v>
      </c>
      <c r="K704" s="18" t="s">
        <v>3954</v>
      </c>
      <c r="L704" s="18">
        <v>0</v>
      </c>
      <c r="M704" s="18" t="s">
        <v>3955</v>
      </c>
      <c r="N704" s="28">
        <v>37073</v>
      </c>
      <c r="O704" s="18">
        <v>2017</v>
      </c>
      <c r="P704" s="18">
        <v>98</v>
      </c>
      <c r="Q704" s="18">
        <v>3</v>
      </c>
      <c r="R704" s="18">
        <v>590</v>
      </c>
      <c r="S704" s="18">
        <v>594</v>
      </c>
      <c r="T704" s="23">
        <v>28581399</v>
      </c>
    </row>
    <row r="705" spans="1:40" x14ac:dyDescent="0.25">
      <c r="A705" s="17" t="s">
        <v>4876</v>
      </c>
      <c r="B705" s="17" t="s">
        <v>4877</v>
      </c>
      <c r="C705" s="17" t="s">
        <v>4807</v>
      </c>
      <c r="D705" s="18" t="s">
        <v>10</v>
      </c>
      <c r="E705" s="18">
        <f>VLOOKUP(M705,Revistas!$B$2:$H$63996,2,FALSE)</f>
        <v>5.7279999999999998</v>
      </c>
      <c r="F705" s="18" t="str">
        <f>VLOOKUP(M705,Revistas!$B$2:$H$63996,3,FALSE)</f>
        <v>Q1</v>
      </c>
      <c r="G705" s="18" t="str">
        <f>VLOOKUP(M705,Revistas!$B$2:$H$63996,4,FALSE)</f>
        <v>PATHOLOGY - SCIE</v>
      </c>
      <c r="H705" s="18" t="str">
        <f>VLOOKUP(M705,Revistas!$B$2:$H$63996,5,FALSE)</f>
        <v>5 DE 79</v>
      </c>
      <c r="I705" s="18" t="str">
        <f>VLOOKUP(M705,Revistas!$B$2:$H$63996,6,FALSE)</f>
        <v>SI</v>
      </c>
      <c r="J705" s="18" t="s">
        <v>4878</v>
      </c>
      <c r="K705" s="18" t="s">
        <v>4879</v>
      </c>
      <c r="L705" s="18">
        <v>0</v>
      </c>
      <c r="M705" s="18" t="s">
        <v>4809</v>
      </c>
      <c r="N705" s="18" t="s">
        <v>344</v>
      </c>
      <c r="O705" s="18">
        <v>2017</v>
      </c>
      <c r="P705" s="18">
        <v>30</v>
      </c>
      <c r="Q705" s="18">
        <v>1</v>
      </c>
      <c r="R705" s="18">
        <v>134</v>
      </c>
      <c r="S705" s="18">
        <v>145</v>
      </c>
      <c r="T705" s="23">
        <v>27586201</v>
      </c>
    </row>
    <row r="706" spans="1:40" x14ac:dyDescent="0.25">
      <c r="A706" s="17" t="s">
        <v>2775</v>
      </c>
      <c r="B706" s="17" t="s">
        <v>2774</v>
      </c>
      <c r="C706" s="17" t="s">
        <v>2776</v>
      </c>
      <c r="D706" s="18" t="s">
        <v>10</v>
      </c>
      <c r="E706" s="18">
        <f>VLOOKUP(M706,Revistas!$B$2:$H$63996,2,FALSE)</f>
        <v>2.65</v>
      </c>
      <c r="F706" s="18" t="str">
        <f>VLOOKUP(M706,Revistas!$B$2:$H$63996,3,FALSE)</f>
        <v>Q2</v>
      </c>
      <c r="G706" s="18" t="str">
        <f>VLOOKUP(M706,Revistas!$B$2:$H$63996,4,FALSE)</f>
        <v>HEMATOLOGY</v>
      </c>
      <c r="H706" s="18" t="str">
        <f>VLOOKUP(M706,Revistas!$B$2:$H$63996,5,FALSE)</f>
        <v>34/70</v>
      </c>
      <c r="I706" s="18" t="str">
        <f>VLOOKUP(M706,Revistas!$B$2:$H$63996,6,FALSE)</f>
        <v>NO</v>
      </c>
      <c r="J706" s="18" t="s">
        <v>2779</v>
      </c>
      <c r="K706" s="18"/>
      <c r="L706" s="18" t="s">
        <v>586</v>
      </c>
      <c r="M706" s="18" t="s">
        <v>2780</v>
      </c>
      <c r="N706" s="18" t="s">
        <v>424</v>
      </c>
      <c r="O706" s="18">
        <v>2017</v>
      </c>
      <c r="P706" s="18" t="s">
        <v>2777</v>
      </c>
      <c r="Q706" s="18"/>
      <c r="R706" s="18" t="s">
        <v>2778</v>
      </c>
      <c r="S706" s="18"/>
      <c r="T706" s="23">
        <v>28262225</v>
      </c>
    </row>
    <row r="707" spans="1:40" x14ac:dyDescent="0.25">
      <c r="A707" s="17" t="s">
        <v>1207</v>
      </c>
      <c r="B707" s="17" t="s">
        <v>1208</v>
      </c>
      <c r="C707" s="17" t="s">
        <v>1177</v>
      </c>
      <c r="D707" s="18" t="s">
        <v>10</v>
      </c>
      <c r="E707" s="18">
        <f>VLOOKUP(M707,Revistas!$B$2:$H$63996,2,FALSE)</f>
        <v>3.569</v>
      </c>
      <c r="F707" s="18" t="str">
        <f>VLOOKUP(M707,Revistas!$B$2:$H$63996,3,FALSE)</f>
        <v>Q2</v>
      </c>
      <c r="G707" s="18" t="str">
        <f>VLOOKUP(M707,Revistas!$B$2:$H$63996,4,FALSE)</f>
        <v>HEMATOLOGY</v>
      </c>
      <c r="H707" s="18" t="str">
        <f>VLOOKUP(M707,Revistas!$B$2:$H$63996,5,FALSE)</f>
        <v>22/70</v>
      </c>
      <c r="I707" s="18" t="str">
        <f>VLOOKUP(M707,Revistas!$B$2:$H$63996,6,FALSE)</f>
        <v>NO</v>
      </c>
      <c r="J707" s="18" t="s">
        <v>1209</v>
      </c>
      <c r="K707" s="18" t="s">
        <v>1210</v>
      </c>
      <c r="L707" s="18">
        <v>1</v>
      </c>
      <c r="M707" s="18" t="s">
        <v>1180</v>
      </c>
      <c r="N707" s="18" t="s">
        <v>300</v>
      </c>
      <c r="O707" s="18">
        <v>2017</v>
      </c>
      <c r="P707" s="18">
        <v>23</v>
      </c>
      <c r="Q707" s="18">
        <v>2</v>
      </c>
      <c r="R707" s="18">
        <v>238</v>
      </c>
      <c r="S707" s="18">
        <v>246</v>
      </c>
      <c r="T707" s="23">
        <v>27891721</v>
      </c>
    </row>
    <row r="708" spans="1:40" x14ac:dyDescent="0.25">
      <c r="A708" s="17" t="s">
        <v>3823</v>
      </c>
      <c r="B708" s="17" t="s">
        <v>3822</v>
      </c>
      <c r="C708" s="17" t="s">
        <v>367</v>
      </c>
      <c r="D708" s="18" t="s">
        <v>274</v>
      </c>
      <c r="E708" s="18">
        <f>VLOOKUP(M708,Revistas!$B$2:$H$63996,2,FALSE)</f>
        <v>1.125</v>
      </c>
      <c r="F708" s="18" t="str">
        <f>VLOOKUP(M708,Revistas!$B$2:$H$63996,3,FALSE)</f>
        <v>Q3</v>
      </c>
      <c r="G708" s="18" t="str">
        <f>VLOOKUP(M708,Revistas!$B$2:$H$63996,4,FALSE)</f>
        <v>MEDICINA, GENERAL &amp; INTERNAL</v>
      </c>
      <c r="H708" s="18" t="str">
        <f>VLOOKUP(M708,Revistas!$B$2:$H$63996,5,FALSE)</f>
        <v>91/154</v>
      </c>
      <c r="I708" s="18" t="str">
        <f>VLOOKUP(M708,Revistas!$B$2:$H$63996,6,FALSE)</f>
        <v>NO</v>
      </c>
      <c r="J708" s="18" t="s">
        <v>3824</v>
      </c>
      <c r="K708" s="18"/>
      <c r="L708" s="18" t="s">
        <v>586</v>
      </c>
      <c r="M708" s="18" t="s">
        <v>370</v>
      </c>
      <c r="N708" s="18" t="s">
        <v>374</v>
      </c>
      <c r="O708" s="18">
        <v>2017</v>
      </c>
      <c r="P708" s="18"/>
      <c r="Q708" s="18"/>
      <c r="R708" s="18"/>
      <c r="S708" s="18"/>
      <c r="T708" s="23">
        <v>29089119</v>
      </c>
    </row>
    <row r="709" spans="1:40" x14ac:dyDescent="0.25">
      <c r="A709" s="17" t="s">
        <v>3772</v>
      </c>
      <c r="B709" s="17" t="s">
        <v>3773</v>
      </c>
      <c r="C709" s="17" t="s">
        <v>3774</v>
      </c>
      <c r="D709" s="18" t="s">
        <v>10</v>
      </c>
      <c r="E709" s="18">
        <f>VLOOKUP(M709,Revistas!$B$2:$H$63996,2,FALSE)</f>
        <v>4.7409999999999997</v>
      </c>
      <c r="F709" s="18" t="str">
        <f>VLOOKUP(M709,Revistas!$B$2:$H$63996,3,FALSE)</f>
        <v>Q1</v>
      </c>
      <c r="G709" s="18" t="str">
        <f>VLOOKUP(M709,Revistas!$B$2:$H$63996,4,FALSE)</f>
        <v>ANESTHESIOLOGY - SCIE</v>
      </c>
      <c r="H709" s="18" t="str">
        <f>VLOOKUP(M709,Revistas!$B$2:$H$63996,5,FALSE)</f>
        <v>4 DE 31</v>
      </c>
      <c r="I709" s="18" t="str">
        <f>VLOOKUP(M709,Revistas!$B$2:$H$63996,6,FALSE)</f>
        <v>NO</v>
      </c>
      <c r="J709" s="18" t="s">
        <v>3775</v>
      </c>
      <c r="K709" s="18" t="s">
        <v>3776</v>
      </c>
      <c r="L709" s="18">
        <v>3</v>
      </c>
      <c r="M709" s="18" t="s">
        <v>3777</v>
      </c>
      <c r="N709" s="18" t="s">
        <v>29</v>
      </c>
      <c r="O709" s="18">
        <v>2017</v>
      </c>
      <c r="P709" s="18">
        <v>72</v>
      </c>
      <c r="Q709" s="18">
        <v>7</v>
      </c>
      <c r="R709" s="18">
        <v>826</v>
      </c>
      <c r="S709" s="18">
        <v>834</v>
      </c>
      <c r="T709" s="23">
        <v>28382661</v>
      </c>
    </row>
    <row r="710" spans="1:40" x14ac:dyDescent="0.25">
      <c r="A710" s="17" t="s">
        <v>4335</v>
      </c>
      <c r="B710" s="17" t="s">
        <v>4334</v>
      </c>
      <c r="C710" s="17" t="s">
        <v>4336</v>
      </c>
      <c r="D710" s="18" t="s">
        <v>10</v>
      </c>
      <c r="E710" s="18">
        <f>VLOOKUP(M710,Revistas!$B$2:$H$63996,2,FALSE)</f>
        <v>1.9379999999999999</v>
      </c>
      <c r="F710" s="18" t="str">
        <f>VLOOKUP(M710,Revistas!$B$2:$H$63996,3,FALSE)</f>
        <v>Q3</v>
      </c>
      <c r="G710" s="18" t="str">
        <f>VLOOKUP(M710,Revistas!$B$2:$H$63996,4,FALSE)</f>
        <v>GENETICS &amp; HEREDITY - SCIE</v>
      </c>
      <c r="H710" s="18" t="str">
        <f>VLOOKUP(M710,Revistas!$B$2:$H$63996,5,FALSE)</f>
        <v>107/167</v>
      </c>
      <c r="I710" s="18" t="str">
        <f>VLOOKUP(M710,Revistas!$B$2:$H$63996,6,FALSE)</f>
        <v>NO</v>
      </c>
      <c r="J710" s="18" t="s">
        <v>4338</v>
      </c>
      <c r="K710" s="18"/>
      <c r="L710" s="18" t="s">
        <v>586</v>
      </c>
      <c r="M710" s="18" t="s">
        <v>4339</v>
      </c>
      <c r="N710" s="18" t="s">
        <v>4337</v>
      </c>
      <c r="O710" s="18">
        <v>2017</v>
      </c>
      <c r="P710" s="18"/>
      <c r="Q710" s="18"/>
      <c r="R710" s="18"/>
      <c r="S710" s="18"/>
      <c r="T710" s="23">
        <v>28944441</v>
      </c>
    </row>
    <row r="711" spans="1:40" x14ac:dyDescent="0.25">
      <c r="A711" s="17" t="s">
        <v>301</v>
      </c>
      <c r="B711" s="17" t="s">
        <v>302</v>
      </c>
      <c r="C711" s="17" t="s">
        <v>90</v>
      </c>
      <c r="D711" s="18" t="s">
        <v>10</v>
      </c>
      <c r="E711" s="18">
        <f>VLOOKUP(M711,Revistas!$B$2:$H$63996,2,FALSE)</f>
        <v>2.82</v>
      </c>
      <c r="F711" s="18" t="str">
        <f>VLOOKUP(M711,Revistas!$B$2:$H$63996,3,FALSE)</f>
        <v>Q1</v>
      </c>
      <c r="G711" s="18" t="str">
        <f>VLOOKUP(M711,Revistas!$B$2:$H$63996,4,FALSE)</f>
        <v>MEDICINA, GENERAL &amp; INTERNAL</v>
      </c>
      <c r="H711" s="18" t="str">
        <f>VLOOKUP(M711,Revistas!$B$2:$H$63996,5,FALSE)</f>
        <v>31/154</v>
      </c>
      <c r="I711" s="18" t="str">
        <f>VLOOKUP(M711,Revistas!$B$2:$H$63996,6,FALSE)</f>
        <v>NO</v>
      </c>
      <c r="J711" s="18" t="s">
        <v>303</v>
      </c>
      <c r="K711" s="18" t="s">
        <v>304</v>
      </c>
      <c r="L711" s="18">
        <v>1</v>
      </c>
      <c r="M711" s="18" t="s">
        <v>93</v>
      </c>
      <c r="N711" s="18" t="s">
        <v>300</v>
      </c>
      <c r="O711" s="18">
        <v>2017</v>
      </c>
      <c r="P711" s="18">
        <v>18</v>
      </c>
      <c r="Q711" s="18">
        <v>3</v>
      </c>
      <c r="R711" s="18">
        <v>526</v>
      </c>
      <c r="S711" s="18">
        <v>537</v>
      </c>
    </row>
    <row r="712" spans="1:40" x14ac:dyDescent="0.25">
      <c r="A712" s="17" t="s">
        <v>1760</v>
      </c>
      <c r="B712" s="17" t="s">
        <v>1761</v>
      </c>
      <c r="C712" s="17" t="s">
        <v>1749</v>
      </c>
      <c r="D712" s="18" t="s">
        <v>10</v>
      </c>
      <c r="E712" s="18">
        <f>VLOOKUP(M712,Revistas!$B$2:$H$63996,2,FALSE)</f>
        <v>2.1779999999999999</v>
      </c>
      <c r="F712" s="18" t="str">
        <f>VLOOKUP(M712,Revistas!$B$2:$H$63996,3,FALSE)</f>
        <v>Q2</v>
      </c>
      <c r="G712" s="18" t="str">
        <f>VLOOKUP(M712,Revistas!$B$2:$H$63996,4,FALSE)</f>
        <v>MEDICAL LABORATORY TECHNOLOGY - SCIE;</v>
      </c>
      <c r="H712" s="18" t="str">
        <f>VLOOKUP(M712,Revistas!$B$2:$H$63996,5,FALSE)</f>
        <v>15 DE 30</v>
      </c>
      <c r="I712" s="18" t="str">
        <f>VLOOKUP(M712,Revistas!$B$2:$H$63996,6,FALSE)</f>
        <v>NO</v>
      </c>
      <c r="J712" s="18" t="s">
        <v>1762</v>
      </c>
      <c r="K712" s="18" t="s">
        <v>1763</v>
      </c>
      <c r="L712" s="18">
        <v>2</v>
      </c>
      <c r="M712" s="18" t="s">
        <v>1752</v>
      </c>
      <c r="N712" s="18" t="s">
        <v>199</v>
      </c>
      <c r="O712" s="18">
        <v>2017</v>
      </c>
      <c r="P712" s="18">
        <v>39</v>
      </c>
      <c r="Q712" s="18">
        <v>4</v>
      </c>
      <c r="R712" s="18">
        <v>370</v>
      </c>
      <c r="S712" s="18">
        <v>378</v>
      </c>
      <c r="T712" s="23">
        <v>28703718</v>
      </c>
    </row>
    <row r="713" spans="1:40" x14ac:dyDescent="0.25">
      <c r="A713" s="17" t="s">
        <v>3567</v>
      </c>
      <c r="B713" s="17" t="s">
        <v>3568</v>
      </c>
      <c r="C713" s="17" t="s">
        <v>3569</v>
      </c>
      <c r="D713" s="18" t="s">
        <v>10</v>
      </c>
      <c r="E713" s="18">
        <f>VLOOKUP(M713,Revistas!$B$2:$H$63996,2,FALSE)</f>
        <v>1.232</v>
      </c>
      <c r="F713" s="18" t="str">
        <f>VLOOKUP(M713,Revistas!$B$2:$H$63996,3,FALSE)</f>
        <v>Q2</v>
      </c>
      <c r="G713" s="18" t="str">
        <f>VLOOKUP(M713,Revistas!$B$2:$H$63996,4,FALSE)</f>
        <v>MULTIDISCIPLINARY SCIENCES</v>
      </c>
      <c r="H713" s="18" t="str">
        <f>VLOOKUP(M713,Revistas!$B$2:$H$63996,5,FALSE)</f>
        <v>28/64</v>
      </c>
      <c r="I713" s="18" t="str">
        <f>VLOOKUP(M713,Revistas!$B$2:$H$63996,6,FALSE)</f>
        <v>NO</v>
      </c>
      <c r="J713" s="18" t="s">
        <v>3570</v>
      </c>
      <c r="K713" s="18" t="s">
        <v>3571</v>
      </c>
      <c r="L713" s="18">
        <v>0</v>
      </c>
      <c r="M713" s="18" t="s">
        <v>3572</v>
      </c>
      <c r="N713" s="18" t="s">
        <v>300</v>
      </c>
      <c r="O713" s="18">
        <v>2017</v>
      </c>
      <c r="P713" s="18"/>
      <c r="Q713" s="18">
        <v>121</v>
      </c>
      <c r="R713" s="18"/>
      <c r="S713" s="18" t="s">
        <v>3573</v>
      </c>
    </row>
    <row r="714" spans="1:40" x14ac:dyDescent="0.25">
      <c r="A714" s="17" t="s">
        <v>2997</v>
      </c>
      <c r="B714" s="17" t="s">
        <v>2998</v>
      </c>
      <c r="C714" s="17" t="s">
        <v>947</v>
      </c>
      <c r="D714" s="18" t="s">
        <v>10</v>
      </c>
      <c r="E714" s="18">
        <f>VLOOKUP(M714,Revistas!$B$2:$H$63996,2,FALSE)</f>
        <v>47.831000000000003</v>
      </c>
      <c r="F714" s="18" t="str">
        <f>VLOOKUP(M714,Revistas!$B$2:$H$63996,3,FALSE)</f>
        <v>Q1</v>
      </c>
      <c r="G714" s="18" t="str">
        <f>VLOOKUP(M714,Revistas!$B$2:$H$63996,4,FALSE)</f>
        <v>MEDICINA, GENERAL &amp; INTERNAL</v>
      </c>
      <c r="H714" s="18" t="str">
        <f>VLOOKUP(M714,Revistas!$B$2:$H$63996,5,FALSE)</f>
        <v>2/154</v>
      </c>
      <c r="I714" s="18" t="str">
        <f>VLOOKUP(M714,Revistas!$B$2:$H$63996,6,FALSE)</f>
        <v>SI</v>
      </c>
      <c r="J714" s="18" t="s">
        <v>2999</v>
      </c>
      <c r="K714" s="18" t="s">
        <v>3000</v>
      </c>
      <c r="L714" s="18">
        <v>10</v>
      </c>
      <c r="M714" s="18" t="s">
        <v>950</v>
      </c>
      <c r="N714" s="28">
        <v>42614</v>
      </c>
      <c r="O714" s="18">
        <v>2017</v>
      </c>
      <c r="P714" s="18">
        <v>390</v>
      </c>
      <c r="Q714" s="18">
        <v>10100</v>
      </c>
      <c r="R714" s="18">
        <v>1151</v>
      </c>
      <c r="S714" s="18">
        <v>1210</v>
      </c>
      <c r="T714" s="23">
        <v>28919116</v>
      </c>
    </row>
    <row r="715" spans="1:40" x14ac:dyDescent="0.25">
      <c r="A715" s="17" t="s">
        <v>3520</v>
      </c>
      <c r="B715" s="17" t="s">
        <v>3521</v>
      </c>
      <c r="C715" s="17" t="s">
        <v>3522</v>
      </c>
      <c r="D715" s="18" t="s">
        <v>10</v>
      </c>
      <c r="E715" s="18">
        <f>VLOOKUP(M715,Revistas!$B$2:$H$63996,2,FALSE)</f>
        <v>3.2389999999999999</v>
      </c>
      <c r="F715" s="18" t="str">
        <f>VLOOKUP(M715,Revistas!$B$2:$H$63996,3,FALSE)</f>
        <v>Q2</v>
      </c>
      <c r="G715" s="18" t="str">
        <f>VLOOKUP(M715,Revistas!$B$2:$H$63996,4,FALSE)</f>
        <v>ALLERGY - SCIE</v>
      </c>
      <c r="H715" s="18" t="str">
        <f>VLOOKUP(M715,Revistas!$B$2:$H$63996,5,FALSE)</f>
        <v>12 DE 26</v>
      </c>
      <c r="I715" s="18" t="str">
        <f>VLOOKUP(M715,Revistas!$B$2:$H$63996,6,FALSE)</f>
        <v>NO</v>
      </c>
      <c r="J715" s="18" t="s">
        <v>3523</v>
      </c>
      <c r="K715" s="18" t="s">
        <v>3524</v>
      </c>
      <c r="L715" s="18">
        <v>0</v>
      </c>
      <c r="M715" s="18" t="s">
        <v>3525</v>
      </c>
      <c r="N715" s="28">
        <v>43221</v>
      </c>
      <c r="O715" s="18">
        <v>2017</v>
      </c>
      <c r="P715" s="18">
        <v>7</v>
      </c>
      <c r="Q715" s="18"/>
      <c r="R715" s="18"/>
      <c r="S715" s="18">
        <v>16</v>
      </c>
      <c r="T715" s="23">
        <v>28533901</v>
      </c>
    </row>
    <row r="716" spans="1:40" x14ac:dyDescent="0.25">
      <c r="A716" s="17" t="s">
        <v>467</v>
      </c>
      <c r="B716" s="17" t="s">
        <v>468</v>
      </c>
      <c r="C716" s="17" t="s">
        <v>469</v>
      </c>
      <c r="D716" s="18" t="s">
        <v>10</v>
      </c>
      <c r="E716" s="18">
        <f>VLOOKUP(M716,Revistas!$B$2:$H$63996,2,FALSE)</f>
        <v>6.3369999999999997</v>
      </c>
      <c r="F716" s="18" t="str">
        <f>VLOOKUP(M716,Revistas!$B$2:$H$63996,3,FALSE)</f>
        <v>Q1</v>
      </c>
      <c r="G716" s="18" t="str">
        <f>VLOOKUP(M716,Revistas!$B$2:$H$63996,4,FALSE)</f>
        <v>ENDOCRINOLOGY &amp; METABOLISM</v>
      </c>
      <c r="H716" s="18" t="str">
        <f>VLOOKUP(M716,Revistas!$B$2:$H$63996,5,FALSE)</f>
        <v>13/138</v>
      </c>
      <c r="I716" s="18" t="str">
        <f>VLOOKUP(M716,Revistas!$B$2:$H$63996,6,FALSE)</f>
        <v>SI</v>
      </c>
      <c r="J716" s="18" t="s">
        <v>470</v>
      </c>
      <c r="K716" s="18" t="s">
        <v>471</v>
      </c>
      <c r="L716" s="18">
        <v>0</v>
      </c>
      <c r="M716" s="18" t="s">
        <v>472</v>
      </c>
      <c r="N716" s="28">
        <v>40360</v>
      </c>
      <c r="O716" s="18">
        <v>2017</v>
      </c>
      <c r="P716" s="18">
        <v>27</v>
      </c>
      <c r="Q716" s="18">
        <v>2</v>
      </c>
      <c r="R716" s="18">
        <v>93</v>
      </c>
      <c r="S716" s="18">
        <v>105</v>
      </c>
    </row>
    <row r="717" spans="1:40" x14ac:dyDescent="0.25">
      <c r="A717" s="17" t="s">
        <v>1706</v>
      </c>
      <c r="B717" s="17" t="s">
        <v>1707</v>
      </c>
      <c r="C717" s="17" t="s">
        <v>1673</v>
      </c>
      <c r="D717" s="18" t="s">
        <v>26</v>
      </c>
      <c r="E717" s="18">
        <f>VLOOKUP(M717,Revistas!$B$2:$H$63996,2,FALSE)</f>
        <v>6.9180000000000001</v>
      </c>
      <c r="F717" s="18" t="str">
        <f>VLOOKUP(M717,Revistas!$B$2:$H$63996,3,FALSE)</f>
        <v>Q1</v>
      </c>
      <c r="G717" s="18" t="str">
        <f>VLOOKUP(M717,Revistas!$B$2:$H$63996,4,FALSE)</f>
        <v>RHEUMATOLOGY - SCIE</v>
      </c>
      <c r="H717" s="18" t="str">
        <f>VLOOKUP(M717,Revistas!$B$2:$H$63996,5,FALSE)</f>
        <v>30 de 3</v>
      </c>
      <c r="I717" s="18" t="str">
        <f>VLOOKUP(M717,Revistas!$B$2:$H$63996,6,FALSE)</f>
        <v>SI</v>
      </c>
      <c r="J717" s="18" t="s">
        <v>1708</v>
      </c>
      <c r="K717" s="18"/>
      <c r="L717" s="18">
        <v>0</v>
      </c>
      <c r="M717" s="18" t="s">
        <v>1675</v>
      </c>
      <c r="N717" s="18" t="s">
        <v>129</v>
      </c>
      <c r="O717" s="18">
        <v>2017</v>
      </c>
      <c r="P717" s="18">
        <v>69</v>
      </c>
      <c r="Q717" s="18"/>
      <c r="R717" s="18"/>
      <c r="S717" s="18"/>
    </row>
    <row r="718" spans="1:40" x14ac:dyDescent="0.25">
      <c r="A718" s="17" t="s">
        <v>1942</v>
      </c>
      <c r="B718" s="17" t="s">
        <v>1941</v>
      </c>
      <c r="C718" s="17" t="s">
        <v>1943</v>
      </c>
      <c r="D718" s="18" t="s">
        <v>10</v>
      </c>
      <c r="E718" s="18" t="str">
        <f>VLOOKUP(M718,Revistas!$B$2:$H$63996,2,FALSE)</f>
        <v>NO TIENE</v>
      </c>
      <c r="F718" s="18" t="str">
        <f>VLOOKUP(M718,Revistas!$B$2:$H$63996,3,FALSE)</f>
        <v>NO TIENE</v>
      </c>
      <c r="G718" s="18" t="str">
        <f>VLOOKUP(M718,Revistas!$B$2:$H$63996,4,FALSE)</f>
        <v>NO TIENE</v>
      </c>
      <c r="H718" s="18" t="str">
        <f>VLOOKUP(M718,Revistas!$B$2:$H$63996,5,FALSE)</f>
        <v>NO TIENE</v>
      </c>
      <c r="I718" s="18" t="str">
        <f>VLOOKUP(M718,Revistas!$B$2:$H$63996,6,FALSE)</f>
        <v>NO</v>
      </c>
      <c r="J718" s="18" t="s">
        <v>1945</v>
      </c>
      <c r="K718" s="18"/>
      <c r="L718" s="18" t="s">
        <v>586</v>
      </c>
      <c r="M718" s="18" t="s">
        <v>1946</v>
      </c>
      <c r="N718" s="18">
        <v>2017</v>
      </c>
      <c r="O718" s="18">
        <v>2017</v>
      </c>
      <c r="P718" s="18">
        <v>3</v>
      </c>
      <c r="Q718" s="18">
        <v>2</v>
      </c>
      <c r="R718" s="18"/>
      <c r="S718" s="18" t="s">
        <v>1944</v>
      </c>
      <c r="T718" s="23">
        <v>29071119</v>
      </c>
      <c r="AN718" s="25"/>
    </row>
    <row r="719" spans="1:40" x14ac:dyDescent="0.25">
      <c r="A719" s="17" t="s">
        <v>1937</v>
      </c>
      <c r="B719" s="17" t="s">
        <v>1936</v>
      </c>
      <c r="C719" s="17" t="s">
        <v>1938</v>
      </c>
      <c r="D719" s="18" t="s">
        <v>274</v>
      </c>
      <c r="E719" s="18">
        <f>VLOOKUP(M719,Revistas!$B$2:$H$63996,2,FALSE)</f>
        <v>12.811</v>
      </c>
      <c r="F719" s="18" t="str">
        <f>VLOOKUP(M719,Revistas!$B$2:$H$63996,3,FALSE)</f>
        <v>Q1</v>
      </c>
      <c r="G719" s="18" t="str">
        <f>VLOOKUP(M719,Revistas!$B$2:$H$63996,4,FALSE)</f>
        <v>RHEUMATOLOGY - SCIE</v>
      </c>
      <c r="H719" s="18" t="str">
        <f>VLOOKUP(M719,Revistas!$B$2:$H$63996,5,FALSE)</f>
        <v>1 DE 30</v>
      </c>
      <c r="I719" s="18" t="str">
        <f>VLOOKUP(M719,Revistas!$B$2:$H$63996,6,FALSE)</f>
        <v>SI</v>
      </c>
      <c r="J719" s="18" t="s">
        <v>1940</v>
      </c>
      <c r="K719" s="18"/>
      <c r="L719" s="18" t="s">
        <v>586</v>
      </c>
      <c r="M719" s="18" t="s">
        <v>1664</v>
      </c>
      <c r="N719" s="18" t="s">
        <v>1939</v>
      </c>
      <c r="O719" s="18">
        <v>2017</v>
      </c>
      <c r="P719" s="18"/>
      <c r="Q719" s="18"/>
      <c r="R719" s="18"/>
      <c r="S719" s="18"/>
      <c r="T719" s="23">
        <v>28258059</v>
      </c>
      <c r="AN719" s="25"/>
    </row>
    <row r="720" spans="1:40" x14ac:dyDescent="0.25">
      <c r="A720" s="17" t="s">
        <v>1987</v>
      </c>
      <c r="B720" s="17" t="s">
        <v>1988</v>
      </c>
      <c r="C720" s="17" t="s">
        <v>1989</v>
      </c>
      <c r="D720" s="18" t="s">
        <v>356</v>
      </c>
      <c r="E720" s="18">
        <f>VLOOKUP(M720,Revistas!$B$2:$H$63996,2,FALSE)</f>
        <v>4.431</v>
      </c>
      <c r="F720" s="18" t="str">
        <f>VLOOKUP(M720,Revistas!$B$2:$H$63996,3,FALSE)</f>
        <v>Q2</v>
      </c>
      <c r="G720" s="18" t="str">
        <f>VLOOKUP(M720,Revistas!$B$2:$H$63996,4,FALSE)</f>
        <v>CELL BIOLOGY - SCIE</v>
      </c>
      <c r="H720" s="18" t="str">
        <f>VLOOKUP(M720,Revistas!$B$2:$H$63996,5,FALSE)</f>
        <v>61/190</v>
      </c>
      <c r="I720" s="18" t="str">
        <f>VLOOKUP(M720,Revistas!$B$2:$H$63996,6,FALSE)</f>
        <v>NO</v>
      </c>
      <c r="J720" s="18"/>
      <c r="K720" s="18"/>
      <c r="L720" s="18">
        <v>0</v>
      </c>
      <c r="M720" s="18" t="s">
        <v>1990</v>
      </c>
      <c r="N720" s="28">
        <v>37165</v>
      </c>
      <c r="O720" s="18">
        <v>2017</v>
      </c>
      <c r="P720" s="18">
        <v>130</v>
      </c>
      <c r="Q720" s="18">
        <v>19</v>
      </c>
      <c r="R720" s="18">
        <v>3415</v>
      </c>
      <c r="S720" s="18">
        <v>3415</v>
      </c>
    </row>
    <row r="721" spans="1:50" x14ac:dyDescent="0.25">
      <c r="A721" s="17" t="s">
        <v>438</v>
      </c>
      <c r="B721" s="17" t="s">
        <v>439</v>
      </c>
      <c r="C721" s="17" t="s">
        <v>440</v>
      </c>
      <c r="D721" s="18" t="s">
        <v>10</v>
      </c>
      <c r="E721" s="18">
        <f>VLOOKUP(M721,Revistas!$B$2:$H$63996,2,FALSE)</f>
        <v>6.3369999999999997</v>
      </c>
      <c r="F721" s="18" t="str">
        <f>VLOOKUP(M721,Revistas!$B$2:$H$63996,3,FALSE)</f>
        <v>Q1</v>
      </c>
      <c r="G721" s="18" t="str">
        <f>VLOOKUP(M721,Revistas!$B$2:$H$63996,4,FALSE)</f>
        <v>BIOCHEMISTRY &amp; MOLECULAR BIOLOGY - SCIE</v>
      </c>
      <c r="H721" s="18" t="str">
        <f>VLOOKUP(M721,Revistas!$B$2:$H$63996,5,FALSE)</f>
        <v>34/290</v>
      </c>
      <c r="I721" s="18" t="str">
        <f>VLOOKUP(M721,Revistas!$B$2:$H$63996,6,FALSE)</f>
        <v>NO</v>
      </c>
      <c r="J721" s="18" t="s">
        <v>441</v>
      </c>
      <c r="K721" s="18" t="s">
        <v>442</v>
      </c>
      <c r="L721" s="18">
        <v>1</v>
      </c>
      <c r="M721" s="18" t="s">
        <v>443</v>
      </c>
      <c r="N721" s="18" t="s">
        <v>129</v>
      </c>
      <c r="O721" s="18">
        <v>2017</v>
      </c>
      <c r="P721" s="18">
        <v>13</v>
      </c>
      <c r="Q721" s="18"/>
      <c r="R721" s="18">
        <v>82</v>
      </c>
      <c r="S721" s="18">
        <v>93</v>
      </c>
    </row>
    <row r="722" spans="1:50" x14ac:dyDescent="0.25">
      <c r="A722" s="17" t="s">
        <v>1439</v>
      </c>
      <c r="B722" s="17" t="s">
        <v>1440</v>
      </c>
      <c r="C722" s="17" t="s">
        <v>1441</v>
      </c>
      <c r="D722" s="18" t="s">
        <v>10</v>
      </c>
      <c r="E722" s="18">
        <f>VLOOKUP(M722,Revistas!$B$2:$H$63996,2,FALSE)</f>
        <v>72.406000000000006</v>
      </c>
      <c r="F722" s="18" t="str">
        <f>VLOOKUP(M722,Revistas!$B$2:$H$63996,3,FALSE)</f>
        <v>Q1</v>
      </c>
      <c r="G722" s="18" t="str">
        <f>VLOOKUP(M722,Revistas!$B$2:$H$63996,4,FALSE)</f>
        <v>MEDICINA, GENERAL &amp; INTERNAL</v>
      </c>
      <c r="H722" s="18" t="str">
        <f>VLOOKUP(M722,Revistas!$B$2:$H$63996,5,FALSE)</f>
        <v>1/154</v>
      </c>
      <c r="I722" s="18" t="str">
        <f>VLOOKUP(M722,Revistas!$B$2:$H$63996,6,FALSE)</f>
        <v>SI</v>
      </c>
      <c r="J722" s="18" t="s">
        <v>1442</v>
      </c>
      <c r="K722" s="18" t="s">
        <v>1443</v>
      </c>
      <c r="L722" s="18">
        <v>3</v>
      </c>
      <c r="M722" s="18" t="s">
        <v>1444</v>
      </c>
      <c r="N722" s="28">
        <v>41456</v>
      </c>
      <c r="O722" s="18">
        <v>2017</v>
      </c>
      <c r="P722" s="18">
        <v>377</v>
      </c>
      <c r="Q722" s="18">
        <v>2</v>
      </c>
      <c r="R722" s="18">
        <v>154</v>
      </c>
      <c r="S722" s="18">
        <v>161</v>
      </c>
      <c r="T722" s="23">
        <v>28700843</v>
      </c>
    </row>
    <row r="723" spans="1:50" x14ac:dyDescent="0.25">
      <c r="A723" s="17" t="s">
        <v>2960</v>
      </c>
      <c r="B723" s="17" t="s">
        <v>2959</v>
      </c>
      <c r="C723" s="17" t="s">
        <v>2961</v>
      </c>
      <c r="D723" s="18" t="s">
        <v>10</v>
      </c>
      <c r="E723" s="18">
        <f>VLOOKUP(M723,Revistas!$B$2:$H$63996,2,FALSE)</f>
        <v>6.5129999999999999</v>
      </c>
      <c r="F723" s="18" t="str">
        <f>VLOOKUP(M723,Revistas!$B$2:$H$63996,3,FALSE)</f>
        <v>Q1</v>
      </c>
      <c r="G723" s="18" t="str">
        <f>VLOOKUP(M723,Revistas!$B$2:$H$63996,4,FALSE)</f>
        <v>ONCOLOGY</v>
      </c>
      <c r="H723" s="18" t="str">
        <f>VLOOKUP(M723,Revistas!$B$2:$H$63996,5,FALSE)</f>
        <v>24/217</v>
      </c>
      <c r="I723" s="18" t="str">
        <f>VLOOKUP(M723,Revistas!$B$2:$H$63996,6,FALSE)</f>
        <v>NO</v>
      </c>
      <c r="J723" s="18" t="s">
        <v>2962</v>
      </c>
      <c r="K723" s="18"/>
      <c r="L723" s="18" t="s">
        <v>586</v>
      </c>
      <c r="M723" s="18" t="s">
        <v>2963</v>
      </c>
      <c r="N723" s="18" t="s">
        <v>1922</v>
      </c>
      <c r="O723" s="18">
        <v>2017</v>
      </c>
      <c r="P723" s="18"/>
      <c r="Q723" s="18"/>
      <c r="R723" s="18"/>
      <c r="S723" s="18"/>
      <c r="T723" s="23">
        <v>29044515</v>
      </c>
      <c r="AR723" s="25"/>
    </row>
    <row r="724" spans="1:50" x14ac:dyDescent="0.25">
      <c r="A724" s="17" t="s">
        <v>3214</v>
      </c>
      <c r="B724" s="17" t="s">
        <v>3215</v>
      </c>
      <c r="C724" s="17" t="s">
        <v>3216</v>
      </c>
      <c r="D724" s="18" t="s">
        <v>10</v>
      </c>
      <c r="E724" s="18">
        <f>VLOOKUP(M724,Revistas!$B$2:$H$63996,2,FALSE)</f>
        <v>2.7989999999999999</v>
      </c>
      <c r="F724" s="18" t="str">
        <f>VLOOKUP(M724,Revistas!$B$2:$H$63996,3,FALSE)</f>
        <v>Q1</v>
      </c>
      <c r="G724" s="18" t="str">
        <f>VLOOKUP(M724,Revistas!$B$2:$H$63996,4,FALSE)</f>
        <v>PEDIATRICS - SCIE;</v>
      </c>
      <c r="H724" s="18" t="str">
        <f>VLOOKUP(M724,Revistas!$B$2:$H$63996,5,FALSE)</f>
        <v>18/121</v>
      </c>
      <c r="I724" s="18" t="str">
        <f>VLOOKUP(M724,Revistas!$B$2:$H$63996,6,FALSE)</f>
        <v>NO</v>
      </c>
      <c r="J724" s="18" t="s">
        <v>3217</v>
      </c>
      <c r="K724" s="18" t="s">
        <v>3218</v>
      </c>
      <c r="L724" s="18">
        <v>0</v>
      </c>
      <c r="M724" s="18" t="s">
        <v>3219</v>
      </c>
      <c r="N724" s="18" t="s">
        <v>250</v>
      </c>
      <c r="O724" s="18">
        <v>2017</v>
      </c>
      <c r="P724" s="18">
        <v>64</v>
      </c>
      <c r="Q724" s="18">
        <v>5</v>
      </c>
      <c r="R724" s="18">
        <v>754</v>
      </c>
      <c r="S724" s="18">
        <v>759</v>
      </c>
    </row>
    <row r="725" spans="1:50" x14ac:dyDescent="0.25">
      <c r="A725" s="17" t="s">
        <v>4960</v>
      </c>
      <c r="B725" s="17" t="s">
        <v>4961</v>
      </c>
      <c r="C725" s="17" t="s">
        <v>4919</v>
      </c>
      <c r="D725" s="18" t="s">
        <v>10</v>
      </c>
      <c r="E725" s="18">
        <f>VLOOKUP(M725,Revistas!$B$2:$H$63996,2,FALSE)</f>
        <v>5.2750000000000004</v>
      </c>
      <c r="F725" s="18" t="str">
        <f>VLOOKUP(M725,Revistas!$B$2:$H$63996,3,FALSE)</f>
        <v>Q1</v>
      </c>
      <c r="G725" s="18" t="str">
        <f>VLOOKUP(M725,Revistas!$B$2:$H$63996,4,FALSE)</f>
        <v>HEMATOLOGY - SCIE</v>
      </c>
      <c r="H725" s="18" t="str">
        <f>VLOOKUP(M725,Revistas!$B$2:$H$63996,5,FALSE)</f>
        <v>14/70</v>
      </c>
      <c r="I725" s="18" t="str">
        <f>VLOOKUP(M725,Revistas!$B$2:$H$63996,6,FALSE)</f>
        <v>NO</v>
      </c>
      <c r="J725" s="18" t="s">
        <v>4962</v>
      </c>
      <c r="K725" s="18" t="s">
        <v>4963</v>
      </c>
      <c r="L725" s="18">
        <v>4</v>
      </c>
      <c r="M725" s="18" t="s">
        <v>4922</v>
      </c>
      <c r="N725" s="18" t="s">
        <v>62</v>
      </c>
      <c r="O725" s="18">
        <v>2017</v>
      </c>
      <c r="P725" s="18">
        <v>92</v>
      </c>
      <c r="Q725" s="18">
        <v>2</v>
      </c>
      <c r="R725" s="18">
        <v>149</v>
      </c>
      <c r="S725" s="18">
        <v>154</v>
      </c>
      <c r="T725" s="23">
        <v>27859564</v>
      </c>
    </row>
    <row r="726" spans="1:50" x14ac:dyDescent="0.25">
      <c r="A726" s="17" t="s">
        <v>186</v>
      </c>
      <c r="B726" s="17" t="s">
        <v>187</v>
      </c>
      <c r="C726" s="17" t="s">
        <v>188</v>
      </c>
      <c r="D726" s="18" t="s">
        <v>10</v>
      </c>
      <c r="E726" s="18">
        <f>VLOOKUP(M726,Revistas!$B$2:$H$63996,2,FALSE)</f>
        <v>8.32</v>
      </c>
      <c r="F726" s="18" t="str">
        <f>VLOOKUP(M726,Revistas!$B$2:$H$63996,3,FALSE)</f>
        <v>Q1</v>
      </c>
      <c r="G726" s="18" t="str">
        <f>VLOOKUP(M726,Revistas!$B$2:$H$63996,4,FALSE)</f>
        <v>CLINICAL NEUROLOGY - SCIE</v>
      </c>
      <c r="H726" s="18" t="str">
        <f>VLOOKUP(M726,Revistas!$B$2:$H$63996,5,FALSE)</f>
        <v>9/194</v>
      </c>
      <c r="I726" s="18" t="str">
        <f>VLOOKUP(M726,Revistas!$B$2:$H$63996,6,FALSE)</f>
        <v>SI</v>
      </c>
      <c r="J726" s="18" t="s">
        <v>189</v>
      </c>
      <c r="K726" s="18" t="s">
        <v>190</v>
      </c>
      <c r="L726" s="18">
        <v>2</v>
      </c>
      <c r="M726" s="18" t="s">
        <v>191</v>
      </c>
      <c r="N726" s="18" t="s">
        <v>192</v>
      </c>
      <c r="O726" s="18">
        <v>2017</v>
      </c>
      <c r="P726" s="18">
        <v>89</v>
      </c>
      <c r="Q726" s="18">
        <v>6</v>
      </c>
      <c r="R726" s="18">
        <v>532</v>
      </c>
      <c r="S726" s="18">
        <v>539</v>
      </c>
    </row>
    <row r="727" spans="1:50" x14ac:dyDescent="0.25">
      <c r="A727" s="17" t="s">
        <v>3981</v>
      </c>
      <c r="B727" s="17" t="s">
        <v>3982</v>
      </c>
      <c r="C727" s="17" t="s">
        <v>3977</v>
      </c>
      <c r="D727" s="18" t="s">
        <v>26</v>
      </c>
      <c r="E727" s="18">
        <f>VLOOKUP(M727,Revistas!$B$2:$H$63996,2,FALSE)</f>
        <v>5.157</v>
      </c>
      <c r="F727" s="18" t="str">
        <f>VLOOKUP(M727,Revistas!$B$2:$H$63996,3,FALSE)</f>
        <v>Q1</v>
      </c>
      <c r="G727" s="18" t="str">
        <f>VLOOKUP(M727,Revistas!$B$2:$H$63996,4,FALSE)</f>
        <v>UROLOGY &amp; NEPHROLOGY - SCIE</v>
      </c>
      <c r="H727" s="18" t="str">
        <f>VLOOKUP(M727,Revistas!$B$2:$H$63996,5,FALSE)</f>
        <v>8 DE 77</v>
      </c>
      <c r="I727" s="18" t="str">
        <f>VLOOKUP(M727,Revistas!$B$2:$H$63996,6,FALSE)</f>
        <v>NO</v>
      </c>
      <c r="J727" s="18"/>
      <c r="K727" s="18"/>
      <c r="L727" s="18">
        <v>0</v>
      </c>
      <c r="M727" s="18" t="s">
        <v>3978</v>
      </c>
      <c r="N727" s="18" t="s">
        <v>35</v>
      </c>
      <c r="O727" s="18">
        <v>2017</v>
      </c>
      <c r="P727" s="18">
        <v>197</v>
      </c>
      <c r="Q727" s="18">
        <v>4</v>
      </c>
      <c r="R727" s="18" t="s">
        <v>3983</v>
      </c>
      <c r="S727" s="18" t="s">
        <v>3984</v>
      </c>
    </row>
    <row r="728" spans="1:50" x14ac:dyDescent="0.25">
      <c r="A728" s="17" t="s">
        <v>634</v>
      </c>
      <c r="B728" s="17" t="s">
        <v>635</v>
      </c>
      <c r="C728" s="17" t="s">
        <v>604</v>
      </c>
      <c r="D728" s="18" t="s">
        <v>10</v>
      </c>
      <c r="E728" s="18">
        <f>VLOOKUP(M728,Revistas!$B$2:$H$63996,2,FALSE)</f>
        <v>6.1890000000000001</v>
      </c>
      <c r="F728" s="18" t="str">
        <f>VLOOKUP(M728,Revistas!$B$2:$H$63996,3,FALSE)</f>
        <v>Q1</v>
      </c>
      <c r="G728" s="18" t="str">
        <f>VLOOKUP(M728,Revistas!$B$2:$H$63996,4,FALSE)</f>
        <v>CARDIAC &amp; CARDIOVASCULAR SYSTEM</v>
      </c>
      <c r="H728" s="18" t="str">
        <f>VLOOKUP(M728,Revistas!$B$2:$H$63996,5,FALSE)</f>
        <v>16/126</v>
      </c>
      <c r="I728" s="18" t="str">
        <f>VLOOKUP(M728,Revistas!$B$2:$H$63996,6,FALSE)</f>
        <v>NO</v>
      </c>
      <c r="J728" s="18" t="s">
        <v>636</v>
      </c>
      <c r="K728" s="18" t="s">
        <v>637</v>
      </c>
      <c r="L728" s="18">
        <v>1</v>
      </c>
      <c r="M728" s="18" t="s">
        <v>607</v>
      </c>
      <c r="N728" s="28">
        <v>42278</v>
      </c>
      <c r="O728" s="18">
        <v>2017</v>
      </c>
      <c r="P728" s="18">
        <v>245</v>
      </c>
      <c r="Q728" s="18"/>
      <c r="R728" s="18">
        <v>119</v>
      </c>
      <c r="S728" s="18">
        <v>124</v>
      </c>
    </row>
    <row r="729" spans="1:50" x14ac:dyDescent="0.25">
      <c r="A729" s="17" t="s">
        <v>1308</v>
      </c>
      <c r="B729" s="17" t="s">
        <v>1309</v>
      </c>
      <c r="C729" s="17" t="s">
        <v>1310</v>
      </c>
      <c r="D729" s="18" t="s">
        <v>10</v>
      </c>
      <c r="E729" s="18">
        <f>VLOOKUP(M729,Revistas!$B$2:$H$63996,2,FALSE)</f>
        <v>29.885999999999999</v>
      </c>
      <c r="F729" s="18" t="str">
        <f>VLOOKUP(M729,Revistas!$B$2:$H$63996,3,FALSE)</f>
        <v>Q1</v>
      </c>
      <c r="G729" s="18" t="str">
        <f>VLOOKUP(M729,Revistas!$B$2:$H$63996,4,FALSE)</f>
        <v>BIOCHEMISTRY &amp; MOLECULAR BIOLOGY</v>
      </c>
      <c r="H729" s="18" t="str">
        <f>VLOOKUP(M729,Revistas!$B$2:$H$63996,5,FALSE)</f>
        <v>2/286</v>
      </c>
      <c r="I729" s="18" t="str">
        <f>VLOOKUP(M729,Revistas!$B$2:$H$63996,6,FALSE)</f>
        <v>SI</v>
      </c>
      <c r="J729" s="18" t="s">
        <v>1311</v>
      </c>
      <c r="K729" s="18" t="s">
        <v>1312</v>
      </c>
      <c r="L729" s="18">
        <v>8</v>
      </c>
      <c r="M729" s="18" t="s">
        <v>1313</v>
      </c>
      <c r="N729" s="18" t="s">
        <v>62</v>
      </c>
      <c r="O729" s="18">
        <v>2017</v>
      </c>
      <c r="P729" s="18">
        <v>23</v>
      </c>
      <c r="Q729" s="18">
        <v>2</v>
      </c>
      <c r="R729" s="18">
        <v>200</v>
      </c>
      <c r="S729" s="18">
        <v>212</v>
      </c>
      <c r="T729" s="23">
        <v>28067899</v>
      </c>
    </row>
    <row r="730" spans="1:50" x14ac:dyDescent="0.25">
      <c r="A730" s="17" t="s">
        <v>23</v>
      </c>
      <c r="B730" s="17" t="s">
        <v>24</v>
      </c>
      <c r="C730" s="17" t="s">
        <v>25</v>
      </c>
      <c r="D730" s="18" t="s">
        <v>26</v>
      </c>
      <c r="E730" s="18">
        <f>VLOOKUP(M730,Revistas!$B$2:$H$63996,2,FALSE)</f>
        <v>3.988</v>
      </c>
      <c r="F730" s="18" t="str">
        <f>VLOOKUP(M730,Revistas!$B$2:$H$63996,3,FALSE)</f>
        <v>Q1</v>
      </c>
      <c r="G730" s="18" t="str">
        <f>VLOOKUP(M730,Revistas!$B$2:$H$63996,4,FALSE)</f>
        <v>CLINICAL NEUROLOGY</v>
      </c>
      <c r="H730" s="18" t="str">
        <f>VLOOKUP(M730,Revistas!$B$2:$H$63996,5,FALSE)</f>
        <v>40/194</v>
      </c>
      <c r="I730" s="18" t="str">
        <f>VLOOKUP(M730,Revistas!$B$2:$H$63996,6,FALSE)</f>
        <v>NO</v>
      </c>
      <c r="J730" s="18" t="s">
        <v>27</v>
      </c>
      <c r="K730" s="18"/>
      <c r="L730" s="18">
        <v>0</v>
      </c>
      <c r="M730" s="18" t="s">
        <v>28</v>
      </c>
      <c r="N730" s="18" t="s">
        <v>29</v>
      </c>
      <c r="O730" s="18">
        <v>2017</v>
      </c>
      <c r="P730" s="18">
        <v>24</v>
      </c>
      <c r="Q730" s="18"/>
      <c r="R730" s="18">
        <v>578</v>
      </c>
      <c r="S730" s="18">
        <v>578</v>
      </c>
    </row>
    <row r="731" spans="1:50" x14ac:dyDescent="0.25">
      <c r="A731" s="17" t="s">
        <v>3897</v>
      </c>
      <c r="B731" s="17" t="s">
        <v>3898</v>
      </c>
      <c r="C731" s="17" t="s">
        <v>3899</v>
      </c>
      <c r="D731" s="18" t="s">
        <v>10</v>
      </c>
      <c r="E731" s="18">
        <f>VLOOKUP(M731,Revistas!$B$2:$H$63996,2,FALSE)</f>
        <v>0.32300000000000001</v>
      </c>
      <c r="F731" s="18" t="str">
        <f>VLOOKUP(M731,Revistas!$B$2:$H$63996,3,FALSE)</f>
        <v>Q4</v>
      </c>
      <c r="G731" s="18" t="str">
        <f>VLOOKUP(M731,Revistas!$B$2:$H$63996,4,FALSE)</f>
        <v>UROLOGY &amp; NEPHROLOGY - SCIE</v>
      </c>
      <c r="H731" s="18" t="str">
        <f>VLOOKUP(M731,Revistas!$B$2:$H$63996,5,FALSE)</f>
        <v>73/76</v>
      </c>
      <c r="I731" s="18" t="str">
        <f>VLOOKUP(M731,Revistas!$B$2:$H$63996,6,FALSE)</f>
        <v>NO</v>
      </c>
      <c r="J731" s="18" t="s">
        <v>3900</v>
      </c>
      <c r="K731" s="18" t="s">
        <v>3901</v>
      </c>
      <c r="L731" s="18">
        <v>0</v>
      </c>
      <c r="M731" s="18" t="s">
        <v>3902</v>
      </c>
      <c r="N731" s="18" t="s">
        <v>129</v>
      </c>
      <c r="O731" s="18">
        <v>2017</v>
      </c>
      <c r="P731" s="18">
        <v>70</v>
      </c>
      <c r="Q731" s="18">
        <v>8</v>
      </c>
      <c r="R731" s="18">
        <v>707</v>
      </c>
      <c r="S731" s="18">
        <v>714</v>
      </c>
      <c r="T731" s="23">
        <v>28976345</v>
      </c>
    </row>
    <row r="732" spans="1:50" x14ac:dyDescent="0.25">
      <c r="A732" s="17" t="s">
        <v>4725</v>
      </c>
      <c r="B732" s="17" t="s">
        <v>4726</v>
      </c>
      <c r="C732" s="17" t="s">
        <v>4727</v>
      </c>
      <c r="D732" s="18" t="s">
        <v>10</v>
      </c>
      <c r="E732" s="18" t="str">
        <f>VLOOKUP(M732,Revistas!$B$2:$H$63996,2,FALSE)</f>
        <v>NO TIENE</v>
      </c>
      <c r="F732" s="18" t="str">
        <f>VLOOKUP(M732,Revistas!$B$2:$H$63996,3,FALSE)</f>
        <v>NO TIENE</v>
      </c>
      <c r="G732" s="18" t="str">
        <f>VLOOKUP(M732,Revistas!$B$2:$H$63996,4,FALSE)</f>
        <v>NO TIENE</v>
      </c>
      <c r="H732" s="18" t="str">
        <f>VLOOKUP(M732,Revistas!$B$2:$H$63996,5,FALSE)</f>
        <v>NO TIENE</v>
      </c>
      <c r="I732" s="18" t="str">
        <f>VLOOKUP(M732,Revistas!$B$2:$H$63996,6,FALSE)</f>
        <v>NO</v>
      </c>
      <c r="J732" s="18" t="s">
        <v>4728</v>
      </c>
      <c r="K732" s="18" t="s">
        <v>4729</v>
      </c>
      <c r="L732" s="18">
        <v>0</v>
      </c>
      <c r="M732" s="18" t="s">
        <v>4730</v>
      </c>
      <c r="N732" s="18"/>
      <c r="O732" s="18">
        <v>2017</v>
      </c>
      <c r="P732" s="18">
        <v>36</v>
      </c>
      <c r="Q732" s="18">
        <v>4</v>
      </c>
      <c r="R732" s="18">
        <v>197</v>
      </c>
      <c r="S732" s="18">
        <v>200</v>
      </c>
      <c r="T732" s="23">
        <v>28441073</v>
      </c>
    </row>
    <row r="733" spans="1:50" x14ac:dyDescent="0.25">
      <c r="A733" s="17" t="s">
        <v>1539</v>
      </c>
      <c r="B733" s="17" t="s">
        <v>1538</v>
      </c>
      <c r="C733" s="17" t="s">
        <v>1542</v>
      </c>
      <c r="D733" s="18" t="s">
        <v>10</v>
      </c>
      <c r="E733" s="18">
        <f>VLOOKUP(M733,Revistas!$B$2:$H$63996,2,FALSE)</f>
        <v>47.831000000000003</v>
      </c>
      <c r="F733" s="18" t="str">
        <f>VLOOKUP(M733,Revistas!$B$2:$H$63996,3,FALSE)</f>
        <v>Q1</v>
      </c>
      <c r="G733" s="18" t="str">
        <f>VLOOKUP(M733,Revistas!$B$2:$H$63996,4,FALSE)</f>
        <v>MEDICINA, GENERAL &amp; INTERNAL</v>
      </c>
      <c r="H733" s="18" t="str">
        <f>VLOOKUP(M733,Revistas!$B$2:$H$63996,5,FALSE)</f>
        <v>2/154</v>
      </c>
      <c r="I733" s="18" t="str">
        <f>VLOOKUP(M733,Revistas!$B$2:$H$63996,6,FALSE)</f>
        <v>SI</v>
      </c>
      <c r="J733" s="18"/>
      <c r="K733" s="18"/>
      <c r="L733" s="18" t="s">
        <v>586</v>
      </c>
      <c r="M733" s="18" t="s">
        <v>1405</v>
      </c>
      <c r="N733" s="18" t="s">
        <v>1540</v>
      </c>
      <c r="O733" s="18">
        <v>2017</v>
      </c>
      <c r="P733" s="18"/>
      <c r="Q733" s="18"/>
      <c r="R733" s="18"/>
      <c r="S733" s="18"/>
      <c r="T733" s="23">
        <v>28993180</v>
      </c>
      <c r="AQ733" s="20" t="s">
        <v>371</v>
      </c>
      <c r="AV733" s="25">
        <v>43013</v>
      </c>
      <c r="AX733" s="20" t="s">
        <v>1541</v>
      </c>
    </row>
    <row r="734" spans="1:50" x14ac:dyDescent="0.25">
      <c r="A734" s="17" t="s">
        <v>1136</v>
      </c>
      <c r="B734" s="17" t="s">
        <v>1370</v>
      </c>
      <c r="C734" s="17" t="s">
        <v>1137</v>
      </c>
      <c r="D734" s="18" t="s">
        <v>10</v>
      </c>
      <c r="E734" s="18">
        <f>VLOOKUP(M734,Revistas!$B$2:$H$63996,2,FALSE)</f>
        <v>0.747</v>
      </c>
      <c r="F734" s="18" t="str">
        <f>VLOOKUP(M734,Revistas!$B$2:$H$63996,3,FALSE)</f>
        <v>Q4</v>
      </c>
      <c r="G734" s="18" t="str">
        <f>VLOOKUP(M734,Revistas!$B$2:$H$63996,4,FALSE)</f>
        <v>NUTRITION &amp; DIETETICS</v>
      </c>
      <c r="H734" s="18" t="str">
        <f>VLOOKUP(M734,Revistas!$B$2:$H$63996,5,FALSE)</f>
        <v>68/81</v>
      </c>
      <c r="I734" s="18" t="str">
        <f>VLOOKUP(M734,Revistas!$B$2:$H$63996,6,FALSE)</f>
        <v>NO</v>
      </c>
      <c r="J734" s="18" t="s">
        <v>1140</v>
      </c>
      <c r="K734" s="18"/>
      <c r="L734" s="18" t="s">
        <v>587</v>
      </c>
      <c r="M734" s="18" t="s">
        <v>1141</v>
      </c>
      <c r="N734" s="18" t="s">
        <v>1139</v>
      </c>
      <c r="O734" s="18">
        <v>2017</v>
      </c>
      <c r="P734" s="18">
        <v>34</v>
      </c>
      <c r="Q734" s="18">
        <v>4</v>
      </c>
      <c r="R734" s="18" t="s">
        <v>1138</v>
      </c>
      <c r="S734" s="18"/>
      <c r="T734" s="23">
        <v>29095007</v>
      </c>
    </row>
    <row r="735" spans="1:50" x14ac:dyDescent="0.25">
      <c r="A735" s="17" t="s">
        <v>1200</v>
      </c>
      <c r="B735" s="17" t="s">
        <v>1201</v>
      </c>
      <c r="C735" s="17" t="s">
        <v>1171</v>
      </c>
      <c r="D735" s="18" t="s">
        <v>10</v>
      </c>
      <c r="E735" s="18">
        <f>VLOOKUP(M735,Revistas!$B$2:$H$63996,2,FALSE)</f>
        <v>7.702</v>
      </c>
      <c r="F735" s="18" t="str">
        <f>VLOOKUP(M735,Revistas!$B$2:$H$63996,3,FALSE)</f>
        <v>Q1</v>
      </c>
      <c r="G735" s="18" t="str">
        <f>VLOOKUP(M735,Revistas!$B$2:$H$63996,4,FALSE)</f>
        <v>HEMATOLOGY - SCIE</v>
      </c>
      <c r="H735" s="18" t="str">
        <f>VLOOKUP(M735,Revistas!$B$2:$H$63996,5,FALSE)</f>
        <v>4 de 70</v>
      </c>
      <c r="I735" s="18" t="str">
        <f>VLOOKUP(M735,Revistas!$B$2:$H$63996,6,FALSE)</f>
        <v>SI</v>
      </c>
      <c r="J735" s="18" t="s">
        <v>1202</v>
      </c>
      <c r="K735" s="18" t="s">
        <v>1203</v>
      </c>
      <c r="L735" s="18">
        <v>0</v>
      </c>
      <c r="M735" s="18" t="s">
        <v>1174</v>
      </c>
      <c r="N735" s="18" t="s">
        <v>29</v>
      </c>
      <c r="O735" s="18">
        <v>2017</v>
      </c>
      <c r="P735" s="18">
        <v>102</v>
      </c>
      <c r="Q735" s="18">
        <v>7</v>
      </c>
      <c r="R735" s="18">
        <v>1192</v>
      </c>
      <c r="S735" s="18">
        <v>1203</v>
      </c>
      <c r="T735" s="23">
        <v>28385783</v>
      </c>
    </row>
    <row r="736" spans="1:50" x14ac:dyDescent="0.25">
      <c r="A736" s="17" t="s">
        <v>4988</v>
      </c>
      <c r="B736" s="17" t="s">
        <v>4989</v>
      </c>
      <c r="C736" s="17" t="s">
        <v>4990</v>
      </c>
      <c r="D736" s="18" t="s">
        <v>10</v>
      </c>
      <c r="E736" s="18">
        <f>VLOOKUP(M736,Revistas!$B$2:$H$63996,2,FALSE)</f>
        <v>9.89</v>
      </c>
      <c r="F736" s="18" t="str">
        <f>VLOOKUP(M736,Revistas!$B$2:$H$63996,3,FALSE)</f>
        <v>Q1</v>
      </c>
      <c r="G736" s="18" t="str">
        <f>VLOOKUP(M736,Revistas!$B$2:$H$63996,4,FALSE)</f>
        <v>CLINICAL NEUROLOGY - SCIE;</v>
      </c>
      <c r="H736" s="18" t="str">
        <f>VLOOKUP(M736,Revistas!$B$2:$H$63996,5,FALSE)</f>
        <v>6/194</v>
      </c>
      <c r="I736" s="18" t="str">
        <f>VLOOKUP(M736,Revistas!$B$2:$H$63996,6,FALSE)</f>
        <v>SI</v>
      </c>
      <c r="J736" s="18" t="s">
        <v>4991</v>
      </c>
      <c r="K736" s="18" t="s">
        <v>4992</v>
      </c>
      <c r="L736" s="18">
        <v>0</v>
      </c>
      <c r="M736" s="18" t="s">
        <v>4993</v>
      </c>
      <c r="N736" s="18" t="s">
        <v>154</v>
      </c>
      <c r="O736" s="18">
        <v>2017</v>
      </c>
      <c r="P736" s="18">
        <v>82</v>
      </c>
      <c r="Q736" s="18">
        <v>3</v>
      </c>
      <c r="R736" s="18">
        <v>317</v>
      </c>
      <c r="S736" s="18">
        <v>330</v>
      </c>
      <c r="T736" s="23">
        <v>28856750</v>
      </c>
    </row>
    <row r="737" spans="1:48" x14ac:dyDescent="0.25">
      <c r="A737" s="17" t="s">
        <v>3101</v>
      </c>
      <c r="B737" s="17" t="s">
        <v>3102</v>
      </c>
      <c r="C737" s="17" t="s">
        <v>3103</v>
      </c>
      <c r="D737" s="18" t="s">
        <v>10</v>
      </c>
      <c r="E737" s="18">
        <f>VLOOKUP(M737,Revistas!$B$2:$H$63996,2,FALSE)</f>
        <v>8.9659999999999993</v>
      </c>
      <c r="F737" s="18" t="str">
        <f>VLOOKUP(M737,Revistas!$B$2:$H$63996,3,FALSE)</f>
        <v>Q1</v>
      </c>
      <c r="G737" s="18" t="str">
        <f>VLOOKUP(M737,Revistas!$B$2:$H$63996,4,FALSE)</f>
        <v>UROLOGY &amp; NEPHROLOGY - SCIE</v>
      </c>
      <c r="H737" s="18" t="str">
        <f>VLOOKUP(M737,Revistas!$B$2:$H$63996,5,FALSE)</f>
        <v>3 DE 76</v>
      </c>
      <c r="I737" s="18" t="str">
        <f>VLOOKUP(M737,Revistas!$B$2:$H$63996,6,FALSE)</f>
        <v>SI</v>
      </c>
      <c r="J737" s="18" t="s">
        <v>3104</v>
      </c>
      <c r="K737" s="18" t="s">
        <v>3105</v>
      </c>
      <c r="L737" s="18">
        <v>2</v>
      </c>
      <c r="M737" s="18" t="s">
        <v>3106</v>
      </c>
      <c r="N737" s="18" t="s">
        <v>300</v>
      </c>
      <c r="O737" s="18">
        <v>2017</v>
      </c>
      <c r="P737" s="18">
        <v>28</v>
      </c>
      <c r="Q737" s="18">
        <v>3</v>
      </c>
      <c r="R737" s="18">
        <v>823</v>
      </c>
      <c r="S737" s="18">
        <v>836</v>
      </c>
      <c r="T737" s="23">
        <v>27620989</v>
      </c>
    </row>
    <row r="738" spans="1:48" x14ac:dyDescent="0.25">
      <c r="A738" s="17" t="s">
        <v>2989</v>
      </c>
      <c r="B738" s="17" t="s">
        <v>3107</v>
      </c>
      <c r="C738" s="17" t="s">
        <v>736</v>
      </c>
      <c r="D738" s="18" t="s">
        <v>571</v>
      </c>
      <c r="E738" s="18">
        <f>VLOOKUP(M738,Revistas!$B$2:$H$63996,2,FALSE)</f>
        <v>1.125</v>
      </c>
      <c r="F738" s="18" t="str">
        <f>VLOOKUP(M738,Revistas!$B$2:$H$63996,3,FALSE)</f>
        <v>Q3</v>
      </c>
      <c r="G738" s="18" t="str">
        <f>VLOOKUP(M738,Revistas!$B$2:$H$63996,4,FALSE)</f>
        <v>MEDICINA, GENERAL &amp; INTERNAL</v>
      </c>
      <c r="H738" s="18" t="str">
        <f>VLOOKUP(M738,Revistas!$B$2:$H$63996,5,FALSE)</f>
        <v>91/154</v>
      </c>
      <c r="I738" s="18" t="str">
        <f>VLOOKUP(M738,Revistas!$B$2:$H$63996,6,FALSE)</f>
        <v>NO</v>
      </c>
      <c r="J738" s="18" t="s">
        <v>3108</v>
      </c>
      <c r="K738" s="18" t="s">
        <v>3109</v>
      </c>
      <c r="L738" s="18">
        <v>2</v>
      </c>
      <c r="M738" s="18" t="s">
        <v>739</v>
      </c>
      <c r="N738" s="28">
        <v>39845</v>
      </c>
      <c r="O738" s="18">
        <v>2017</v>
      </c>
      <c r="P738" s="18">
        <v>148</v>
      </c>
      <c r="Q738" s="18">
        <v>3</v>
      </c>
      <c r="R738" s="18">
        <v>132</v>
      </c>
      <c r="S738" s="18">
        <v>138</v>
      </c>
      <c r="T738" s="23">
        <v>27912900</v>
      </c>
    </row>
    <row r="739" spans="1:48" x14ac:dyDescent="0.25">
      <c r="A739" s="17" t="s">
        <v>2989</v>
      </c>
      <c r="B739" s="17" t="s">
        <v>2990</v>
      </c>
      <c r="C739" s="17" t="s">
        <v>736</v>
      </c>
      <c r="D739" s="18" t="s">
        <v>274</v>
      </c>
      <c r="E739" s="18">
        <f>VLOOKUP(M739,Revistas!$B$2:$H$63996,2,FALSE)</f>
        <v>1.125</v>
      </c>
      <c r="F739" s="18" t="str">
        <f>VLOOKUP(M739,Revistas!$B$2:$H$63996,3,FALSE)</f>
        <v>Q3</v>
      </c>
      <c r="G739" s="18" t="str">
        <f>VLOOKUP(M739,Revistas!$B$2:$H$63996,4,FALSE)</f>
        <v>MEDICINA, GENERAL &amp; INTERNAL</v>
      </c>
      <c r="H739" s="18" t="str">
        <f>VLOOKUP(M739,Revistas!$B$2:$H$63996,5,FALSE)</f>
        <v>91/154</v>
      </c>
      <c r="I739" s="18" t="str">
        <f>VLOOKUP(M739,Revistas!$B$2:$H$63996,6,FALSE)</f>
        <v>NO</v>
      </c>
      <c r="J739" s="18" t="s">
        <v>2991</v>
      </c>
      <c r="K739" s="18" t="s">
        <v>2992</v>
      </c>
      <c r="L739" s="18">
        <v>0</v>
      </c>
      <c r="M739" s="18" t="s">
        <v>739</v>
      </c>
      <c r="N739" s="28">
        <v>44075</v>
      </c>
      <c r="O739" s="18">
        <v>2017</v>
      </c>
      <c r="P739" s="18">
        <v>149</v>
      </c>
      <c r="Q739" s="18">
        <v>6</v>
      </c>
      <c r="R739" s="18">
        <v>271</v>
      </c>
      <c r="S739" s="18">
        <v>272</v>
      </c>
      <c r="T739" s="23">
        <v>28651882</v>
      </c>
    </row>
    <row r="740" spans="1:48" x14ac:dyDescent="0.25">
      <c r="A740" s="17" t="s">
        <v>795</v>
      </c>
      <c r="B740" s="17" t="s">
        <v>796</v>
      </c>
      <c r="C740" s="17" t="s">
        <v>611</v>
      </c>
      <c r="D740" s="18" t="s">
        <v>10</v>
      </c>
      <c r="E740" s="18">
        <f>VLOOKUP(M740,Revistas!$B$2:$H$63996,2,FALSE)</f>
        <v>19.651</v>
      </c>
      <c r="F740" s="18" t="str">
        <f>VLOOKUP(M740,Revistas!$B$2:$H$63996,3,FALSE)</f>
        <v>Q1</v>
      </c>
      <c r="G740" s="18" t="str">
        <f>VLOOKUP(M740,Revistas!$B$2:$H$63996,4,FALSE)</f>
        <v>CARDIAC &amp; CARDIOVASCULAR SYSTEM</v>
      </c>
      <c r="H740" s="18" t="str">
        <f>VLOOKUP(M740,Revistas!$B$2:$H$63996,5,FALSE)</f>
        <v>2/126</v>
      </c>
      <c r="I740" s="18" t="str">
        <f>VLOOKUP(M740,Revistas!$B$2:$H$63996,6,FALSE)</f>
        <v>SI</v>
      </c>
      <c r="J740" s="18" t="s">
        <v>797</v>
      </c>
      <c r="K740" s="18" t="s">
        <v>798</v>
      </c>
      <c r="L740" s="18">
        <v>4</v>
      </c>
      <c r="M740" s="18" t="s">
        <v>614</v>
      </c>
      <c r="N740" s="28">
        <v>37012</v>
      </c>
      <c r="O740" s="18">
        <v>2017</v>
      </c>
      <c r="P740" s="18">
        <v>38</v>
      </c>
      <c r="Q740" s="18">
        <v>17</v>
      </c>
      <c r="R740" s="18">
        <v>1329</v>
      </c>
      <c r="S740" s="18" t="s">
        <v>167</v>
      </c>
    </row>
    <row r="741" spans="1:48" x14ac:dyDescent="0.25">
      <c r="A741" s="17" t="s">
        <v>963</v>
      </c>
      <c r="B741" s="17" t="s">
        <v>964</v>
      </c>
      <c r="C741" s="17" t="s">
        <v>965</v>
      </c>
      <c r="D741" s="18" t="s">
        <v>10</v>
      </c>
      <c r="E741" s="18">
        <f>VLOOKUP(M741,Revistas!$B$2:$H$63996,2,FALSE)</f>
        <v>3.5910000000000002</v>
      </c>
      <c r="F741" s="18" t="str">
        <f>VLOOKUP(M741,Revistas!$B$2:$H$63996,3,FALSE)</f>
        <v>Q2</v>
      </c>
      <c r="G741" s="18" t="str">
        <f>VLOOKUP(M741,Revistas!$B$2:$H$63996,4,FALSE)</f>
        <v>ENDOCRINOLOGY &amp; METABOLISM - SCIE</v>
      </c>
      <c r="H741" s="18" t="str">
        <f>VLOOKUP(M741,Revistas!$B$2:$H$63996,5,FALSE)</f>
        <v>52/138</v>
      </c>
      <c r="I741" s="18" t="str">
        <f>VLOOKUP(M741,Revistas!$B$2:$H$63996,6,FALSE)</f>
        <v>NO</v>
      </c>
      <c r="J741" s="18" t="s">
        <v>966</v>
      </c>
      <c r="K741" s="18" t="s">
        <v>967</v>
      </c>
      <c r="L741" s="18">
        <v>0</v>
      </c>
      <c r="M741" s="18" t="s">
        <v>968</v>
      </c>
      <c r="N741" s="18" t="s">
        <v>94</v>
      </c>
      <c r="O741" s="18">
        <v>2017</v>
      </c>
      <c r="P741" s="18">
        <v>28</v>
      </c>
      <c r="Q741" s="18">
        <v>11</v>
      </c>
      <c r="R741" s="18">
        <v>3143</v>
      </c>
      <c r="S741" s="18">
        <v>3152</v>
      </c>
      <c r="T741" s="23">
        <v>28725986</v>
      </c>
    </row>
    <row r="742" spans="1:48" x14ac:dyDescent="0.25">
      <c r="A742" s="17" t="s">
        <v>2347</v>
      </c>
      <c r="B742" s="17" t="s">
        <v>2348</v>
      </c>
      <c r="C742" s="17" t="s">
        <v>217</v>
      </c>
      <c r="D742" s="18" t="s">
        <v>10</v>
      </c>
      <c r="E742" s="18">
        <f>VLOOKUP(M742,Revistas!$B$2:$H$63996,2,FALSE)</f>
        <v>2.806</v>
      </c>
      <c r="F742" s="18" t="str">
        <f>VLOOKUP(M742,Revistas!$B$2:$H$63996,3,FALSE)</f>
        <v>Q1</v>
      </c>
      <c r="G742" s="18" t="str">
        <f>VLOOKUP(M742,Revistas!$B$2:$H$63996,4,FALSE)</f>
        <v>MULTIDISCIPLINARY SCIENCES</v>
      </c>
      <c r="H742" s="18" t="str">
        <f>VLOOKUP(M742,Revistas!$B$2:$H$63996,5,FALSE)</f>
        <v>15/64</v>
      </c>
      <c r="I742" s="18" t="str">
        <f>VLOOKUP(M742,Revistas!$B$2:$H$63996,6,FALSE)</f>
        <v>NO</v>
      </c>
      <c r="J742" s="18" t="s">
        <v>2349</v>
      </c>
      <c r="K742" s="18" t="s">
        <v>2350</v>
      </c>
      <c r="L742" s="18">
        <v>0</v>
      </c>
      <c r="M742" s="18" t="s">
        <v>220</v>
      </c>
      <c r="N742" s="18" t="s">
        <v>2351</v>
      </c>
      <c r="O742" s="18">
        <v>2017</v>
      </c>
      <c r="P742" s="18">
        <v>12</v>
      </c>
      <c r="Q742" s="18">
        <v>4</v>
      </c>
      <c r="R742" s="18"/>
      <c r="S742" s="18" t="s">
        <v>2352</v>
      </c>
      <c r="T742" s="23">
        <v>28414753</v>
      </c>
    </row>
    <row r="743" spans="1:48" x14ac:dyDescent="0.25">
      <c r="A743" s="17" t="s">
        <v>179</v>
      </c>
      <c r="B743" s="17" t="s">
        <v>180</v>
      </c>
      <c r="C743" s="17" t="s">
        <v>181</v>
      </c>
      <c r="D743" s="18" t="s">
        <v>10</v>
      </c>
      <c r="E743" s="18">
        <f>VLOOKUP(M743,Revistas!$B$2:$H$63996,2,FALSE)</f>
        <v>4.2590000000000003</v>
      </c>
      <c r="F743" s="18" t="str">
        <f>VLOOKUP(M743,Revistas!$B$2:$H$63996,3,FALSE)</f>
        <v>Q1</v>
      </c>
      <c r="G743" s="18" t="str">
        <f>VLOOKUP(M743,Revistas!$B$2:$H$63996,4,FALSE)</f>
        <v>MULTIDISCIPLINARY SCIENCES</v>
      </c>
      <c r="H743" s="18" t="str">
        <f>VLOOKUP(M743,Revistas!$B$2:$H$63996,5,FALSE)</f>
        <v>10 DE 64</v>
      </c>
      <c r="I743" s="18" t="str">
        <f>VLOOKUP(M743,Revistas!$B$2:$H$63996,6,FALSE)</f>
        <v>NO</v>
      </c>
      <c r="J743" s="18" t="s">
        <v>182</v>
      </c>
      <c r="K743" s="18" t="s">
        <v>183</v>
      </c>
      <c r="L743" s="18">
        <v>0</v>
      </c>
      <c r="M743" s="18" t="s">
        <v>184</v>
      </c>
      <c r="N743" s="18" t="s">
        <v>185</v>
      </c>
      <c r="O743" s="18">
        <v>2017</v>
      </c>
      <c r="P743" s="18">
        <v>7</v>
      </c>
      <c r="Q743" s="18"/>
      <c r="R743" s="18"/>
      <c r="S743" s="18">
        <v>9431</v>
      </c>
    </row>
    <row r="744" spans="1:48" x14ac:dyDescent="0.25">
      <c r="A744" s="17" t="s">
        <v>285</v>
      </c>
      <c r="B744" s="17" t="s">
        <v>286</v>
      </c>
      <c r="C744" s="17" t="s">
        <v>181</v>
      </c>
      <c r="D744" s="18" t="s">
        <v>10</v>
      </c>
      <c r="E744" s="18">
        <f>VLOOKUP(M744,Revistas!$B$2:$H$63996,2,FALSE)</f>
        <v>4.2590000000000003</v>
      </c>
      <c r="F744" s="18" t="str">
        <f>VLOOKUP(M744,Revistas!$B$2:$H$63996,3,FALSE)</f>
        <v>Q1</v>
      </c>
      <c r="G744" s="18" t="str">
        <f>VLOOKUP(M744,Revistas!$B$2:$H$63996,4,FALSE)</f>
        <v>MULTIDISCIPLINARY SCIENCES</v>
      </c>
      <c r="H744" s="18" t="str">
        <f>VLOOKUP(M744,Revistas!$B$2:$H$63996,5,FALSE)</f>
        <v>10 DE 64</v>
      </c>
      <c r="I744" s="18" t="str">
        <f>VLOOKUP(M744,Revistas!$B$2:$H$63996,6,FALSE)</f>
        <v>NO</v>
      </c>
      <c r="J744" s="18" t="s">
        <v>287</v>
      </c>
      <c r="K744" s="18" t="s">
        <v>288</v>
      </c>
      <c r="L744" s="18">
        <v>4</v>
      </c>
      <c r="M744" s="18" t="s">
        <v>184</v>
      </c>
      <c r="N744" s="28">
        <v>42430</v>
      </c>
      <c r="O744" s="18">
        <v>2017</v>
      </c>
      <c r="P744" s="18">
        <v>7</v>
      </c>
      <c r="Q744" s="18"/>
      <c r="R744" s="18"/>
      <c r="S744" s="18">
        <v>44433</v>
      </c>
    </row>
    <row r="745" spans="1:48" x14ac:dyDescent="0.25">
      <c r="A745" s="17" t="s">
        <v>432</v>
      </c>
      <c r="B745" s="17" t="s">
        <v>431</v>
      </c>
      <c r="C745" s="17" t="s">
        <v>433</v>
      </c>
      <c r="D745" s="18" t="s">
        <v>10</v>
      </c>
      <c r="E745" s="18">
        <f>VLOOKUP(M745,Revistas!$B$2:$H$63996,2,FALSE)</f>
        <v>5.0810000000000004</v>
      </c>
      <c r="F745" s="18" t="str">
        <f>VLOOKUP(M745,Revistas!$B$2:$H$63996,3,FALSE)</f>
        <v>q1</v>
      </c>
      <c r="G745" s="18" t="str">
        <f>VLOOKUP(M745,Revistas!$B$2:$H$63996,4,FALSE)</f>
        <v>ENDOCRINOLOGY &amp; METABOLISM - SCIE;</v>
      </c>
      <c r="H745" s="18" t="str">
        <f>VLOOKUP(M745,Revistas!$B$2:$H$63996,5,FALSE)</f>
        <v>22/138</v>
      </c>
      <c r="I745" s="18" t="str">
        <f>VLOOKUP(M745,Revistas!$B$2:$H$63996,6,FALSE)</f>
        <v>NO</v>
      </c>
      <c r="J745" s="18" t="s">
        <v>436</v>
      </c>
      <c r="K745" s="18"/>
      <c r="L745" s="18" t="s">
        <v>586</v>
      </c>
      <c r="M745" s="18" t="s">
        <v>437</v>
      </c>
      <c r="N745" s="18" t="s">
        <v>435</v>
      </c>
      <c r="O745" s="18">
        <v>2017</v>
      </c>
      <c r="P745" s="18"/>
      <c r="Q745" s="18"/>
      <c r="R745" s="18" t="s">
        <v>434</v>
      </c>
      <c r="S745" s="18"/>
      <c r="T745" s="23">
        <v>28524762</v>
      </c>
    </row>
    <row r="746" spans="1:48" x14ac:dyDescent="0.25">
      <c r="A746" s="17" t="s">
        <v>1637</v>
      </c>
      <c r="B746" s="17" t="s">
        <v>1650</v>
      </c>
      <c r="C746" s="17" t="s">
        <v>1638</v>
      </c>
      <c r="D746" s="18" t="s">
        <v>274</v>
      </c>
      <c r="E746" s="18" t="str">
        <f>VLOOKUP(M746,Revistas!$B$2:$H$63996,2,FALSE)</f>
        <v>NO TIENE</v>
      </c>
      <c r="F746" s="18" t="str">
        <f>VLOOKUP(M746,Revistas!$B$2:$H$63996,3,FALSE)</f>
        <v>NO TIENE</v>
      </c>
      <c r="G746" s="18" t="str">
        <f>VLOOKUP(M746,Revistas!$B$2:$H$63996,4,FALSE)</f>
        <v>NO TIENE</v>
      </c>
      <c r="H746" s="18" t="str">
        <f>VLOOKUP(M746,Revistas!$B$2:$H$63996,5,FALSE)</f>
        <v>NO TIENE</v>
      </c>
      <c r="I746" s="18" t="str">
        <f>VLOOKUP(M746,Revistas!$B$2:$H$63996,6,FALSE)</f>
        <v>NO</v>
      </c>
      <c r="J746" s="18" t="s">
        <v>1641</v>
      </c>
      <c r="K746" s="18"/>
      <c r="L746" s="18" t="s">
        <v>586</v>
      </c>
      <c r="M746" s="18" t="s">
        <v>1642</v>
      </c>
      <c r="N746" s="18" t="s">
        <v>1640</v>
      </c>
      <c r="O746" s="18">
        <v>2017</v>
      </c>
      <c r="P746" s="18">
        <v>52</v>
      </c>
      <c r="Q746" s="18">
        <v>6</v>
      </c>
      <c r="R746" s="18" t="s">
        <v>1639</v>
      </c>
      <c r="S746" s="18"/>
      <c r="T746" s="23">
        <v>28709717</v>
      </c>
      <c r="AV746" s="25"/>
    </row>
    <row r="747" spans="1:48" x14ac:dyDescent="0.25">
      <c r="A747" s="17" t="s">
        <v>110</v>
      </c>
      <c r="B747" s="17" t="s">
        <v>111</v>
      </c>
      <c r="C747" s="17" t="s">
        <v>112</v>
      </c>
      <c r="D747" s="18" t="s">
        <v>10</v>
      </c>
      <c r="E747" s="18">
        <f>VLOOKUP(M747,Revistas!$B$2:$H$63996,2,FALSE)</f>
        <v>3.3260000000000001</v>
      </c>
      <c r="F747" s="18" t="str">
        <f>VLOOKUP(M747,Revistas!$B$2:$H$63996,3,FALSE)</f>
        <v>Q2</v>
      </c>
      <c r="G747" s="18" t="str">
        <f>VLOOKUP(M747,Revistas!$B$2:$H$63996,4,FALSE)</f>
        <v>GENETICS &amp; HEREDITY - SCIE</v>
      </c>
      <c r="H747" s="18" t="str">
        <f>VLOOKUP(M747,Revistas!$B$2:$H$63996,5,FALSE)</f>
        <v>62/166</v>
      </c>
      <c r="I747" s="18" t="str">
        <f>VLOOKUP(M747,Revistas!$B$2:$H$63996,6,FALSE)</f>
        <v>NO</v>
      </c>
      <c r="J747" s="18" t="s">
        <v>113</v>
      </c>
      <c r="K747" s="18" t="s">
        <v>114</v>
      </c>
      <c r="L747" s="18">
        <v>2</v>
      </c>
      <c r="M747" s="18" t="s">
        <v>115</v>
      </c>
      <c r="N747" s="18" t="s">
        <v>94</v>
      </c>
      <c r="O747" s="18">
        <v>2017</v>
      </c>
      <c r="P747" s="18">
        <v>92</v>
      </c>
      <c r="Q747" s="18">
        <v>5</v>
      </c>
      <c r="R747" s="18">
        <v>534</v>
      </c>
      <c r="S747" s="18">
        <v>539</v>
      </c>
    </row>
    <row r="748" spans="1:48" x14ac:dyDescent="0.25">
      <c r="A748" s="17" t="s">
        <v>1747</v>
      </c>
      <c r="B748" s="17" t="s">
        <v>1748</v>
      </c>
      <c r="C748" s="17" t="s">
        <v>1749</v>
      </c>
      <c r="D748" s="18" t="s">
        <v>10</v>
      </c>
      <c r="E748" s="18">
        <f>VLOOKUP(M748,Revistas!$B$2:$H$63996,2,FALSE)</f>
        <v>2.1779999999999999</v>
      </c>
      <c r="F748" s="18" t="str">
        <f>VLOOKUP(M748,Revistas!$B$2:$H$63996,3,FALSE)</f>
        <v>Q2</v>
      </c>
      <c r="G748" s="18" t="str">
        <f>VLOOKUP(M748,Revistas!$B$2:$H$63996,4,FALSE)</f>
        <v>MEDICAL LABORATORY TECHNOLOGY - SCIE;</v>
      </c>
      <c r="H748" s="18" t="str">
        <f>VLOOKUP(M748,Revistas!$B$2:$H$63996,5,FALSE)</f>
        <v>15 DE 30</v>
      </c>
      <c r="I748" s="18" t="str">
        <f>VLOOKUP(M748,Revistas!$B$2:$H$63996,6,FALSE)</f>
        <v>NO</v>
      </c>
      <c r="J748" s="18" t="s">
        <v>1750</v>
      </c>
      <c r="K748" s="18" t="s">
        <v>1751</v>
      </c>
      <c r="L748" s="18">
        <v>3</v>
      </c>
      <c r="M748" s="18" t="s">
        <v>1752</v>
      </c>
      <c r="N748" s="18" t="s">
        <v>199</v>
      </c>
      <c r="O748" s="18">
        <v>2017</v>
      </c>
      <c r="P748" s="18">
        <v>39</v>
      </c>
      <c r="Q748" s="18">
        <v>4</v>
      </c>
      <c r="R748" s="18">
        <v>339</v>
      </c>
      <c r="S748" s="18">
        <v>343</v>
      </c>
      <c r="T748" s="23">
        <v>28486309</v>
      </c>
    </row>
    <row r="749" spans="1:48" x14ac:dyDescent="0.25">
      <c r="A749" s="17" t="s">
        <v>500</v>
      </c>
      <c r="B749" s="17" t="s">
        <v>501</v>
      </c>
      <c r="C749" s="17" t="s">
        <v>440</v>
      </c>
      <c r="D749" s="18" t="s">
        <v>210</v>
      </c>
      <c r="E749" s="18">
        <f>VLOOKUP(M749,Revistas!$B$2:$H$63996,2,FALSE)</f>
        <v>6.3369999999999997</v>
      </c>
      <c r="F749" s="18" t="str">
        <f>VLOOKUP(M749,Revistas!$B$2:$H$63996,3,FALSE)</f>
        <v>Q1</v>
      </c>
      <c r="G749" s="18" t="str">
        <f>VLOOKUP(M749,Revistas!$B$2:$H$63996,4,FALSE)</f>
        <v>BIOCHEMISTRY &amp; MOLECULAR BIOLOGY - SCIE</v>
      </c>
      <c r="H749" s="18" t="str">
        <f>VLOOKUP(M749,Revistas!$B$2:$H$63996,5,FALSE)</f>
        <v>34/290</v>
      </c>
      <c r="I749" s="18" t="str">
        <f>VLOOKUP(M749,Revistas!$B$2:$H$63996,6,FALSE)</f>
        <v>NO</v>
      </c>
      <c r="J749" s="18" t="s">
        <v>502</v>
      </c>
      <c r="K749" s="18" t="s">
        <v>503</v>
      </c>
      <c r="L749" s="18">
        <v>5</v>
      </c>
      <c r="M749" s="18" t="s">
        <v>443</v>
      </c>
      <c r="N749" s="18" t="s">
        <v>35</v>
      </c>
      <c r="O749" s="18">
        <v>2017</v>
      </c>
      <c r="P749" s="18">
        <v>11</v>
      </c>
      <c r="Q749" s="18"/>
      <c r="R749" s="18">
        <v>543</v>
      </c>
      <c r="S749" s="18">
        <v>553</v>
      </c>
    </row>
    <row r="750" spans="1:48" x14ac:dyDescent="0.25">
      <c r="A750" s="17" t="s">
        <v>480</v>
      </c>
      <c r="B750" s="17" t="s">
        <v>481</v>
      </c>
      <c r="C750" s="17" t="s">
        <v>476</v>
      </c>
      <c r="D750" s="18" t="s">
        <v>26</v>
      </c>
      <c r="E750" s="18">
        <f>VLOOKUP(M750,Revistas!$B$2:$H$63996,2,FALSE)</f>
        <v>5.6059999999999999</v>
      </c>
      <c r="F750" s="18" t="str">
        <f>VLOOKUP(M750,Revistas!$B$2:$H$63996,3,FALSE)</f>
        <v>Q1</v>
      </c>
      <c r="G750" s="18" t="str">
        <f>VLOOKUP(M750,Revistas!$B$2:$H$63996,4,FALSE)</f>
        <v>ENDOCRINOLOGY &amp; METABOLISM - SCIE;</v>
      </c>
      <c r="H750" s="18" t="str">
        <f>VLOOKUP(M750,Revistas!$B$2:$H$63996,5,FALSE)</f>
        <v>17/138</v>
      </c>
      <c r="I750" s="18" t="str">
        <f>VLOOKUP(M750,Revistas!$B$2:$H$63996,6,FALSE)</f>
        <v>NO</v>
      </c>
      <c r="J750" s="18" t="s">
        <v>482</v>
      </c>
      <c r="K750" s="18"/>
      <c r="L750" s="18">
        <v>0</v>
      </c>
      <c r="M750" s="18" t="s">
        <v>478</v>
      </c>
      <c r="N750" s="18" t="s">
        <v>29</v>
      </c>
      <c r="O750" s="18">
        <v>2017</v>
      </c>
      <c r="P750" s="18">
        <v>108</v>
      </c>
      <c r="Q750" s="18"/>
      <c r="R750" s="18" t="s">
        <v>483</v>
      </c>
      <c r="S750" s="18" t="s">
        <v>483</v>
      </c>
    </row>
    <row r="751" spans="1:48" x14ac:dyDescent="0.25">
      <c r="A751" s="17" t="s">
        <v>4109</v>
      </c>
      <c r="B751" s="17" t="s">
        <v>4074</v>
      </c>
      <c r="C751" s="17" t="s">
        <v>4075</v>
      </c>
      <c r="D751" s="18" t="s">
        <v>26</v>
      </c>
      <c r="E751" s="18">
        <f>VLOOKUP(M751,Revistas!$B$2:$H$63996,2,FALSE)</f>
        <v>5.5739999999999998</v>
      </c>
      <c r="F751" s="18" t="str">
        <f>VLOOKUP(M751,Revistas!$B$2:$H$63996,3,FALSE)</f>
        <v>Q1</v>
      </c>
      <c r="G751" s="18" t="str">
        <f>VLOOKUP(M751,Revistas!$B$2:$H$63996,4,FALSE)</f>
        <v>OBSTETRICS &amp; GYNECOLOGY - SCIE</v>
      </c>
      <c r="H751" s="18" t="str">
        <f>VLOOKUP(M751,Revistas!$B$2:$H$63996,5,FALSE)</f>
        <v>2 DE 80</v>
      </c>
      <c r="I751" s="18" t="str">
        <f>VLOOKUP(M751,Revistas!$B$2:$H$63996,6,FALSE)</f>
        <v>SI</v>
      </c>
      <c r="J751" s="18" t="s">
        <v>4110</v>
      </c>
      <c r="K751" s="18"/>
      <c r="L751" s="18">
        <v>0</v>
      </c>
      <c r="M751" s="18" t="s">
        <v>4078</v>
      </c>
      <c r="N751" s="18" t="s">
        <v>344</v>
      </c>
      <c r="O751" s="18">
        <v>2017</v>
      </c>
      <c r="P751" s="18">
        <v>216</v>
      </c>
      <c r="Q751" s="18">
        <v>1</v>
      </c>
      <c r="R751" s="18" t="s">
        <v>4111</v>
      </c>
      <c r="S751" s="18" t="s">
        <v>4111</v>
      </c>
    </row>
    <row r="752" spans="1:48" x14ac:dyDescent="0.25">
      <c r="A752" s="17" t="s">
        <v>4073</v>
      </c>
      <c r="B752" s="17" t="s">
        <v>4074</v>
      </c>
      <c r="C752" s="17" t="s">
        <v>4075</v>
      </c>
      <c r="D752" s="18" t="s">
        <v>10</v>
      </c>
      <c r="E752" s="18">
        <f>VLOOKUP(M752,Revistas!$B$2:$H$63996,2,FALSE)</f>
        <v>5.5739999999999998</v>
      </c>
      <c r="F752" s="18" t="str">
        <f>VLOOKUP(M752,Revistas!$B$2:$H$63996,3,FALSE)</f>
        <v>Q1</v>
      </c>
      <c r="G752" s="18" t="str">
        <f>VLOOKUP(M752,Revistas!$B$2:$H$63996,4,FALSE)</f>
        <v>OBSTETRICS &amp; GYNECOLOGY - SCIE</v>
      </c>
      <c r="H752" s="18" t="str">
        <f>VLOOKUP(M752,Revistas!$B$2:$H$63996,5,FALSE)</f>
        <v>2 DE 80</v>
      </c>
      <c r="I752" s="18" t="str">
        <f>VLOOKUP(M752,Revistas!$B$2:$H$63996,6,FALSE)</f>
        <v>SI</v>
      </c>
      <c r="J752" s="18" t="s">
        <v>4076</v>
      </c>
      <c r="K752" s="18" t="s">
        <v>4077</v>
      </c>
      <c r="L752" s="18">
        <v>0</v>
      </c>
      <c r="M752" s="18" t="s">
        <v>4078</v>
      </c>
      <c r="N752" s="18" t="s">
        <v>199</v>
      </c>
      <c r="O752" s="18">
        <v>2017</v>
      </c>
      <c r="P752" s="18">
        <v>217</v>
      </c>
      <c r="Q752" s="18">
        <v>2</v>
      </c>
      <c r="R752" s="18"/>
      <c r="S752" s="18" t="s">
        <v>4079</v>
      </c>
      <c r="T752" s="23">
        <v>28342715</v>
      </c>
    </row>
    <row r="753" spans="1:20" x14ac:dyDescent="0.25">
      <c r="A753" s="17" t="s">
        <v>4090</v>
      </c>
      <c r="B753" s="17" t="s">
        <v>4091</v>
      </c>
      <c r="C753" s="17" t="s">
        <v>4092</v>
      </c>
      <c r="D753" s="18" t="s">
        <v>571</v>
      </c>
      <c r="E753" s="18">
        <f>VLOOKUP(M753,Revistas!$B$2:$H$63996,2,FALSE)</f>
        <v>1.5649999999999999</v>
      </c>
      <c r="F753" s="18" t="str">
        <f>VLOOKUP(M753,Revistas!$B$2:$H$63996,3,FALSE)</f>
        <v>Q3</v>
      </c>
      <c r="G753" s="18" t="str">
        <f>VLOOKUP(M753,Revistas!$B$2:$H$63996,4,FALSE)</f>
        <v>OBSTETRICS &amp; GYNECOLOGY - SCIE</v>
      </c>
      <c r="H753" s="18" t="str">
        <f>VLOOKUP(M753,Revistas!$B$2:$H$63996,5,FALSE)</f>
        <v>55/80</v>
      </c>
      <c r="I753" s="18" t="str">
        <f>VLOOKUP(M753,Revistas!$B$2:$H$63996,6,FALSE)</f>
        <v>NO</v>
      </c>
      <c r="J753" s="18" t="s">
        <v>4093</v>
      </c>
      <c r="K753" s="18" t="s">
        <v>4094</v>
      </c>
      <c r="L753" s="18">
        <v>0</v>
      </c>
      <c r="M753" s="18" t="s">
        <v>4095</v>
      </c>
      <c r="N753" s="18" t="s">
        <v>300</v>
      </c>
      <c r="O753" s="18">
        <v>2017</v>
      </c>
      <c r="P753" s="18">
        <v>72</v>
      </c>
      <c r="Q753" s="18">
        <v>3</v>
      </c>
      <c r="R753" s="18">
        <v>151</v>
      </c>
      <c r="S753" s="18">
        <v>153</v>
      </c>
    </row>
    <row r="754" spans="1:20" x14ac:dyDescent="0.25">
      <c r="A754" s="17" t="s">
        <v>1293</v>
      </c>
      <c r="B754" s="17" t="s">
        <v>1294</v>
      </c>
      <c r="C754" s="17" t="s">
        <v>1287</v>
      </c>
      <c r="D754" s="18" t="s">
        <v>26</v>
      </c>
      <c r="E754" s="18">
        <f>VLOOKUP(M754,Revistas!$B$2:$H$63996,2,FALSE)</f>
        <v>3.1760000000000002</v>
      </c>
      <c r="F754" s="18" t="str">
        <f>VLOOKUP(M754,Revistas!$B$2:$H$63996,3,FALSE)</f>
        <v>Q2</v>
      </c>
      <c r="G754" s="18" t="str">
        <f>VLOOKUP(M754,Revistas!$B$2:$H$63996,4,FALSE)</f>
        <v>PHARMACOLOGY &amp; PHARMACY - SCIE;</v>
      </c>
      <c r="H754" s="18" t="str">
        <f>VLOOKUP(M754,Revistas!$B$2:$H$63996,5,FALSE)</f>
        <v>75/257</v>
      </c>
      <c r="I754" s="18" t="str">
        <f>VLOOKUP(M754,Revistas!$B$2:$H$63996,6,FALSE)</f>
        <v>NO</v>
      </c>
      <c r="J754" s="18" t="s">
        <v>1295</v>
      </c>
      <c r="K754" s="18"/>
      <c r="L754" s="18">
        <v>0</v>
      </c>
      <c r="M754" s="18" t="s">
        <v>1289</v>
      </c>
      <c r="N754" s="18" t="s">
        <v>199</v>
      </c>
      <c r="O754" s="18">
        <v>2017</v>
      </c>
      <c r="P754" s="18">
        <v>121</v>
      </c>
      <c r="Q754" s="18"/>
      <c r="R754" s="18">
        <v>57</v>
      </c>
      <c r="S754" s="18">
        <v>57</v>
      </c>
    </row>
    <row r="755" spans="1:20" x14ac:dyDescent="0.25">
      <c r="A755" s="17" t="s">
        <v>5164</v>
      </c>
      <c r="B755" s="17" t="s">
        <v>5165</v>
      </c>
      <c r="C755" s="17" t="s">
        <v>5160</v>
      </c>
      <c r="D755" s="18" t="s">
        <v>10</v>
      </c>
      <c r="E755" s="18">
        <f>VLOOKUP(M755,Revistas!$B$2:$H$63996,2,FALSE)</f>
        <v>6.319</v>
      </c>
      <c r="F755" s="18" t="str">
        <f>VLOOKUP(M755,Revistas!$B$2:$H$63996,3,FALSE)</f>
        <v>Q1</v>
      </c>
      <c r="G755" s="18" t="str">
        <f>VLOOKUP(M755,Revistas!$B$2:$H$63996,4,FALSE)</f>
        <v>ENGINEERING, BIOMEDICAL - SCIE;</v>
      </c>
      <c r="H755" s="18" t="str">
        <f>VLOOKUP(M755,Revistas!$B$2:$H$63996,5,FALSE)</f>
        <v>3 de 77</v>
      </c>
      <c r="I755" s="18" t="str">
        <f>VLOOKUP(M755,Revistas!$B$2:$H$63996,6,FALSE)</f>
        <v>SI</v>
      </c>
      <c r="J755" s="18" t="s">
        <v>5166</v>
      </c>
      <c r="K755" s="18" t="s">
        <v>5167</v>
      </c>
      <c r="L755" s="18">
        <v>0</v>
      </c>
      <c r="M755" s="18" t="s">
        <v>5163</v>
      </c>
      <c r="N755" s="28">
        <v>42186</v>
      </c>
      <c r="O755" s="18">
        <v>2017</v>
      </c>
      <c r="P755" s="18">
        <v>57</v>
      </c>
      <c r="Q755" s="18"/>
      <c r="R755" s="18">
        <v>70</v>
      </c>
      <c r="S755" s="18">
        <v>84</v>
      </c>
      <c r="T755" s="23">
        <v>28511874</v>
      </c>
    </row>
    <row r="756" spans="1:20" x14ac:dyDescent="0.25">
      <c r="A756" s="17" t="s">
        <v>4162</v>
      </c>
      <c r="B756" s="17" t="s">
        <v>4163</v>
      </c>
      <c r="C756" s="17" t="s">
        <v>2242</v>
      </c>
      <c r="D756" s="18" t="s">
        <v>10</v>
      </c>
      <c r="E756" s="18">
        <f>VLOOKUP(M756,Revistas!$B$2:$H$63996,2,FALSE)</f>
        <v>5.34</v>
      </c>
      <c r="F756" s="18" t="str">
        <f>VLOOKUP(M756,Revistas!$B$2:$H$63996,3,FALSE)</f>
        <v>Q2</v>
      </c>
      <c r="G756" s="18" t="str">
        <f>VLOOKUP(M756,Revistas!$B$2:$H$63996,4,FALSE)</f>
        <v>BIOCHEMISTRY &amp; MOLECULAR BIOLOGY</v>
      </c>
      <c r="H756" s="18" t="str">
        <f>VLOOKUP(M756,Revistas!$B$2:$H$63996,5,FALSE)</f>
        <v>46/286</v>
      </c>
      <c r="I756" s="18" t="str">
        <f>VLOOKUP(M756,Revistas!$B$2:$H$63996,6,FALSE)</f>
        <v>NO</v>
      </c>
      <c r="J756" s="18" t="s">
        <v>4164</v>
      </c>
      <c r="K756" s="18" t="s">
        <v>4165</v>
      </c>
      <c r="L756" s="18">
        <v>0</v>
      </c>
      <c r="M756" s="18" t="s">
        <v>2245</v>
      </c>
      <c r="N756" s="18" t="s">
        <v>608</v>
      </c>
      <c r="O756" s="18">
        <v>2017</v>
      </c>
      <c r="P756" s="18">
        <v>26</v>
      </c>
      <c r="Q756" s="18">
        <v>23</v>
      </c>
      <c r="R756" s="18">
        <v>4556</v>
      </c>
      <c r="S756" s="18">
        <v>4571</v>
      </c>
      <c r="T756" s="23">
        <v>28973407</v>
      </c>
    </row>
    <row r="757" spans="1:20" x14ac:dyDescent="0.25">
      <c r="A757" s="17" t="s">
        <v>4173</v>
      </c>
      <c r="B757" s="17" t="s">
        <v>4174</v>
      </c>
      <c r="C757" s="17" t="s">
        <v>4175</v>
      </c>
      <c r="D757" s="18" t="s">
        <v>274</v>
      </c>
      <c r="E757" s="18">
        <f>VLOOKUP(M757,Revistas!$B$2:$H$63996,2,FALSE)</f>
        <v>8.2289999999999992</v>
      </c>
      <c r="F757" s="18" t="str">
        <f>VLOOKUP(M757,Revistas!$B$2:$H$63996,3,FALSE)</f>
        <v>Q1</v>
      </c>
      <c r="G757" s="18" t="str">
        <f>VLOOKUP(M757,Revistas!$B$2:$H$63996,4,FALSE)</f>
        <v>GENETICS &amp; HEREDITY - SCIE</v>
      </c>
      <c r="H757" s="18" t="str">
        <f>VLOOKUP(M757,Revistas!$B$2:$H$63996,5,FALSE)</f>
        <v>10/166</v>
      </c>
      <c r="I757" s="18" t="str">
        <f>VLOOKUP(M757,Revistas!$B$2:$H$63996,6,FALSE)</f>
        <v>SI</v>
      </c>
      <c r="J757" s="18" t="s">
        <v>4176</v>
      </c>
      <c r="K757" s="18" t="s">
        <v>4177</v>
      </c>
      <c r="L757" s="18">
        <v>0</v>
      </c>
      <c r="M757" s="18" t="s">
        <v>4178</v>
      </c>
      <c r="N757" s="18" t="s">
        <v>94</v>
      </c>
      <c r="O757" s="18">
        <v>2017</v>
      </c>
      <c r="P757" s="18">
        <v>19</v>
      </c>
      <c r="Q757" s="18">
        <v>11</v>
      </c>
      <c r="R757" s="18">
        <v>1283</v>
      </c>
      <c r="S757" s="18">
        <v>1285</v>
      </c>
      <c r="T757" s="23">
        <v>28640240</v>
      </c>
    </row>
    <row r="758" spans="1:20" x14ac:dyDescent="0.25">
      <c r="A758" s="17" t="s">
        <v>1949</v>
      </c>
      <c r="B758" s="17" t="s">
        <v>1950</v>
      </c>
      <c r="C758" s="17" t="s">
        <v>1342</v>
      </c>
      <c r="D758" s="18" t="s">
        <v>10</v>
      </c>
      <c r="E758" s="18">
        <f>VLOOKUP(M758,Revistas!$B$2:$H$63996,2,FALSE)</f>
        <v>4.4000000000000004</v>
      </c>
      <c r="F758" s="18" t="str">
        <f>VLOOKUP(M758,Revistas!$B$2:$H$63996,3,FALSE)</f>
        <v>Q1</v>
      </c>
      <c r="G758" s="18" t="str">
        <f>VLOOKUP(M758,Revistas!$B$2:$H$63996,4,FALSE)</f>
        <v>PHARMACOLOGY &amp;PHARMACY</v>
      </c>
      <c r="H758" s="18" t="str">
        <f>VLOOKUP(M758,Revistas!$B$2:$H$63996,5,FALSE)</f>
        <v>33/256</v>
      </c>
      <c r="I758" s="18" t="str">
        <f>VLOOKUP(M758,Revistas!$B$2:$H$63996,6,FALSE)</f>
        <v>NO</v>
      </c>
      <c r="J758" s="18" t="s">
        <v>1951</v>
      </c>
      <c r="K758" s="18" t="s">
        <v>1952</v>
      </c>
      <c r="L758" s="18">
        <v>0</v>
      </c>
      <c r="M758" s="18" t="s">
        <v>1345</v>
      </c>
      <c r="N758" s="18" t="s">
        <v>1953</v>
      </c>
      <c r="O758" s="18">
        <v>2017</v>
      </c>
      <c r="P758" s="18">
        <v>8</v>
      </c>
      <c r="Q758" s="18"/>
      <c r="R758" s="18"/>
      <c r="S758" s="18">
        <v>937</v>
      </c>
    </row>
    <row r="759" spans="1:20" x14ac:dyDescent="0.25">
      <c r="A759" s="17" t="s">
        <v>3722</v>
      </c>
      <c r="B759" s="17" t="s">
        <v>3723</v>
      </c>
      <c r="C759" s="17" t="s">
        <v>3724</v>
      </c>
      <c r="D759" s="18" t="s">
        <v>10</v>
      </c>
      <c r="E759" s="18">
        <f>VLOOKUP(M759,Revistas!$B$2:$H$63996,2,FALSE)</f>
        <v>3.5030000000000001</v>
      </c>
      <c r="F759" s="18" t="str">
        <f>VLOOKUP(M759,Revistas!$B$2:$H$63996,3,FALSE)</f>
        <v>Q2</v>
      </c>
      <c r="G759" s="18" t="str">
        <f>VLOOKUP(M759,Revistas!$B$2:$H$63996,4,FALSE)</f>
        <v>ONCOLOGY - SCIE</v>
      </c>
      <c r="H759" s="18" t="str">
        <f>VLOOKUP(M759,Revistas!$B$2:$H$63996,5,FALSE)</f>
        <v>85/217</v>
      </c>
      <c r="I759" s="18" t="str">
        <f>VLOOKUP(M759,Revistas!$B$2:$H$63996,6,FALSE)</f>
        <v>NO</v>
      </c>
      <c r="J759" s="18" t="s">
        <v>3725</v>
      </c>
      <c r="K759" s="18" t="s">
        <v>3686</v>
      </c>
      <c r="L759" s="18">
        <v>5</v>
      </c>
      <c r="M759" s="18" t="s">
        <v>3726</v>
      </c>
      <c r="N759" s="18" t="s">
        <v>300</v>
      </c>
      <c r="O759" s="18">
        <v>2017</v>
      </c>
      <c r="P759" s="18">
        <v>143</v>
      </c>
      <c r="Q759" s="18">
        <v>3</v>
      </c>
      <c r="R759" s="18">
        <v>475</v>
      </c>
      <c r="S759" s="18">
        <v>480</v>
      </c>
      <c r="T759" s="23">
        <v>27812854</v>
      </c>
    </row>
    <row r="760" spans="1:20" x14ac:dyDescent="0.25">
      <c r="A760" s="17" t="s">
        <v>4767</v>
      </c>
      <c r="B760" s="17" t="s">
        <v>4768</v>
      </c>
      <c r="C760" s="17" t="s">
        <v>4769</v>
      </c>
      <c r="D760" s="18" t="s">
        <v>10</v>
      </c>
      <c r="E760" s="18">
        <f>VLOOKUP(M760,Revistas!$B$2:$H$63996,2,FALSE)</f>
        <v>1.381</v>
      </c>
      <c r="F760" s="18" t="str">
        <f>VLOOKUP(M760,Revistas!$B$2:$H$63996,3,FALSE)</f>
        <v>Q3</v>
      </c>
      <c r="G760" s="18" t="str">
        <f>VLOOKUP(M760,Revistas!$B$2:$H$63996,4,FALSE)</f>
        <v>OTORHINOLARYNGOLOGY - SCIE</v>
      </c>
      <c r="H760" s="18" t="str">
        <f>VLOOKUP(M760,Revistas!$B$2:$H$63996,5,FALSE)</f>
        <v>22/42</v>
      </c>
      <c r="I760" s="18" t="str">
        <f>VLOOKUP(M760,Revistas!$B$2:$H$63996,6,FALSE)</f>
        <v>NO</v>
      </c>
      <c r="J760" s="18" t="s">
        <v>4770</v>
      </c>
      <c r="K760" s="18"/>
      <c r="L760" s="18">
        <v>2</v>
      </c>
      <c r="M760" s="18" t="s">
        <v>4771</v>
      </c>
      <c r="N760" s="18" t="s">
        <v>344</v>
      </c>
      <c r="O760" s="18">
        <v>2017</v>
      </c>
      <c r="P760" s="18">
        <v>31</v>
      </c>
      <c r="Q760" s="18">
        <v>1</v>
      </c>
      <c r="R760" s="18">
        <v>90</v>
      </c>
      <c r="S760" s="18">
        <v>93</v>
      </c>
      <c r="T760" s="23">
        <v>27068040</v>
      </c>
    </row>
    <row r="761" spans="1:20" x14ac:dyDescent="0.25">
      <c r="A761" s="17" t="s">
        <v>3786</v>
      </c>
      <c r="B761" s="17" t="s">
        <v>3787</v>
      </c>
      <c r="C761" s="17" t="s">
        <v>3788</v>
      </c>
      <c r="D761" s="18" t="s">
        <v>10</v>
      </c>
      <c r="E761" s="18">
        <f>VLOOKUP(M761,Revistas!$B$2:$H$63996,2,FALSE)</f>
        <v>0.74099999999999999</v>
      </c>
      <c r="F761" s="18" t="str">
        <f>VLOOKUP(M761,Revistas!$B$2:$H$63996,3,FALSE)</f>
        <v>Q4</v>
      </c>
      <c r="G761" s="18" t="str">
        <f>VLOOKUP(M761,Revistas!$B$2:$H$63996,4,FALSE)</f>
        <v>HEMATOLOGY - SCIE;</v>
      </c>
      <c r="H761" s="18" t="str">
        <f>VLOOKUP(M761,Revistas!$B$2:$H$63996,5,FALSE)</f>
        <v>66/70</v>
      </c>
      <c r="I761" s="18" t="str">
        <f>VLOOKUP(M761,Revistas!$B$2:$H$63996,6,FALSE)</f>
        <v>NO</v>
      </c>
      <c r="J761" s="18" t="s">
        <v>3789</v>
      </c>
      <c r="K761" s="18" t="s">
        <v>3790</v>
      </c>
      <c r="L761" s="18">
        <v>0</v>
      </c>
      <c r="M761" s="18" t="s">
        <v>3791</v>
      </c>
      <c r="N761" s="18" t="s">
        <v>62</v>
      </c>
      <c r="O761" s="18">
        <v>2017</v>
      </c>
      <c r="P761" s="18">
        <v>24</v>
      </c>
      <c r="Q761" s="18">
        <v>1</v>
      </c>
      <c r="R761" s="18">
        <v>9</v>
      </c>
      <c r="S761" s="18">
        <v>14</v>
      </c>
      <c r="T761" s="23">
        <v>27865608</v>
      </c>
    </row>
    <row r="762" spans="1:20" x14ac:dyDescent="0.25">
      <c r="A762" s="17" t="s">
        <v>3382</v>
      </c>
      <c r="B762" s="17" t="s">
        <v>3383</v>
      </c>
      <c r="C762" s="17" t="s">
        <v>3384</v>
      </c>
      <c r="D762" s="18" t="s">
        <v>26</v>
      </c>
      <c r="E762" s="18">
        <f>VLOOKUP(M762,Revistas!$B$2:$H$63996,2,FALSE)</f>
        <v>2.4239999999999999</v>
      </c>
      <c r="F762" s="18" t="str">
        <f>VLOOKUP(M762,Revistas!$B$2:$H$63996,3,FALSE)</f>
        <v>Q3</v>
      </c>
      <c r="G762" s="18" t="str">
        <f>VLOOKUP(M762,Revistas!$B$2:$H$63996,4,FALSE)</f>
        <v>ENDOCRINOLOGY &amp; METABOLISM - SCIE;</v>
      </c>
      <c r="H762" s="18" t="str">
        <f>VLOOKUP(M762,Revistas!$B$2:$H$63996,5,FALSE)</f>
        <v>87/138</v>
      </c>
      <c r="I762" s="18" t="str">
        <f>VLOOKUP(M762,Revistas!$B$2:$H$63996,6,FALSE)</f>
        <v>NO</v>
      </c>
      <c r="J762" s="18" t="s">
        <v>3385</v>
      </c>
      <c r="K762" s="18"/>
      <c r="L762" s="18">
        <v>0</v>
      </c>
      <c r="M762" s="18" t="s">
        <v>3386</v>
      </c>
      <c r="N762" s="18"/>
      <c r="O762" s="18">
        <v>2017</v>
      </c>
      <c r="P762" s="18">
        <v>71</v>
      </c>
      <c r="Q762" s="18"/>
      <c r="R762" s="18">
        <v>467</v>
      </c>
      <c r="S762" s="18">
        <v>468</v>
      </c>
    </row>
    <row r="763" spans="1:20" x14ac:dyDescent="0.25">
      <c r="A763" s="17" t="s">
        <v>3375</v>
      </c>
      <c r="B763" s="17" t="s">
        <v>3376</v>
      </c>
      <c r="C763" s="17" t="s">
        <v>3377</v>
      </c>
      <c r="D763" s="18" t="s">
        <v>210</v>
      </c>
      <c r="E763" s="18">
        <f>VLOOKUP(M763,Revistas!$B$2:$H$63996,2,FALSE)</f>
        <v>5.0759999999999996</v>
      </c>
      <c r="F763" s="18" t="str">
        <f>VLOOKUP(M763,Revistas!$B$2:$H$63996,3,FALSE)</f>
        <v>Q1</v>
      </c>
      <c r="G763" s="18" t="str">
        <f>VLOOKUP(M763,Revistas!$B$2:$H$63996,4,FALSE)</f>
        <v>NEUROSCIENCES</v>
      </c>
      <c r="H763" s="18" t="str">
        <f>VLOOKUP(M763,Revistas!$B$2:$H$63996,5,FALSE)</f>
        <v>42/258</v>
      </c>
      <c r="I763" s="18" t="str">
        <f>VLOOKUP(M763,Revistas!$B$2:$H$63996,6,FALSE)</f>
        <v>NO</v>
      </c>
      <c r="J763" s="18" t="s">
        <v>3378</v>
      </c>
      <c r="K763" s="18" t="s">
        <v>3379</v>
      </c>
      <c r="L763" s="18">
        <v>1</v>
      </c>
      <c r="M763" s="18" t="s">
        <v>3380</v>
      </c>
      <c r="N763" s="18" t="s">
        <v>3381</v>
      </c>
      <c r="O763" s="18">
        <v>2017</v>
      </c>
      <c r="P763" s="18">
        <v>10</v>
      </c>
      <c r="Q763" s="18"/>
      <c r="R763" s="18"/>
      <c r="S763" s="18">
        <v>107</v>
      </c>
    </row>
    <row r="764" spans="1:20" x14ac:dyDescent="0.25">
      <c r="A764" s="17" t="s">
        <v>4714</v>
      </c>
      <c r="B764" s="17" t="s">
        <v>4715</v>
      </c>
      <c r="C764" s="17" t="s">
        <v>4471</v>
      </c>
      <c r="D764" s="18" t="s">
        <v>26</v>
      </c>
      <c r="E764" s="18">
        <f>VLOOKUP(M764,Revistas!$B$2:$H$63996,2,FALSE)</f>
        <v>9.1120000000000001</v>
      </c>
      <c r="F764" s="18" t="str">
        <f>VLOOKUP(M764,Revistas!$B$2:$H$63996,3,FALSE)</f>
        <v>Q1</v>
      </c>
      <c r="G764" s="18" t="str">
        <f>VLOOKUP(M764,Revistas!$B$2:$H$63996,4,FALSE)</f>
        <v>ONCOLOGY</v>
      </c>
      <c r="H764" s="18" t="str">
        <f>VLOOKUP(M764,Revistas!$B$2:$H$63996,5,FALSE)</f>
        <v>15/217</v>
      </c>
      <c r="I764" s="18" t="str">
        <f>VLOOKUP(M764,Revistas!$B$2:$H$63996,6,FALSE)</f>
        <v>SI</v>
      </c>
      <c r="J764" s="18" t="s">
        <v>4716</v>
      </c>
      <c r="K764" s="18"/>
      <c r="L764" s="18">
        <v>0</v>
      </c>
      <c r="M764" s="18" t="s">
        <v>4474</v>
      </c>
      <c r="N764" s="18" t="s">
        <v>62</v>
      </c>
      <c r="O764" s="18">
        <v>2017</v>
      </c>
      <c r="P764" s="18">
        <v>77</v>
      </c>
      <c r="Q764" s="18"/>
      <c r="R764" s="18"/>
      <c r="S764" s="18"/>
    </row>
    <row r="765" spans="1:20" x14ac:dyDescent="0.25">
      <c r="A765" s="17" t="s">
        <v>334</v>
      </c>
      <c r="B765" s="17" t="s">
        <v>335</v>
      </c>
      <c r="C765" s="17" t="s">
        <v>174</v>
      </c>
      <c r="D765" s="18" t="s">
        <v>10</v>
      </c>
      <c r="E765" s="18">
        <f>VLOOKUP(M765,Revistas!$B$2:$H$63996,2,FALSE)</f>
        <v>0.74299999999999999</v>
      </c>
      <c r="F765" s="18" t="str">
        <f>VLOOKUP(M765,Revistas!$B$2:$H$63996,3,FALSE)</f>
        <v>Q4</v>
      </c>
      <c r="G765" s="18" t="str">
        <f>VLOOKUP(M765,Revistas!$B$2:$H$63996,4,FALSE)</f>
        <v>CLINICAL NEUROLOGY</v>
      </c>
      <c r="H765" s="18" t="str">
        <f>VLOOKUP(M765,Revistas!$B$2:$H$63996,5,FALSE)</f>
        <v>177/194</v>
      </c>
      <c r="I765" s="18" t="str">
        <f>VLOOKUP(M765,Revistas!$B$2:$H$63996,6,FALSE)</f>
        <v>NO</v>
      </c>
      <c r="J765" s="18" t="s">
        <v>336</v>
      </c>
      <c r="K765" s="18" t="s">
        <v>337</v>
      </c>
      <c r="L765" s="18">
        <v>0</v>
      </c>
      <c r="M765" s="18" t="s">
        <v>177</v>
      </c>
      <c r="N765" s="18"/>
      <c r="O765" s="18">
        <v>2017</v>
      </c>
      <c r="P765" s="18">
        <v>64</v>
      </c>
      <c r="Q765" s="18"/>
      <c r="R765" s="18" t="s">
        <v>338</v>
      </c>
      <c r="S765" s="18" t="s">
        <v>339</v>
      </c>
    </row>
    <row r="766" spans="1:20" x14ac:dyDescent="0.25">
      <c r="A766" s="17" t="s">
        <v>204</v>
      </c>
      <c r="B766" s="17" t="s">
        <v>205</v>
      </c>
      <c r="C766" s="17" t="s">
        <v>25</v>
      </c>
      <c r="D766" s="18" t="s">
        <v>26</v>
      </c>
      <c r="E766" s="18">
        <f>VLOOKUP(M766,Revistas!$B$2:$H$63996,2,FALSE)</f>
        <v>3.988</v>
      </c>
      <c r="F766" s="18" t="str">
        <f>VLOOKUP(M766,Revistas!$B$2:$H$63996,3,FALSE)</f>
        <v>Q1</v>
      </c>
      <c r="G766" s="18" t="str">
        <f>VLOOKUP(M766,Revistas!$B$2:$H$63996,4,FALSE)</f>
        <v>CLINICAL NEUROLOGY</v>
      </c>
      <c r="H766" s="18" t="str">
        <f>VLOOKUP(M766,Revistas!$B$2:$H$63996,5,FALSE)</f>
        <v>40/194</v>
      </c>
      <c r="I766" s="18" t="str">
        <f>VLOOKUP(M766,Revistas!$B$2:$H$63996,6,FALSE)</f>
        <v>NO</v>
      </c>
      <c r="J766" s="18" t="s">
        <v>206</v>
      </c>
      <c r="K766" s="18"/>
      <c r="L766" s="18">
        <v>0</v>
      </c>
      <c r="M766" s="18" t="s">
        <v>28</v>
      </c>
      <c r="N766" s="18" t="s">
        <v>29</v>
      </c>
      <c r="O766" s="18">
        <v>2017</v>
      </c>
      <c r="P766" s="18">
        <v>24</v>
      </c>
      <c r="Q766" s="18"/>
      <c r="R766" s="18">
        <v>335</v>
      </c>
      <c r="S766" s="18">
        <v>336</v>
      </c>
    </row>
    <row r="767" spans="1:20" x14ac:dyDescent="0.25">
      <c r="A767" s="17" t="s">
        <v>3020</v>
      </c>
      <c r="B767" s="17" t="s">
        <v>3021</v>
      </c>
      <c r="C767" s="17" t="s">
        <v>3022</v>
      </c>
      <c r="D767" s="18" t="s">
        <v>10</v>
      </c>
      <c r="E767" s="18">
        <f>VLOOKUP(M767,Revistas!$B$2:$H$63996,2,FALSE)</f>
        <v>2.198</v>
      </c>
      <c r="F767" s="18" t="str">
        <f>VLOOKUP(M767,Revistas!$B$2:$H$63996,3,FALSE)</f>
        <v>Q3</v>
      </c>
      <c r="G767" s="18" t="str">
        <f>VLOOKUP(M767,Revistas!$B$2:$H$63996,4,FALSE)</f>
        <v>GENETICS &amp; HEREDITY - SCIE</v>
      </c>
      <c r="H767" s="18" t="str">
        <f>VLOOKUP(M767,Revistas!$B$2:$H$63996,5,FALSE)</f>
        <v>99/167</v>
      </c>
      <c r="I767" s="18" t="str">
        <f>VLOOKUP(M767,Revistas!$B$2:$H$63996,6,FALSE)</f>
        <v>NO</v>
      </c>
      <c r="J767" s="18" t="s">
        <v>3023</v>
      </c>
      <c r="K767" s="18" t="s">
        <v>3024</v>
      </c>
      <c r="L767" s="18">
        <v>0</v>
      </c>
      <c r="M767" s="18" t="s">
        <v>3025</v>
      </c>
      <c r="N767" s="18" t="s">
        <v>178</v>
      </c>
      <c r="O767" s="18">
        <v>2017</v>
      </c>
      <c r="P767" s="18">
        <v>18</v>
      </c>
      <c r="Q767" s="18"/>
      <c r="R767" s="18"/>
      <c r="S767" s="18">
        <v>97</v>
      </c>
      <c r="T767" s="23">
        <v>28859624</v>
      </c>
    </row>
    <row r="768" spans="1:20" x14ac:dyDescent="0.25">
      <c r="A768" s="17" t="s">
        <v>1324</v>
      </c>
      <c r="B768" s="17" t="s">
        <v>1325</v>
      </c>
      <c r="C768" s="17" t="s">
        <v>1287</v>
      </c>
      <c r="D768" s="18" t="s">
        <v>26</v>
      </c>
      <c r="E768" s="18">
        <f>VLOOKUP(M768,Revistas!$B$2:$H$63996,2,FALSE)</f>
        <v>3.1760000000000002</v>
      </c>
      <c r="F768" s="18" t="str">
        <f>VLOOKUP(M768,Revistas!$B$2:$H$63996,3,FALSE)</f>
        <v>Q2</v>
      </c>
      <c r="G768" s="18" t="str">
        <f>VLOOKUP(M768,Revistas!$B$2:$H$63996,4,FALSE)</f>
        <v>PHARMACOLOGY &amp; PHARMACY - SCIE;</v>
      </c>
      <c r="H768" s="18" t="str">
        <f>VLOOKUP(M768,Revistas!$B$2:$H$63996,5,FALSE)</f>
        <v>75/257</v>
      </c>
      <c r="I768" s="18" t="str">
        <f>VLOOKUP(M768,Revistas!$B$2:$H$63996,6,FALSE)</f>
        <v>NO</v>
      </c>
      <c r="J768" s="18" t="s">
        <v>1326</v>
      </c>
      <c r="K768" s="18"/>
      <c r="L768" s="18">
        <v>0</v>
      </c>
      <c r="M768" s="18" t="s">
        <v>1289</v>
      </c>
      <c r="N768" s="18" t="s">
        <v>199</v>
      </c>
      <c r="O768" s="18">
        <v>2017</v>
      </c>
      <c r="P768" s="18">
        <v>121</v>
      </c>
      <c r="Q768" s="18"/>
      <c r="R768" s="18">
        <v>19</v>
      </c>
      <c r="S768" s="18">
        <v>19</v>
      </c>
    </row>
    <row r="769" spans="1:48" x14ac:dyDescent="0.25">
      <c r="A769" s="17" t="s">
        <v>1340</v>
      </c>
      <c r="B769" s="17" t="s">
        <v>1341</v>
      </c>
      <c r="C769" s="17" t="s">
        <v>1342</v>
      </c>
      <c r="D769" s="18" t="s">
        <v>210</v>
      </c>
      <c r="E769" s="18">
        <f>VLOOKUP(M769,Revistas!$B$2:$H$63996,2,FALSE)</f>
        <v>4.4000000000000004</v>
      </c>
      <c r="F769" s="18" t="str">
        <f>VLOOKUP(M769,Revistas!$B$2:$H$63996,3,FALSE)</f>
        <v>Q1</v>
      </c>
      <c r="G769" s="18" t="str">
        <f>VLOOKUP(M769,Revistas!$B$2:$H$63996,4,FALSE)</f>
        <v>PHARMACOLOGY &amp;PHARMACY</v>
      </c>
      <c r="H769" s="18" t="str">
        <f>VLOOKUP(M769,Revistas!$B$2:$H$63996,5,FALSE)</f>
        <v>33/256</v>
      </c>
      <c r="I769" s="18" t="str">
        <f>VLOOKUP(M769,Revistas!$B$2:$H$63996,6,FALSE)</f>
        <v>NO</v>
      </c>
      <c r="J769" s="18" t="s">
        <v>1343</v>
      </c>
      <c r="K769" s="18" t="s">
        <v>1344</v>
      </c>
      <c r="L769" s="18">
        <v>0</v>
      </c>
      <c r="M769" s="18" t="s">
        <v>1345</v>
      </c>
      <c r="N769" s="28">
        <v>41426</v>
      </c>
      <c r="O769" s="18">
        <v>2017</v>
      </c>
      <c r="P769" s="18">
        <v>8</v>
      </c>
      <c r="Q769" s="18"/>
      <c r="R769" s="18"/>
      <c r="S769" s="18">
        <v>363</v>
      </c>
    </row>
    <row r="770" spans="1:48" x14ac:dyDescent="0.25">
      <c r="A770" s="17" t="s">
        <v>1356</v>
      </c>
      <c r="B770" s="17" t="s">
        <v>1357</v>
      </c>
      <c r="C770" s="17" t="s">
        <v>1358</v>
      </c>
      <c r="D770" s="18" t="s">
        <v>356</v>
      </c>
      <c r="E770" s="18">
        <f>VLOOKUP(M770,Revistas!$B$2:$H$63996,2,FALSE)</f>
        <v>4.7519999999999998</v>
      </c>
      <c r="F770" s="18" t="str">
        <f>VLOOKUP(M770,Revistas!$B$2:$H$63996,3,FALSE)</f>
        <v>Q1</v>
      </c>
      <c r="G770" s="18" t="str">
        <f>VLOOKUP(M770,Revistas!$B$2:$H$63996,4,FALSE)</f>
        <v>CARDIAC &amp; CARDIOVASCULAR SYSTEM</v>
      </c>
      <c r="H770" s="18" t="str">
        <f>VLOOKUP(M770,Revistas!$B$2:$H$63996,5,FALSE)</f>
        <v>29/126</v>
      </c>
      <c r="I770" s="18" t="str">
        <f>VLOOKUP(M770,Revistas!$B$2:$H$63996,6,FALSE)</f>
        <v>NO</v>
      </c>
      <c r="J770" s="18" t="s">
        <v>1359</v>
      </c>
      <c r="K770" s="18" t="s">
        <v>1360</v>
      </c>
      <c r="L770" s="18">
        <v>0</v>
      </c>
      <c r="M770" s="18" t="s">
        <v>1361</v>
      </c>
      <c r="N770" s="28">
        <v>42401</v>
      </c>
      <c r="O770" s="18">
        <v>2017</v>
      </c>
      <c r="P770" s="18">
        <v>16</v>
      </c>
      <c r="Q770" s="18"/>
      <c r="R770" s="18"/>
      <c r="S770" s="18">
        <v>25</v>
      </c>
    </row>
    <row r="771" spans="1:48" x14ac:dyDescent="0.25">
      <c r="A771" s="17" t="s">
        <v>1731</v>
      </c>
      <c r="B771" s="17" t="s">
        <v>1732</v>
      </c>
      <c r="C771" s="17" t="s">
        <v>1733</v>
      </c>
      <c r="D771" s="18" t="s">
        <v>10</v>
      </c>
      <c r="E771" s="18">
        <f>VLOOKUP(M771,Revistas!$B$2:$H$63996,2,FALSE)</f>
        <v>2.6339999999999999</v>
      </c>
      <c r="F771" s="18" t="str">
        <f>VLOOKUP(M771,Revistas!$B$2:$H$63996,3,FALSE)</f>
        <v>Q3</v>
      </c>
      <c r="G771" s="18" t="str">
        <f>VLOOKUP(M771,Revistas!$B$2:$H$63996,4,FALSE)</f>
        <v>RHEUMATOLOGY - SCIE</v>
      </c>
      <c r="H771" s="18" t="str">
        <f>VLOOKUP(M771,Revistas!$B$2:$H$63996,5,FALSE)</f>
        <v>16 DE 30</v>
      </c>
      <c r="I771" s="18" t="str">
        <f>VLOOKUP(M771,Revistas!$B$2:$H$63996,6,FALSE)</f>
        <v>NO</v>
      </c>
      <c r="J771" s="18" t="s">
        <v>1734</v>
      </c>
      <c r="K771" s="18" t="s">
        <v>1735</v>
      </c>
      <c r="L771" s="18">
        <v>0</v>
      </c>
      <c r="M771" s="18" t="s">
        <v>1736</v>
      </c>
      <c r="N771" s="18" t="s">
        <v>21</v>
      </c>
      <c r="O771" s="18">
        <v>2017</v>
      </c>
      <c r="P771" s="18">
        <v>35</v>
      </c>
      <c r="Q771" s="18">
        <v>5</v>
      </c>
      <c r="R771" s="18">
        <v>746</v>
      </c>
      <c r="S771" s="18">
        <v>751</v>
      </c>
      <c r="T771" s="23">
        <v>28281462</v>
      </c>
    </row>
    <row r="772" spans="1:48" x14ac:dyDescent="0.25">
      <c r="A772" s="17" t="s">
        <v>4362</v>
      </c>
      <c r="B772" s="17" t="s">
        <v>4363</v>
      </c>
      <c r="C772" s="17" t="s">
        <v>217</v>
      </c>
      <c r="D772" s="18" t="s">
        <v>10</v>
      </c>
      <c r="E772" s="18">
        <f>VLOOKUP(M772,Revistas!$B$2:$H$63996,2,FALSE)</f>
        <v>2.806</v>
      </c>
      <c r="F772" s="18" t="str">
        <f>VLOOKUP(M772,Revistas!$B$2:$H$63996,3,FALSE)</f>
        <v>Q1</v>
      </c>
      <c r="G772" s="18" t="str">
        <f>VLOOKUP(M772,Revistas!$B$2:$H$63996,4,FALSE)</f>
        <v>MULTIDISCIPLINARY SCIENCES</v>
      </c>
      <c r="H772" s="18" t="str">
        <f>VLOOKUP(M772,Revistas!$B$2:$H$63996,5,FALSE)</f>
        <v>15/64</v>
      </c>
      <c r="I772" s="18" t="str">
        <f>VLOOKUP(M772,Revistas!$B$2:$H$63996,6,FALSE)</f>
        <v>NO</v>
      </c>
      <c r="J772" s="18" t="s">
        <v>4364</v>
      </c>
      <c r="K772" s="18" t="s">
        <v>4365</v>
      </c>
      <c r="L772" s="18">
        <v>0</v>
      </c>
      <c r="M772" s="18" t="s">
        <v>220</v>
      </c>
      <c r="N772" s="28">
        <v>39692</v>
      </c>
      <c r="O772" s="18">
        <v>2017</v>
      </c>
      <c r="P772" s="18">
        <v>12</v>
      </c>
      <c r="Q772" s="18">
        <v>9</v>
      </c>
      <c r="R772" s="18"/>
      <c r="S772" s="18" t="s">
        <v>4366</v>
      </c>
      <c r="T772" s="23">
        <v>28886093</v>
      </c>
    </row>
    <row r="773" spans="1:48" x14ac:dyDescent="0.25">
      <c r="A773" s="17" t="s">
        <v>5014</v>
      </c>
      <c r="B773" s="17" t="s">
        <v>5015</v>
      </c>
      <c r="C773" s="17" t="s">
        <v>112</v>
      </c>
      <c r="D773" s="18" t="s">
        <v>10</v>
      </c>
      <c r="E773" s="18">
        <f>VLOOKUP(M773,Revistas!$B$2:$H$63996,2,FALSE)</f>
        <v>3.3260000000000001</v>
      </c>
      <c r="F773" s="18" t="str">
        <f>VLOOKUP(M773,Revistas!$B$2:$H$63996,3,FALSE)</f>
        <v>Q2</v>
      </c>
      <c r="G773" s="18" t="str">
        <f>VLOOKUP(M773,Revistas!$B$2:$H$63996,4,FALSE)</f>
        <v>GENETICS &amp; HEREDITY - SCIE</v>
      </c>
      <c r="H773" s="18" t="str">
        <f>VLOOKUP(M773,Revistas!$B$2:$H$63996,5,FALSE)</f>
        <v>62/166</v>
      </c>
      <c r="I773" s="18" t="str">
        <f>VLOOKUP(M773,Revistas!$B$2:$H$63996,6,FALSE)</f>
        <v>NO</v>
      </c>
      <c r="J773" s="18" t="s">
        <v>5016</v>
      </c>
      <c r="K773" s="18" t="s">
        <v>5017</v>
      </c>
      <c r="L773" s="18">
        <v>0</v>
      </c>
      <c r="M773" s="18" t="s">
        <v>115</v>
      </c>
      <c r="N773" s="18" t="s">
        <v>154</v>
      </c>
      <c r="O773" s="18">
        <v>2017</v>
      </c>
      <c r="P773" s="18">
        <v>92</v>
      </c>
      <c r="Q773" s="18">
        <v>3</v>
      </c>
      <c r="R773" s="18">
        <v>306</v>
      </c>
      <c r="S773" s="18">
        <v>317</v>
      </c>
      <c r="T773" s="23">
        <v>28255985</v>
      </c>
    </row>
    <row r="774" spans="1:48" x14ac:dyDescent="0.25">
      <c r="A774" s="17" t="s">
        <v>5199</v>
      </c>
      <c r="B774" s="17" t="s">
        <v>5200</v>
      </c>
      <c r="C774" s="17" t="s">
        <v>3923</v>
      </c>
      <c r="D774" s="18" t="s">
        <v>26</v>
      </c>
      <c r="E774" s="18">
        <f>VLOOKUP(M774,Revistas!$B$2:$H$63996,2,FALSE)</f>
        <v>2.8479999999999999</v>
      </c>
      <c r="F774" s="18" t="str">
        <f>VLOOKUP(M774,Revistas!$B$2:$H$63996,3,FALSE)</f>
        <v>Q2</v>
      </c>
      <c r="G774" s="18" t="str">
        <f>VLOOKUP(M774,Revistas!$B$2:$H$63996,4,FALSE)</f>
        <v>PATHOLOGY - SCIE</v>
      </c>
      <c r="H774" s="18" t="str">
        <f>VLOOKUP(M774,Revistas!$B$2:$H$63996,5,FALSE)</f>
        <v>20/79</v>
      </c>
      <c r="I774" s="18" t="str">
        <f>VLOOKUP(M774,Revistas!$B$2:$H$63996,6,FALSE)</f>
        <v>NO</v>
      </c>
      <c r="J774" s="18" t="s">
        <v>5201</v>
      </c>
      <c r="K774" s="18"/>
      <c r="L774" s="18">
        <v>0</v>
      </c>
      <c r="M774" s="18" t="s">
        <v>3925</v>
      </c>
      <c r="N774" s="18" t="s">
        <v>154</v>
      </c>
      <c r="O774" s="18">
        <v>2017</v>
      </c>
      <c r="P774" s="18">
        <v>471</v>
      </c>
      <c r="Q774" s="18"/>
      <c r="R774" s="18" t="s">
        <v>5202</v>
      </c>
      <c r="S774" s="18" t="s">
        <v>5202</v>
      </c>
    </row>
    <row r="775" spans="1:48" x14ac:dyDescent="0.25">
      <c r="A775" s="17" t="s">
        <v>2060</v>
      </c>
      <c r="B775" s="17" t="s">
        <v>2061</v>
      </c>
      <c r="C775" s="17" t="s">
        <v>2062</v>
      </c>
      <c r="D775" s="18" t="s">
        <v>26</v>
      </c>
      <c r="E775" s="18">
        <f>VLOOKUP(M775,Revistas!$B$2:$H$63996,2,FALSE)</f>
        <v>3.6560000000000001</v>
      </c>
      <c r="F775" s="18" t="str">
        <f>VLOOKUP(M775,Revistas!$B$2:$H$63996,3,FALSE)</f>
        <v>Q1</v>
      </c>
      <c r="G775" s="18" t="str">
        <f>VLOOKUP(M775,Revistas!$B$2:$H$63996,4,FALSE)</f>
        <v>BIOPHYSICS - SCIE</v>
      </c>
      <c r="H775" s="18" t="str">
        <f>VLOOKUP(M775,Revistas!$B$2:$H$63996,5,FALSE)</f>
        <v>17/73</v>
      </c>
      <c r="I775" s="18" t="str">
        <f>VLOOKUP(M775,Revistas!$B$2:$H$63996,6,FALSE)</f>
        <v>NO</v>
      </c>
      <c r="J775" s="18" t="s">
        <v>2063</v>
      </c>
      <c r="K775" s="18"/>
      <c r="L775" s="18">
        <v>0</v>
      </c>
      <c r="M775" s="18" t="s">
        <v>2064</v>
      </c>
      <c r="N775" s="28">
        <v>37653</v>
      </c>
      <c r="O775" s="18">
        <v>2017</v>
      </c>
      <c r="P775" s="18">
        <v>112</v>
      </c>
      <c r="Q775" s="18">
        <v>3</v>
      </c>
      <c r="R775" s="18" t="s">
        <v>2065</v>
      </c>
      <c r="S775" s="18" t="s">
        <v>2065</v>
      </c>
    </row>
    <row r="776" spans="1:48" x14ac:dyDescent="0.25">
      <c r="A776" s="17" t="s">
        <v>1897</v>
      </c>
      <c r="B776" s="17" t="s">
        <v>1896</v>
      </c>
      <c r="C776" s="17" t="s">
        <v>1898</v>
      </c>
      <c r="D776" s="18" t="s">
        <v>10</v>
      </c>
      <c r="E776" s="18" t="str">
        <f>VLOOKUP(M776,Revistas!$B$2:$H$63996,2,FALSE)</f>
        <v>NO TIENE</v>
      </c>
      <c r="F776" s="18" t="str">
        <f>VLOOKUP(M776,Revistas!$B$2:$H$63996,3,FALSE)</f>
        <v>NO TIENE</v>
      </c>
      <c r="G776" s="18" t="str">
        <f>VLOOKUP(M776,Revistas!$B$2:$H$63996,4,FALSE)</f>
        <v>NO TIENE</v>
      </c>
      <c r="H776" s="18" t="str">
        <f>VLOOKUP(M776,Revistas!$B$2:$H$63996,5,FALSE)</f>
        <v>NO TIENE</v>
      </c>
      <c r="I776" s="18" t="str">
        <f>VLOOKUP(M776,Revistas!$B$2:$H$63996,6,FALSE)</f>
        <v>NO</v>
      </c>
      <c r="J776" s="18" t="s">
        <v>1900</v>
      </c>
      <c r="K776" s="18"/>
      <c r="L776" s="18" t="s">
        <v>586</v>
      </c>
      <c r="M776" s="18" t="s">
        <v>1901</v>
      </c>
      <c r="N776" s="18" t="s">
        <v>1899</v>
      </c>
      <c r="O776" s="18">
        <v>2017</v>
      </c>
      <c r="P776" s="18"/>
      <c r="Q776" s="18"/>
      <c r="R776" s="18"/>
      <c r="S776" s="18"/>
      <c r="T776" s="23">
        <v>29204859</v>
      </c>
    </row>
    <row r="777" spans="1:48" x14ac:dyDescent="0.25">
      <c r="A777" s="17" t="s">
        <v>3881</v>
      </c>
      <c r="B777" s="17" t="s">
        <v>3882</v>
      </c>
      <c r="C777" s="17" t="s">
        <v>3883</v>
      </c>
      <c r="D777" s="18" t="s">
        <v>26</v>
      </c>
      <c r="E777" s="18">
        <f>VLOOKUP(M777,Revistas!$B$2:$H$63996,2,FALSE)</f>
        <v>3.6080000000000001</v>
      </c>
      <c r="F777" s="18" t="str">
        <f>VLOOKUP(M777,Revistas!$B$2:$H$63996,3,FALSE)</f>
        <v>Q2</v>
      </c>
      <c r="G777" s="18" t="str">
        <f>VLOOKUP(M777,Revistas!$B$2:$H$63996,4,FALSE)</f>
        <v>ENDOCRINOLOGY &amp; METABOLISM - SCIE;</v>
      </c>
      <c r="H777" s="18" t="str">
        <f>VLOOKUP(M777,Revistas!$B$2:$H$63996,5,FALSE)</f>
        <v>51/138</v>
      </c>
      <c r="I777" s="18" t="str">
        <f>VLOOKUP(M777,Revistas!$B$2:$H$63996,6,FALSE)</f>
        <v>NO</v>
      </c>
      <c r="J777" s="18" t="s">
        <v>3884</v>
      </c>
      <c r="K777" s="18"/>
      <c r="L777" s="18">
        <v>0</v>
      </c>
      <c r="M777" s="18" t="s">
        <v>3885</v>
      </c>
      <c r="N777" s="18"/>
      <c r="O777" s="18">
        <v>2017</v>
      </c>
      <c r="P777" s="18">
        <v>105</v>
      </c>
      <c r="Q777" s="18"/>
      <c r="R777" s="18">
        <v>4</v>
      </c>
      <c r="S777" s="18">
        <v>4</v>
      </c>
    </row>
    <row r="778" spans="1:48" x14ac:dyDescent="0.25">
      <c r="A778" s="17" t="s">
        <v>3250</v>
      </c>
      <c r="B778" s="17" t="s">
        <v>3251</v>
      </c>
      <c r="C778" s="17" t="s">
        <v>3252</v>
      </c>
      <c r="D778" s="18" t="s">
        <v>274</v>
      </c>
      <c r="E778" s="18">
        <f>VLOOKUP(M778,Revistas!$B$2:$H$63996,2,FALSE)</f>
        <v>1.042</v>
      </c>
      <c r="F778" s="18" t="str">
        <f>VLOOKUP(M778,Revistas!$B$2:$H$63996,3,FALSE)</f>
        <v>Q3</v>
      </c>
      <c r="G778" s="18" t="str">
        <f>VLOOKUP(M778,Revistas!$B$2:$H$63996,4,FALSE)</f>
        <v>MEDICINE, GENERAL &amp; INTERNAL - SCIE;</v>
      </c>
      <c r="H778" s="18" t="str">
        <f>VLOOKUP(M778,Revistas!$B$2:$H$63996,5,FALSE)</f>
        <v>97/154</v>
      </c>
      <c r="I778" s="18" t="str">
        <f>VLOOKUP(M778,Revistas!$B$2:$H$63996,6,FALSE)</f>
        <v>NO</v>
      </c>
      <c r="J778" s="18" t="s">
        <v>3253</v>
      </c>
      <c r="K778" s="18" t="s">
        <v>3254</v>
      </c>
      <c r="L778" s="18">
        <v>0</v>
      </c>
      <c r="M778" s="18" t="s">
        <v>3255</v>
      </c>
      <c r="N778" s="18" t="s">
        <v>14</v>
      </c>
      <c r="O778" s="18">
        <v>2017</v>
      </c>
      <c r="P778" s="18">
        <v>49</v>
      </c>
      <c r="Q778" s="18">
        <v>10</v>
      </c>
      <c r="R778" s="18">
        <v>620</v>
      </c>
      <c r="S778" s="18">
        <v>621</v>
      </c>
    </row>
    <row r="779" spans="1:48" x14ac:dyDescent="0.25">
      <c r="A779" s="17" t="s">
        <v>2583</v>
      </c>
      <c r="B779" s="17" t="s">
        <v>2584</v>
      </c>
      <c r="C779" s="17" t="s">
        <v>2406</v>
      </c>
      <c r="D779" s="18" t="s">
        <v>274</v>
      </c>
      <c r="E779" s="18">
        <f>VLOOKUP(M779,Revistas!$B$2:$H$63996,2,FALSE)</f>
        <v>2.4860000000000002</v>
      </c>
      <c r="F779" s="18" t="str">
        <f>VLOOKUP(M779,Revistas!$B$2:$H$63996,3,FALSE)</f>
        <v>Q1</v>
      </c>
      <c r="G779" s="18" t="str">
        <f>VLOOKUP(M779,Revistas!$B$2:$H$63996,4,FALSE)</f>
        <v>PEDIATRICS - SCIE;</v>
      </c>
      <c r="H779" s="18" t="str">
        <f>VLOOKUP(M779,Revistas!$B$2:$H$63996,5,FALSE)</f>
        <v>27/121</v>
      </c>
      <c r="I779" s="18" t="str">
        <f>VLOOKUP(M779,Revistas!$B$2:$H$63996,6,FALSE)</f>
        <v>NO</v>
      </c>
      <c r="J779" s="18" t="s">
        <v>2585</v>
      </c>
      <c r="K779" s="18" t="s">
        <v>2586</v>
      </c>
      <c r="L779" s="18">
        <v>0</v>
      </c>
      <c r="M779" s="18" t="s">
        <v>2409</v>
      </c>
      <c r="N779" s="18" t="s">
        <v>62</v>
      </c>
      <c r="O779" s="18">
        <v>2017</v>
      </c>
      <c r="P779" s="18">
        <v>36</v>
      </c>
      <c r="Q779" s="18">
        <v>2</v>
      </c>
      <c r="R779" s="18">
        <v>241</v>
      </c>
      <c r="S779" s="18">
        <v>241</v>
      </c>
    </row>
    <row r="780" spans="1:48" x14ac:dyDescent="0.25">
      <c r="A780" s="17" t="s">
        <v>5435</v>
      </c>
      <c r="B780" s="17" t="s">
        <v>5436</v>
      </c>
      <c r="C780" s="17" t="s">
        <v>764</v>
      </c>
      <c r="D780" s="18" t="s">
        <v>10</v>
      </c>
      <c r="E780" s="18" t="str">
        <f>VLOOKUP(M780,Revistas!$B$2:$H$63996,2,FALSE)</f>
        <v>NO TIENE</v>
      </c>
      <c r="F780" s="18" t="str">
        <f>VLOOKUP(M780,Revistas!$B$2:$H$63996,3,FALSE)</f>
        <v>NO TIENE</v>
      </c>
      <c r="G780" s="18" t="str">
        <f>VLOOKUP(M780,Revistas!$B$2:$H$63996,4,FALSE)</f>
        <v>NO TIENE</v>
      </c>
      <c r="H780" s="18" t="str">
        <f>VLOOKUP(M780,Revistas!$B$2:$H$63996,5,FALSE)</f>
        <v>NO TIENE</v>
      </c>
      <c r="I780" s="18" t="str">
        <f>VLOOKUP(M780,Revistas!$B$2:$H$63996,6,FALSE)</f>
        <v>NO</v>
      </c>
      <c r="J780" s="18" t="s">
        <v>5437</v>
      </c>
      <c r="K780" s="18" t="s">
        <v>5438</v>
      </c>
      <c r="L780" s="18">
        <v>0</v>
      </c>
      <c r="M780" s="18" t="s">
        <v>767</v>
      </c>
      <c r="N780" s="18" t="s">
        <v>2799</v>
      </c>
      <c r="O780" s="18">
        <v>2017</v>
      </c>
      <c r="P780" s="18">
        <v>24</v>
      </c>
      <c r="Q780" s="18">
        <v>1</v>
      </c>
      <c r="R780" s="18">
        <v>8</v>
      </c>
      <c r="S780" s="18">
        <v>13</v>
      </c>
    </row>
    <row r="781" spans="1:48" x14ac:dyDescent="0.25">
      <c r="A781" s="17" t="s">
        <v>5061</v>
      </c>
      <c r="B781" s="17" t="s">
        <v>5062</v>
      </c>
      <c r="C781" s="17" t="s">
        <v>2564</v>
      </c>
      <c r="D781" s="18" t="s">
        <v>10</v>
      </c>
      <c r="E781" s="18">
        <f>VLOOKUP(M781,Revistas!$B$2:$H$63996,2,FALSE)</f>
        <v>3.8740000000000001</v>
      </c>
      <c r="F781" s="18" t="str">
        <f>VLOOKUP(M781,Revistas!$B$2:$H$63996,3,FALSE)</f>
        <v>Q1</v>
      </c>
      <c r="G781" s="18" t="str">
        <f>VLOOKUP(M781,Revistas!$B$2:$H$63996,4,FALSE)</f>
        <v>PEDIATRICS - SCIE</v>
      </c>
      <c r="H781" s="18" t="str">
        <f>VLOOKUP(M781,Revistas!$B$2:$H$63996,5,FALSE)</f>
        <v>6/121</v>
      </c>
      <c r="I781" s="18" t="str">
        <f>VLOOKUP(M781,Revistas!$B$2:$H$63996,6,FALSE)</f>
        <v>SI</v>
      </c>
      <c r="J781" s="18" t="s">
        <v>5063</v>
      </c>
      <c r="K781" s="18" t="s">
        <v>5064</v>
      </c>
      <c r="L781" s="18">
        <v>2</v>
      </c>
      <c r="M781" s="18" t="s">
        <v>2567</v>
      </c>
      <c r="N781" s="18" t="s">
        <v>35</v>
      </c>
      <c r="O781" s="18">
        <v>2017</v>
      </c>
      <c r="P781" s="18">
        <v>183</v>
      </c>
      <c r="Q781" s="18"/>
      <c r="R781" s="18">
        <v>170</v>
      </c>
      <c r="S781" s="18" t="s">
        <v>167</v>
      </c>
      <c r="T781" s="23">
        <v>28139241</v>
      </c>
    </row>
    <row r="782" spans="1:48" x14ac:dyDescent="0.25">
      <c r="A782" s="17" t="s">
        <v>1080</v>
      </c>
      <c r="B782" s="17" t="s">
        <v>1081</v>
      </c>
      <c r="C782" s="17" t="s">
        <v>674</v>
      </c>
      <c r="D782" s="18" t="s">
        <v>10</v>
      </c>
      <c r="E782" s="18">
        <f>VLOOKUP(M782,Revistas!$B$2:$H$63996,2,FALSE)</f>
        <v>4.4850000000000003</v>
      </c>
      <c r="F782" s="18" t="str">
        <f>VLOOKUP(M782,Revistas!$B$2:$H$63996,3,FALSE)</f>
        <v>Q2</v>
      </c>
      <c r="G782" s="18" t="str">
        <f>VLOOKUP(M782,Revistas!$B$2:$H$63996,4,FALSE)</f>
        <v>CARDIAC &amp; CARDIOVASCULAR SYSTEM</v>
      </c>
      <c r="H782" s="18" t="str">
        <f>VLOOKUP(M782,Revistas!$B$2:$H$63996,5,FALSE)</f>
        <v>33/126</v>
      </c>
      <c r="I782" s="18" t="str">
        <f>VLOOKUP(M782,Revistas!$B$2:$H$63996,6,FALSE)</f>
        <v>NO</v>
      </c>
      <c r="J782" s="18" t="s">
        <v>1082</v>
      </c>
      <c r="K782" s="18" t="s">
        <v>1083</v>
      </c>
      <c r="L782" s="18">
        <v>2</v>
      </c>
      <c r="M782" s="18" t="s">
        <v>677</v>
      </c>
      <c r="N782" s="18" t="s">
        <v>300</v>
      </c>
      <c r="O782" s="18">
        <v>2017</v>
      </c>
      <c r="P782" s="18">
        <v>70</v>
      </c>
      <c r="Q782" s="18">
        <v>3</v>
      </c>
      <c r="R782" s="18">
        <v>145</v>
      </c>
      <c r="S782" s="18">
        <v>154</v>
      </c>
      <c r="T782" s="23">
        <v>27519455</v>
      </c>
    </row>
    <row r="783" spans="1:48" x14ac:dyDescent="0.25">
      <c r="A783" s="17" t="s">
        <v>398</v>
      </c>
      <c r="B783" s="17" t="s">
        <v>397</v>
      </c>
      <c r="C783" s="17" t="s">
        <v>588</v>
      </c>
      <c r="D783" s="18" t="s">
        <v>10</v>
      </c>
      <c r="E783" s="18">
        <f>VLOOKUP(M783,Revistas!$B$2:$H$63996,2,FALSE)</f>
        <v>6.5590000000000002</v>
      </c>
      <c r="F783" s="18" t="str">
        <f>VLOOKUP(M783,Revistas!$B$2:$H$63996,3,FALSE)</f>
        <v>Q1</v>
      </c>
      <c r="G783" s="18" t="str">
        <f>VLOOKUP(M783,Revistas!$B$2:$H$63996,4,FALSE)</f>
        <v>NEUROSCIENCES - SCIE</v>
      </c>
      <c r="H783" s="18" t="str">
        <f>VLOOKUP(M783,Revistas!$B$2:$H$63996,5,FALSE)</f>
        <v>21/259</v>
      </c>
      <c r="I783" s="18" t="str">
        <f>VLOOKUP(M783,Revistas!$B$2:$H$63996,6,FALSE)</f>
        <v>SI</v>
      </c>
      <c r="J783" s="18" t="s">
        <v>401</v>
      </c>
      <c r="K783" s="18"/>
      <c r="L783" s="18" t="s">
        <v>586</v>
      </c>
      <c r="M783" s="18" t="s">
        <v>402</v>
      </c>
      <c r="N783" s="18" t="s">
        <v>400</v>
      </c>
      <c r="O783" s="18">
        <v>2017</v>
      </c>
      <c r="P783" s="18"/>
      <c r="Q783" s="18"/>
      <c r="R783" s="27">
        <v>43313</v>
      </c>
      <c r="S783" s="18"/>
      <c r="T783" s="23">
        <v>29106544</v>
      </c>
      <c r="AV783" s="25"/>
    </row>
    <row r="784" spans="1:48" x14ac:dyDescent="0.25">
      <c r="A784" s="17" t="s">
        <v>3359</v>
      </c>
      <c r="B784" s="17" t="s">
        <v>3360</v>
      </c>
      <c r="C784" s="17" t="s">
        <v>3361</v>
      </c>
      <c r="D784" s="18" t="s">
        <v>10</v>
      </c>
      <c r="E784" s="18">
        <f>VLOOKUP(M784,Revistas!$B$2:$H$63996,2,FALSE)</f>
        <v>4.5209999999999999</v>
      </c>
      <c r="F784" s="18" t="str">
        <f>VLOOKUP(M784,Revistas!$B$2:$H$63996,3,FALSE)</f>
        <v>Q1</v>
      </c>
      <c r="G784" s="18" t="str">
        <f>VLOOKUP(M784,Revistas!$B$2:$H$63996,4,FALSE)</f>
        <v>BIOCHEMISTRY &amp; MOLECULAR BIOLOGY - SCIE;</v>
      </c>
      <c r="H784" s="18" t="str">
        <f>VLOOKUP(M784,Revistas!$B$2:$H$63996,5,FALSE)</f>
        <v>61/290</v>
      </c>
      <c r="I784" s="18" t="str">
        <f>VLOOKUP(M784,Revistas!$B$2:$H$63996,6,FALSE)</f>
        <v>NO</v>
      </c>
      <c r="J784" s="18" t="s">
        <v>3362</v>
      </c>
      <c r="K784" s="18" t="s">
        <v>3363</v>
      </c>
      <c r="L784" s="18">
        <v>0</v>
      </c>
      <c r="M784" s="18" t="s">
        <v>3364</v>
      </c>
      <c r="N784" s="18" t="s">
        <v>29</v>
      </c>
      <c r="O784" s="18">
        <v>2017</v>
      </c>
      <c r="P784" s="18">
        <v>1864</v>
      </c>
      <c r="Q784" s="18">
        <v>7</v>
      </c>
      <c r="R784" s="18">
        <v>1165</v>
      </c>
      <c r="S784" s="18">
        <v>1182</v>
      </c>
    </row>
    <row r="785" spans="1:48" x14ac:dyDescent="0.25">
      <c r="A785" s="17" t="s">
        <v>1515</v>
      </c>
      <c r="B785" s="17" t="s">
        <v>1516</v>
      </c>
      <c r="C785" s="17" t="s">
        <v>1517</v>
      </c>
      <c r="D785" s="18" t="s">
        <v>10</v>
      </c>
      <c r="E785" s="18">
        <f>VLOOKUP(M785,Revistas!$B$2:$H$63996,2,FALSE)</f>
        <v>5.0709999999999997</v>
      </c>
      <c r="F785" s="18" t="str">
        <f>VLOOKUP(M785,Revistas!$B$2:$H$63996,3,FALSE)</f>
        <v>Q1</v>
      </c>
      <c r="G785" s="18" t="str">
        <f>VLOOKUP(M785,Revistas!$B$2:$H$63996,4,FALSE)</f>
        <v>PHARMACOLOGY &amp; PHARMACY - SCIE;</v>
      </c>
      <c r="H785" s="18" t="str">
        <f>VLOOKUP(M785,Revistas!$B$2:$H$63996,5,FALSE)</f>
        <v>23/256</v>
      </c>
      <c r="I785" s="18" t="str">
        <f>VLOOKUP(M785,Revistas!$B$2:$H$63996,6,FALSE)</f>
        <v>SI</v>
      </c>
      <c r="J785" s="18" t="s">
        <v>1518</v>
      </c>
      <c r="K785" s="18" t="s">
        <v>1519</v>
      </c>
      <c r="L785" s="18">
        <v>7</v>
      </c>
      <c r="M785" s="18" t="s">
        <v>1520</v>
      </c>
      <c r="N785" s="18" t="s">
        <v>344</v>
      </c>
      <c r="O785" s="18">
        <v>2017</v>
      </c>
      <c r="P785" s="18">
        <v>72</v>
      </c>
      <c r="Q785" s="18">
        <v>1</v>
      </c>
      <c r="R785" s="18">
        <v>246</v>
      </c>
      <c r="S785" s="18">
        <v>253</v>
      </c>
      <c r="T785" s="23">
        <v>27629070</v>
      </c>
    </row>
    <row r="786" spans="1:48" x14ac:dyDescent="0.25">
      <c r="A786" s="17" t="s">
        <v>392</v>
      </c>
      <c r="B786" s="17" t="s">
        <v>391</v>
      </c>
      <c r="C786" s="17" t="s">
        <v>7251</v>
      </c>
      <c r="D786" s="18" t="s">
        <v>10</v>
      </c>
      <c r="E786" s="18">
        <f>VLOOKUP(M786,Revistas!$B$2:$H$63996,2,FALSE)</f>
        <v>2</v>
      </c>
      <c r="F786" s="18" t="str">
        <f>VLOOKUP(M786,Revistas!$B$2:$H$63996,3,FALSE)</f>
        <v>Q2</v>
      </c>
      <c r="G786" s="18" t="str">
        <f>VLOOKUP(M786,Revistas!$B$2:$H$63996,4,FALSE)</f>
        <v>OPHTHALMOLOGY - SCIE;</v>
      </c>
      <c r="H786" s="18" t="str">
        <f>VLOOKUP(M786,Revistas!$B$2:$H$63996,5,FALSE)</f>
        <v>27/59</v>
      </c>
      <c r="I786" s="18" t="str">
        <f>VLOOKUP(M786,Revistas!$B$2:$H$63996,6,FALSE)</f>
        <v>NO</v>
      </c>
      <c r="J786" s="18" t="s">
        <v>395</v>
      </c>
      <c r="K786" s="18"/>
      <c r="L786" s="18" t="s">
        <v>586</v>
      </c>
      <c r="M786" s="18" t="s">
        <v>396</v>
      </c>
      <c r="N786" s="18" t="s">
        <v>394</v>
      </c>
      <c r="O786" s="18">
        <v>2017</v>
      </c>
      <c r="P786" s="18"/>
      <c r="Q786" s="18"/>
      <c r="R786" s="18"/>
      <c r="S786" s="18"/>
      <c r="T786" s="23">
        <v>28885450</v>
      </c>
      <c r="AV786" s="25"/>
    </row>
    <row r="787" spans="1:48" x14ac:dyDescent="0.25">
      <c r="A787" s="17" t="s">
        <v>981</v>
      </c>
      <c r="B787" s="17" t="s">
        <v>982</v>
      </c>
      <c r="C787" s="17" t="s">
        <v>983</v>
      </c>
      <c r="D787" s="18" t="s">
        <v>10</v>
      </c>
      <c r="E787" s="18">
        <f>VLOOKUP(M787,Revistas!$B$2:$H$63996,2,FALSE)</f>
        <v>4.282</v>
      </c>
      <c r="F787" s="18" t="str">
        <f>VLOOKUP(M787,Revistas!$B$2:$H$63996,3,FALSE)</f>
        <v>Q1</v>
      </c>
      <c r="G787" s="18" t="str">
        <f>VLOOKUP(M787,Revistas!$B$2:$H$63996,4,FALSE)</f>
        <v>GERIATRICS &amp; GERONTOLOGY</v>
      </c>
      <c r="H787" s="18" t="str">
        <f>VLOOKUP(M787,Revistas!$B$2:$H$63996,5,FALSE)</f>
        <v>9 DE 49</v>
      </c>
      <c r="I787" s="18" t="str">
        <f>VLOOKUP(M787,Revistas!$B$2:$H$63996,6,FALSE)</f>
        <v>NO</v>
      </c>
      <c r="J787" s="18" t="s">
        <v>984</v>
      </c>
      <c r="K787" s="18" t="s">
        <v>985</v>
      </c>
      <c r="L787" s="18">
        <v>0</v>
      </c>
      <c r="M787" s="18" t="s">
        <v>986</v>
      </c>
      <c r="N787" s="18" t="s">
        <v>154</v>
      </c>
      <c r="O787" s="18">
        <v>2017</v>
      </c>
      <c r="P787" s="18">
        <v>46</v>
      </c>
      <c r="Q787" s="18">
        <v>5</v>
      </c>
      <c r="R787" s="18">
        <v>807</v>
      </c>
      <c r="S787" s="18">
        <v>812</v>
      </c>
      <c r="T787" s="23">
        <v>28338890</v>
      </c>
    </row>
    <row r="788" spans="1:48" x14ac:dyDescent="0.25">
      <c r="A788" s="17" t="s">
        <v>3014</v>
      </c>
      <c r="B788" s="17" t="s">
        <v>3015</v>
      </c>
      <c r="C788" s="17" t="s">
        <v>3016</v>
      </c>
      <c r="D788" s="18" t="s">
        <v>10</v>
      </c>
      <c r="E788" s="18">
        <f>VLOOKUP(M788,Revistas!$B$2:$H$63996,2,FALSE)</f>
        <v>2.3180000000000001</v>
      </c>
      <c r="F788" s="18" t="str">
        <f>VLOOKUP(M788,Revistas!$B$2:$H$63996,3,FALSE)</f>
        <v>Q2</v>
      </c>
      <c r="G788" s="18" t="str">
        <f>VLOOKUP(M788,Revistas!$B$2:$H$63996,4,FALSE)</f>
        <v>UROLOGY &amp; NEPHROLOGY - SCIE;</v>
      </c>
      <c r="H788" s="18" t="str">
        <f>VLOOKUP(M788,Revistas!$B$2:$H$63996,5,FALSE)</f>
        <v>29/77</v>
      </c>
      <c r="I788" s="18" t="str">
        <f>VLOOKUP(M788,Revistas!$B$2:$H$63996,6,FALSE)</f>
        <v>NO</v>
      </c>
      <c r="J788" s="18" t="s">
        <v>3017</v>
      </c>
      <c r="K788" s="18" t="s">
        <v>3018</v>
      </c>
      <c r="L788" s="18">
        <v>0</v>
      </c>
      <c r="M788" s="18" t="s">
        <v>3019</v>
      </c>
      <c r="N788" s="18" t="s">
        <v>154</v>
      </c>
      <c r="O788" s="18">
        <v>2017</v>
      </c>
      <c r="P788" s="18">
        <v>27</v>
      </c>
      <c r="Q788" s="18">
        <v>5</v>
      </c>
      <c r="R788" s="18">
        <v>303</v>
      </c>
      <c r="S788" s="18">
        <v>310</v>
      </c>
      <c r="T788" s="23">
        <v>28434761</v>
      </c>
    </row>
    <row r="789" spans="1:48" x14ac:dyDescent="0.25">
      <c r="A789" s="17" t="s">
        <v>3177</v>
      </c>
      <c r="B789" s="17" t="s">
        <v>3176</v>
      </c>
      <c r="C789" s="17" t="s">
        <v>7249</v>
      </c>
      <c r="D789" s="18" t="s">
        <v>10</v>
      </c>
      <c r="E789" s="18">
        <f>VLOOKUP(M789,Revistas!$B$2:$H$63996,2,FALSE)</f>
        <v>1.1830000000000001</v>
      </c>
      <c r="F789" s="18" t="str">
        <f>VLOOKUP(M789,Revistas!$B$2:$H$63996,3,FALSE)</f>
        <v>Q4</v>
      </c>
      <c r="G789" s="18" t="str">
        <f>VLOOKUP(M789,Revistas!$B$2:$H$63996,4,FALSE)</f>
        <v>UROLOGY &amp; NEPHROLOGY - SCIE</v>
      </c>
      <c r="H789" s="18" t="str">
        <f>VLOOKUP(M789,Revistas!$B$2:$H$63996,5,FALSE)</f>
        <v>59/76</v>
      </c>
      <c r="I789" s="18" t="str">
        <f>VLOOKUP(M789,Revistas!$B$2:$H$63996,6,FALSE)</f>
        <v>NO</v>
      </c>
      <c r="J789" s="18" t="s">
        <v>3180</v>
      </c>
      <c r="K789" s="18"/>
      <c r="L789" s="18" t="s">
        <v>586</v>
      </c>
      <c r="M789" s="18" t="s">
        <v>3009</v>
      </c>
      <c r="N789" s="18" t="s">
        <v>3179</v>
      </c>
      <c r="O789" s="18">
        <v>2017</v>
      </c>
      <c r="P789" s="18"/>
      <c r="Q789" s="18"/>
      <c r="R789" s="18"/>
      <c r="S789" s="18"/>
      <c r="T789" s="23">
        <v>28755901</v>
      </c>
    </row>
    <row r="790" spans="1:48" x14ac:dyDescent="0.25">
      <c r="A790" s="17" t="s">
        <v>172</v>
      </c>
      <c r="B790" s="17" t="s">
        <v>173</v>
      </c>
      <c r="C790" s="17" t="s">
        <v>174</v>
      </c>
      <c r="D790" s="18" t="s">
        <v>10</v>
      </c>
      <c r="E790" s="18">
        <f>VLOOKUP(M790,Revistas!$B$2:$H$63996,2,FALSE)</f>
        <v>0.74299999999999999</v>
      </c>
      <c r="F790" s="18" t="str">
        <f>VLOOKUP(M790,Revistas!$B$2:$H$63996,3,FALSE)</f>
        <v>Q4</v>
      </c>
      <c r="G790" s="18" t="str">
        <f>VLOOKUP(M790,Revistas!$B$2:$H$63996,4,FALSE)</f>
        <v>CLINICAL NEUROLOGY</v>
      </c>
      <c r="H790" s="18" t="str">
        <f>VLOOKUP(M790,Revistas!$B$2:$H$63996,5,FALSE)</f>
        <v>177/194</v>
      </c>
      <c r="I790" s="18" t="str">
        <f>VLOOKUP(M790,Revistas!$B$2:$H$63996,6,FALSE)</f>
        <v>NO</v>
      </c>
      <c r="J790" s="18" t="s">
        <v>175</v>
      </c>
      <c r="K790" s="18" t="s">
        <v>176</v>
      </c>
      <c r="L790" s="18">
        <v>0</v>
      </c>
      <c r="M790" s="18" t="s">
        <v>177</v>
      </c>
      <c r="N790" s="18" t="s">
        <v>178</v>
      </c>
      <c r="O790" s="18">
        <v>2017</v>
      </c>
      <c r="P790" s="18">
        <v>65</v>
      </c>
      <c r="Q790" s="18">
        <v>4</v>
      </c>
      <c r="R790" s="18">
        <v>157</v>
      </c>
      <c r="S790" s="18">
        <v>160</v>
      </c>
    </row>
    <row r="791" spans="1:48" x14ac:dyDescent="0.25">
      <c r="A791" s="17" t="s">
        <v>1223</v>
      </c>
      <c r="B791" s="17" t="s">
        <v>1224</v>
      </c>
      <c r="C791" s="17" t="s">
        <v>1177</v>
      </c>
      <c r="D791" s="18" t="s">
        <v>210</v>
      </c>
      <c r="E791" s="18">
        <f>VLOOKUP(M791,Revistas!$B$2:$H$63996,2,FALSE)</f>
        <v>3.569</v>
      </c>
      <c r="F791" s="18" t="str">
        <f>VLOOKUP(M791,Revistas!$B$2:$H$63996,3,FALSE)</f>
        <v>Q2</v>
      </c>
      <c r="G791" s="18" t="str">
        <f>VLOOKUP(M791,Revistas!$B$2:$H$63996,4,FALSE)</f>
        <v>HEMATOLOGY</v>
      </c>
      <c r="H791" s="18" t="str">
        <f>VLOOKUP(M791,Revistas!$B$2:$H$63996,5,FALSE)</f>
        <v>22/70</v>
      </c>
      <c r="I791" s="18" t="str">
        <f>VLOOKUP(M791,Revistas!$B$2:$H$63996,6,FALSE)</f>
        <v>NO</v>
      </c>
      <c r="J791" s="18" t="s">
        <v>1225</v>
      </c>
      <c r="K791" s="18" t="s">
        <v>1226</v>
      </c>
      <c r="L791" s="18">
        <v>3</v>
      </c>
      <c r="M791" s="18" t="s">
        <v>1180</v>
      </c>
      <c r="N791" s="18" t="s">
        <v>344</v>
      </c>
      <c r="O791" s="18">
        <v>2017</v>
      </c>
      <c r="P791" s="18">
        <v>23</v>
      </c>
      <c r="Q791" s="18"/>
      <c r="R791" s="18">
        <v>4</v>
      </c>
      <c r="S791" s="18">
        <v>13</v>
      </c>
      <c r="T791" s="23">
        <v>27990784</v>
      </c>
    </row>
    <row r="792" spans="1:48" x14ac:dyDescent="0.25">
      <c r="A792" s="17" t="s">
        <v>3526</v>
      </c>
      <c r="B792" s="17" t="s">
        <v>3527</v>
      </c>
      <c r="C792" s="17" t="s">
        <v>3419</v>
      </c>
      <c r="D792" s="18" t="s">
        <v>274</v>
      </c>
      <c r="E792" s="18">
        <f>VLOOKUP(M792,Revistas!$B$2:$H$63996,2,FALSE)</f>
        <v>5.3170000000000002</v>
      </c>
      <c r="F792" s="18" t="str">
        <f>VLOOKUP(M792,Revistas!$B$2:$H$63996,3,FALSE)</f>
        <v>Q1</v>
      </c>
      <c r="G792" s="18" t="str">
        <f>VLOOKUP(M792,Revistas!$B$2:$H$63996,4,FALSE)</f>
        <v>ALLERGY - SCIE;</v>
      </c>
      <c r="H792" s="18" t="str">
        <f>VLOOKUP(M792,Revistas!$B$2:$H$63996,5,FALSE)</f>
        <v>3 DE 26</v>
      </c>
      <c r="I792" s="18" t="str">
        <f>VLOOKUP(M792,Revistas!$B$2:$H$63996,6,FALSE)</f>
        <v>NO</v>
      </c>
      <c r="J792" s="18" t="s">
        <v>3528</v>
      </c>
      <c r="K792" s="18" t="s">
        <v>3529</v>
      </c>
      <c r="L792" s="18">
        <v>0</v>
      </c>
      <c r="M792" s="18" t="s">
        <v>3422</v>
      </c>
      <c r="N792" s="18" t="s">
        <v>768</v>
      </c>
      <c r="O792" s="18">
        <v>2017</v>
      </c>
      <c r="P792" s="18">
        <v>5</v>
      </c>
      <c r="Q792" s="18">
        <v>3</v>
      </c>
      <c r="R792" s="18">
        <v>842</v>
      </c>
      <c r="S792" s="18">
        <v>845</v>
      </c>
      <c r="T792" s="23">
        <v>28117272</v>
      </c>
    </row>
    <row r="793" spans="1:48" x14ac:dyDescent="0.25">
      <c r="A793" s="17" t="s">
        <v>2578</v>
      </c>
      <c r="B793" s="17" t="s">
        <v>2579</v>
      </c>
      <c r="C793" s="17" t="s">
        <v>217</v>
      </c>
      <c r="D793" s="18" t="s">
        <v>10</v>
      </c>
      <c r="E793" s="18">
        <f>VLOOKUP(M793,Revistas!$B$2:$H$63996,2,FALSE)</f>
        <v>2.806</v>
      </c>
      <c r="F793" s="18" t="str">
        <f>VLOOKUP(M793,Revistas!$B$2:$H$63996,3,FALSE)</f>
        <v>Q1</v>
      </c>
      <c r="G793" s="18" t="str">
        <f>VLOOKUP(M793,Revistas!$B$2:$H$63996,4,FALSE)</f>
        <v>MULTIDISCIPLINARY SCIENCES</v>
      </c>
      <c r="H793" s="18" t="str">
        <f>VLOOKUP(M793,Revistas!$B$2:$H$63996,5,FALSE)</f>
        <v>15/64</v>
      </c>
      <c r="I793" s="18" t="str">
        <f>VLOOKUP(M793,Revistas!$B$2:$H$63996,6,FALSE)</f>
        <v>NO</v>
      </c>
      <c r="J793" s="18" t="s">
        <v>2580</v>
      </c>
      <c r="K793" s="18" t="s">
        <v>2581</v>
      </c>
      <c r="L793" s="18">
        <v>5</v>
      </c>
      <c r="M793" s="18" t="s">
        <v>220</v>
      </c>
      <c r="N793" s="28">
        <v>42401</v>
      </c>
      <c r="O793" s="18">
        <v>2017</v>
      </c>
      <c r="P793" s="18">
        <v>12</v>
      </c>
      <c r="Q793" s="18">
        <v>2</v>
      </c>
      <c r="R793" s="18"/>
      <c r="S793" s="18" t="s">
        <v>2582</v>
      </c>
    </row>
    <row r="794" spans="1:48" x14ac:dyDescent="0.25">
      <c r="A794" s="17" t="s">
        <v>1709</v>
      </c>
      <c r="B794" s="17" t="s">
        <v>1710</v>
      </c>
      <c r="C794" s="17" t="s">
        <v>1673</v>
      </c>
      <c r="D794" s="18" t="s">
        <v>26</v>
      </c>
      <c r="E794" s="18">
        <f>VLOOKUP(M794,Revistas!$B$2:$H$63996,2,FALSE)</f>
        <v>6.9180000000000001</v>
      </c>
      <c r="F794" s="18" t="str">
        <f>VLOOKUP(M794,Revistas!$B$2:$H$63996,3,FALSE)</f>
        <v>Q1</v>
      </c>
      <c r="G794" s="18" t="str">
        <f>VLOOKUP(M794,Revistas!$B$2:$H$63996,4,FALSE)</f>
        <v>RHEUMATOLOGY - SCIE</v>
      </c>
      <c r="H794" s="18" t="str">
        <f>VLOOKUP(M794,Revistas!$B$2:$H$63996,5,FALSE)</f>
        <v>30 de 3</v>
      </c>
      <c r="I794" s="18" t="str">
        <f>VLOOKUP(M794,Revistas!$B$2:$H$63996,6,FALSE)</f>
        <v>SI</v>
      </c>
      <c r="J794" s="18" t="s">
        <v>1711</v>
      </c>
      <c r="K794" s="18"/>
      <c r="L794" s="18">
        <v>0</v>
      </c>
      <c r="M794" s="18" t="s">
        <v>1675</v>
      </c>
      <c r="N794" s="18" t="s">
        <v>129</v>
      </c>
      <c r="O794" s="18">
        <v>2017</v>
      </c>
      <c r="P794" s="18">
        <v>69</v>
      </c>
      <c r="Q794" s="18"/>
      <c r="R794" s="18"/>
      <c r="S794" s="18"/>
    </row>
    <row r="795" spans="1:48" x14ac:dyDescent="0.25">
      <c r="A795" s="17" t="s">
        <v>1816</v>
      </c>
      <c r="B795" s="17" t="s">
        <v>1817</v>
      </c>
      <c r="C795" s="17" t="s">
        <v>1660</v>
      </c>
      <c r="D795" s="18" t="s">
        <v>26</v>
      </c>
      <c r="E795" s="18">
        <f>VLOOKUP(M795,Revistas!$B$2:$H$63996,2,FALSE)</f>
        <v>12.811</v>
      </c>
      <c r="F795" s="18" t="str">
        <f>VLOOKUP(M795,Revistas!$B$2:$H$63996,3,FALSE)</f>
        <v>Q1</v>
      </c>
      <c r="G795" s="18" t="str">
        <f>VLOOKUP(M795,Revistas!$B$2:$H$63996,4,FALSE)</f>
        <v>RHEUMATOLOGY - SCIE</v>
      </c>
      <c r="H795" s="18" t="str">
        <f>VLOOKUP(M795,Revistas!$B$2:$H$63996,5,FALSE)</f>
        <v>1 DE 30</v>
      </c>
      <c r="I795" s="18" t="str">
        <f>VLOOKUP(M795,Revistas!$B$2:$H$63996,6,FALSE)</f>
        <v>SI</v>
      </c>
      <c r="J795" s="18" t="s">
        <v>1818</v>
      </c>
      <c r="K795" s="18"/>
      <c r="L795" s="18">
        <v>0</v>
      </c>
      <c r="M795" s="18" t="s">
        <v>1663</v>
      </c>
      <c r="N795" s="18" t="s">
        <v>226</v>
      </c>
      <c r="O795" s="18">
        <v>2017</v>
      </c>
      <c r="P795" s="18">
        <v>76</v>
      </c>
      <c r="Q795" s="18"/>
      <c r="R795" s="18">
        <v>1179</v>
      </c>
      <c r="S795" s="18">
        <v>1179</v>
      </c>
    </row>
    <row r="796" spans="1:48" x14ac:dyDescent="0.25">
      <c r="A796" s="17" t="s">
        <v>533</v>
      </c>
      <c r="B796" s="17" t="s">
        <v>534</v>
      </c>
      <c r="C796" s="17" t="s">
        <v>535</v>
      </c>
      <c r="D796" s="18" t="s">
        <v>10</v>
      </c>
      <c r="E796" s="18">
        <f>VLOOKUP(M796,Revistas!$B$2:$H$63996,2,FALSE)</f>
        <v>3.2669999999999999</v>
      </c>
      <c r="F796" s="18" t="str">
        <f>VLOOKUP(M796,Revistas!$B$2:$H$63996,3,FALSE)</f>
        <v>Q1</v>
      </c>
      <c r="G796" s="18" t="str">
        <f>VLOOKUP(M796,Revistas!$B$2:$H$63996,4,FALSE)</f>
        <v>ANATOMY &amp; MORPHOLOGY</v>
      </c>
      <c r="H796" s="18" t="str">
        <f>VLOOKUP(M796,Revistas!$B$2:$H$63996,5,FALSE)</f>
        <v>2 DE 21</v>
      </c>
      <c r="I796" s="18" t="str">
        <f>VLOOKUP(M796,Revistas!$B$2:$H$63996,6,FALSE)</f>
        <v>SI</v>
      </c>
      <c r="J796" s="18" t="s">
        <v>536</v>
      </c>
      <c r="K796" s="18" t="s">
        <v>537</v>
      </c>
      <c r="L796" s="18">
        <v>1</v>
      </c>
      <c r="M796" s="18" t="s">
        <v>538</v>
      </c>
      <c r="N796" s="28">
        <v>47239</v>
      </c>
      <c r="O796" s="18">
        <v>2017</v>
      </c>
      <c r="P796" s="18">
        <v>11</v>
      </c>
      <c r="Q796" s="18"/>
      <c r="R796" s="18"/>
      <c r="S796" s="18">
        <v>46</v>
      </c>
    </row>
    <row r="797" spans="1:48" x14ac:dyDescent="0.25">
      <c r="A797" s="17" t="s">
        <v>4417</v>
      </c>
      <c r="B797" s="17" t="s">
        <v>4418</v>
      </c>
      <c r="C797" s="17" t="s">
        <v>4419</v>
      </c>
      <c r="D797" s="18" t="s">
        <v>10</v>
      </c>
      <c r="E797" s="18">
        <f>VLOOKUP(M797,Revistas!$B$2:$H$63996,2,FALSE)</f>
        <v>3.65</v>
      </c>
      <c r="F797" s="18" t="str">
        <f>VLOOKUP(M797,Revistas!$B$2:$H$63996,3,FALSE)</f>
        <v>Q2</v>
      </c>
      <c r="G797" s="18" t="str">
        <f>VLOOKUP(M797,Revistas!$B$2:$H$63996,4,FALSE)</f>
        <v>ONCOLOGY</v>
      </c>
      <c r="H797" s="18" t="str">
        <f>VLOOKUP(M797,Revistas!$B$2:$H$63996,5,FALSE)</f>
        <v>81/217</v>
      </c>
      <c r="I797" s="18" t="str">
        <f>VLOOKUP(M797,Revistas!$B$2:$H$63996,6,FALSE)</f>
        <v>NO</v>
      </c>
      <c r="J797" s="18" t="s">
        <v>4420</v>
      </c>
      <c r="K797" s="18" t="s">
        <v>4421</v>
      </c>
      <c r="L797" s="18">
        <v>0</v>
      </c>
      <c r="M797" s="18" t="s">
        <v>4422</v>
      </c>
      <c r="N797" s="28">
        <v>42522</v>
      </c>
      <c r="O797" s="18">
        <v>2017</v>
      </c>
      <c r="P797" s="18">
        <v>39</v>
      </c>
      <c r="Q797" s="18">
        <v>6</v>
      </c>
      <c r="R797" s="18"/>
      <c r="S797" s="18" t="s">
        <v>4423</v>
      </c>
      <c r="T797" s="23">
        <v>28621236</v>
      </c>
    </row>
    <row r="798" spans="1:48" x14ac:dyDescent="0.25">
      <c r="A798" s="17" t="s">
        <v>4558</v>
      </c>
      <c r="B798" s="17" t="s">
        <v>4559</v>
      </c>
      <c r="C798" s="17" t="s">
        <v>2764</v>
      </c>
      <c r="D798" s="18" t="s">
        <v>26</v>
      </c>
      <c r="E798" s="18">
        <f>VLOOKUP(M798,Revistas!$B$2:$H$63996,2,FALSE)</f>
        <v>13.204000000000001</v>
      </c>
      <c r="F798" s="18" t="str">
        <f>VLOOKUP(M798,Revistas!$B$2:$H$63996,3,FALSE)</f>
        <v>Q1</v>
      </c>
      <c r="G798" s="18" t="str">
        <f>VLOOKUP(M798,Revistas!$B$2:$H$63996,4,FALSE)</f>
        <v>CRITICAL CARE MEDICINE - SCIE;</v>
      </c>
      <c r="H798" s="18" t="str">
        <f>VLOOKUP(M798,Revistas!$B$2:$H$63996,5,FALSE)</f>
        <v>2 DE 33</v>
      </c>
      <c r="I798" s="18" t="str">
        <f>VLOOKUP(M798,Revistas!$B$2:$H$63996,6,FALSE)</f>
        <v>SI</v>
      </c>
      <c r="J798" s="18" t="s">
        <v>4560</v>
      </c>
      <c r="K798" s="18"/>
      <c r="L798" s="18">
        <v>0</v>
      </c>
      <c r="M798" s="18" t="s">
        <v>2766</v>
      </c>
      <c r="N798" s="18"/>
      <c r="O798" s="18">
        <v>2017</v>
      </c>
      <c r="P798" s="18">
        <v>195</v>
      </c>
      <c r="Q798" s="18"/>
      <c r="R798" s="18"/>
      <c r="S798" s="18"/>
    </row>
    <row r="799" spans="1:48" x14ac:dyDescent="0.25">
      <c r="A799" s="17" t="s">
        <v>3486</v>
      </c>
      <c r="B799" s="17" t="s">
        <v>3487</v>
      </c>
      <c r="C799" s="17" t="s">
        <v>3488</v>
      </c>
      <c r="D799" s="18" t="s">
        <v>10</v>
      </c>
      <c r="E799" s="18">
        <f>VLOOKUP(M799,Revistas!$B$2:$H$63996,2,FALSE)</f>
        <v>2.9790000000000001</v>
      </c>
      <c r="F799" s="18" t="str">
        <f>VLOOKUP(M799,Revistas!$B$2:$H$63996,3,FALSE)</f>
        <v>Q2</v>
      </c>
      <c r="G799" s="18" t="str">
        <f>VLOOKUP(M799,Revistas!$B$2:$H$63996,4,FALSE)</f>
        <v>RESPIRATORY SYSTEM</v>
      </c>
      <c r="H799" s="18" t="str">
        <f>VLOOKUP(M799,Revistas!$B$2:$H$63996,5,FALSE)</f>
        <v>21/59</v>
      </c>
      <c r="I799" s="18" t="str">
        <f>VLOOKUP(M799,Revistas!$B$2:$H$63996,6,FALSE)</f>
        <v>NO</v>
      </c>
      <c r="J799" s="18" t="s">
        <v>3489</v>
      </c>
      <c r="K799" s="18" t="s">
        <v>3490</v>
      </c>
      <c r="L799" s="18">
        <v>1</v>
      </c>
      <c r="M799" s="18" t="s">
        <v>3491</v>
      </c>
      <c r="N799" s="18" t="s">
        <v>199</v>
      </c>
      <c r="O799" s="18">
        <v>2017</v>
      </c>
      <c r="P799" s="18">
        <v>53</v>
      </c>
      <c r="Q799" s="18">
        <v>8</v>
      </c>
      <c r="R799" s="18">
        <v>443</v>
      </c>
      <c r="S799" s="18">
        <v>449</v>
      </c>
      <c r="T799" s="23">
        <v>28495077</v>
      </c>
    </row>
    <row r="800" spans="1:48" x14ac:dyDescent="0.25">
      <c r="A800" s="17" t="s">
        <v>3221</v>
      </c>
      <c r="B800" s="17" t="s">
        <v>3222</v>
      </c>
      <c r="C800" s="17" t="s">
        <v>217</v>
      </c>
      <c r="D800" s="18" t="s">
        <v>10</v>
      </c>
      <c r="E800" s="18">
        <f>VLOOKUP(M800,Revistas!$B$2:$H$63996,2,FALSE)</f>
        <v>2.806</v>
      </c>
      <c r="F800" s="18" t="str">
        <f>VLOOKUP(M800,Revistas!$B$2:$H$63996,3,FALSE)</f>
        <v>Q1</v>
      </c>
      <c r="G800" s="18" t="str">
        <f>VLOOKUP(M800,Revistas!$B$2:$H$63996,4,FALSE)</f>
        <v>MULTIDISCIPLINARY SCIENCES</v>
      </c>
      <c r="H800" s="18" t="str">
        <f>VLOOKUP(M800,Revistas!$B$2:$H$63996,5,FALSE)</f>
        <v>15/64</v>
      </c>
      <c r="I800" s="18" t="str">
        <f>VLOOKUP(M800,Revistas!$B$2:$H$63996,6,FALSE)</f>
        <v>NO</v>
      </c>
      <c r="J800" s="18" t="s">
        <v>3223</v>
      </c>
      <c r="K800" s="18" t="s">
        <v>3224</v>
      </c>
      <c r="L800" s="18">
        <v>1</v>
      </c>
      <c r="M800" s="18" t="s">
        <v>220</v>
      </c>
      <c r="N800" s="28">
        <v>44621</v>
      </c>
      <c r="O800" s="18">
        <v>2017</v>
      </c>
      <c r="P800" s="18">
        <v>12</v>
      </c>
      <c r="Q800" s="18">
        <v>3</v>
      </c>
      <c r="R800" s="18"/>
      <c r="S800" s="18" t="s">
        <v>3225</v>
      </c>
      <c r="T800" s="23">
        <v>28328980</v>
      </c>
    </row>
    <row r="801" spans="1:20" x14ac:dyDescent="0.25">
      <c r="A801" s="17" t="s">
        <v>3622</v>
      </c>
      <c r="B801" s="17" t="s">
        <v>3623</v>
      </c>
      <c r="C801" s="17" t="s">
        <v>3624</v>
      </c>
      <c r="D801" s="18" t="s">
        <v>10</v>
      </c>
      <c r="E801" s="18">
        <f>VLOOKUP(M801,Revistas!$B$2:$H$63996,2,FALSE)</f>
        <v>3.0939999999999999</v>
      </c>
      <c r="F801" s="18" t="str">
        <f>VLOOKUP(M801,Revistas!$B$2:$H$63996,3,FALSE)</f>
        <v>Q2</v>
      </c>
      <c r="G801" s="18" t="str">
        <f>VLOOKUP(M801,Revistas!$B$2:$H$63996,4,FALSE)</f>
        <v>IMMUNOLOGY</v>
      </c>
      <c r="H801" s="18" t="str">
        <f>VLOOKUP(M801,Revistas!$B$2:$H$63996,5,FALSE)</f>
        <v>74/150</v>
      </c>
      <c r="I801" s="18" t="str">
        <f>VLOOKUP(M801,Revistas!$B$2:$H$63996,6,FALSE)</f>
        <v>NO</v>
      </c>
      <c r="J801" s="18" t="s">
        <v>3625</v>
      </c>
      <c r="K801" s="18" t="s">
        <v>3626</v>
      </c>
      <c r="L801" s="18">
        <v>0</v>
      </c>
      <c r="M801" s="18" t="s">
        <v>3627</v>
      </c>
      <c r="N801" s="18"/>
      <c r="O801" s="18">
        <v>2017</v>
      </c>
      <c r="P801" s="18">
        <v>27</v>
      </c>
      <c r="Q801" s="18">
        <v>4</v>
      </c>
      <c r="R801" s="18">
        <v>238</v>
      </c>
      <c r="S801" s="18">
        <v>245</v>
      </c>
    </row>
    <row r="802" spans="1:20" x14ac:dyDescent="0.25">
      <c r="A802" s="17" t="s">
        <v>746</v>
      </c>
      <c r="B802" s="17" t="s">
        <v>747</v>
      </c>
      <c r="C802" s="17" t="s">
        <v>748</v>
      </c>
      <c r="D802" s="18" t="s">
        <v>10</v>
      </c>
      <c r="E802" s="18">
        <f>VLOOKUP(M802,Revistas!$B$2:$H$63996,2,FALSE)</f>
        <v>2.7570000000000001</v>
      </c>
      <c r="F802" s="18" t="str">
        <f>VLOOKUP(M802,Revistas!$B$2:$H$63996,3,FALSE)</f>
        <v>Q2</v>
      </c>
      <c r="G802" s="18" t="str">
        <f>VLOOKUP(M802,Revistas!$B$2:$H$63996,4,FALSE)</f>
        <v>CARDIAC &amp; CARDIOVASCULAR SYSTEM</v>
      </c>
      <c r="H802" s="18" t="str">
        <f>VLOOKUP(M802,Revistas!$B$2:$H$63996,5,FALSE)</f>
        <v>56/126</v>
      </c>
      <c r="I802" s="18" t="str">
        <f>VLOOKUP(M802,Revistas!$B$2:$H$63996,6,FALSE)</f>
        <v>NO</v>
      </c>
      <c r="J802" s="18" t="s">
        <v>749</v>
      </c>
      <c r="K802" s="18" t="s">
        <v>750</v>
      </c>
      <c r="L802" s="18">
        <v>1</v>
      </c>
      <c r="M802" s="18" t="s">
        <v>751</v>
      </c>
      <c r="N802" s="18" t="s">
        <v>226</v>
      </c>
      <c r="O802" s="18">
        <v>2017</v>
      </c>
      <c r="P802" s="18">
        <v>40</v>
      </c>
      <c r="Q802" s="18">
        <v>6</v>
      </c>
      <c r="R802" s="18">
        <v>390</v>
      </c>
      <c r="S802" s="18">
        <v>398</v>
      </c>
    </row>
    <row r="803" spans="1:20" x14ac:dyDescent="0.25">
      <c r="A803" s="17" t="s">
        <v>3676</v>
      </c>
      <c r="B803" s="17" t="s">
        <v>3677</v>
      </c>
      <c r="C803" s="17" t="s">
        <v>3678</v>
      </c>
      <c r="D803" s="18" t="s">
        <v>10</v>
      </c>
      <c r="E803" s="18">
        <f>VLOOKUP(M803,Revistas!$B$2:$H$63996,2,FALSE)</f>
        <v>4.9589999999999996</v>
      </c>
      <c r="F803" s="18" t="str">
        <f>VLOOKUP(M803,Revistas!$B$2:$H$63996,3,FALSE)</f>
        <v>Q1</v>
      </c>
      <c r="G803" s="18" t="str">
        <f>VLOOKUP(M803,Revistas!$B$2:$H$63996,4,FALSE)</f>
        <v>OBSTETRICS &amp; GYNECOLOGY - SCIE</v>
      </c>
      <c r="H803" s="18" t="str">
        <f>VLOOKUP(M803,Revistas!$B$2:$H$63996,5,FALSE)</f>
        <v>6 DE 80</v>
      </c>
      <c r="I803" s="18" t="str">
        <f>VLOOKUP(M803,Revistas!$B$2:$H$63996,6,FALSE)</f>
        <v>SI</v>
      </c>
      <c r="J803" s="18" t="s">
        <v>3679</v>
      </c>
      <c r="K803" s="18" t="s">
        <v>3680</v>
      </c>
      <c r="L803" s="18">
        <v>0</v>
      </c>
      <c r="M803" s="18" t="s">
        <v>3681</v>
      </c>
      <c r="N803" s="18" t="s">
        <v>129</v>
      </c>
      <c r="O803" s="18">
        <v>2017</v>
      </c>
      <c r="P803" s="18">
        <v>147</v>
      </c>
      <c r="Q803" s="18">
        <v>1</v>
      </c>
      <c r="R803" s="18">
        <v>92</v>
      </c>
      <c r="S803" s="18">
        <v>97</v>
      </c>
      <c r="T803" s="23">
        <v>28797698</v>
      </c>
    </row>
    <row r="804" spans="1:20" x14ac:dyDescent="0.25">
      <c r="A804" s="17" t="s">
        <v>4795</v>
      </c>
      <c r="B804" s="17" t="s">
        <v>4796</v>
      </c>
      <c r="C804" s="17" t="s">
        <v>3923</v>
      </c>
      <c r="D804" s="18" t="s">
        <v>26</v>
      </c>
      <c r="E804" s="18">
        <f>VLOOKUP(M804,Revistas!$B$2:$H$63996,2,FALSE)</f>
        <v>2.8479999999999999</v>
      </c>
      <c r="F804" s="18" t="str">
        <f>VLOOKUP(M804,Revistas!$B$2:$H$63996,3,FALSE)</f>
        <v>Q2</v>
      </c>
      <c r="G804" s="18" t="str">
        <f>VLOOKUP(M804,Revistas!$B$2:$H$63996,4,FALSE)</f>
        <v>PATHOLOGY - SCIE</v>
      </c>
      <c r="H804" s="18" t="str">
        <f>VLOOKUP(M804,Revistas!$B$2:$H$63996,5,FALSE)</f>
        <v>20/79</v>
      </c>
      <c r="I804" s="18" t="str">
        <f>VLOOKUP(M804,Revistas!$B$2:$H$63996,6,FALSE)</f>
        <v>NO</v>
      </c>
      <c r="J804" s="18" t="s">
        <v>4797</v>
      </c>
      <c r="K804" s="18"/>
      <c r="L804" s="18">
        <v>0</v>
      </c>
      <c r="M804" s="18" t="s">
        <v>3925</v>
      </c>
      <c r="N804" s="18" t="s">
        <v>154</v>
      </c>
      <c r="O804" s="18">
        <v>2017</v>
      </c>
      <c r="P804" s="18">
        <v>471</v>
      </c>
      <c r="Q804" s="18"/>
      <c r="R804" s="18" t="s">
        <v>4798</v>
      </c>
      <c r="S804" s="18" t="s">
        <v>4798</v>
      </c>
    </row>
    <row r="805" spans="1:20" x14ac:dyDescent="0.25">
      <c r="A805" s="17" t="s">
        <v>4885</v>
      </c>
      <c r="B805" s="17" t="s">
        <v>4886</v>
      </c>
      <c r="C805" s="17" t="s">
        <v>4887</v>
      </c>
      <c r="D805" s="18" t="s">
        <v>10</v>
      </c>
      <c r="E805" s="18">
        <f>VLOOKUP(M805,Revistas!$B$2:$H$63996,2,FALSE)</f>
        <v>12.124000000000001</v>
      </c>
      <c r="F805" s="18" t="str">
        <f>VLOOKUP(M805,Revistas!$B$2:$H$63996,3,FALSE)</f>
        <v>Q1</v>
      </c>
      <c r="G805" s="18" t="str">
        <f>VLOOKUP(M805,Revistas!$B$2:$H$63996,4,FALSE)</f>
        <v>MULTIDISCIPLINARY SCIENCES - SCIE</v>
      </c>
      <c r="H805" s="18" t="str">
        <f>VLOOKUP(M805,Revistas!$B$2:$H$63996,5,FALSE)</f>
        <v>3 DE 64</v>
      </c>
      <c r="I805" s="18" t="str">
        <f>VLOOKUP(M805,Revistas!$B$2:$H$63996,6,FALSE)</f>
        <v>SI</v>
      </c>
      <c r="J805" s="18" t="s">
        <v>4888</v>
      </c>
      <c r="K805" s="18" t="s">
        <v>4889</v>
      </c>
      <c r="L805" s="18">
        <v>0</v>
      </c>
      <c r="M805" s="18" t="s">
        <v>4890</v>
      </c>
      <c r="N805" s="18" t="s">
        <v>1953</v>
      </c>
      <c r="O805" s="18">
        <v>2017</v>
      </c>
      <c r="P805" s="18">
        <v>8</v>
      </c>
      <c r="Q805" s="18"/>
      <c r="R805" s="18"/>
      <c r="S805" s="18">
        <v>2275</v>
      </c>
      <c r="T805" s="23">
        <v>29273751</v>
      </c>
    </row>
    <row r="806" spans="1:20" x14ac:dyDescent="0.25">
      <c r="A806" s="17" t="s">
        <v>3036</v>
      </c>
      <c r="B806" s="17" t="s">
        <v>3037</v>
      </c>
      <c r="C806" s="17" t="s">
        <v>3038</v>
      </c>
      <c r="D806" s="18" t="s">
        <v>10</v>
      </c>
      <c r="E806" s="18">
        <f>VLOOKUP(M806,Revistas!$B$2:$H$63996,2,FALSE)</f>
        <v>5.0629999999999997</v>
      </c>
      <c r="F806" s="18" t="str">
        <f>VLOOKUP(M806,Revistas!$B$2:$H$63996,3,FALSE)</f>
        <v>Q1</v>
      </c>
      <c r="G806" s="18" t="str">
        <f>VLOOKUP(M806,Revistas!$B$2:$H$63996,4,FALSE)</f>
        <v>MEDICINE, RESEARCH &amp; EXPERIMENTAL - SCIE;</v>
      </c>
      <c r="H806" s="18" t="str">
        <f>VLOOKUP(M806,Revistas!$B$2:$H$63996,5,FALSE)</f>
        <v>13/128</v>
      </c>
      <c r="I806" s="18" t="str">
        <f>VLOOKUP(M806,Revistas!$B$2:$H$63996,6,FALSE)</f>
        <v>NO</v>
      </c>
      <c r="J806" s="18" t="s">
        <v>3039</v>
      </c>
      <c r="K806" s="18" t="s">
        <v>3040</v>
      </c>
      <c r="L806" s="18">
        <v>0</v>
      </c>
      <c r="M806" s="18" t="s">
        <v>3041</v>
      </c>
      <c r="N806" s="18" t="s">
        <v>29</v>
      </c>
      <c r="O806" s="18">
        <v>2017</v>
      </c>
      <c r="P806" s="18">
        <v>49</v>
      </c>
      <c r="Q806" s="18"/>
      <c r="R806" s="18"/>
      <c r="S806" s="18" t="s">
        <v>3042</v>
      </c>
      <c r="T806" s="23">
        <v>28684863</v>
      </c>
    </row>
    <row r="807" spans="1:20" x14ac:dyDescent="0.25">
      <c r="A807" s="17" t="s">
        <v>3153</v>
      </c>
      <c r="B807" s="17" t="s">
        <v>3154</v>
      </c>
      <c r="C807" s="17" t="s">
        <v>3155</v>
      </c>
      <c r="D807" s="18" t="s">
        <v>10</v>
      </c>
      <c r="E807" s="18">
        <f>VLOOKUP(M807,Revistas!$B$2:$H$63996,2,FALSE)</f>
        <v>4.4989999999999997</v>
      </c>
      <c r="F807" s="18" t="str">
        <f>VLOOKUP(M807,Revistas!$B$2:$H$63996,3,FALSE)</f>
        <v>Q1</v>
      </c>
      <c r="G807" s="18" t="str">
        <f>VLOOKUP(M807,Revistas!$B$2:$H$63996,4,FALSE)</f>
        <v>MEDICINE, RESEARCH &amp; EXPERIMENTAL - SCIE;</v>
      </c>
      <c r="H807" s="18" t="str">
        <f>VLOOKUP(M807,Revistas!$B$2:$H$63996,5,FALSE)</f>
        <v>20/128</v>
      </c>
      <c r="I807" s="18" t="str">
        <f>VLOOKUP(M807,Revistas!$B$2:$H$63996,6,FALSE)</f>
        <v>NO</v>
      </c>
      <c r="J807" s="18" t="s">
        <v>3156</v>
      </c>
      <c r="K807" s="18" t="s">
        <v>3157</v>
      </c>
      <c r="L807" s="18">
        <v>2</v>
      </c>
      <c r="M807" s="18" t="s">
        <v>3158</v>
      </c>
      <c r="N807" s="18" t="s">
        <v>344</v>
      </c>
      <c r="O807" s="18">
        <v>2017</v>
      </c>
      <c r="P807" s="18">
        <v>21</v>
      </c>
      <c r="Q807" s="18">
        <v>1</v>
      </c>
      <c r="R807" s="18">
        <v>154</v>
      </c>
      <c r="S807" s="18">
        <v>164</v>
      </c>
      <c r="T807" s="23">
        <v>27599751</v>
      </c>
    </row>
    <row r="808" spans="1:20" x14ac:dyDescent="0.25">
      <c r="A808" s="17" t="s">
        <v>2913</v>
      </c>
      <c r="B808" s="17" t="s">
        <v>2914</v>
      </c>
      <c r="C808" s="17" t="s">
        <v>2915</v>
      </c>
      <c r="D808" s="18" t="s">
        <v>10</v>
      </c>
      <c r="E808" s="18" t="str">
        <f>VLOOKUP(M808,Revistas!$B$2:$H$63996,2,FALSE)</f>
        <v>NO TIENE</v>
      </c>
      <c r="F808" s="18" t="str">
        <f>VLOOKUP(M808,Revistas!$B$2:$H$63996,3,FALSE)</f>
        <v>NO TIENE</v>
      </c>
      <c r="G808" s="18" t="str">
        <f>VLOOKUP(M808,Revistas!$B$2:$H$63996,4,FALSE)</f>
        <v>NO TIENE</v>
      </c>
      <c r="H808" s="18" t="str">
        <f>VLOOKUP(M808,Revistas!$B$2:$H$63996,5,FALSE)</f>
        <v>NO TIENE</v>
      </c>
      <c r="I808" s="18" t="str">
        <f>VLOOKUP(M808,Revistas!$B$2:$H$63996,6,FALSE)</f>
        <v>NO</v>
      </c>
      <c r="J808" s="18" t="s">
        <v>2916</v>
      </c>
      <c r="K808" s="18" t="s">
        <v>2917</v>
      </c>
      <c r="L808" s="18">
        <v>0</v>
      </c>
      <c r="M808" s="18" t="s">
        <v>2918</v>
      </c>
      <c r="N808" s="18"/>
      <c r="O808" s="18">
        <v>2017</v>
      </c>
      <c r="P808" s="18">
        <v>21</v>
      </c>
      <c r="Q808" s="18"/>
      <c r="R808" s="18">
        <v>49</v>
      </c>
      <c r="S808" s="18">
        <v>51</v>
      </c>
      <c r="T808" s="23">
        <v>28393935</v>
      </c>
    </row>
    <row r="809" spans="1:20" x14ac:dyDescent="0.25">
      <c r="A809" s="17" t="s">
        <v>2550</v>
      </c>
      <c r="B809" s="17" t="s">
        <v>2551</v>
      </c>
      <c r="C809" s="17" t="s">
        <v>217</v>
      </c>
      <c r="D809" s="18" t="s">
        <v>10</v>
      </c>
      <c r="E809" s="18">
        <f>VLOOKUP(M809,Revistas!$B$2:$H$63996,2,FALSE)</f>
        <v>2.806</v>
      </c>
      <c r="F809" s="18" t="str">
        <f>VLOOKUP(M809,Revistas!$B$2:$H$63996,3,FALSE)</f>
        <v>Q1</v>
      </c>
      <c r="G809" s="18" t="str">
        <f>VLOOKUP(M809,Revistas!$B$2:$H$63996,4,FALSE)</f>
        <v>MULTIDISCIPLINARY SCIENCES</v>
      </c>
      <c r="H809" s="18" t="str">
        <f>VLOOKUP(M809,Revistas!$B$2:$H$63996,5,FALSE)</f>
        <v>15/64</v>
      </c>
      <c r="I809" s="18" t="str">
        <f>VLOOKUP(M809,Revistas!$B$2:$H$63996,6,FALSE)</f>
        <v>NO</v>
      </c>
      <c r="J809" s="18" t="s">
        <v>2552</v>
      </c>
      <c r="K809" s="18" t="s">
        <v>2553</v>
      </c>
      <c r="L809" s="18">
        <v>0</v>
      </c>
      <c r="M809" s="18" t="s">
        <v>220</v>
      </c>
      <c r="N809" s="18" t="s">
        <v>185</v>
      </c>
      <c r="O809" s="18">
        <v>2017</v>
      </c>
      <c r="P809" s="18">
        <v>12</v>
      </c>
      <c r="Q809" s="18">
        <v>8</v>
      </c>
      <c r="R809" s="18"/>
      <c r="S809" s="18" t="s">
        <v>2554</v>
      </c>
    </row>
    <row r="810" spans="1:20" x14ac:dyDescent="0.25">
      <c r="A810" s="17" t="s">
        <v>4388</v>
      </c>
      <c r="B810" s="17" t="s">
        <v>4389</v>
      </c>
      <c r="C810" s="17" t="s">
        <v>3847</v>
      </c>
      <c r="D810" s="18" t="s">
        <v>26</v>
      </c>
      <c r="E810" s="18">
        <f>VLOOKUP(M810,Revistas!$B$2:$H$63996,2,FALSE)</f>
        <v>11.855</v>
      </c>
      <c r="F810" s="18" t="str">
        <f>VLOOKUP(M810,Revistas!$B$2:$H$63996,3,FALSE)</f>
        <v>Q1</v>
      </c>
      <c r="G810" s="18" t="str">
        <f>VLOOKUP(M810,Revistas!$B$2:$H$63996,4,FALSE)</f>
        <v>ONCOLOGY</v>
      </c>
      <c r="H810" s="18" t="str">
        <f>VLOOKUP(M810,Revistas!$B$2:$H$63996,5,FALSE)</f>
        <v>10/217</v>
      </c>
      <c r="I810" s="18" t="str">
        <f>VLOOKUP(M810,Revistas!$B$2:$H$63996,6,FALSE)</f>
        <v>SI</v>
      </c>
      <c r="J810" s="18" t="s">
        <v>4390</v>
      </c>
      <c r="K810" s="18"/>
      <c r="L810" s="18">
        <v>0</v>
      </c>
      <c r="M810" s="18" t="s">
        <v>3849</v>
      </c>
      <c r="N810" s="18" t="s">
        <v>154</v>
      </c>
      <c r="O810" s="18">
        <v>2017</v>
      </c>
      <c r="P810" s="18">
        <v>28</v>
      </c>
      <c r="Q810" s="18"/>
      <c r="R810" s="18"/>
      <c r="S810" s="18"/>
    </row>
    <row r="811" spans="1:20" x14ac:dyDescent="0.25">
      <c r="A811" s="17" t="s">
        <v>4677</v>
      </c>
      <c r="B811" s="17" t="s">
        <v>4678</v>
      </c>
      <c r="C811" s="17" t="s">
        <v>3847</v>
      </c>
      <c r="D811" s="18" t="s">
        <v>26</v>
      </c>
      <c r="E811" s="18">
        <f>VLOOKUP(M811,Revistas!$B$2:$H$63996,2,FALSE)</f>
        <v>11.855</v>
      </c>
      <c r="F811" s="18" t="str">
        <f>VLOOKUP(M811,Revistas!$B$2:$H$63996,3,FALSE)</f>
        <v>Q1</v>
      </c>
      <c r="G811" s="18" t="str">
        <f>VLOOKUP(M811,Revistas!$B$2:$H$63996,4,FALSE)</f>
        <v>ONCOLOGY</v>
      </c>
      <c r="H811" s="18" t="str">
        <f>VLOOKUP(M811,Revistas!$B$2:$H$63996,5,FALSE)</f>
        <v>10/217</v>
      </c>
      <c r="I811" s="18" t="str">
        <f>VLOOKUP(M811,Revistas!$B$2:$H$63996,6,FALSE)</f>
        <v>SI</v>
      </c>
      <c r="J811" s="18" t="s">
        <v>4679</v>
      </c>
      <c r="K811" s="18"/>
      <c r="L811" s="18">
        <v>0</v>
      </c>
      <c r="M811" s="18" t="s">
        <v>3849</v>
      </c>
      <c r="N811" s="18" t="s">
        <v>154</v>
      </c>
      <c r="O811" s="18">
        <v>2017</v>
      </c>
      <c r="P811" s="18">
        <v>28</v>
      </c>
      <c r="Q811" s="18"/>
      <c r="R811" s="18"/>
      <c r="S811" s="18"/>
    </row>
    <row r="812" spans="1:20" x14ac:dyDescent="0.25">
      <c r="A812" s="17" t="s">
        <v>1374</v>
      </c>
      <c r="B812" s="17" t="s">
        <v>1375</v>
      </c>
      <c r="C812" s="17" t="s">
        <v>1376</v>
      </c>
      <c r="D812" s="18" t="s">
        <v>10</v>
      </c>
      <c r="E812" s="18">
        <f>VLOOKUP(M812,Revistas!$B$2:$H$63996,2,FALSE)</f>
        <v>8.2159999999999993</v>
      </c>
      <c r="F812" s="18" t="str">
        <f>VLOOKUP(M812,Revistas!$B$2:$H$63996,3,FALSE)</f>
        <v>Q1</v>
      </c>
      <c r="G812" s="18" t="str">
        <f>VLOOKUP(M812,Revistas!$B$2:$H$63996,4,FALSE)</f>
        <v>IMMUNOLOGY - SCIE;</v>
      </c>
      <c r="H812" s="18" t="str">
        <f>VLOOKUP(M812,Revistas!$B$2:$H$63996,5,FALSE)</f>
        <v>15/150</v>
      </c>
      <c r="I812" s="18" t="str">
        <f>VLOOKUP(M812,Revistas!$B$2:$H$63996,6,FALSE)</f>
        <v>SI</v>
      </c>
      <c r="J812" s="18" t="s">
        <v>1377</v>
      </c>
      <c r="K812" s="18" t="s">
        <v>1378</v>
      </c>
      <c r="L812" s="18">
        <v>0</v>
      </c>
      <c r="M812" s="18" t="s">
        <v>1379</v>
      </c>
      <c r="N812" s="18" t="s">
        <v>1380</v>
      </c>
      <c r="O812" s="18">
        <v>2017</v>
      </c>
      <c r="P812" s="18">
        <v>65</v>
      </c>
      <c r="Q812" s="18">
        <v>12</v>
      </c>
      <c r="R812" s="18">
        <v>2112</v>
      </c>
      <c r="S812" s="18">
        <v>2118</v>
      </c>
      <c r="T812" s="23">
        <v>29020293</v>
      </c>
    </row>
    <row r="813" spans="1:20" x14ac:dyDescent="0.25">
      <c r="A813" s="17" t="s">
        <v>2419</v>
      </c>
      <c r="B813" s="17" t="s">
        <v>2420</v>
      </c>
      <c r="C813" s="17" t="s">
        <v>195</v>
      </c>
      <c r="D813" s="18" t="s">
        <v>571</v>
      </c>
      <c r="E813" s="18">
        <f>VLOOKUP(M813,Revistas!$B$2:$H$63996,2,FALSE)</f>
        <v>1.1399999999999999</v>
      </c>
      <c r="F813" s="18" t="str">
        <f>VLOOKUP(M813,Revistas!$B$2:$H$63996,3,FALSE)</f>
        <v>Q3</v>
      </c>
      <c r="G813" s="18" t="str">
        <f>VLOOKUP(M813,Revistas!$B$2:$H$63996,4,FALSE)</f>
        <v>PEDIATRICS - SCIE</v>
      </c>
      <c r="H813" s="18" t="str">
        <f>VLOOKUP(M813,Revistas!$B$2:$H$63996,5,FALSE)</f>
        <v>88/121/</v>
      </c>
      <c r="I813" s="18" t="str">
        <f>VLOOKUP(M813,Revistas!$B$2:$H$63996,6,FALSE)</f>
        <v>NO</v>
      </c>
      <c r="J813" s="18" t="s">
        <v>2421</v>
      </c>
      <c r="K813" s="18" t="s">
        <v>2422</v>
      </c>
      <c r="L813" s="18">
        <v>0</v>
      </c>
      <c r="M813" s="18" t="s">
        <v>198</v>
      </c>
      <c r="N813" s="18" t="s">
        <v>129</v>
      </c>
      <c r="O813" s="18">
        <v>2017</v>
      </c>
      <c r="P813" s="18">
        <v>87</v>
      </c>
      <c r="Q813" s="18">
        <v>4</v>
      </c>
      <c r="R813" s="18">
        <v>240</v>
      </c>
      <c r="S813" s="18">
        <v>241</v>
      </c>
      <c r="T813" s="23">
        <v>27899237</v>
      </c>
    </row>
    <row r="814" spans="1:20" x14ac:dyDescent="0.25">
      <c r="A814" s="17" t="s">
        <v>3798</v>
      </c>
      <c r="B814" s="17" t="s">
        <v>3799</v>
      </c>
      <c r="C814" s="17" t="s">
        <v>1219</v>
      </c>
      <c r="D814" s="18" t="s">
        <v>10</v>
      </c>
      <c r="E814" s="18">
        <f>VLOOKUP(M814,Revistas!$B$2:$H$63996,2,FALSE)</f>
        <v>1.607</v>
      </c>
      <c r="F814" s="18" t="str">
        <f>VLOOKUP(M814,Revistas!$B$2:$H$63996,3,FALSE)</f>
        <v>Q4</v>
      </c>
      <c r="G814" s="18" t="str">
        <f>VLOOKUP(M814,Revistas!$B$2:$H$63996,4,FALSE)</f>
        <v>HEMATOLOGY - SCIE</v>
      </c>
      <c r="H814" s="18" t="str">
        <f>VLOOKUP(M814,Revistas!$B$2:$H$63996,5,FALSE)</f>
        <v>54/70</v>
      </c>
      <c r="I814" s="18" t="str">
        <f>VLOOKUP(M814,Revistas!$B$2:$H$63996,6,FALSE)</f>
        <v>NO</v>
      </c>
      <c r="J814" s="18" t="s">
        <v>3800</v>
      </c>
      <c r="K814" s="18" t="s">
        <v>3801</v>
      </c>
      <c r="L814" s="18">
        <v>2</v>
      </c>
      <c r="M814" s="18" t="s">
        <v>1222</v>
      </c>
      <c r="N814" s="18"/>
      <c r="O814" s="18">
        <v>2017</v>
      </c>
      <c r="P814" s="18">
        <v>15</v>
      </c>
      <c r="Q814" s="18">
        <v>5</v>
      </c>
      <c r="R814" s="18">
        <v>438</v>
      </c>
      <c r="S814" s="18">
        <v>446</v>
      </c>
      <c r="T814" s="23">
        <v>28151394</v>
      </c>
    </row>
    <row r="815" spans="1:20" x14ac:dyDescent="0.25">
      <c r="A815" s="17" t="s">
        <v>3581</v>
      </c>
      <c r="B815" s="17" t="s">
        <v>3582</v>
      </c>
      <c r="C815" s="17" t="s">
        <v>3583</v>
      </c>
      <c r="D815" s="18" t="s">
        <v>210</v>
      </c>
      <c r="E815" s="18">
        <f>VLOOKUP(M815,Revistas!$B$2:$H$63996,2,FALSE)</f>
        <v>3.27</v>
      </c>
      <c r="F815" s="18" t="str">
        <f>VLOOKUP(M815,Revistas!$B$2:$H$63996,3,FALSE)</f>
        <v>Q2</v>
      </c>
      <c r="G815" s="18" t="str">
        <f>VLOOKUP(M815,Revistas!$B$2:$H$63996,4,FALSE)</f>
        <v>IMMUNOLOGY - SCIE</v>
      </c>
      <c r="H815" s="18" t="str">
        <f>VLOOKUP(M815,Revistas!$B$2:$H$63996,5,FALSE)</f>
        <v>63/150</v>
      </c>
      <c r="I815" s="18" t="str">
        <f>VLOOKUP(M815,Revistas!$B$2:$H$63996,6,FALSE)</f>
        <v>NO</v>
      </c>
      <c r="J815" s="18" t="s">
        <v>3584</v>
      </c>
      <c r="K815" s="18" t="s">
        <v>3585</v>
      </c>
      <c r="L815" s="18">
        <v>1</v>
      </c>
      <c r="M815" s="18" t="s">
        <v>3586</v>
      </c>
      <c r="N815" s="18" t="s">
        <v>300</v>
      </c>
      <c r="O815" s="18">
        <v>2017</v>
      </c>
      <c r="P815" s="18">
        <v>13</v>
      </c>
      <c r="Q815" s="18">
        <v>3</v>
      </c>
      <c r="R815" s="18">
        <v>271</v>
      </c>
      <c r="S815" s="18">
        <v>281</v>
      </c>
      <c r="T815" s="23">
        <v>27653257</v>
      </c>
    </row>
    <row r="816" spans="1:20" x14ac:dyDescent="0.25">
      <c r="A816" s="17" t="s">
        <v>3648</v>
      </c>
      <c r="B816" s="17" t="s">
        <v>3649</v>
      </c>
      <c r="C816" s="17" t="s">
        <v>3624</v>
      </c>
      <c r="D816" s="18" t="s">
        <v>571</v>
      </c>
      <c r="E816" s="18">
        <f>VLOOKUP(M816,Revistas!$B$2:$H$63996,2,FALSE)</f>
        <v>3.0939999999999999</v>
      </c>
      <c r="F816" s="18" t="str">
        <f>VLOOKUP(M816,Revistas!$B$2:$H$63996,3,FALSE)</f>
        <v>Q2</v>
      </c>
      <c r="G816" s="18" t="str">
        <f>VLOOKUP(M816,Revistas!$B$2:$H$63996,4,FALSE)</f>
        <v>IMMUNOLOGY</v>
      </c>
      <c r="H816" s="18" t="str">
        <f>VLOOKUP(M816,Revistas!$B$2:$H$63996,5,FALSE)</f>
        <v>74/150</v>
      </c>
      <c r="I816" s="18" t="str">
        <f>VLOOKUP(M816,Revistas!$B$2:$H$63996,6,FALSE)</f>
        <v>NO</v>
      </c>
      <c r="J816" s="18" t="s">
        <v>3650</v>
      </c>
      <c r="K816" s="18" t="s">
        <v>3651</v>
      </c>
      <c r="L816" s="18">
        <v>1</v>
      </c>
      <c r="M816" s="18" t="s">
        <v>3627</v>
      </c>
      <c r="N816" s="18"/>
      <c r="O816" s="18">
        <v>2017</v>
      </c>
      <c r="P816" s="18">
        <v>27</v>
      </c>
      <c r="Q816" s="18">
        <v>1</v>
      </c>
      <c r="R816" s="18">
        <v>69</v>
      </c>
      <c r="S816" s="18">
        <v>73</v>
      </c>
      <c r="T816" s="23">
        <v>28211351</v>
      </c>
    </row>
    <row r="817" spans="1:20" x14ac:dyDescent="0.25">
      <c r="A817" s="17" t="s">
        <v>3670</v>
      </c>
      <c r="B817" s="17" t="s">
        <v>3669</v>
      </c>
      <c r="C817" s="17" t="s">
        <v>3671</v>
      </c>
      <c r="D817" s="18" t="s">
        <v>210</v>
      </c>
      <c r="E817" s="18">
        <f>VLOOKUP(M817,Revistas!$B$2:$H$63996,2,FALSE)</f>
        <v>1.4390000000000001</v>
      </c>
      <c r="F817" s="18" t="str">
        <f>VLOOKUP(M817,Revistas!$B$2:$H$63996,3,FALSE)</f>
        <v>Q4</v>
      </c>
      <c r="G817" s="18" t="str">
        <f>VLOOKUP(M817,Revistas!$B$2:$H$63996,4,FALSE)</f>
        <v>IMMUNOLOGY - SCIE;</v>
      </c>
      <c r="H817" s="18" t="str">
        <f>VLOOKUP(M817,Revistas!$B$2:$H$63996,5,FALSE)</f>
        <v>132/150</v>
      </c>
      <c r="I817" s="18" t="str">
        <f>VLOOKUP(M817,Revistas!$B$2:$H$63996,6,FALSE)</f>
        <v>NO</v>
      </c>
      <c r="J817" s="18" t="s">
        <v>3675</v>
      </c>
      <c r="K817" s="18"/>
      <c r="L817" s="18" t="s">
        <v>586</v>
      </c>
      <c r="M817" s="18" t="s">
        <v>3580</v>
      </c>
      <c r="N817" s="18" t="s">
        <v>3674</v>
      </c>
      <c r="O817" s="18">
        <v>2017</v>
      </c>
      <c r="P817" s="18" t="s">
        <v>3672</v>
      </c>
      <c r="Q817" s="18"/>
      <c r="R817" s="18" t="s">
        <v>3673</v>
      </c>
      <c r="S817" s="18"/>
      <c r="T817" s="23">
        <v>29108767</v>
      </c>
    </row>
    <row r="818" spans="1:20" x14ac:dyDescent="0.25">
      <c r="A818" s="17" t="s">
        <v>2461</v>
      </c>
      <c r="B818" s="17" t="s">
        <v>2462</v>
      </c>
      <c r="C818" s="17" t="s">
        <v>1459</v>
      </c>
      <c r="D818" s="18" t="s">
        <v>10</v>
      </c>
      <c r="E818" s="18">
        <f>VLOOKUP(M818,Revistas!$B$2:$H$63996,2,FALSE)</f>
        <v>1.714</v>
      </c>
      <c r="F818" s="18" t="str">
        <f>VLOOKUP(M818,Revistas!$B$2:$H$63996,3,FALSE)</f>
        <v>Q3</v>
      </c>
      <c r="G818" s="18" t="str">
        <f>VLOOKUP(M818,Revistas!$B$2:$H$63996,4,FALSE)</f>
        <v>MICROBIOLOGY</v>
      </c>
      <c r="H818" s="18" t="str">
        <f>VLOOKUP(M818,Revistas!$B$2:$H$63996,5,FALSE)</f>
        <v>88/124</v>
      </c>
      <c r="I818" s="18" t="str">
        <f>VLOOKUP(M818,Revistas!$B$2:$H$63996,6,FALSE)</f>
        <v>NO</v>
      </c>
      <c r="J818" s="18" t="s">
        <v>2463</v>
      </c>
      <c r="K818" s="18" t="s">
        <v>2464</v>
      </c>
      <c r="L818" s="18">
        <v>1</v>
      </c>
      <c r="M818" s="18" t="s">
        <v>1462</v>
      </c>
      <c r="N818" s="18" t="s">
        <v>35</v>
      </c>
      <c r="O818" s="18">
        <v>2017</v>
      </c>
      <c r="P818" s="18">
        <v>35</v>
      </c>
      <c r="Q818" s="18">
        <v>4</v>
      </c>
      <c r="R818" s="18">
        <v>243</v>
      </c>
      <c r="S818" s="18">
        <v>245</v>
      </c>
    </row>
    <row r="819" spans="1:20" x14ac:dyDescent="0.25">
      <c r="A819" s="17" t="s">
        <v>2453</v>
      </c>
      <c r="B819" s="17" t="s">
        <v>2454</v>
      </c>
      <c r="C819" s="17" t="s">
        <v>1459</v>
      </c>
      <c r="D819" s="18" t="s">
        <v>274</v>
      </c>
      <c r="E819" s="18">
        <f>VLOOKUP(M819,Revistas!$B$2:$H$63996,2,FALSE)</f>
        <v>1.714</v>
      </c>
      <c r="F819" s="18" t="str">
        <f>VLOOKUP(M819,Revistas!$B$2:$H$63996,3,FALSE)</f>
        <v>Q3</v>
      </c>
      <c r="G819" s="18" t="str">
        <f>VLOOKUP(M819,Revistas!$B$2:$H$63996,4,FALSE)</f>
        <v>MICROBIOLOGY</v>
      </c>
      <c r="H819" s="18" t="str">
        <f>VLOOKUP(M819,Revistas!$B$2:$H$63996,5,FALSE)</f>
        <v>88/124</v>
      </c>
      <c r="I819" s="18" t="str">
        <f>VLOOKUP(M819,Revistas!$B$2:$H$63996,6,FALSE)</f>
        <v>NO</v>
      </c>
      <c r="J819" s="18" t="s">
        <v>2455</v>
      </c>
      <c r="K819" s="18" t="s">
        <v>2456</v>
      </c>
      <c r="L819" s="18">
        <v>0</v>
      </c>
      <c r="M819" s="18" t="s">
        <v>1462</v>
      </c>
      <c r="N819" s="18" t="s">
        <v>250</v>
      </c>
      <c r="O819" s="18">
        <v>2017</v>
      </c>
      <c r="P819" s="18">
        <v>35</v>
      </c>
      <c r="Q819" s="18">
        <v>5</v>
      </c>
      <c r="R819" s="18">
        <v>328</v>
      </c>
      <c r="S819" s="18">
        <v>329</v>
      </c>
    </row>
    <row r="820" spans="1:20" x14ac:dyDescent="0.25">
      <c r="A820" s="17" t="s">
        <v>1960</v>
      </c>
      <c r="B820" s="17" t="s">
        <v>1961</v>
      </c>
      <c r="C820" s="17" t="s">
        <v>469</v>
      </c>
      <c r="D820" s="18" t="s">
        <v>10</v>
      </c>
      <c r="E820" s="18">
        <f>VLOOKUP(M820,Revistas!$B$2:$H$63996,2,FALSE)</f>
        <v>6.3369999999999997</v>
      </c>
      <c r="F820" s="18" t="str">
        <f>VLOOKUP(M820,Revistas!$B$2:$H$63996,3,FALSE)</f>
        <v>Q1</v>
      </c>
      <c r="G820" s="18" t="str">
        <f>VLOOKUP(M820,Revistas!$B$2:$H$63996,4,FALSE)</f>
        <v>ENDOCRINOLOGY &amp; METABOLISM</v>
      </c>
      <c r="H820" s="18" t="str">
        <f>VLOOKUP(M820,Revistas!$B$2:$H$63996,5,FALSE)</f>
        <v>13/138</v>
      </c>
      <c r="I820" s="18" t="str">
        <f>VLOOKUP(M820,Revistas!$B$2:$H$63996,6,FALSE)</f>
        <v>SI</v>
      </c>
      <c r="J820" s="18" t="s">
        <v>1962</v>
      </c>
      <c r="K820" s="18" t="s">
        <v>1963</v>
      </c>
      <c r="L820" s="18">
        <v>0</v>
      </c>
      <c r="M820" s="18" t="s">
        <v>472</v>
      </c>
      <c r="N820" s="18" t="s">
        <v>1964</v>
      </c>
      <c r="O820" s="18">
        <v>2017</v>
      </c>
      <c r="P820" s="18"/>
      <c r="Q820" s="18"/>
      <c r="R820" s="18"/>
      <c r="S820" s="18"/>
    </row>
    <row r="821" spans="1:20" x14ac:dyDescent="0.25">
      <c r="A821" s="17" t="s">
        <v>2789</v>
      </c>
      <c r="B821" s="17" t="s">
        <v>2790</v>
      </c>
      <c r="C821" s="17" t="s">
        <v>2467</v>
      </c>
      <c r="D821" s="18" t="s">
        <v>10</v>
      </c>
      <c r="E821" s="18">
        <f>VLOOKUP(M821,Revistas!$B$2:$H$63996,2,FALSE)</f>
        <v>1.2310000000000001</v>
      </c>
      <c r="F821" s="18" t="str">
        <f>VLOOKUP(M821,Revistas!$B$2:$H$63996,3,FALSE)</f>
        <v>Q4</v>
      </c>
      <c r="G821" s="18" t="str">
        <f>VLOOKUP(M821,Revistas!$B$2:$H$63996,4,FALSE)</f>
        <v>CRITICAL CARE MEDICINE - SCIE</v>
      </c>
      <c r="H821" s="18" t="str">
        <f>VLOOKUP(M821,Revistas!$B$2:$H$63996,5,FALSE)</f>
        <v>31/33</v>
      </c>
      <c r="I821" s="18" t="str">
        <f>VLOOKUP(M821,Revistas!$B$2:$H$63996,6,FALSE)</f>
        <v>NO</v>
      </c>
      <c r="J821" s="18" t="s">
        <v>2791</v>
      </c>
      <c r="K821" s="18" t="s">
        <v>2792</v>
      </c>
      <c r="L821" s="18">
        <v>0</v>
      </c>
      <c r="M821" s="18" t="s">
        <v>2470</v>
      </c>
      <c r="N821" s="18" t="s">
        <v>300</v>
      </c>
      <c r="O821" s="18">
        <v>2017</v>
      </c>
      <c r="P821" s="18">
        <v>41</v>
      </c>
      <c r="Q821" s="18">
        <v>2</v>
      </c>
      <c r="R821" s="18">
        <v>94</v>
      </c>
      <c r="S821" s="18">
        <v>115</v>
      </c>
      <c r="T821" s="23">
        <v>28188061</v>
      </c>
    </row>
    <row r="822" spans="1:20" x14ac:dyDescent="0.25">
      <c r="A822" s="17" t="s">
        <v>2783</v>
      </c>
      <c r="B822" s="17" t="s">
        <v>2784</v>
      </c>
      <c r="C822" s="17" t="s">
        <v>2785</v>
      </c>
      <c r="D822" s="18" t="s">
        <v>10</v>
      </c>
      <c r="E822" s="18">
        <f>VLOOKUP(M822,Revistas!$B$2:$H$63996,2,FALSE)</f>
        <v>2.6480000000000001</v>
      </c>
      <c r="F822" s="18" t="str">
        <f>VLOOKUP(M822,Revistas!$B$2:$H$63996,3,FALSE)</f>
        <v>Q2</v>
      </c>
      <c r="G822" s="18" t="str">
        <f>VLOOKUP(M822,Revistas!$B$2:$H$63996,4,FALSE)</f>
        <v>CRITICAL CARE MEDICINE - SCIE</v>
      </c>
      <c r="H822" s="18" t="str">
        <f>VLOOKUP(M822,Revistas!$B$2:$H$63996,5,FALSE)</f>
        <v>15/33</v>
      </c>
      <c r="I822" s="18" t="str">
        <f>VLOOKUP(M822,Revistas!$B$2:$H$63996,6,FALSE)</f>
        <v>NO</v>
      </c>
      <c r="J822" s="18" t="s">
        <v>2786</v>
      </c>
      <c r="K822" s="18" t="s">
        <v>2787</v>
      </c>
      <c r="L822" s="18">
        <v>2</v>
      </c>
      <c r="M822" s="18" t="s">
        <v>2788</v>
      </c>
      <c r="N822" s="18" t="s">
        <v>35</v>
      </c>
      <c r="O822" s="18">
        <v>2017</v>
      </c>
      <c r="P822" s="18">
        <v>38</v>
      </c>
      <c r="Q822" s="18"/>
      <c r="R822" s="18">
        <v>304</v>
      </c>
      <c r="S822" s="18">
        <v>318</v>
      </c>
      <c r="T822" s="23">
        <v>28103536</v>
      </c>
    </row>
    <row r="823" spans="1:20" x14ac:dyDescent="0.25">
      <c r="A823" s="17" t="s">
        <v>2367</v>
      </c>
      <c r="B823" s="17" t="s">
        <v>2368</v>
      </c>
      <c r="C823" s="17" t="s">
        <v>2369</v>
      </c>
      <c r="D823" s="18" t="s">
        <v>10</v>
      </c>
      <c r="E823" s="18">
        <f>VLOOKUP(M823,Revistas!$B$2:$H$63996,2,FALSE)</f>
        <v>4.4800000000000004</v>
      </c>
      <c r="F823" s="18" t="str">
        <f>VLOOKUP(M823,Revistas!$B$2:$H$63996,3,FALSE)</f>
        <v>Q1</v>
      </c>
      <c r="G823" s="18" t="str">
        <f>VLOOKUP(M823,Revistas!$B$2:$H$63996,4,FALSE)</f>
        <v>PHARMACOLOGY &amp;PHARMACY</v>
      </c>
      <c r="H823" s="18" t="str">
        <f>VLOOKUP(M823,Revistas!$B$2:$H$63996,5,FALSE)</f>
        <v>31/256</v>
      </c>
      <c r="I823" s="18" t="str">
        <f>VLOOKUP(M823,Revistas!$B$2:$H$63996,6,FALSE)</f>
        <v>NO</v>
      </c>
      <c r="J823" s="18" t="s">
        <v>2370</v>
      </c>
      <c r="K823" s="18" t="s">
        <v>2371</v>
      </c>
      <c r="L823" s="18">
        <v>1</v>
      </c>
      <c r="M823" s="18" t="s">
        <v>2372</v>
      </c>
      <c r="N823" s="18" t="s">
        <v>344</v>
      </c>
      <c r="O823" s="18">
        <v>2017</v>
      </c>
      <c r="P823" s="18">
        <v>115</v>
      </c>
      <c r="Q823" s="18"/>
      <c r="R823" s="18">
        <v>168</v>
      </c>
      <c r="S823" s="18">
        <v>178</v>
      </c>
      <c r="T823" s="23">
        <v>27888155</v>
      </c>
    </row>
    <row r="824" spans="1:20" x14ac:dyDescent="0.25">
      <c r="A824" s="17" t="s">
        <v>2357</v>
      </c>
      <c r="B824" s="17" t="s">
        <v>2358</v>
      </c>
      <c r="C824" s="17" t="s">
        <v>2359</v>
      </c>
      <c r="D824" s="18" t="s">
        <v>10</v>
      </c>
      <c r="E824" s="18">
        <f>VLOOKUP(M824,Revistas!$B$2:$H$63996,2,FALSE)</f>
        <v>3.4929999999999999</v>
      </c>
      <c r="F824" s="18" t="str">
        <f>VLOOKUP(M824,Revistas!$B$2:$H$63996,3,FALSE)</f>
        <v>Q1</v>
      </c>
      <c r="G824" s="18" t="str">
        <f>VLOOKUP(M824,Revistas!$B$2:$H$63996,4,FALSE)</f>
        <v>PHARMACOLOGY &amp; PHARMACY - SCIE</v>
      </c>
      <c r="H824" s="18" t="str">
        <f>VLOOKUP(M824,Revistas!$B$2:$H$63996,5,FALSE)</f>
        <v>60/257</v>
      </c>
      <c r="I824" s="18" t="str">
        <f>VLOOKUP(M824,Revistas!$B$2:$H$63996,6,FALSE)</f>
        <v>NO</v>
      </c>
      <c r="J824" s="18" t="s">
        <v>2360</v>
      </c>
      <c r="K824" s="18" t="s">
        <v>2361</v>
      </c>
      <c r="L824" s="18">
        <v>1</v>
      </c>
      <c r="M824" s="18" t="s">
        <v>2362</v>
      </c>
      <c r="N824" s="18" t="s">
        <v>62</v>
      </c>
      <c r="O824" s="18">
        <v>2017</v>
      </c>
      <c r="P824" s="18">
        <v>83</v>
      </c>
      <c r="Q824" s="18">
        <v>2</v>
      </c>
      <c r="R824" s="18">
        <v>400</v>
      </c>
      <c r="S824" s="18">
        <v>415</v>
      </c>
      <c r="T824" s="23">
        <v>27543764</v>
      </c>
    </row>
    <row r="825" spans="1:20" x14ac:dyDescent="0.25">
      <c r="A825" s="17" t="s">
        <v>4385</v>
      </c>
      <c r="B825" s="17" t="s">
        <v>4386</v>
      </c>
      <c r="C825" s="17" t="s">
        <v>3847</v>
      </c>
      <c r="D825" s="18" t="s">
        <v>26</v>
      </c>
      <c r="E825" s="18">
        <f>VLOOKUP(M825,Revistas!$B$2:$H$63996,2,FALSE)</f>
        <v>11.855</v>
      </c>
      <c r="F825" s="18" t="str">
        <f>VLOOKUP(M825,Revistas!$B$2:$H$63996,3,FALSE)</f>
        <v>Q1</v>
      </c>
      <c r="G825" s="18" t="str">
        <f>VLOOKUP(M825,Revistas!$B$2:$H$63996,4,FALSE)</f>
        <v>ONCOLOGY</v>
      </c>
      <c r="H825" s="18" t="str">
        <f>VLOOKUP(M825,Revistas!$B$2:$H$63996,5,FALSE)</f>
        <v>10/217</v>
      </c>
      <c r="I825" s="18" t="str">
        <f>VLOOKUP(M825,Revistas!$B$2:$H$63996,6,FALSE)</f>
        <v>SI</v>
      </c>
      <c r="J825" s="18" t="s">
        <v>4387</v>
      </c>
      <c r="K825" s="18"/>
      <c r="L825" s="18">
        <v>0</v>
      </c>
      <c r="M825" s="18" t="s">
        <v>3849</v>
      </c>
      <c r="N825" s="18" t="s">
        <v>154</v>
      </c>
      <c r="O825" s="18">
        <v>2017</v>
      </c>
      <c r="P825" s="18">
        <v>28</v>
      </c>
      <c r="Q825" s="18"/>
      <c r="R825" s="18"/>
      <c r="S825" s="18"/>
    </row>
    <row r="826" spans="1:20" x14ac:dyDescent="0.25">
      <c r="A826" s="17" t="s">
        <v>3287</v>
      </c>
      <c r="B826" s="17" t="s">
        <v>3288</v>
      </c>
      <c r="C826" s="17" t="s">
        <v>3289</v>
      </c>
      <c r="D826" s="18" t="s">
        <v>10</v>
      </c>
      <c r="E826" s="18">
        <f>VLOOKUP(M826,Revistas!$B$2:$H$63996,2,FALSE)</f>
        <v>1.804</v>
      </c>
      <c r="F826" s="18" t="str">
        <f>VLOOKUP(M826,Revistas!$B$2:$H$63996,3,FALSE)</f>
        <v>Q2</v>
      </c>
      <c r="G826" s="18" t="str">
        <f>VLOOKUP(M826,Revistas!$B$2:$H$63996,4,FALSE)</f>
        <v>PRIMARY HEALTH CARE - SCIE;</v>
      </c>
      <c r="H826" s="18" t="str">
        <f>VLOOKUP(M826,Revistas!$B$2:$H$63996,5,FALSE)</f>
        <v>8 DE 20</v>
      </c>
      <c r="I826" s="18" t="str">
        <f>VLOOKUP(M826,Revistas!$B$2:$H$63996,6,FALSE)</f>
        <v>NO</v>
      </c>
      <c r="J826" s="18" t="s">
        <v>3290</v>
      </c>
      <c r="K826" s="18" t="s">
        <v>3291</v>
      </c>
      <c r="L826" s="18">
        <v>0</v>
      </c>
      <c r="M826" s="18" t="s">
        <v>3292</v>
      </c>
      <c r="N826" s="18" t="s">
        <v>14</v>
      </c>
      <c r="O826" s="18">
        <v>2017</v>
      </c>
      <c r="P826" s="18">
        <v>34</v>
      </c>
      <c r="Q826" s="18">
        <v>6</v>
      </c>
      <c r="R826" s="18">
        <v>679</v>
      </c>
      <c r="S826" s="18">
        <v>684</v>
      </c>
    </row>
    <row r="827" spans="1:20" x14ac:dyDescent="0.25">
      <c r="A827" s="17" t="s">
        <v>4891</v>
      </c>
      <c r="B827" s="17" t="s">
        <v>4892</v>
      </c>
      <c r="C827" s="17" t="s">
        <v>4510</v>
      </c>
      <c r="D827" s="18" t="s">
        <v>10</v>
      </c>
      <c r="E827" s="18">
        <f>VLOOKUP(M827,Revistas!$B$2:$H$63996,2,FALSE)</f>
        <v>2.1040000000000001</v>
      </c>
      <c r="F827" s="18" t="str">
        <f>VLOOKUP(M827,Revistas!$B$2:$H$63996,3,FALSE)</f>
        <v>Q1</v>
      </c>
      <c r="G827" s="18" t="str">
        <f>VLOOKUP(M827,Revistas!$B$2:$H$63996,4,FALSE)</f>
        <v>NURSING - SCIE;</v>
      </c>
      <c r="H827" s="18" t="str">
        <f>VLOOKUP(M827,Revistas!$B$2:$H$63996,5,FALSE)</f>
        <v>10/116</v>
      </c>
      <c r="I827" s="18" t="str">
        <f>VLOOKUP(M827,Revistas!$B$2:$H$63996,6,FALSE)</f>
        <v>SI</v>
      </c>
      <c r="J827" s="18" t="s">
        <v>4893</v>
      </c>
      <c r="K827" s="18" t="s">
        <v>4894</v>
      </c>
      <c r="L827" s="18">
        <v>0</v>
      </c>
      <c r="M827" s="18" t="s">
        <v>4513</v>
      </c>
      <c r="N827" s="18" t="s">
        <v>94</v>
      </c>
      <c r="O827" s="18">
        <v>2017</v>
      </c>
      <c r="P827" s="18">
        <v>26</v>
      </c>
      <c r="Q827" s="18">
        <v>6</v>
      </c>
      <c r="R827" s="18"/>
      <c r="S827" s="18" t="s">
        <v>4895</v>
      </c>
    </row>
    <row r="828" spans="1:20" x14ac:dyDescent="0.25">
      <c r="A828" s="17" t="s">
        <v>4917</v>
      </c>
      <c r="B828" s="17" t="s">
        <v>4918</v>
      </c>
      <c r="C828" s="17" t="s">
        <v>4919</v>
      </c>
      <c r="D828" s="18" t="s">
        <v>10</v>
      </c>
      <c r="E828" s="18">
        <f>VLOOKUP(M828,Revistas!$B$2:$H$63996,2,FALSE)</f>
        <v>5.2750000000000004</v>
      </c>
      <c r="F828" s="18" t="str">
        <f>VLOOKUP(M828,Revistas!$B$2:$H$63996,3,FALSE)</f>
        <v>Q1</v>
      </c>
      <c r="G828" s="18" t="str">
        <f>VLOOKUP(M828,Revistas!$B$2:$H$63996,4,FALSE)</f>
        <v>HEMATOLOGY - SCIE</v>
      </c>
      <c r="H828" s="18" t="str">
        <f>VLOOKUP(M828,Revistas!$B$2:$H$63996,5,FALSE)</f>
        <v>14/70</v>
      </c>
      <c r="I828" s="18" t="str">
        <f>VLOOKUP(M828,Revistas!$B$2:$H$63996,6,FALSE)</f>
        <v>NO</v>
      </c>
      <c r="J828" s="18" t="s">
        <v>4920</v>
      </c>
      <c r="K828" s="18" t="s">
        <v>4921</v>
      </c>
      <c r="L828" s="18">
        <v>0</v>
      </c>
      <c r="M828" s="18" t="s">
        <v>4922</v>
      </c>
      <c r="N828" s="18" t="s">
        <v>154</v>
      </c>
      <c r="O828" s="18">
        <v>2017</v>
      </c>
      <c r="P828" s="18">
        <v>92</v>
      </c>
      <c r="Q828" s="18">
        <v>9</v>
      </c>
      <c r="R828" s="18" t="s">
        <v>4923</v>
      </c>
      <c r="S828" s="18" t="s">
        <v>4924</v>
      </c>
      <c r="T828" s="23">
        <v>28612357</v>
      </c>
    </row>
    <row r="829" spans="1:20" x14ac:dyDescent="0.25">
      <c r="A829" s="17" t="s">
        <v>1330</v>
      </c>
      <c r="B829" s="17" t="s">
        <v>1331</v>
      </c>
      <c r="C829" s="17" t="s">
        <v>1287</v>
      </c>
      <c r="D829" s="18" t="s">
        <v>26</v>
      </c>
      <c r="E829" s="18">
        <f>VLOOKUP(M829,Revistas!$B$2:$H$63996,2,FALSE)</f>
        <v>3.1760000000000002</v>
      </c>
      <c r="F829" s="18" t="str">
        <f>VLOOKUP(M829,Revistas!$B$2:$H$63996,3,FALSE)</f>
        <v>Q2</v>
      </c>
      <c r="G829" s="18" t="str">
        <f>VLOOKUP(M829,Revistas!$B$2:$H$63996,4,FALSE)</f>
        <v>PHARMACOLOGY &amp; PHARMACY - SCIE;</v>
      </c>
      <c r="H829" s="18" t="str">
        <f>VLOOKUP(M829,Revistas!$B$2:$H$63996,5,FALSE)</f>
        <v>75/257</v>
      </c>
      <c r="I829" s="18" t="str">
        <f>VLOOKUP(M829,Revistas!$B$2:$H$63996,6,FALSE)</f>
        <v>NO</v>
      </c>
      <c r="J829" s="18" t="s">
        <v>1332</v>
      </c>
      <c r="K829" s="18"/>
      <c r="L829" s="18">
        <v>0</v>
      </c>
      <c r="M829" s="18" t="s">
        <v>1289</v>
      </c>
      <c r="N829" s="18" t="s">
        <v>199</v>
      </c>
      <c r="O829" s="18">
        <v>2017</v>
      </c>
      <c r="P829" s="18">
        <v>121</v>
      </c>
      <c r="Q829" s="18"/>
      <c r="R829" s="18">
        <v>71</v>
      </c>
      <c r="S829" s="18">
        <v>71</v>
      </c>
    </row>
    <row r="830" spans="1:20" x14ac:dyDescent="0.25">
      <c r="A830" s="17" t="s">
        <v>1850</v>
      </c>
      <c r="B830" s="17" t="s">
        <v>1851</v>
      </c>
      <c r="C830" s="17" t="s">
        <v>1852</v>
      </c>
      <c r="D830" s="18" t="s">
        <v>10</v>
      </c>
      <c r="E830" s="18">
        <f>VLOOKUP(M830,Revistas!$B$2:$H$63996,2,FALSE)</f>
        <v>2.3650000000000002</v>
      </c>
      <c r="F830" s="18" t="str">
        <f>VLOOKUP(M830,Revistas!$B$2:$H$63996,3,FALSE)</f>
        <v>Q3</v>
      </c>
      <c r="G830" s="18" t="str">
        <f>VLOOKUP(M830,Revistas!$B$2:$H$63996,4,FALSE)</f>
        <v>RHEUMATOLOGY - SCIE</v>
      </c>
      <c r="H830" s="18" t="str">
        <f>VLOOKUP(M830,Revistas!$B$2:$H$63996,5,FALSE)</f>
        <v>19/30</v>
      </c>
      <c r="I830" s="18" t="str">
        <f>VLOOKUP(M830,Revistas!$B$2:$H$63996,6,FALSE)</f>
        <v>NO</v>
      </c>
      <c r="J830" s="18" t="s">
        <v>1853</v>
      </c>
      <c r="K830" s="18" t="s">
        <v>1854</v>
      </c>
      <c r="L830" s="18">
        <v>1</v>
      </c>
      <c r="M830" s="18" t="s">
        <v>1855</v>
      </c>
      <c r="N830" s="18" t="s">
        <v>300</v>
      </c>
      <c r="O830" s="18">
        <v>2017</v>
      </c>
      <c r="P830" s="18">
        <v>36</v>
      </c>
      <c r="Q830" s="18">
        <v>3</v>
      </c>
      <c r="R830" s="18">
        <v>485</v>
      </c>
      <c r="S830" s="18">
        <v>497</v>
      </c>
      <c r="T830" s="23">
        <v>27995382</v>
      </c>
    </row>
    <row r="831" spans="1:20" x14ac:dyDescent="0.25">
      <c r="A831" s="17" t="s">
        <v>2842</v>
      </c>
      <c r="B831" s="17" t="s">
        <v>2843</v>
      </c>
      <c r="C831" s="17" t="s">
        <v>2844</v>
      </c>
      <c r="D831" s="18" t="s">
        <v>10</v>
      </c>
      <c r="E831" s="18">
        <f>VLOOKUP(M831,Revistas!$B$2:$H$63996,2,FALSE)</f>
        <v>0.89500000000000002</v>
      </c>
      <c r="F831" s="18" t="str">
        <f>VLOOKUP(M831,Revistas!$B$2:$H$63996,3,FALSE)</f>
        <v>Q3</v>
      </c>
      <c r="G831" s="18" t="str">
        <f>VLOOKUP(M831,Revistas!$B$2:$H$63996,4,FALSE)</f>
        <v>EMERGENCY MEDICINE - SCIE</v>
      </c>
      <c r="H831" s="18" t="str">
        <f>VLOOKUP(M831,Revistas!$B$2:$H$63996,5,FALSE)</f>
        <v>17/24</v>
      </c>
      <c r="I831" s="18" t="str">
        <f>VLOOKUP(M831,Revistas!$B$2:$H$63996,6,FALSE)</f>
        <v>NO</v>
      </c>
      <c r="J831" s="18" t="s">
        <v>2845</v>
      </c>
      <c r="K831" s="18"/>
      <c r="L831" s="18" t="s">
        <v>586</v>
      </c>
      <c r="M831" s="18" t="s">
        <v>2846</v>
      </c>
      <c r="N831" s="18" t="s">
        <v>2847</v>
      </c>
      <c r="O831" s="18">
        <v>2017</v>
      </c>
      <c r="P831" s="18"/>
      <c r="Q831" s="18"/>
      <c r="R831" s="18"/>
      <c r="S831" s="18"/>
      <c r="T831" s="23">
        <v>28980034</v>
      </c>
    </row>
    <row r="832" spans="1:20" x14ac:dyDescent="0.25">
      <c r="A832" s="17" t="s">
        <v>1001</v>
      </c>
      <c r="B832" s="17" t="s">
        <v>1002</v>
      </c>
      <c r="C832" s="17" t="s">
        <v>1003</v>
      </c>
      <c r="D832" s="18" t="s">
        <v>10</v>
      </c>
      <c r="E832" s="18">
        <f>VLOOKUP(M832,Revistas!$B$2:$H$63996,2,FALSE)</f>
        <v>4.9000000000000004</v>
      </c>
      <c r="F832" s="18" t="str">
        <f>VLOOKUP(M832,Revistas!$B$2:$H$63996,3,FALSE)</f>
        <v>Q1</v>
      </c>
      <c r="G832" s="18" t="str">
        <f>VLOOKUP(M832,Revistas!$B$2:$H$63996,4,FALSE)</f>
        <v>ENVIRONMENTAL SCIENCES - SCIE</v>
      </c>
      <c r="H832" s="18" t="str">
        <f>VLOOKUP(M832,Revistas!$B$2:$H$63996,5,FALSE)</f>
        <v>22/229</v>
      </c>
      <c r="I832" s="18" t="str">
        <f>VLOOKUP(M832,Revistas!$B$2:$H$63996,6,FALSE)</f>
        <v>SI</v>
      </c>
      <c r="J832" s="18" t="s">
        <v>1004</v>
      </c>
      <c r="K832" s="18" t="s">
        <v>1005</v>
      </c>
      <c r="L832" s="18">
        <v>1</v>
      </c>
      <c r="M832" s="18" t="s">
        <v>1006</v>
      </c>
      <c r="N832" s="28">
        <v>42186</v>
      </c>
      <c r="O832" s="18">
        <v>2017</v>
      </c>
      <c r="P832" s="18">
        <v>590</v>
      </c>
      <c r="Q832" s="18"/>
      <c r="R832" s="18">
        <v>171</v>
      </c>
      <c r="S832" s="18">
        <v>173</v>
      </c>
      <c r="T832" s="23">
        <v>28259438</v>
      </c>
    </row>
    <row r="833" spans="1:20" x14ac:dyDescent="0.25">
      <c r="A833" s="17" t="s">
        <v>4620</v>
      </c>
      <c r="B833" s="17" t="s">
        <v>4621</v>
      </c>
      <c r="C833" s="17" t="s">
        <v>4622</v>
      </c>
      <c r="D833" s="18" t="s">
        <v>10</v>
      </c>
      <c r="E833" s="18">
        <f>VLOOKUP(M833,Revistas!$B$2:$H$63996,2,FALSE)</f>
        <v>2.7370000000000001</v>
      </c>
      <c r="F833" s="18" t="str">
        <f>VLOOKUP(M833,Revistas!$B$2:$H$63996,3,FALSE)</f>
        <v>Q2</v>
      </c>
      <c r="G833" s="18" t="str">
        <f>VLOOKUP(M833,Revistas!$B$2:$H$63996,4,FALSE)</f>
        <v>PHARMACOLOGY &amp;PHARMACY</v>
      </c>
      <c r="H833" s="18" t="str">
        <f>VLOOKUP(M833,Revistas!$B$2:$H$63996,5,FALSE)</f>
        <v>112/256</v>
      </c>
      <c r="I833" s="18" t="str">
        <f>VLOOKUP(M833,Revistas!$B$2:$H$63996,6,FALSE)</f>
        <v>NO</v>
      </c>
      <c r="J833" s="18" t="s">
        <v>4623</v>
      </c>
      <c r="K833" s="18" t="s">
        <v>4624</v>
      </c>
      <c r="L833" s="18">
        <v>0</v>
      </c>
      <c r="M833" s="18" t="s">
        <v>4625</v>
      </c>
      <c r="N833" s="18" t="s">
        <v>14</v>
      </c>
      <c r="O833" s="18">
        <v>2017</v>
      </c>
      <c r="P833" s="18">
        <v>80</v>
      </c>
      <c r="Q833" s="18">
        <v>6</v>
      </c>
      <c r="R833" s="18">
        <v>1113</v>
      </c>
      <c r="S833" s="18">
        <v>1131</v>
      </c>
      <c r="T833" s="23">
        <v>29038849</v>
      </c>
    </row>
    <row r="834" spans="1:20" x14ac:dyDescent="0.25">
      <c r="A834" s="17" t="s">
        <v>1819</v>
      </c>
      <c r="B834" s="17" t="s">
        <v>1820</v>
      </c>
      <c r="C834" s="17" t="s">
        <v>1660</v>
      </c>
      <c r="D834" s="18" t="s">
        <v>26</v>
      </c>
      <c r="E834" s="18">
        <f>VLOOKUP(M834,Revistas!$B$2:$H$63996,2,FALSE)</f>
        <v>12.811</v>
      </c>
      <c r="F834" s="18" t="str">
        <f>VLOOKUP(M834,Revistas!$B$2:$H$63996,3,FALSE)</f>
        <v>Q1</v>
      </c>
      <c r="G834" s="18" t="str">
        <f>VLOOKUP(M834,Revistas!$B$2:$H$63996,4,FALSE)</f>
        <v>RHEUMATOLOGY - SCIE</v>
      </c>
      <c r="H834" s="18" t="str">
        <f>VLOOKUP(M834,Revistas!$B$2:$H$63996,5,FALSE)</f>
        <v>1 DE 30</v>
      </c>
      <c r="I834" s="18" t="str">
        <f>VLOOKUP(M834,Revistas!$B$2:$H$63996,6,FALSE)</f>
        <v>SI</v>
      </c>
      <c r="J834" s="18" t="s">
        <v>1821</v>
      </c>
      <c r="K834" s="18"/>
      <c r="L834" s="18">
        <v>0</v>
      </c>
      <c r="M834" s="18" t="s">
        <v>1663</v>
      </c>
      <c r="N834" s="18" t="s">
        <v>226</v>
      </c>
      <c r="O834" s="18">
        <v>2017</v>
      </c>
      <c r="P834" s="18">
        <v>76</v>
      </c>
      <c r="Q834" s="18"/>
      <c r="R834" s="18">
        <v>1293</v>
      </c>
      <c r="S834" s="18">
        <v>1293</v>
      </c>
    </row>
    <row r="835" spans="1:20" x14ac:dyDescent="0.25">
      <c r="A835" s="17" t="s">
        <v>1822</v>
      </c>
      <c r="B835" s="17" t="s">
        <v>1823</v>
      </c>
      <c r="C835" s="17" t="s">
        <v>1660</v>
      </c>
      <c r="D835" s="18" t="s">
        <v>26</v>
      </c>
      <c r="E835" s="18">
        <f>VLOOKUP(M835,Revistas!$B$2:$H$63996,2,FALSE)</f>
        <v>12.811</v>
      </c>
      <c r="F835" s="18" t="str">
        <f>VLOOKUP(M835,Revistas!$B$2:$H$63996,3,FALSE)</f>
        <v>Q1</v>
      </c>
      <c r="G835" s="18" t="str">
        <f>VLOOKUP(M835,Revistas!$B$2:$H$63996,4,FALSE)</f>
        <v>RHEUMATOLOGY - SCIE</v>
      </c>
      <c r="H835" s="18" t="str">
        <f>VLOOKUP(M835,Revistas!$B$2:$H$63996,5,FALSE)</f>
        <v>1 DE 30</v>
      </c>
      <c r="I835" s="18" t="str">
        <f>VLOOKUP(M835,Revistas!$B$2:$H$63996,6,FALSE)</f>
        <v>SI</v>
      </c>
      <c r="J835" s="18" t="s">
        <v>1824</v>
      </c>
      <c r="K835" s="18"/>
      <c r="L835" s="18">
        <v>0</v>
      </c>
      <c r="M835" s="18" t="s">
        <v>1663</v>
      </c>
      <c r="N835" s="18" t="s">
        <v>226</v>
      </c>
      <c r="O835" s="18">
        <v>2017</v>
      </c>
      <c r="P835" s="18">
        <v>76</v>
      </c>
      <c r="Q835" s="18"/>
      <c r="R835" s="18">
        <v>1294</v>
      </c>
      <c r="S835" s="18">
        <v>1294</v>
      </c>
    </row>
    <row r="836" spans="1:20" x14ac:dyDescent="0.25">
      <c r="A836" s="17" t="s">
        <v>1727</v>
      </c>
      <c r="B836" s="17" t="s">
        <v>1728</v>
      </c>
      <c r="C836" s="17" t="s">
        <v>181</v>
      </c>
      <c r="D836" s="18" t="s">
        <v>10</v>
      </c>
      <c r="E836" s="18">
        <f>VLOOKUP(M836,Revistas!$B$2:$H$63996,2,FALSE)</f>
        <v>4.2590000000000003</v>
      </c>
      <c r="F836" s="18" t="str">
        <f>VLOOKUP(M836,Revistas!$B$2:$H$63996,3,FALSE)</f>
        <v>Q1</v>
      </c>
      <c r="G836" s="18" t="str">
        <f>VLOOKUP(M836,Revistas!$B$2:$H$63996,4,FALSE)</f>
        <v>MULTIDISCIPLINARY SCIENCES</v>
      </c>
      <c r="H836" s="18" t="str">
        <f>VLOOKUP(M836,Revistas!$B$2:$H$63996,5,FALSE)</f>
        <v>10 DE 64</v>
      </c>
      <c r="I836" s="18" t="str">
        <f>VLOOKUP(M836,Revistas!$B$2:$H$63996,6,FALSE)</f>
        <v>NO</v>
      </c>
      <c r="J836" s="18" t="s">
        <v>1729</v>
      </c>
      <c r="K836" s="18" t="s">
        <v>1730</v>
      </c>
      <c r="L836" s="18">
        <v>0</v>
      </c>
      <c r="M836" s="18" t="s">
        <v>184</v>
      </c>
      <c r="N836" s="28">
        <v>44075</v>
      </c>
      <c r="O836" s="18">
        <v>2017</v>
      </c>
      <c r="P836" s="18">
        <v>7</v>
      </c>
      <c r="Q836" s="18"/>
      <c r="R836" s="18"/>
      <c r="S836" s="18">
        <v>12023</v>
      </c>
      <c r="T836" s="23">
        <v>28931886</v>
      </c>
    </row>
    <row r="837" spans="1:20" x14ac:dyDescent="0.25">
      <c r="A837" s="17" t="s">
        <v>527</v>
      </c>
      <c r="B837" s="17" t="s">
        <v>528</v>
      </c>
      <c r="C837" s="17" t="s">
        <v>529</v>
      </c>
      <c r="D837" s="18" t="s">
        <v>10</v>
      </c>
      <c r="E837" s="18">
        <f>VLOOKUP(M837,Revistas!$B$2:$H$63996,2,FALSE)</f>
        <v>6.5590000000000002</v>
      </c>
      <c r="F837" s="18" t="str">
        <f>VLOOKUP(M837,Revistas!$B$2:$H$63996,3,FALSE)</f>
        <v>Q1</v>
      </c>
      <c r="G837" s="18" t="str">
        <f>VLOOKUP(M837,Revistas!$B$2:$H$63996,4,FALSE)</f>
        <v>NEUROSCIENCES - SCIE</v>
      </c>
      <c r="H837" s="18" t="str">
        <f>VLOOKUP(M837,Revistas!$B$2:$H$63996,5,FALSE)</f>
        <v>21/259</v>
      </c>
      <c r="I837" s="18" t="str">
        <f>VLOOKUP(M837,Revistas!$B$2:$H$63996,6,FALSE)</f>
        <v>SI</v>
      </c>
      <c r="J837" s="18" t="s">
        <v>530</v>
      </c>
      <c r="K837" s="18" t="s">
        <v>531</v>
      </c>
      <c r="L837" s="18">
        <v>0</v>
      </c>
      <c r="M837" s="18" t="s">
        <v>532</v>
      </c>
      <c r="N837" s="18" t="s">
        <v>154</v>
      </c>
      <c r="O837" s="18">
        <v>2017</v>
      </c>
      <c r="P837" s="18">
        <v>27</v>
      </c>
      <c r="Q837" s="18">
        <v>9</v>
      </c>
      <c r="R837" s="18">
        <v>4586</v>
      </c>
      <c r="S837" s="18">
        <v>4606</v>
      </c>
    </row>
    <row r="838" spans="1:20" x14ac:dyDescent="0.25">
      <c r="A838" s="17" t="s">
        <v>2474</v>
      </c>
      <c r="B838" s="17" t="s">
        <v>2475</v>
      </c>
      <c r="C838" s="17" t="s">
        <v>1459</v>
      </c>
      <c r="D838" s="18" t="s">
        <v>274</v>
      </c>
      <c r="E838" s="18">
        <f>VLOOKUP(M838,Revistas!$B$2:$H$63996,2,FALSE)</f>
        <v>1.714</v>
      </c>
      <c r="F838" s="18" t="str">
        <f>VLOOKUP(M838,Revistas!$B$2:$H$63996,3,FALSE)</f>
        <v>Q3</v>
      </c>
      <c r="G838" s="18" t="str">
        <f>VLOOKUP(M838,Revistas!$B$2:$H$63996,4,FALSE)</f>
        <v>MICROBIOLOGY</v>
      </c>
      <c r="H838" s="18" t="str">
        <f>VLOOKUP(M838,Revistas!$B$2:$H$63996,5,FALSE)</f>
        <v>88/124</v>
      </c>
      <c r="I838" s="18" t="str">
        <f>VLOOKUP(M838,Revistas!$B$2:$H$63996,6,FALSE)</f>
        <v>NO</v>
      </c>
      <c r="J838" s="18" t="s">
        <v>2476</v>
      </c>
      <c r="K838" s="18" t="s">
        <v>2477</v>
      </c>
      <c r="L838" s="18">
        <v>0</v>
      </c>
      <c r="M838" s="18" t="s">
        <v>1462</v>
      </c>
      <c r="N838" s="18" t="s">
        <v>62</v>
      </c>
      <c r="O838" s="18">
        <v>2017</v>
      </c>
      <c r="P838" s="18">
        <v>35</v>
      </c>
      <c r="Q838" s="18">
        <v>2</v>
      </c>
      <c r="R838" s="18">
        <v>133</v>
      </c>
      <c r="S838" s="18">
        <v>135</v>
      </c>
      <c r="T838" s="23">
        <v>27345950</v>
      </c>
    </row>
    <row r="839" spans="1:20" x14ac:dyDescent="0.25">
      <c r="A839" s="17" t="s">
        <v>2411</v>
      </c>
      <c r="B839" s="17" t="s">
        <v>2412</v>
      </c>
      <c r="C839" s="17" t="s">
        <v>195</v>
      </c>
      <c r="D839" s="18" t="s">
        <v>274</v>
      </c>
      <c r="E839" s="18">
        <f>VLOOKUP(M839,Revistas!$B$2:$H$63996,2,FALSE)</f>
        <v>1.1399999999999999</v>
      </c>
      <c r="F839" s="18" t="str">
        <f>VLOOKUP(M839,Revistas!$B$2:$H$63996,3,FALSE)</f>
        <v>Q3</v>
      </c>
      <c r="G839" s="18" t="str">
        <f>VLOOKUP(M839,Revistas!$B$2:$H$63996,4,FALSE)</f>
        <v>PEDIATRICS - SCIE</v>
      </c>
      <c r="H839" s="18" t="str">
        <f>VLOOKUP(M839,Revistas!$B$2:$H$63996,5,FALSE)</f>
        <v>88/121/</v>
      </c>
      <c r="I839" s="18" t="str">
        <f>VLOOKUP(M839,Revistas!$B$2:$H$63996,6,FALSE)</f>
        <v>NO</v>
      </c>
      <c r="J839" s="18" t="s">
        <v>2413</v>
      </c>
      <c r="K839" s="18" t="s">
        <v>2414</v>
      </c>
      <c r="L839" s="18">
        <v>0</v>
      </c>
      <c r="M839" s="18" t="s">
        <v>198</v>
      </c>
      <c r="N839" s="18" t="s">
        <v>94</v>
      </c>
      <c r="O839" s="18">
        <v>2017</v>
      </c>
      <c r="P839" s="18">
        <v>87</v>
      </c>
      <c r="Q839" s="18">
        <v>5</v>
      </c>
      <c r="R839" s="18">
        <v>289</v>
      </c>
      <c r="S839" s="18">
        <v>290</v>
      </c>
      <c r="T839" s="23">
        <v>28215717</v>
      </c>
    </row>
    <row r="840" spans="1:20" x14ac:dyDescent="0.25">
      <c r="A840" s="17" t="s">
        <v>2411</v>
      </c>
      <c r="B840" s="17" t="s">
        <v>2471</v>
      </c>
      <c r="C840" s="17" t="s">
        <v>195</v>
      </c>
      <c r="D840" s="18" t="s">
        <v>274</v>
      </c>
      <c r="E840" s="18">
        <f>VLOOKUP(M840,Revistas!$B$2:$H$63996,2,FALSE)</f>
        <v>1.1399999999999999</v>
      </c>
      <c r="F840" s="18" t="str">
        <f>VLOOKUP(M840,Revistas!$B$2:$H$63996,3,FALSE)</f>
        <v>Q3</v>
      </c>
      <c r="G840" s="18" t="str">
        <f>VLOOKUP(M840,Revistas!$B$2:$H$63996,4,FALSE)</f>
        <v>PEDIATRICS - SCIE</v>
      </c>
      <c r="H840" s="18" t="str">
        <f>VLOOKUP(M840,Revistas!$B$2:$H$63996,5,FALSE)</f>
        <v>88/121/</v>
      </c>
      <c r="I840" s="18" t="str">
        <f>VLOOKUP(M840,Revistas!$B$2:$H$63996,6,FALSE)</f>
        <v>NO</v>
      </c>
      <c r="J840" s="18" t="s">
        <v>2472</v>
      </c>
      <c r="K840" s="18" t="s">
        <v>2473</v>
      </c>
      <c r="L840" s="18">
        <v>0</v>
      </c>
      <c r="M840" s="18" t="s">
        <v>198</v>
      </c>
      <c r="N840" s="18" t="s">
        <v>300</v>
      </c>
      <c r="O840" s="18">
        <v>2017</v>
      </c>
      <c r="P840" s="18">
        <v>86</v>
      </c>
      <c r="Q840" s="18">
        <v>3</v>
      </c>
      <c r="R840" s="18">
        <v>158</v>
      </c>
      <c r="S840" s="18">
        <v>159</v>
      </c>
      <c r="T840" s="23">
        <v>27321712</v>
      </c>
    </row>
    <row r="841" spans="1:20" x14ac:dyDescent="0.25">
      <c r="A841" s="17" t="s">
        <v>1828</v>
      </c>
      <c r="B841" s="17" t="s">
        <v>1829</v>
      </c>
      <c r="C841" s="17" t="s">
        <v>1739</v>
      </c>
      <c r="D841" s="18" t="s">
        <v>10</v>
      </c>
      <c r="E841" s="18">
        <f>VLOOKUP(M841,Revistas!$B$2:$H$63996,2,FALSE)</f>
        <v>2.835</v>
      </c>
      <c r="F841" s="18" t="str">
        <f>VLOOKUP(M841,Revistas!$B$2:$H$63996,3,FALSE)</f>
        <v>Q2</v>
      </c>
      <c r="G841" s="18" t="str">
        <f>VLOOKUP(M841,Revistas!$B$2:$H$63996,4,FALSE)</f>
        <v>PHARMACOLOGY &amp; PHARMACY - SCIE;</v>
      </c>
      <c r="H841" s="18" t="str">
        <f>VLOOKUP(M841,Revistas!$B$2:$H$63996,5,FALSE)</f>
        <v>100/257</v>
      </c>
      <c r="I841" s="18" t="str">
        <f>VLOOKUP(M841,Revistas!$B$2:$H$63996,6,FALSE)</f>
        <v>NO</v>
      </c>
      <c r="J841" s="18" t="s">
        <v>1830</v>
      </c>
      <c r="K841" s="18" t="s">
        <v>1831</v>
      </c>
      <c r="L841" s="18">
        <v>2</v>
      </c>
      <c r="M841" s="18" t="s">
        <v>1742</v>
      </c>
      <c r="N841" s="18" t="s">
        <v>226</v>
      </c>
      <c r="O841" s="18">
        <v>2017</v>
      </c>
      <c r="P841" s="18">
        <v>31</v>
      </c>
      <c r="Q841" s="18">
        <v>3</v>
      </c>
      <c r="R841" s="18">
        <v>223</v>
      </c>
      <c r="S841" s="18">
        <v>237</v>
      </c>
      <c r="T841" s="23">
        <v>28497221</v>
      </c>
    </row>
    <row r="842" spans="1:20" x14ac:dyDescent="0.25">
      <c r="A842" s="17" t="s">
        <v>4500</v>
      </c>
      <c r="B842" s="17" t="s">
        <v>4501</v>
      </c>
      <c r="C842" s="17" t="s">
        <v>4431</v>
      </c>
      <c r="D842" s="18" t="s">
        <v>10</v>
      </c>
      <c r="E842" s="18">
        <f>VLOOKUP(M842,Revistas!$B$2:$H$63996,2,FALSE)</f>
        <v>2.3530000000000002</v>
      </c>
      <c r="F842" s="18" t="str">
        <f>VLOOKUP(M842,Revistas!$B$2:$H$63996,3,FALSE)</f>
        <v>Q3</v>
      </c>
      <c r="G842" s="18" t="str">
        <f>VLOOKUP(M842,Revistas!$B$2:$H$63996,4,FALSE)</f>
        <v>ONCOLOGY</v>
      </c>
      <c r="H842" s="18" t="str">
        <f>VLOOKUP(M842,Revistas!$B$2:$H$63996,5,FALSE)</f>
        <v>141/217</v>
      </c>
      <c r="I842" s="18" t="str">
        <f>VLOOKUP(M842,Revistas!$B$2:$H$63996,6,FALSE)</f>
        <v>NO</v>
      </c>
      <c r="J842" s="18" t="s">
        <v>4502</v>
      </c>
      <c r="K842" s="18" t="s">
        <v>4503</v>
      </c>
      <c r="L842" s="18">
        <v>0</v>
      </c>
      <c r="M842" s="18" t="s">
        <v>4434</v>
      </c>
      <c r="N842" s="18" t="s">
        <v>14</v>
      </c>
      <c r="O842" s="18">
        <v>2017</v>
      </c>
      <c r="P842" s="18">
        <v>19</v>
      </c>
      <c r="Q842" s="18">
        <v>12</v>
      </c>
      <c r="R842" s="18">
        <v>1537</v>
      </c>
      <c r="S842" s="18">
        <v>1542</v>
      </c>
      <c r="T842" s="23">
        <v>28660482</v>
      </c>
    </row>
    <row r="843" spans="1:20" x14ac:dyDescent="0.25">
      <c r="A843" s="17" t="s">
        <v>4119</v>
      </c>
      <c r="B843" s="17" t="s">
        <v>4118</v>
      </c>
      <c r="C843" s="17" t="s">
        <v>4132</v>
      </c>
      <c r="D843" s="18" t="s">
        <v>10</v>
      </c>
      <c r="E843" s="18">
        <f>VLOOKUP(M843,Revistas!$B$2:$H$63996,2,FALSE)</f>
        <v>1.8260000000000001</v>
      </c>
      <c r="F843" s="18" t="str">
        <f>VLOOKUP(M843,Revistas!$B$2:$H$63996,3,FALSE)</f>
        <v>Q3</v>
      </c>
      <c r="G843" s="18" t="str">
        <f>VLOOKUP(M843,Revistas!$B$2:$H$63996,4,FALSE)</f>
        <v>OBSTETRICS &amp; GYNECOLOGY - SCIE</v>
      </c>
      <c r="H843" s="18" t="str">
        <f>VLOOKUP(M843,Revistas!$B$2:$H$63996,5,FALSE)</f>
        <v>45/80</v>
      </c>
      <c r="I843" s="18" t="str">
        <f>VLOOKUP(M843,Revistas!$B$2:$H$63996,6,FALSE)</f>
        <v>NO</v>
      </c>
      <c r="J843" s="18" t="s">
        <v>4120</v>
      </c>
      <c r="K843" s="18"/>
      <c r="L843" s="18" t="s">
        <v>586</v>
      </c>
      <c r="M843" s="18" t="s">
        <v>2606</v>
      </c>
      <c r="N843" s="18" t="s">
        <v>3187</v>
      </c>
      <c r="O843" s="18">
        <v>2017</v>
      </c>
      <c r="P843" s="18"/>
      <c r="Q843" s="18"/>
      <c r="R843" s="18">
        <v>1</v>
      </c>
      <c r="S843" s="18">
        <v>6</v>
      </c>
      <c r="T843" s="23">
        <v>28502201</v>
      </c>
    </row>
    <row r="844" spans="1:20" x14ac:dyDescent="0.25">
      <c r="A844" s="17" t="s">
        <v>4744</v>
      </c>
      <c r="B844" s="17" t="s">
        <v>4745</v>
      </c>
      <c r="C844" s="17" t="s">
        <v>4490</v>
      </c>
      <c r="D844" s="18" t="s">
        <v>26</v>
      </c>
      <c r="E844" s="18">
        <f>VLOOKUP(M844,Revistas!$B$2:$H$63996,2,FALSE)</f>
        <v>4.1870000000000003</v>
      </c>
      <c r="F844" s="18" t="str">
        <f>VLOOKUP(M844,Revistas!$B$2:$H$63996,3,FALSE)</f>
        <v>Q1</v>
      </c>
      <c r="G844" s="18" t="str">
        <f>VLOOKUP(M844,Revistas!$B$2:$H$63996,4,FALSE)</f>
        <v>BIOTECHNOLOGY &amp; APPLIED MICROBIOLOGY - SCIE;</v>
      </c>
      <c r="H844" s="18" t="str">
        <f>VLOOKUP(M844,Revistas!$B$2:$H$63996,5,FALSE)</f>
        <v>26/160</v>
      </c>
      <c r="I844" s="18" t="str">
        <f>VLOOKUP(M844,Revistas!$B$2:$H$63996,6,FALSE)</f>
        <v>NO</v>
      </c>
      <c r="J844" s="18" t="s">
        <v>4746</v>
      </c>
      <c r="K844" s="18"/>
      <c r="L844" s="18">
        <v>0</v>
      </c>
      <c r="M844" s="18" t="s">
        <v>4492</v>
      </c>
      <c r="N844" s="18" t="s">
        <v>14</v>
      </c>
      <c r="O844" s="18">
        <v>2017</v>
      </c>
      <c r="P844" s="18">
        <v>28</v>
      </c>
      <c r="Q844" s="18">
        <v>12</v>
      </c>
      <c r="R844" s="18" t="s">
        <v>4747</v>
      </c>
      <c r="S844" s="18" t="s">
        <v>4747</v>
      </c>
    </row>
    <row r="845" spans="1:20" x14ac:dyDescent="0.25">
      <c r="A845" s="17" t="s">
        <v>5044</v>
      </c>
      <c r="B845" s="17" t="s">
        <v>5045</v>
      </c>
      <c r="C845" s="17" t="s">
        <v>5046</v>
      </c>
      <c r="D845" s="18" t="s">
        <v>10</v>
      </c>
      <c r="E845" s="18">
        <f>VLOOKUP(M845,Revistas!$B$2:$H$63996,2,FALSE)</f>
        <v>1.571</v>
      </c>
      <c r="F845" s="18" t="str">
        <f>VLOOKUP(M845,Revistas!$B$2:$H$63996,3,FALSE)</f>
        <v>Q3</v>
      </c>
      <c r="G845" s="18" t="str">
        <f>VLOOKUP(M845,Revistas!$B$2:$H$63996,4,FALSE)</f>
        <v>PEDIATRICS - SCIE;</v>
      </c>
      <c r="H845" s="18" t="str">
        <f>VLOOKUP(M845,Revistas!$B$2:$H$63996,5,FALSE)</f>
        <v>65/121</v>
      </c>
      <c r="I845" s="18" t="str">
        <f>VLOOKUP(M845,Revistas!$B$2:$H$63996,6,FALSE)</f>
        <v>NO</v>
      </c>
      <c r="J845" s="18" t="s">
        <v>5047</v>
      </c>
      <c r="K845" s="18" t="s">
        <v>5048</v>
      </c>
      <c r="L845" s="18">
        <v>2</v>
      </c>
      <c r="M845" s="18" t="s">
        <v>5049</v>
      </c>
      <c r="N845" s="18" t="s">
        <v>226</v>
      </c>
      <c r="O845" s="18">
        <v>2017</v>
      </c>
      <c r="P845" s="18">
        <v>48</v>
      </c>
      <c r="Q845" s="18">
        <v>3</v>
      </c>
      <c r="R845" s="18">
        <v>166</v>
      </c>
      <c r="S845" s="18">
        <v>184</v>
      </c>
      <c r="T845" s="23">
        <v>28561207</v>
      </c>
    </row>
    <row r="846" spans="1:20" x14ac:dyDescent="0.25">
      <c r="A846" s="17" t="s">
        <v>3937</v>
      </c>
      <c r="B846" s="17" t="s">
        <v>3938</v>
      </c>
      <c r="C846" s="17" t="s">
        <v>3939</v>
      </c>
      <c r="D846" s="18" t="s">
        <v>571</v>
      </c>
      <c r="E846" s="18">
        <f>VLOOKUP(M846,Revistas!$B$2:$H$63996,2,FALSE)</f>
        <v>16.265000000000001</v>
      </c>
      <c r="F846" s="18" t="str">
        <f>VLOOKUP(M846,Revistas!$B$2:$H$63996,3,FALSE)</f>
        <v>Q1</v>
      </c>
      <c r="G846" s="18" t="str">
        <f>VLOOKUP(M846,Revistas!$B$2:$H$63996,4,FALSE)</f>
        <v>UROLOGY &amp; NEPHROLOGY - SCIE</v>
      </c>
      <c r="H846" s="18" t="str">
        <f>VLOOKUP(M846,Revistas!$B$2:$H$63996,5,FALSE)</f>
        <v>1 DE 76</v>
      </c>
      <c r="I846" s="18" t="str">
        <f>VLOOKUP(M846,Revistas!$B$2:$H$63996,6,FALSE)</f>
        <v>SI</v>
      </c>
      <c r="J846" s="18" t="s">
        <v>3940</v>
      </c>
      <c r="K846" s="18" t="s">
        <v>3941</v>
      </c>
      <c r="L846" s="18">
        <v>0</v>
      </c>
      <c r="M846" s="18" t="s">
        <v>3942</v>
      </c>
      <c r="N846" s="18" t="s">
        <v>199</v>
      </c>
      <c r="O846" s="18">
        <v>2017</v>
      </c>
      <c r="P846" s="18">
        <v>72</v>
      </c>
      <c r="Q846" s="18">
        <v>2</v>
      </c>
      <c r="R846" s="18">
        <v>318</v>
      </c>
      <c r="S846" s="18">
        <v>319</v>
      </c>
      <c r="T846" s="23">
        <v>28336080</v>
      </c>
    </row>
    <row r="847" spans="1:20" x14ac:dyDescent="0.25">
      <c r="A847" s="17" t="s">
        <v>3933</v>
      </c>
      <c r="B847" s="17" t="s">
        <v>3934</v>
      </c>
      <c r="C847" s="17" t="s">
        <v>3899</v>
      </c>
      <c r="D847" s="18" t="s">
        <v>10</v>
      </c>
      <c r="E847" s="18">
        <f>VLOOKUP(M847,Revistas!$B$2:$H$63996,2,FALSE)</f>
        <v>0.32300000000000001</v>
      </c>
      <c r="F847" s="18" t="str">
        <f>VLOOKUP(M847,Revistas!$B$2:$H$63996,3,FALSE)</f>
        <v>Q4</v>
      </c>
      <c r="G847" s="18" t="str">
        <f>VLOOKUP(M847,Revistas!$B$2:$H$63996,4,FALSE)</f>
        <v>UROLOGY &amp; NEPHROLOGY - SCIE</v>
      </c>
      <c r="H847" s="18" t="str">
        <f>VLOOKUP(M847,Revistas!$B$2:$H$63996,5,FALSE)</f>
        <v>73/76</v>
      </c>
      <c r="I847" s="18" t="str">
        <f>VLOOKUP(M847,Revistas!$B$2:$H$63996,6,FALSE)</f>
        <v>NO</v>
      </c>
      <c r="J847" s="18" t="s">
        <v>3935</v>
      </c>
      <c r="K847" s="18" t="s">
        <v>3936</v>
      </c>
      <c r="L847" s="18">
        <v>0</v>
      </c>
      <c r="M847" s="18" t="s">
        <v>3902</v>
      </c>
      <c r="N847" s="18" t="s">
        <v>154</v>
      </c>
      <c r="O847" s="18">
        <v>2017</v>
      </c>
      <c r="P847" s="18">
        <v>70</v>
      </c>
      <c r="Q847" s="18">
        <v>7</v>
      </c>
      <c r="R847" s="18">
        <v>675</v>
      </c>
      <c r="S847" s="18">
        <v>678</v>
      </c>
      <c r="T847" s="23">
        <v>28891800</v>
      </c>
    </row>
    <row r="848" spans="1:20" x14ac:dyDescent="0.25">
      <c r="A848" s="17" t="s">
        <v>3985</v>
      </c>
      <c r="B848" s="17" t="s">
        <v>3986</v>
      </c>
      <c r="C848" s="17" t="s">
        <v>3987</v>
      </c>
      <c r="D848" s="18" t="s">
        <v>210</v>
      </c>
      <c r="E848" s="18" t="str">
        <f>VLOOKUP(M848,Revistas!$B$2:$H$63996,2,FALSE)</f>
        <v>NO TIENE</v>
      </c>
      <c r="F848" s="18" t="str">
        <f>VLOOKUP(M848,Revistas!$B$2:$H$63996,3,FALSE)</f>
        <v>NO TIENE</v>
      </c>
      <c r="G848" s="18" t="str">
        <f>VLOOKUP(M848,Revistas!$B$2:$H$63996,4,FALSE)</f>
        <v>NO TIENE</v>
      </c>
      <c r="H848" s="18" t="str">
        <f>VLOOKUP(M848,Revistas!$B$2:$H$63996,5,FALSE)</f>
        <v>NO TIENE</v>
      </c>
      <c r="I848" s="18" t="str">
        <f>VLOOKUP(M848,Revistas!$B$2:$H$63996,6,FALSE)</f>
        <v>NO</v>
      </c>
      <c r="J848" s="18" t="s">
        <v>3988</v>
      </c>
      <c r="K848" s="18" t="s">
        <v>3989</v>
      </c>
      <c r="L848" s="18">
        <v>1</v>
      </c>
      <c r="M848" s="18" t="s">
        <v>3990</v>
      </c>
      <c r="N848" s="18" t="s">
        <v>300</v>
      </c>
      <c r="O848" s="18">
        <v>2017</v>
      </c>
      <c r="P848" s="18">
        <v>28</v>
      </c>
      <c r="Q848" s="18">
        <v>1</v>
      </c>
      <c r="R848" s="18">
        <v>2</v>
      </c>
      <c r="S848" s="18">
        <v>5</v>
      </c>
    </row>
    <row r="849" spans="1:44" x14ac:dyDescent="0.25">
      <c r="A849" s="17" t="s">
        <v>3962</v>
      </c>
      <c r="B849" s="17" t="s">
        <v>3963</v>
      </c>
      <c r="C849" s="17" t="s">
        <v>3899</v>
      </c>
      <c r="D849" s="18" t="s">
        <v>10</v>
      </c>
      <c r="E849" s="18">
        <f>VLOOKUP(M849,Revistas!$B$2:$H$63996,2,FALSE)</f>
        <v>0.32300000000000001</v>
      </c>
      <c r="F849" s="18" t="str">
        <f>VLOOKUP(M849,Revistas!$B$2:$H$63996,3,FALSE)</f>
        <v>Q4</v>
      </c>
      <c r="G849" s="18" t="str">
        <f>VLOOKUP(M849,Revistas!$B$2:$H$63996,4,FALSE)</f>
        <v>UROLOGY &amp; NEPHROLOGY - SCIE</v>
      </c>
      <c r="H849" s="18" t="str">
        <f>VLOOKUP(M849,Revistas!$B$2:$H$63996,5,FALSE)</f>
        <v>73/76</v>
      </c>
      <c r="I849" s="18" t="str">
        <f>VLOOKUP(M849,Revistas!$B$2:$H$63996,6,FALSE)</f>
        <v>NO</v>
      </c>
      <c r="J849" s="18" t="s">
        <v>3964</v>
      </c>
      <c r="K849" s="18" t="s">
        <v>3965</v>
      </c>
      <c r="L849" s="18">
        <v>0</v>
      </c>
      <c r="M849" s="18" t="s">
        <v>3902</v>
      </c>
      <c r="N849" s="18" t="s">
        <v>250</v>
      </c>
      <c r="O849" s="18">
        <v>2017</v>
      </c>
      <c r="P849" s="18">
        <v>70</v>
      </c>
      <c r="Q849" s="18">
        <v>4</v>
      </c>
      <c r="R849" s="18">
        <v>379</v>
      </c>
      <c r="S849" s="18">
        <v>384</v>
      </c>
      <c r="T849" s="23">
        <v>28530617</v>
      </c>
    </row>
    <row r="850" spans="1:44" x14ac:dyDescent="0.25">
      <c r="A850" s="17" t="s">
        <v>4982</v>
      </c>
      <c r="B850" s="17" t="s">
        <v>4983</v>
      </c>
      <c r="C850" s="17" t="s">
        <v>4984</v>
      </c>
      <c r="D850" s="18" t="s">
        <v>10</v>
      </c>
      <c r="E850" s="18">
        <f>VLOOKUP(M850,Revistas!$B$2:$H$63996,2,FALSE)</f>
        <v>3.7690000000000001</v>
      </c>
      <c r="F850" s="18" t="str">
        <f>VLOOKUP(M850,Revistas!$B$2:$H$63996,3,FALSE)</f>
        <v>Q1</v>
      </c>
      <c r="G850" s="18" t="str">
        <f>VLOOKUP(M850,Revistas!$B$2:$H$63996,4,FALSE)</f>
        <v>MEDICINE, RESEARCH &amp; EXPERIMENTAL - SCIE;</v>
      </c>
      <c r="H850" s="18" t="str">
        <f>VLOOKUP(M850,Revistas!$B$2:$H$63996,5,FALSE)</f>
        <v>31/128</v>
      </c>
      <c r="I850" s="18" t="str">
        <f>VLOOKUP(M850,Revistas!$B$2:$H$63996,6,FALSE)</f>
        <v>NO</v>
      </c>
      <c r="J850" s="18" t="s">
        <v>4985</v>
      </c>
      <c r="K850" s="18" t="s">
        <v>4986</v>
      </c>
      <c r="L850" s="18">
        <v>0</v>
      </c>
      <c r="M850" s="18" t="s">
        <v>4987</v>
      </c>
      <c r="N850" s="18" t="s">
        <v>21</v>
      </c>
      <c r="O850" s="18">
        <v>2017</v>
      </c>
      <c r="P850" s="18">
        <v>122</v>
      </c>
      <c r="Q850" s="27">
        <v>43132</v>
      </c>
      <c r="R850" s="18">
        <v>43</v>
      </c>
      <c r="S850" s="18">
        <v>50</v>
      </c>
      <c r="T850" s="23">
        <v>28774709</v>
      </c>
    </row>
    <row r="851" spans="1:44" x14ac:dyDescent="0.25">
      <c r="A851" s="17" t="s">
        <v>5028</v>
      </c>
      <c r="B851" s="17" t="s">
        <v>5029</v>
      </c>
      <c r="C851" s="17" t="s">
        <v>181</v>
      </c>
      <c r="D851" s="18" t="s">
        <v>10</v>
      </c>
      <c r="E851" s="18">
        <f>VLOOKUP(M851,Revistas!$B$2:$H$63996,2,FALSE)</f>
        <v>4.2590000000000003</v>
      </c>
      <c r="F851" s="18" t="str">
        <f>VLOOKUP(M851,Revistas!$B$2:$H$63996,3,FALSE)</f>
        <v>Q1</v>
      </c>
      <c r="G851" s="18" t="str">
        <f>VLOOKUP(M851,Revistas!$B$2:$H$63996,4,FALSE)</f>
        <v>MULTIDISCIPLINARY SCIENCES</v>
      </c>
      <c r="H851" s="18" t="str">
        <f>VLOOKUP(M851,Revistas!$B$2:$H$63996,5,FALSE)</f>
        <v>10 DE 64</v>
      </c>
      <c r="I851" s="18" t="str">
        <f>VLOOKUP(M851,Revistas!$B$2:$H$63996,6,FALSE)</f>
        <v>NO</v>
      </c>
      <c r="J851" s="18" t="s">
        <v>5030</v>
      </c>
      <c r="K851" s="18" t="s">
        <v>5031</v>
      </c>
      <c r="L851" s="18">
        <v>2</v>
      </c>
      <c r="M851" s="18" t="s">
        <v>184</v>
      </c>
      <c r="N851" s="28">
        <v>43282</v>
      </c>
      <c r="O851" s="18">
        <v>2017</v>
      </c>
      <c r="P851" s="18">
        <v>7</v>
      </c>
      <c r="Q851" s="18"/>
      <c r="R851" s="18"/>
      <c r="S851" s="18">
        <v>5727</v>
      </c>
      <c r="T851" s="23">
        <v>28720782</v>
      </c>
    </row>
    <row r="852" spans="1:44" x14ac:dyDescent="0.25">
      <c r="A852" s="17" t="s">
        <v>5032</v>
      </c>
      <c r="B852" s="17" t="s">
        <v>5033</v>
      </c>
      <c r="C852" s="17" t="s">
        <v>4996</v>
      </c>
      <c r="D852" s="18" t="s">
        <v>10</v>
      </c>
      <c r="E852" s="18">
        <f>VLOOKUP(M852,Revistas!$B$2:$H$63996,2,FALSE)</f>
        <v>3.97</v>
      </c>
      <c r="F852" s="18" t="str">
        <f>VLOOKUP(M852,Revistas!$B$2:$H$63996,3,FALSE)</f>
        <v>Q1</v>
      </c>
      <c r="G852" s="18" t="str">
        <f>VLOOKUP(M852,Revistas!$B$2:$H$63996,4,FALSE)</f>
        <v>MEDICINE, RESEARCH &amp; EXPERIMENTAL - SCIE;</v>
      </c>
      <c r="H852" s="18" t="str">
        <f>VLOOKUP(M852,Revistas!$B$2:$H$63996,5,FALSE)</f>
        <v>25/128</v>
      </c>
      <c r="I852" s="18" t="str">
        <f>VLOOKUP(M852,Revistas!$B$2:$H$63996,6,FALSE)</f>
        <v>NO</v>
      </c>
      <c r="J852" s="18" t="s">
        <v>5034</v>
      </c>
      <c r="K852" s="18" t="s">
        <v>5035</v>
      </c>
      <c r="L852" s="18">
        <v>0</v>
      </c>
      <c r="M852" s="18" t="s">
        <v>4999</v>
      </c>
      <c r="N852" s="18" t="s">
        <v>29</v>
      </c>
      <c r="O852" s="18">
        <v>2017</v>
      </c>
      <c r="P852" s="18">
        <v>40</v>
      </c>
      <c r="Q852" s="18">
        <v>4</v>
      </c>
      <c r="R852" s="18">
        <v>471</v>
      </c>
      <c r="S852" s="18">
        <v>480</v>
      </c>
      <c r="T852" s="23">
        <v>28229250</v>
      </c>
    </row>
    <row r="853" spans="1:44" x14ac:dyDescent="0.25">
      <c r="A853" s="17" t="s">
        <v>4302</v>
      </c>
      <c r="B853" s="17" t="s">
        <v>4303</v>
      </c>
      <c r="C853" s="17" t="s">
        <v>4304</v>
      </c>
      <c r="D853" s="18" t="s">
        <v>10</v>
      </c>
      <c r="E853" s="18" t="str">
        <f>VLOOKUP(M853,Revistas!$B$2:$H$63996,2,FALSE)</f>
        <v>NO TIENE</v>
      </c>
      <c r="F853" s="18" t="str">
        <f>VLOOKUP(M853,Revistas!$B$2:$H$63996,3,FALSE)</f>
        <v>NO TIENE</v>
      </c>
      <c r="G853" s="18" t="str">
        <f>VLOOKUP(M853,Revistas!$B$2:$H$63996,4,FALSE)</f>
        <v>NO TIENE</v>
      </c>
      <c r="H853" s="18" t="str">
        <f>VLOOKUP(M853,Revistas!$B$2:$H$63996,5,FALSE)</f>
        <v>NO TIENE</v>
      </c>
      <c r="I853" s="18" t="str">
        <f>VLOOKUP(M853,Revistas!$B$2:$H$63996,6,FALSE)</f>
        <v>NO</v>
      </c>
      <c r="J853" s="18" t="s">
        <v>4305</v>
      </c>
      <c r="K853" s="18" t="s">
        <v>4306</v>
      </c>
      <c r="L853" s="18">
        <v>0</v>
      </c>
      <c r="M853" s="18" t="s">
        <v>4307</v>
      </c>
      <c r="N853" s="18"/>
      <c r="O853" s="18">
        <v>2017</v>
      </c>
      <c r="P853" s="18">
        <v>8</v>
      </c>
      <c r="Q853" s="18">
        <v>1</v>
      </c>
      <c r="R853" s="18">
        <v>30</v>
      </c>
      <c r="S853" s="18">
        <v>35</v>
      </c>
      <c r="T853" s="23">
        <v>28232780</v>
      </c>
    </row>
    <row r="854" spans="1:44" x14ac:dyDescent="0.25">
      <c r="A854" s="17" t="s">
        <v>1500</v>
      </c>
      <c r="B854" s="17" t="s">
        <v>1501</v>
      </c>
      <c r="C854" s="17" t="s">
        <v>1459</v>
      </c>
      <c r="D854" s="18" t="s">
        <v>10</v>
      </c>
      <c r="E854" s="18">
        <f>VLOOKUP(M854,Revistas!$B$2:$H$63996,2,FALSE)</f>
        <v>1.714</v>
      </c>
      <c r="F854" s="18" t="str">
        <f>VLOOKUP(M854,Revistas!$B$2:$H$63996,3,FALSE)</f>
        <v>Q3</v>
      </c>
      <c r="G854" s="18" t="str">
        <f>VLOOKUP(M854,Revistas!$B$2:$H$63996,4,FALSE)</f>
        <v>MICROBIOLOGY</v>
      </c>
      <c r="H854" s="18" t="str">
        <f>VLOOKUP(M854,Revistas!$B$2:$H$63996,5,FALSE)</f>
        <v>88/124</v>
      </c>
      <c r="I854" s="18" t="str">
        <f>VLOOKUP(M854,Revistas!$B$2:$H$63996,6,FALSE)</f>
        <v>NO</v>
      </c>
      <c r="J854" s="18" t="s">
        <v>1502</v>
      </c>
      <c r="K854" s="18"/>
      <c r="L854" s="18">
        <v>1</v>
      </c>
      <c r="M854" s="18" t="s">
        <v>1462</v>
      </c>
      <c r="N854" s="18" t="s">
        <v>62</v>
      </c>
      <c r="O854" s="18">
        <v>2017</v>
      </c>
      <c r="P854" s="18">
        <v>35</v>
      </c>
      <c r="Q854" s="18">
        <v>2</v>
      </c>
      <c r="R854" s="18">
        <v>88</v>
      </c>
      <c r="S854" s="18">
        <v>99</v>
      </c>
      <c r="T854" s="23">
        <v>27459919</v>
      </c>
    </row>
    <row r="855" spans="1:44" x14ac:dyDescent="0.25">
      <c r="A855" s="17" t="s">
        <v>1302</v>
      </c>
      <c r="B855" s="17" t="s">
        <v>1303</v>
      </c>
      <c r="C855" s="17" t="s">
        <v>1304</v>
      </c>
      <c r="D855" s="18" t="s">
        <v>10</v>
      </c>
      <c r="E855" s="18">
        <f>VLOOKUP(M855,Revistas!$B$2:$H$63996,2,FALSE)</f>
        <v>3.835</v>
      </c>
      <c r="F855" s="18" t="str">
        <f>VLOOKUP(M855,Revistas!$B$2:$H$63996,3,FALSE)</f>
        <v>Q1</v>
      </c>
      <c r="G855" s="18" t="str">
        <f>VLOOKUP(M855,Revistas!$B$2:$H$63996,4,FALSE)</f>
        <v>ENVIRONMENTAL SCIENCES - SCIE;</v>
      </c>
      <c r="H855" s="18" t="str">
        <f>VLOOKUP(M855,Revistas!$B$2:$H$63996,5,FALSE)</f>
        <v>44/229</v>
      </c>
      <c r="I855" s="18" t="str">
        <f>VLOOKUP(M855,Revistas!$B$2:$H$63996,6,FALSE)</f>
        <v>NO</v>
      </c>
      <c r="J855" s="18" t="s">
        <v>1305</v>
      </c>
      <c r="K855" s="18" t="s">
        <v>1306</v>
      </c>
      <c r="L855" s="18">
        <v>1</v>
      </c>
      <c r="M855" s="18" t="s">
        <v>1307</v>
      </c>
      <c r="N855" s="18" t="s">
        <v>250</v>
      </c>
      <c r="O855" s="18">
        <v>2017</v>
      </c>
      <c r="P855" s="18">
        <v>155</v>
      </c>
      <c r="Q855" s="18"/>
      <c r="R855" s="18">
        <v>182</v>
      </c>
      <c r="S855" s="18">
        <v>192</v>
      </c>
      <c r="T855" s="23">
        <v>28222365</v>
      </c>
    </row>
    <row r="856" spans="1:44" x14ac:dyDescent="0.25">
      <c r="A856" s="17" t="s">
        <v>448</v>
      </c>
      <c r="B856" s="17" t="s">
        <v>449</v>
      </c>
      <c r="C856" s="17" t="s">
        <v>440</v>
      </c>
      <c r="D856" s="18" t="s">
        <v>10</v>
      </c>
      <c r="E856" s="18">
        <f>VLOOKUP(M856,Revistas!$B$2:$H$63996,2,FALSE)</f>
        <v>6.3369999999999997</v>
      </c>
      <c r="F856" s="18" t="str">
        <f>VLOOKUP(M856,Revistas!$B$2:$H$63996,3,FALSE)</f>
        <v>Q1</v>
      </c>
      <c r="G856" s="18" t="str">
        <f>VLOOKUP(M856,Revistas!$B$2:$H$63996,4,FALSE)</f>
        <v>BIOCHEMISTRY &amp; MOLECULAR BIOLOGY - SCIE</v>
      </c>
      <c r="H856" s="18" t="str">
        <f>VLOOKUP(M856,Revistas!$B$2:$H$63996,5,FALSE)</f>
        <v>34/290</v>
      </c>
      <c r="I856" s="18" t="str">
        <f>VLOOKUP(M856,Revistas!$B$2:$H$63996,6,FALSE)</f>
        <v>NO</v>
      </c>
      <c r="J856" s="18" t="s">
        <v>450</v>
      </c>
      <c r="K856" s="18" t="s">
        <v>451</v>
      </c>
      <c r="L856" s="18">
        <v>0</v>
      </c>
      <c r="M856" s="18" t="s">
        <v>443</v>
      </c>
      <c r="N856" s="18" t="s">
        <v>129</v>
      </c>
      <c r="O856" s="18">
        <v>2017</v>
      </c>
      <c r="P856" s="18">
        <v>13</v>
      </c>
      <c r="Q856" s="18"/>
      <c r="R856" s="18">
        <v>393</v>
      </c>
      <c r="S856" s="18">
        <v>401</v>
      </c>
    </row>
    <row r="857" spans="1:44" x14ac:dyDescent="0.25">
      <c r="A857" s="17" t="s">
        <v>2281</v>
      </c>
      <c r="B857" s="17" t="s">
        <v>2280</v>
      </c>
      <c r="C857" s="17" t="s">
        <v>1645</v>
      </c>
      <c r="D857" s="18" t="s">
        <v>274</v>
      </c>
      <c r="E857" s="18">
        <f>VLOOKUP(M857,Revistas!$B$2:$H$63996,2,FALSE)</f>
        <v>1.714</v>
      </c>
      <c r="F857" s="18" t="str">
        <f>VLOOKUP(M857,Revistas!$B$2:$H$63996,3,FALSE)</f>
        <v>Q3</v>
      </c>
      <c r="G857" s="18" t="str">
        <f>VLOOKUP(M857,Revistas!$B$2:$H$63996,4,FALSE)</f>
        <v>MICROBIOLOGY</v>
      </c>
      <c r="H857" s="18" t="str">
        <f>VLOOKUP(M857,Revistas!$B$2:$H$63996,5,FALSE)</f>
        <v>88/124</v>
      </c>
      <c r="I857" s="18" t="str">
        <f>VLOOKUP(M857,Revistas!$B$2:$H$63996,6,FALSE)</f>
        <v>NO</v>
      </c>
      <c r="J857" s="18" t="s">
        <v>2282</v>
      </c>
      <c r="K857" s="18"/>
      <c r="L857" s="18" t="s">
        <v>586</v>
      </c>
      <c r="M857" s="18" t="s">
        <v>1463</v>
      </c>
      <c r="N857" s="18" t="s">
        <v>1918</v>
      </c>
      <c r="O857" s="18">
        <v>2017</v>
      </c>
      <c r="P857" s="18"/>
      <c r="Q857" s="18"/>
      <c r="R857" s="18"/>
      <c r="S857" s="18"/>
      <c r="T857" s="23">
        <v>29110929</v>
      </c>
      <c r="AR857" s="25"/>
    </row>
    <row r="858" spans="1:44" x14ac:dyDescent="0.25">
      <c r="A858" s="17" t="s">
        <v>2710</v>
      </c>
      <c r="B858" s="17" t="s">
        <v>2711</v>
      </c>
      <c r="C858" s="17" t="s">
        <v>1660</v>
      </c>
      <c r="D858" s="18" t="s">
        <v>26</v>
      </c>
      <c r="E858" s="18">
        <f>VLOOKUP(M858,Revistas!$B$2:$H$63996,2,FALSE)</f>
        <v>12.811</v>
      </c>
      <c r="F858" s="18" t="str">
        <f>VLOOKUP(M858,Revistas!$B$2:$H$63996,3,FALSE)</f>
        <v>Q1</v>
      </c>
      <c r="G858" s="18" t="str">
        <f>VLOOKUP(M858,Revistas!$B$2:$H$63996,4,FALSE)</f>
        <v>RHEUMATOLOGY - SCIE</v>
      </c>
      <c r="H858" s="18" t="str">
        <f>VLOOKUP(M858,Revistas!$B$2:$H$63996,5,FALSE)</f>
        <v>1 DE 30</v>
      </c>
      <c r="I858" s="18" t="str">
        <f>VLOOKUP(M858,Revistas!$B$2:$H$63996,6,FALSE)</f>
        <v>SI</v>
      </c>
      <c r="J858" s="18" t="s">
        <v>2712</v>
      </c>
      <c r="K858" s="18"/>
      <c r="L858" s="18">
        <v>0</v>
      </c>
      <c r="M858" s="18" t="s">
        <v>1663</v>
      </c>
      <c r="N858" s="18" t="s">
        <v>226</v>
      </c>
      <c r="O858" s="18">
        <v>2017</v>
      </c>
      <c r="P858" s="18">
        <v>76</v>
      </c>
      <c r="Q858" s="18"/>
      <c r="R858" s="18">
        <v>873</v>
      </c>
      <c r="S858" s="18">
        <v>874</v>
      </c>
    </row>
    <row r="859" spans="1:44" x14ac:dyDescent="0.25">
      <c r="A859" s="17" t="s">
        <v>1547</v>
      </c>
      <c r="B859" s="17" t="s">
        <v>1548</v>
      </c>
      <c r="C859" s="17" t="s">
        <v>1549</v>
      </c>
      <c r="D859" s="18" t="s">
        <v>10</v>
      </c>
      <c r="E859" s="18">
        <f>VLOOKUP(M859,Revistas!$B$2:$H$63996,2,FALSE)</f>
        <v>2.2090000000000001</v>
      </c>
      <c r="F859" s="18" t="str">
        <f>VLOOKUP(M859,Revistas!$B$2:$H$63996,3,FALSE)</f>
        <v>Q2</v>
      </c>
      <c r="G859" s="18" t="str">
        <f>VLOOKUP(M859,Revistas!$B$2:$H$63996,4,FALSE)</f>
        <v>PUBLIC, ENVIRONMENTAL &amp; OCCUPATIONAL HEALTH - SCIE;</v>
      </c>
      <c r="H859" s="18" t="str">
        <f>VLOOKUP(M859,Revistas!$B$2:$H$63996,5,FALSE)</f>
        <v>64/176</v>
      </c>
      <c r="I859" s="18" t="str">
        <f>VLOOKUP(M859,Revistas!$B$2:$H$63996,6,FALSE)</f>
        <v>NO</v>
      </c>
      <c r="J859" s="18" t="s">
        <v>1550</v>
      </c>
      <c r="K859" s="18" t="s">
        <v>1551</v>
      </c>
      <c r="L859" s="18">
        <v>0</v>
      </c>
      <c r="M859" s="18" t="s">
        <v>1552</v>
      </c>
      <c r="N859" s="18" t="s">
        <v>608</v>
      </c>
      <c r="O859" s="18">
        <v>2017</v>
      </c>
      <c r="P859" s="18">
        <v>45</v>
      </c>
      <c r="Q859" s="18">
        <v>12</v>
      </c>
      <c r="R859" s="18">
        <v>1356</v>
      </c>
      <c r="S859" s="18">
        <v>1362</v>
      </c>
      <c r="T859" s="23">
        <v>28893449</v>
      </c>
    </row>
    <row r="860" spans="1:44" x14ac:dyDescent="0.25">
      <c r="A860" s="17" t="s">
        <v>5423</v>
      </c>
      <c r="B860" s="17" t="s">
        <v>5424</v>
      </c>
      <c r="C860" s="17" t="s">
        <v>674</v>
      </c>
      <c r="D860" s="18" t="s">
        <v>274</v>
      </c>
      <c r="E860" s="18">
        <f>VLOOKUP(M860,Revistas!$B$2:$H$63996,2,FALSE)</f>
        <v>4.4850000000000003</v>
      </c>
      <c r="F860" s="18" t="str">
        <f>VLOOKUP(M860,Revistas!$B$2:$H$63996,3,FALSE)</f>
        <v>Q2</v>
      </c>
      <c r="G860" s="18" t="str">
        <f>VLOOKUP(M860,Revistas!$B$2:$H$63996,4,FALSE)</f>
        <v>CARDIAC &amp; CARDIOVASCULAR SYSTEM</v>
      </c>
      <c r="H860" s="18" t="str">
        <f>VLOOKUP(M860,Revistas!$B$2:$H$63996,5,FALSE)</f>
        <v>33/126</v>
      </c>
      <c r="I860" s="18" t="str">
        <f>VLOOKUP(M860,Revistas!$B$2:$H$63996,6,FALSE)</f>
        <v>NO</v>
      </c>
      <c r="J860" s="18" t="s">
        <v>5425</v>
      </c>
      <c r="K860" s="18" t="s">
        <v>5426</v>
      </c>
      <c r="L860" s="18">
        <v>0</v>
      </c>
      <c r="M860" s="18" t="s">
        <v>677</v>
      </c>
      <c r="N860" s="18" t="s">
        <v>199</v>
      </c>
      <c r="O860" s="18">
        <v>2017</v>
      </c>
      <c r="P860" s="18">
        <v>70</v>
      </c>
      <c r="Q860" s="18">
        <v>8</v>
      </c>
      <c r="R860" s="18">
        <v>675</v>
      </c>
      <c r="S860" s="18">
        <v>677</v>
      </c>
      <c r="T860" s="23">
        <v>28342794</v>
      </c>
    </row>
    <row r="861" spans="1:44" x14ac:dyDescent="0.25">
      <c r="A861" s="17" t="s">
        <v>1315</v>
      </c>
      <c r="B861" s="17" t="s">
        <v>1314</v>
      </c>
      <c r="C861" s="17" t="s">
        <v>1316</v>
      </c>
      <c r="D861" s="18" t="s">
        <v>10</v>
      </c>
      <c r="E861" s="18" t="str">
        <f>VLOOKUP(M861,Revistas!$B$2:$H$63996,2,FALSE)</f>
        <v>NO TIENE</v>
      </c>
      <c r="F861" s="18" t="str">
        <f>VLOOKUP(M861,Revistas!$B$2:$H$63996,3,FALSE)</f>
        <v>NO TIENE</v>
      </c>
      <c r="G861" s="18" t="str">
        <f>VLOOKUP(M861,Revistas!$B$2:$H$63996,4,FALSE)</f>
        <v>NO TIENE</v>
      </c>
      <c r="H861" s="18" t="str">
        <f>VLOOKUP(M861,Revistas!$B$2:$H$63996,5,FALSE)</f>
        <v>NO TIENE</v>
      </c>
      <c r="I861" s="18" t="str">
        <f>VLOOKUP(M861,Revistas!$B$2:$H$63996,6,FALSE)</f>
        <v>NO</v>
      </c>
      <c r="J861" s="18" t="s">
        <v>1318</v>
      </c>
      <c r="K861" s="18"/>
      <c r="L861" s="18" t="s">
        <v>586</v>
      </c>
      <c r="M861" s="18" t="s">
        <v>1319</v>
      </c>
      <c r="N861" s="18">
        <v>2017</v>
      </c>
      <c r="O861" s="18">
        <v>2017</v>
      </c>
      <c r="P861" s="18">
        <v>29</v>
      </c>
      <c r="Q861" s="18">
        <v>5</v>
      </c>
      <c r="R861" s="18" t="s">
        <v>1317</v>
      </c>
      <c r="S861" s="18"/>
      <c r="T861" s="23">
        <v>28923168</v>
      </c>
    </row>
    <row r="862" spans="1:44" x14ac:dyDescent="0.25">
      <c r="A862" s="17" t="s">
        <v>2820</v>
      </c>
      <c r="B862" s="17" t="s">
        <v>2821</v>
      </c>
      <c r="C862" s="17" t="s">
        <v>2822</v>
      </c>
      <c r="D862" s="18" t="s">
        <v>10</v>
      </c>
      <c r="E862" s="18">
        <f>VLOOKUP(M862,Revistas!$B$2:$H$63996,2,FALSE)</f>
        <v>1.7330000000000001</v>
      </c>
      <c r="F862" s="18" t="str">
        <f>VLOOKUP(M862,Revistas!$B$2:$H$63996,3,FALSE)</f>
        <v>Q4</v>
      </c>
      <c r="G862" s="18" t="str">
        <f>VLOOKUP(M862,Revistas!$B$2:$H$63996,4,FALSE)</f>
        <v>CRITICAL CARE MEDICINE - SCIE;</v>
      </c>
      <c r="H862" s="18" t="str">
        <f>VLOOKUP(M862,Revistas!$B$2:$H$63996,5,FALSE)</f>
        <v>28/33</v>
      </c>
      <c r="I862" s="18" t="str">
        <f>VLOOKUP(M862,Revistas!$B$2:$H$63996,6,FALSE)</f>
        <v>NO</v>
      </c>
      <c r="J862" s="18" t="s">
        <v>2823</v>
      </c>
      <c r="K862" s="18" t="s">
        <v>2824</v>
      </c>
      <c r="L862" s="18">
        <v>0</v>
      </c>
      <c r="M862" s="18" t="s">
        <v>2825</v>
      </c>
      <c r="N862" s="18" t="s">
        <v>129</v>
      </c>
      <c r="O862" s="18">
        <v>2017</v>
      </c>
      <c r="P862" s="18">
        <v>62</v>
      </c>
      <c r="Q862" s="18">
        <v>10</v>
      </c>
      <c r="R862" s="18">
        <v>1307</v>
      </c>
      <c r="S862" s="18">
        <v>1315</v>
      </c>
      <c r="T862" s="23">
        <v>28698265</v>
      </c>
    </row>
    <row r="863" spans="1:44" x14ac:dyDescent="0.25">
      <c r="A863" s="17" t="s">
        <v>4190</v>
      </c>
      <c r="B863" s="17" t="s">
        <v>4191</v>
      </c>
      <c r="C863" s="17" t="s">
        <v>4192</v>
      </c>
      <c r="D863" s="18" t="s">
        <v>10</v>
      </c>
      <c r="E863" s="18">
        <f>VLOOKUP(M863,Revistas!$B$2:$H$63996,2,FALSE)</f>
        <v>2.427</v>
      </c>
      <c r="F863" s="18" t="str">
        <f>VLOOKUP(M863,Revistas!$B$2:$H$63996,3,FALSE)</f>
        <v>Q2</v>
      </c>
      <c r="G863" s="18" t="str">
        <f>VLOOKUP(M863,Revistas!$B$2:$H$63996,4,FALSE)</f>
        <v>ANDROLOGY</v>
      </c>
      <c r="H863" s="18" t="str">
        <f>VLOOKUP(M863,Revistas!$B$2:$H$63996,5,FALSE)</f>
        <v>2 DE 5</v>
      </c>
      <c r="I863" s="18" t="str">
        <f>VLOOKUP(M863,Revistas!$B$2:$H$63996,6,FALSE)</f>
        <v>NO</v>
      </c>
      <c r="J863" s="18" t="s">
        <v>4193</v>
      </c>
      <c r="K863" s="18" t="s">
        <v>4194</v>
      </c>
      <c r="L863" s="18">
        <v>0</v>
      </c>
      <c r="M863" s="18" t="s">
        <v>4195</v>
      </c>
      <c r="N863" s="18" t="s">
        <v>154</v>
      </c>
      <c r="O863" s="18">
        <v>2017</v>
      </c>
      <c r="P863" s="18">
        <v>5</v>
      </c>
      <c r="Q863" s="18">
        <v>5</v>
      </c>
      <c r="R863" s="18">
        <v>923</v>
      </c>
      <c r="S863" s="18">
        <v>930</v>
      </c>
      <c r="T863" s="23">
        <v>28914499</v>
      </c>
    </row>
    <row r="864" spans="1:44" x14ac:dyDescent="0.25">
      <c r="A864" s="17" t="s">
        <v>4285</v>
      </c>
      <c r="B864" s="17" t="s">
        <v>4286</v>
      </c>
      <c r="C864" s="17" t="s">
        <v>4287</v>
      </c>
      <c r="D864" s="18" t="s">
        <v>26</v>
      </c>
      <c r="E864" s="18">
        <f>VLOOKUP(M864,Revistas!$B$2:$H$63996,2,FALSE)</f>
        <v>1.8440000000000001</v>
      </c>
      <c r="F864" s="18" t="str">
        <f>VLOOKUP(M864,Revistas!$B$2:$H$63996,3,FALSE)</f>
        <v>Q2</v>
      </c>
      <c r="G864" s="18" t="str">
        <f>VLOOKUP(M864,Revistas!$B$2:$H$63996,4,FALSE)</f>
        <v>PEDIATRICS - SCIE;</v>
      </c>
      <c r="H864" s="18" t="str">
        <f>VLOOKUP(M864,Revistas!$B$2:$H$63996,5,FALSE)</f>
        <v>54/121</v>
      </c>
      <c r="I864" s="18" t="str">
        <f>VLOOKUP(M864,Revistas!$B$2:$H$63996,6,FALSE)</f>
        <v>NO</v>
      </c>
      <c r="J864" s="18" t="s">
        <v>4288</v>
      </c>
      <c r="K864" s="18"/>
      <c r="L864" s="18">
        <v>0</v>
      </c>
      <c r="M864" s="18" t="s">
        <v>4289</v>
      </c>
      <c r="N864" s="18"/>
      <c r="O864" s="18">
        <v>2017</v>
      </c>
      <c r="P864" s="18">
        <v>88</v>
      </c>
      <c r="Q864" s="18"/>
      <c r="R864" s="18">
        <v>12</v>
      </c>
      <c r="S864" s="18">
        <v>12</v>
      </c>
    </row>
    <row r="865" spans="1:20" x14ac:dyDescent="0.25">
      <c r="A865" s="17" t="s">
        <v>2066</v>
      </c>
      <c r="B865" s="17" t="s">
        <v>2067</v>
      </c>
      <c r="C865" s="17" t="s">
        <v>2068</v>
      </c>
      <c r="D865" s="18" t="s">
        <v>10</v>
      </c>
      <c r="E865" s="18">
        <f>VLOOKUP(M865,Revistas!$B$2:$H$63996,2,FALSE)</f>
        <v>3.7010000000000001</v>
      </c>
      <c r="F865" s="18" t="str">
        <f>VLOOKUP(M865,Revistas!$B$2:$H$63996,3,FALSE)</f>
        <v>Q2</v>
      </c>
      <c r="G865" s="18" t="str">
        <f>VLOOKUP(M865,Revistas!$B$2:$H$63996,4,FALSE)</f>
        <v>IMMUNOLOGY - SCIE</v>
      </c>
      <c r="H865" s="18" t="str">
        <f>VLOOKUP(M865,Revistas!$B$2:$H$63996,5,FALSE)</f>
        <v>54/151</v>
      </c>
      <c r="I865" s="18" t="str">
        <f>VLOOKUP(M865,Revistas!$B$2:$H$63996,6,FALSE)</f>
        <v>NO</v>
      </c>
      <c r="J865" s="18" t="s">
        <v>2069</v>
      </c>
      <c r="K865" s="18" t="s">
        <v>2070</v>
      </c>
      <c r="L865" s="18">
        <v>2</v>
      </c>
      <c r="M865" s="18" t="s">
        <v>2071</v>
      </c>
      <c r="N865" s="18" t="s">
        <v>62</v>
      </c>
      <c r="O865" s="18">
        <v>2017</v>
      </c>
      <c r="P865" s="18">
        <v>150</v>
      </c>
      <c r="Q865" s="18">
        <v>2</v>
      </c>
      <c r="R865" s="18">
        <v>184</v>
      </c>
      <c r="S865" s="18">
        <v>198</v>
      </c>
      <c r="T865" s="23">
        <v>27709605</v>
      </c>
    </row>
    <row r="866" spans="1:20" x14ac:dyDescent="0.25">
      <c r="A866" s="17" t="s">
        <v>207</v>
      </c>
      <c r="B866" s="17" t="s">
        <v>208</v>
      </c>
      <c r="C866" s="17" t="s">
        <v>209</v>
      </c>
      <c r="D866" s="18" t="s">
        <v>210</v>
      </c>
      <c r="E866" s="18">
        <f>VLOOKUP(M866,Revistas!$B$2:$H$63996,2,FALSE)</f>
        <v>1.339</v>
      </c>
      <c r="F866" s="18" t="str">
        <f>VLOOKUP(M866,Revistas!$B$2:$H$63996,3,FALSE)</f>
        <v>Q3</v>
      </c>
      <c r="G866" s="18" t="str">
        <f>VLOOKUP(M866,Revistas!$B$2:$H$63996,4,FALSE)</f>
        <v>PSYCHIATRY - SCIE;</v>
      </c>
      <c r="H866" s="18" t="str">
        <f>VLOOKUP(M866,Revistas!$B$2:$H$63996,5,FALSE)</f>
        <v>106/142</v>
      </c>
      <c r="I866" s="18" t="str">
        <f>VLOOKUP(M866,Revistas!$B$2:$H$63996,6,FALSE)</f>
        <v>NO</v>
      </c>
      <c r="J866" s="18" t="s">
        <v>211</v>
      </c>
      <c r="K866" s="18" t="s">
        <v>212</v>
      </c>
      <c r="L866" s="18">
        <v>0</v>
      </c>
      <c r="M866" s="18" t="s">
        <v>213</v>
      </c>
      <c r="N866" s="18" t="s">
        <v>214</v>
      </c>
      <c r="O866" s="18">
        <v>2017</v>
      </c>
      <c r="P866" s="18">
        <v>45</v>
      </c>
      <c r="Q866" s="18">
        <v>4</v>
      </c>
      <c r="R866" s="18">
        <v>167</v>
      </c>
      <c r="S866" s="18">
        <v>178</v>
      </c>
    </row>
    <row r="867" spans="1:20" x14ac:dyDescent="0.25">
      <c r="A867" s="17" t="s">
        <v>4738</v>
      </c>
      <c r="B867" s="17" t="s">
        <v>4739</v>
      </c>
      <c r="C867" s="17" t="s">
        <v>4740</v>
      </c>
      <c r="D867" s="18" t="s">
        <v>210</v>
      </c>
      <c r="E867" s="18">
        <f>VLOOKUP(M867,Revistas!$B$2:$H$63996,2,FALSE)</f>
        <v>4.5039999999999996</v>
      </c>
      <c r="F867" s="18" t="str">
        <f>VLOOKUP(M867,Revistas!$B$2:$H$63996,3,FALSE)</f>
        <v>Q1</v>
      </c>
      <c r="G867" s="18" t="str">
        <f>VLOOKUP(M867,Revistas!$B$2:$H$63996,4,FALSE)</f>
        <v>GERIATRICS &amp; GERONTOLOGY</v>
      </c>
      <c r="H867" s="18" t="str">
        <f>VLOOKUP(M867,Revistas!$B$2:$H$63996,5,FALSE)</f>
        <v>7 DE 49</v>
      </c>
      <c r="I867" s="18" t="str">
        <f>VLOOKUP(M867,Revistas!$B$2:$H$63996,6,FALSE)</f>
        <v>NO</v>
      </c>
      <c r="J867" s="18" t="s">
        <v>4741</v>
      </c>
      <c r="K867" s="18" t="s">
        <v>4742</v>
      </c>
      <c r="L867" s="18">
        <v>0</v>
      </c>
      <c r="M867" s="18" t="s">
        <v>4743</v>
      </c>
      <c r="N867" s="18" t="s">
        <v>594</v>
      </c>
      <c r="O867" s="18">
        <v>2017</v>
      </c>
      <c r="P867" s="18">
        <v>9</v>
      </c>
      <c r="Q867" s="18"/>
      <c r="R867" s="18"/>
      <c r="S867" s="18">
        <v>411</v>
      </c>
      <c r="T867" s="23">
        <v>29311900</v>
      </c>
    </row>
    <row r="868" spans="1:20" x14ac:dyDescent="0.25">
      <c r="A868" s="17" t="s">
        <v>2176</v>
      </c>
      <c r="B868" s="17" t="s">
        <v>2177</v>
      </c>
      <c r="C868" s="17" t="s">
        <v>2178</v>
      </c>
      <c r="D868" s="18" t="s">
        <v>10</v>
      </c>
      <c r="E868" s="18" t="str">
        <f>VLOOKUP(M868,Revistas!$B$2:$H$63996,2,FALSE)</f>
        <v>NO TIENE</v>
      </c>
      <c r="F868" s="18" t="str">
        <f>VLOOKUP(M868,Revistas!$B$2:$H$63996,3,FALSE)</f>
        <v>NO TIENE</v>
      </c>
      <c r="G868" s="18" t="str">
        <f>VLOOKUP(M868,Revistas!$B$2:$H$63996,4,FALSE)</f>
        <v>NO TIENE</v>
      </c>
      <c r="H868" s="18" t="str">
        <f>VLOOKUP(M868,Revistas!$B$2:$H$63996,5,FALSE)</f>
        <v>NO TIENE</v>
      </c>
      <c r="I868" s="18" t="str">
        <f>VLOOKUP(M868,Revistas!$B$2:$H$63996,6,FALSE)</f>
        <v>NO</v>
      </c>
      <c r="J868" s="18" t="s">
        <v>2179</v>
      </c>
      <c r="K868" s="18" t="s">
        <v>2180</v>
      </c>
      <c r="L868" s="18">
        <v>0</v>
      </c>
      <c r="M868" s="18" t="s">
        <v>2181</v>
      </c>
      <c r="N868" s="18" t="s">
        <v>300</v>
      </c>
      <c r="O868" s="18">
        <v>2017</v>
      </c>
      <c r="P868" s="18">
        <v>10</v>
      </c>
      <c r="Q868" s="18"/>
      <c r="R868" s="18">
        <v>52</v>
      </c>
      <c r="S868" s="18">
        <v>55</v>
      </c>
      <c r="T868" s="23">
        <v>28116244</v>
      </c>
    </row>
    <row r="869" spans="1:20" x14ac:dyDescent="0.25">
      <c r="A869" s="17" t="s">
        <v>539</v>
      </c>
      <c r="B869" s="17" t="s">
        <v>540</v>
      </c>
      <c r="C869" s="17" t="s">
        <v>535</v>
      </c>
      <c r="D869" s="18" t="s">
        <v>10</v>
      </c>
      <c r="E869" s="18">
        <f>VLOOKUP(M869,Revistas!$B$2:$H$63996,2,FALSE)</f>
        <v>3.2669999999999999</v>
      </c>
      <c r="F869" s="18" t="str">
        <f>VLOOKUP(M869,Revistas!$B$2:$H$63996,3,FALSE)</f>
        <v>Q1</v>
      </c>
      <c r="G869" s="18" t="str">
        <f>VLOOKUP(M869,Revistas!$B$2:$H$63996,4,FALSE)</f>
        <v>ANATOMY &amp; MORPHOLOGY</v>
      </c>
      <c r="H869" s="18" t="str">
        <f>VLOOKUP(M869,Revistas!$B$2:$H$63996,5,FALSE)</f>
        <v>2 DE 21</v>
      </c>
      <c r="I869" s="18" t="str">
        <f>VLOOKUP(M869,Revistas!$B$2:$H$63996,6,FALSE)</f>
        <v>SI</v>
      </c>
      <c r="J869" s="18" t="s">
        <v>541</v>
      </c>
      <c r="K869" s="18" t="s">
        <v>542</v>
      </c>
      <c r="L869" s="18">
        <v>0</v>
      </c>
      <c r="M869" s="18" t="s">
        <v>538</v>
      </c>
      <c r="N869" s="28">
        <v>46447</v>
      </c>
      <c r="O869" s="18">
        <v>2017</v>
      </c>
      <c r="P869" s="18">
        <v>11</v>
      </c>
      <c r="Q869" s="18"/>
      <c r="R869" s="18"/>
      <c r="S869" s="18">
        <v>25</v>
      </c>
    </row>
    <row r="870" spans="1:20" x14ac:dyDescent="0.25">
      <c r="A870" s="17" t="s">
        <v>1130</v>
      </c>
      <c r="B870" s="17" t="s">
        <v>1131</v>
      </c>
      <c r="C870" s="17" t="s">
        <v>790</v>
      </c>
      <c r="D870" s="18" t="s">
        <v>571</v>
      </c>
      <c r="E870" s="18">
        <f>VLOOKUP(M870,Revistas!$B$2:$H$63996,2,FALSE)</f>
        <v>5.7750000000000004</v>
      </c>
      <c r="F870" s="18" t="str">
        <f>VLOOKUP(M870,Revistas!$B$2:$H$63996,3,FALSE)</f>
        <v>Q1</v>
      </c>
      <c r="G870" s="18" t="str">
        <f>VLOOKUP(M870,Revistas!$B$2:$H$63996,4,FALSE)</f>
        <v>GERIATRICS &amp; GERONTOLOGY</v>
      </c>
      <c r="H870" s="18" t="str">
        <f>VLOOKUP(M870,Revistas!$B$2:$H$63996,5,FALSE)</f>
        <v>4 DE 49</v>
      </c>
      <c r="I870" s="18" t="str">
        <f>VLOOKUP(M870,Revistas!$B$2:$H$63996,6,FALSE)</f>
        <v>SI</v>
      </c>
      <c r="J870" s="18" t="s">
        <v>1132</v>
      </c>
      <c r="K870" s="18" t="s">
        <v>1133</v>
      </c>
      <c r="L870" s="18">
        <v>2</v>
      </c>
      <c r="M870" s="18" t="s">
        <v>793</v>
      </c>
      <c r="N870" s="18" t="s">
        <v>344</v>
      </c>
      <c r="O870" s="18">
        <v>2017</v>
      </c>
      <c r="P870" s="18">
        <v>18</v>
      </c>
      <c r="Q870" s="18">
        <v>1</v>
      </c>
      <c r="R870" s="18">
        <v>8</v>
      </c>
      <c r="S870" s="18">
        <v>9</v>
      </c>
      <c r="T870" s="23">
        <v>27887892</v>
      </c>
    </row>
    <row r="871" spans="1:20" x14ac:dyDescent="0.25">
      <c r="A871" s="17" t="s">
        <v>5316</v>
      </c>
      <c r="B871" s="17" t="s">
        <v>5317</v>
      </c>
      <c r="C871" s="17" t="s">
        <v>5318</v>
      </c>
      <c r="D871" s="18" t="s">
        <v>274</v>
      </c>
      <c r="E871" s="18">
        <f>VLOOKUP(M871,Revistas!$B$2:$H$63996,2,FALSE)</f>
        <v>1.143</v>
      </c>
      <c r="F871" s="18" t="str">
        <f>VLOOKUP(M871,Revistas!$B$2:$H$63996,3,FALSE)</f>
        <v>Q3</v>
      </c>
      <c r="G871" s="18" t="str">
        <f>VLOOKUP(M871,Revistas!$B$2:$H$63996,4,FALSE)</f>
        <v>ORTHOPEDICS - SCIE</v>
      </c>
      <c r="H871" s="18" t="str">
        <f>VLOOKUP(M871,Revistas!$B$2:$H$63996,5,FALSE)</f>
        <v>49/76</v>
      </c>
      <c r="I871" s="18" t="str">
        <f>VLOOKUP(M871,Revistas!$B$2:$H$63996,6,FALSE)</f>
        <v>NO</v>
      </c>
      <c r="J871" s="18"/>
      <c r="K871" s="18"/>
      <c r="L871" s="18">
        <v>0</v>
      </c>
      <c r="M871" s="18" t="s">
        <v>5319</v>
      </c>
      <c r="N871" s="18" t="s">
        <v>295</v>
      </c>
      <c r="O871" s="18">
        <v>2017</v>
      </c>
      <c r="P871" s="18">
        <v>40</v>
      </c>
      <c r="Q871" s="18">
        <v>2</v>
      </c>
      <c r="R871" s="18">
        <v>70</v>
      </c>
      <c r="S871" s="18">
        <v>70</v>
      </c>
    </row>
    <row r="872" spans="1:20" x14ac:dyDescent="0.25">
      <c r="A872" s="17" t="s">
        <v>5354</v>
      </c>
      <c r="B872" s="17" t="s">
        <v>5390</v>
      </c>
      <c r="C872" s="17" t="s">
        <v>7246</v>
      </c>
      <c r="D872" s="18" t="s">
        <v>210</v>
      </c>
      <c r="E872" s="18" t="str">
        <f>VLOOKUP(M872,Revistas!$B$2:$H$63996,2,FALSE)</f>
        <v>NO TIENE</v>
      </c>
      <c r="F872" s="18" t="str">
        <f>VLOOKUP(M872,Revistas!$B$2:$H$63996,3,FALSE)</f>
        <v>NO TIENE</v>
      </c>
      <c r="G872" s="18" t="str">
        <f>VLOOKUP(M872,Revistas!$B$2:$H$63996,4,FALSE)</f>
        <v>NO TIENE</v>
      </c>
      <c r="H872" s="18" t="str">
        <f>VLOOKUP(M872,Revistas!$B$2:$H$63996,5,FALSE)</f>
        <v>NO TIENE</v>
      </c>
      <c r="I872" s="18" t="str">
        <f>VLOOKUP(M872,Revistas!$B$2:$H$63996,6,FALSE)</f>
        <v>NO</v>
      </c>
      <c r="J872" s="18" t="s">
        <v>5393</v>
      </c>
      <c r="K872" s="18"/>
      <c r="L872" s="18" t="s">
        <v>586</v>
      </c>
      <c r="M872" s="18" t="s">
        <v>5394</v>
      </c>
      <c r="N872" s="18" t="s">
        <v>5392</v>
      </c>
      <c r="O872" s="18">
        <v>2017</v>
      </c>
      <c r="P872" s="18">
        <v>5</v>
      </c>
      <c r="Q872" s="18">
        <v>4</v>
      </c>
      <c r="R872" s="18" t="s">
        <v>5391</v>
      </c>
      <c r="S872" s="18"/>
      <c r="T872" s="23">
        <v>28913376</v>
      </c>
    </row>
    <row r="873" spans="1:20" x14ac:dyDescent="0.25">
      <c r="A873" s="17" t="s">
        <v>5354</v>
      </c>
      <c r="B873" s="17" t="s">
        <v>5374</v>
      </c>
      <c r="C873" s="17" t="s">
        <v>1245</v>
      </c>
      <c r="D873" s="18" t="s">
        <v>210</v>
      </c>
      <c r="E873" s="18">
        <f>VLOOKUP(M873,Revistas!$B$2:$H$63996,2,FALSE)</f>
        <v>6.3419999999999996</v>
      </c>
      <c r="F873" s="18" t="str">
        <f>VLOOKUP(M873,Revistas!$B$2:$H$63996,3,FALSE)</f>
        <v>Q1</v>
      </c>
      <c r="G873" s="18" t="str">
        <f>VLOOKUP(M873,Revistas!$B$2:$H$63996,4,FALSE)</f>
        <v>HEMATOLOGY - SCIE</v>
      </c>
      <c r="H873" s="18" t="str">
        <f>VLOOKUP(M873,Revistas!$B$2:$H$63996,5,FALSE)</f>
        <v>70 DE 8</v>
      </c>
      <c r="I873" s="18" t="str">
        <f>VLOOKUP(M873,Revistas!$B$2:$H$63996,6,FALSE)</f>
        <v>NO</v>
      </c>
      <c r="J873" s="18" t="s">
        <v>5376</v>
      </c>
      <c r="K873" s="18"/>
      <c r="L873" s="18" t="s">
        <v>586</v>
      </c>
      <c r="M873" s="18" t="s">
        <v>1248</v>
      </c>
      <c r="N873" s="18" t="s">
        <v>5375</v>
      </c>
      <c r="O873" s="18">
        <v>2017</v>
      </c>
      <c r="P873" s="18"/>
      <c r="Q873" s="18"/>
      <c r="R873" s="18"/>
      <c r="S873" s="18"/>
      <c r="T873" s="23">
        <v>28943040</v>
      </c>
    </row>
    <row r="874" spans="1:20" x14ac:dyDescent="0.25">
      <c r="A874" s="17" t="s">
        <v>5354</v>
      </c>
      <c r="B874" s="17" t="s">
        <v>5399</v>
      </c>
      <c r="C874" s="17" t="s">
        <v>5385</v>
      </c>
      <c r="D874" s="18" t="s">
        <v>10</v>
      </c>
      <c r="E874" s="18" t="str">
        <f>VLOOKUP(M874,Revistas!$B$2:$H$63996,2,FALSE)</f>
        <v>NO TIENE</v>
      </c>
      <c r="F874" s="18" t="str">
        <f>VLOOKUP(M874,Revistas!$B$2:$H$63996,3,FALSE)</f>
        <v>NO TIENE</v>
      </c>
      <c r="G874" s="18" t="str">
        <f>VLOOKUP(M874,Revistas!$B$2:$H$63996,4,FALSE)</f>
        <v>NO TIENE</v>
      </c>
      <c r="H874" s="18" t="str">
        <f>VLOOKUP(M874,Revistas!$B$2:$H$63996,5,FALSE)</f>
        <v>NO TIENE</v>
      </c>
      <c r="I874" s="18" t="str">
        <f>VLOOKUP(M874,Revistas!$B$2:$H$63996,6,FALSE)</f>
        <v>NO</v>
      </c>
      <c r="J874" s="18" t="s">
        <v>5401</v>
      </c>
      <c r="K874" s="18"/>
      <c r="L874" s="18" t="s">
        <v>586</v>
      </c>
      <c r="M874" s="18" t="s">
        <v>5389</v>
      </c>
      <c r="N874" s="18">
        <v>2017</v>
      </c>
      <c r="O874" s="18">
        <v>2017</v>
      </c>
      <c r="P874" s="18">
        <v>17</v>
      </c>
      <c r="Q874" s="18">
        <v>2</v>
      </c>
      <c r="R874" s="18" t="s">
        <v>5400</v>
      </c>
      <c r="S874" s="18"/>
      <c r="T874" s="23">
        <v>28891453</v>
      </c>
    </row>
    <row r="875" spans="1:20" x14ac:dyDescent="0.25">
      <c r="A875" s="17" t="s">
        <v>5354</v>
      </c>
      <c r="B875" s="17" t="s">
        <v>5384</v>
      </c>
      <c r="C875" s="17" t="s">
        <v>5385</v>
      </c>
      <c r="D875" s="18" t="s">
        <v>10</v>
      </c>
      <c r="E875" s="18" t="str">
        <f>VLOOKUP(M875,Revistas!$B$2:$H$63996,2,FALSE)</f>
        <v>NO TIENE</v>
      </c>
      <c r="F875" s="18" t="str">
        <f>VLOOKUP(M875,Revistas!$B$2:$H$63996,3,FALSE)</f>
        <v>NO TIENE</v>
      </c>
      <c r="G875" s="18" t="str">
        <f>VLOOKUP(M875,Revistas!$B$2:$H$63996,4,FALSE)</f>
        <v>NO TIENE</v>
      </c>
      <c r="H875" s="18" t="str">
        <f>VLOOKUP(M875,Revistas!$B$2:$H$63996,5,FALSE)</f>
        <v>NO TIENE</v>
      </c>
      <c r="I875" s="18" t="str">
        <f>VLOOKUP(M875,Revistas!$B$2:$H$63996,6,FALSE)</f>
        <v>NO</v>
      </c>
      <c r="J875" s="18" t="s">
        <v>5388</v>
      </c>
      <c r="K875" s="18"/>
      <c r="L875" s="18" t="s">
        <v>586</v>
      </c>
      <c r="M875" s="18" t="s">
        <v>5389</v>
      </c>
      <c r="N875" s="18" t="s">
        <v>5387</v>
      </c>
      <c r="O875" s="18">
        <v>2017</v>
      </c>
      <c r="P875" s="18">
        <v>17</v>
      </c>
      <c r="Q875" s="18">
        <v>1</v>
      </c>
      <c r="R875" s="18" t="s">
        <v>5386</v>
      </c>
      <c r="S875" s="18"/>
      <c r="T875" s="23">
        <v>28044933</v>
      </c>
    </row>
    <row r="876" spans="1:20" x14ac:dyDescent="0.25">
      <c r="A876" s="17" t="s">
        <v>5354</v>
      </c>
      <c r="B876" s="17" t="s">
        <v>5353</v>
      </c>
      <c r="C876" s="17" t="s">
        <v>5355</v>
      </c>
      <c r="D876" s="18" t="s">
        <v>210</v>
      </c>
      <c r="E876" s="18" t="str">
        <f>VLOOKUP(M876,Revistas!$B$2:$H$63996,2,FALSE)</f>
        <v>NO TIENE</v>
      </c>
      <c r="F876" s="18" t="str">
        <f>VLOOKUP(M876,Revistas!$B$2:$H$63996,3,FALSE)</f>
        <v>NO TIENE</v>
      </c>
      <c r="G876" s="18" t="str">
        <f>VLOOKUP(M876,Revistas!$B$2:$H$63996,4,FALSE)</f>
        <v>NO TIENE</v>
      </c>
      <c r="H876" s="18" t="str">
        <f>VLOOKUP(M876,Revistas!$B$2:$H$63996,5,FALSE)</f>
        <v>NO TIENE</v>
      </c>
      <c r="I876" s="18" t="str">
        <f>VLOOKUP(M876,Revistas!$B$2:$H$63996,6,FALSE)</f>
        <v>NO</v>
      </c>
      <c r="J876" s="18" t="s">
        <v>5358</v>
      </c>
      <c r="K876" s="18"/>
      <c r="L876" s="18" t="s">
        <v>586</v>
      </c>
      <c r="M876" s="18" t="s">
        <v>5359</v>
      </c>
      <c r="N876" s="18" t="s">
        <v>5357</v>
      </c>
      <c r="O876" s="18">
        <v>2017</v>
      </c>
      <c r="P876" s="18">
        <v>45</v>
      </c>
      <c r="Q876" s="18">
        <v>5</v>
      </c>
      <c r="R876" s="18" t="s">
        <v>5356</v>
      </c>
      <c r="S876" s="18"/>
      <c r="T876" s="23">
        <v>28942686</v>
      </c>
    </row>
    <row r="877" spans="1:20" x14ac:dyDescent="0.25">
      <c r="A877" s="17" t="s">
        <v>5354</v>
      </c>
      <c r="B877" s="17" t="s">
        <v>5360</v>
      </c>
      <c r="C877" s="17" t="s">
        <v>5355</v>
      </c>
      <c r="D877" s="18" t="s">
        <v>10</v>
      </c>
      <c r="E877" s="18" t="str">
        <f>VLOOKUP(M877,Revistas!$B$2:$H$63996,2,FALSE)</f>
        <v>NO TIENE</v>
      </c>
      <c r="F877" s="18" t="str">
        <f>VLOOKUP(M877,Revistas!$B$2:$H$63996,3,FALSE)</f>
        <v>NO TIENE</v>
      </c>
      <c r="G877" s="18" t="str">
        <f>VLOOKUP(M877,Revistas!$B$2:$H$63996,4,FALSE)</f>
        <v>NO TIENE</v>
      </c>
      <c r="H877" s="18" t="str">
        <f>VLOOKUP(M877,Revistas!$B$2:$H$63996,5,FALSE)</f>
        <v>NO TIENE</v>
      </c>
      <c r="I877" s="18" t="str">
        <f>VLOOKUP(M877,Revistas!$B$2:$H$63996,6,FALSE)</f>
        <v>NO</v>
      </c>
      <c r="J877" s="18" t="s">
        <v>5358</v>
      </c>
      <c r="K877" s="18"/>
      <c r="L877" s="18" t="s">
        <v>586</v>
      </c>
      <c r="M877" s="18" t="s">
        <v>5359</v>
      </c>
      <c r="N877" s="18" t="s">
        <v>5361</v>
      </c>
      <c r="O877" s="18">
        <v>2017</v>
      </c>
      <c r="P877" s="18"/>
      <c r="Q877" s="18"/>
      <c r="R877" s="27">
        <v>43191</v>
      </c>
      <c r="S877" s="18"/>
      <c r="T877" s="23">
        <v>29172843</v>
      </c>
    </row>
    <row r="878" spans="1:20" x14ac:dyDescent="0.25">
      <c r="A878" s="17" t="s">
        <v>5280</v>
      </c>
      <c r="B878" s="17" t="s">
        <v>5327</v>
      </c>
      <c r="C878" s="17" t="s">
        <v>3808</v>
      </c>
      <c r="D878" s="18" t="s">
        <v>210</v>
      </c>
      <c r="E878" s="18">
        <f>VLOOKUP(M878,Revistas!$B$2:$H$63996,2,FALSE)</f>
        <v>2.246</v>
      </c>
      <c r="F878" s="18" t="str">
        <f>VLOOKUP(M878,Revistas!$B$2:$H$63996,3,FALSE)</f>
        <v>Q3</v>
      </c>
      <c r="G878" s="18" t="str">
        <f>VLOOKUP(M878,Revistas!$B$2:$H$63996,4,FALSE)</f>
        <v>HEMATOLOGY - SCIE</v>
      </c>
      <c r="H878" s="18" t="str">
        <f>VLOOKUP(M878,Revistas!$B$2:$H$63996,5,FALSE)</f>
        <v>40/70</v>
      </c>
      <c r="I878" s="18" t="str">
        <f>VLOOKUP(M878,Revistas!$B$2:$H$63996,6,FALSE)</f>
        <v>NO</v>
      </c>
      <c r="J878" s="18" t="s">
        <v>5328</v>
      </c>
      <c r="K878" s="18" t="s">
        <v>5329</v>
      </c>
      <c r="L878" s="18">
        <v>0</v>
      </c>
      <c r="M878" s="18" t="s">
        <v>3811</v>
      </c>
      <c r="N878" s="18"/>
      <c r="O878" s="18">
        <v>2017</v>
      </c>
      <c r="P878" s="18">
        <v>10</v>
      </c>
      <c r="Q878" s="18">
        <v>10</v>
      </c>
      <c r="R878" s="18">
        <v>847</v>
      </c>
      <c r="S878" s="18">
        <v>851</v>
      </c>
      <c r="T878" s="23">
        <v>28724345</v>
      </c>
    </row>
    <row r="879" spans="1:20" x14ac:dyDescent="0.25">
      <c r="A879" s="17" t="s">
        <v>5280</v>
      </c>
      <c r="B879" s="17" t="s">
        <v>5281</v>
      </c>
      <c r="C879" s="17" t="s">
        <v>1177</v>
      </c>
      <c r="D879" s="18" t="s">
        <v>274</v>
      </c>
      <c r="E879" s="18">
        <f>VLOOKUP(M879,Revistas!$B$2:$H$63996,2,FALSE)</f>
        <v>3.569</v>
      </c>
      <c r="F879" s="18" t="str">
        <f>VLOOKUP(M879,Revistas!$B$2:$H$63996,3,FALSE)</f>
        <v>Q2</v>
      </c>
      <c r="G879" s="18" t="str">
        <f>VLOOKUP(M879,Revistas!$B$2:$H$63996,4,FALSE)</f>
        <v>HEMATOLOGY</v>
      </c>
      <c r="H879" s="18" t="str">
        <f>VLOOKUP(M879,Revistas!$B$2:$H$63996,5,FALSE)</f>
        <v>22/70</v>
      </c>
      <c r="I879" s="18" t="str">
        <f>VLOOKUP(M879,Revistas!$B$2:$H$63996,6,FALSE)</f>
        <v>NO</v>
      </c>
      <c r="J879" s="18" t="s">
        <v>5282</v>
      </c>
      <c r="K879" s="18" t="s">
        <v>5283</v>
      </c>
      <c r="L879" s="18">
        <v>0</v>
      </c>
      <c r="M879" s="18" t="s">
        <v>1180</v>
      </c>
      <c r="N879" s="18" t="s">
        <v>154</v>
      </c>
      <c r="O879" s="18">
        <v>2017</v>
      </c>
      <c r="P879" s="18">
        <v>23</v>
      </c>
      <c r="Q879" s="18">
        <v>5</v>
      </c>
      <c r="R879" s="18" t="s">
        <v>5285</v>
      </c>
      <c r="S879" s="18" t="s">
        <v>5286</v>
      </c>
      <c r="T879" s="23">
        <v>28840633</v>
      </c>
    </row>
    <row r="880" spans="1:20" x14ac:dyDescent="0.25">
      <c r="A880" s="17" t="s">
        <v>5324</v>
      </c>
      <c r="B880" s="17" t="s">
        <v>5325</v>
      </c>
      <c r="C880" s="17" t="s">
        <v>3808</v>
      </c>
      <c r="D880" s="18" t="s">
        <v>210</v>
      </c>
      <c r="E880" s="18">
        <f>VLOOKUP(M880,Revistas!$B$2:$H$63996,2,FALSE)</f>
        <v>2.246</v>
      </c>
      <c r="F880" s="18" t="str">
        <f>VLOOKUP(M880,Revistas!$B$2:$H$63996,3,FALSE)</f>
        <v>Q3</v>
      </c>
      <c r="G880" s="18" t="str">
        <f>VLOOKUP(M880,Revistas!$B$2:$H$63996,4,FALSE)</f>
        <v>HEMATOLOGY - SCIE</v>
      </c>
      <c r="H880" s="18" t="str">
        <f>VLOOKUP(M880,Revistas!$B$2:$H$63996,5,FALSE)</f>
        <v>40/70</v>
      </c>
      <c r="I880" s="18" t="str">
        <f>VLOOKUP(M880,Revistas!$B$2:$H$63996,6,FALSE)</f>
        <v>NO</v>
      </c>
      <c r="J880" s="18" t="s">
        <v>5326</v>
      </c>
      <c r="K880" s="18" t="s">
        <v>5303</v>
      </c>
      <c r="L880" s="18">
        <v>0</v>
      </c>
      <c r="M880" s="18" t="s">
        <v>3811</v>
      </c>
      <c r="N880" s="18"/>
      <c r="O880" s="18">
        <v>2017</v>
      </c>
      <c r="P880" s="18">
        <v>10</v>
      </c>
      <c r="Q880" s="18">
        <v>12</v>
      </c>
      <c r="R880" s="18">
        <v>1029</v>
      </c>
      <c r="S880" s="18">
        <v>1032</v>
      </c>
      <c r="T880" s="23">
        <v>29020808</v>
      </c>
    </row>
    <row r="881" spans="1:46" x14ac:dyDescent="0.25">
      <c r="A881" s="17" t="s">
        <v>5330</v>
      </c>
      <c r="B881" s="17" t="s">
        <v>5331</v>
      </c>
      <c r="C881" s="17" t="s">
        <v>3808</v>
      </c>
      <c r="D881" s="18" t="s">
        <v>210</v>
      </c>
      <c r="E881" s="18">
        <f>VLOOKUP(M881,Revistas!$B$2:$H$63996,2,FALSE)</f>
        <v>2.246</v>
      </c>
      <c r="F881" s="18" t="str">
        <f>VLOOKUP(M881,Revistas!$B$2:$H$63996,3,FALSE)</f>
        <v>Q3</v>
      </c>
      <c r="G881" s="18" t="str">
        <f>VLOOKUP(M881,Revistas!$B$2:$H$63996,4,FALSE)</f>
        <v>HEMATOLOGY - SCIE</v>
      </c>
      <c r="H881" s="18" t="str">
        <f>VLOOKUP(M881,Revistas!$B$2:$H$63996,5,FALSE)</f>
        <v>40/70</v>
      </c>
      <c r="I881" s="18" t="str">
        <f>VLOOKUP(M881,Revistas!$B$2:$H$63996,6,FALSE)</f>
        <v>NO</v>
      </c>
      <c r="J881" s="18" t="s">
        <v>5332</v>
      </c>
      <c r="K881" s="18" t="s">
        <v>5303</v>
      </c>
      <c r="L881" s="18">
        <v>0</v>
      </c>
      <c r="M881" s="18" t="s">
        <v>3811</v>
      </c>
      <c r="N881" s="18"/>
      <c r="O881" s="18">
        <v>2017</v>
      </c>
      <c r="P881" s="18">
        <v>10</v>
      </c>
      <c r="Q881" s="18">
        <v>7</v>
      </c>
      <c r="R881" s="18">
        <v>587</v>
      </c>
      <c r="S881" s="18">
        <v>594</v>
      </c>
      <c r="T881" s="23">
        <v>28586248</v>
      </c>
    </row>
    <row r="882" spans="1:46" x14ac:dyDescent="0.25">
      <c r="A882" s="17" t="s">
        <v>5339</v>
      </c>
      <c r="B882" s="17" t="s">
        <v>5340</v>
      </c>
      <c r="C882" s="17" t="s">
        <v>5341</v>
      </c>
      <c r="D882" s="18" t="s">
        <v>210</v>
      </c>
      <c r="E882" s="18">
        <f>VLOOKUP(M882,Revistas!$B$2:$H$63996,2,FALSE)</f>
        <v>0.55900000000000005</v>
      </c>
      <c r="F882" s="18" t="str">
        <f>VLOOKUP(M882,Revistas!$B$2:$H$63996,3,FALSE)</f>
        <v>Q4</v>
      </c>
      <c r="G882" s="18" t="str">
        <f>VLOOKUP(M882,Revistas!$B$2:$H$63996,4,FALSE)</f>
        <v>PHARMACOLOGY &amp; PHARMACY - SCIE</v>
      </c>
      <c r="H882" s="18" t="str">
        <f>VLOOKUP(M882,Revistas!$B$2:$H$63996,5,FALSE)</f>
        <v>247/257</v>
      </c>
      <c r="I882" s="18" t="str">
        <f>VLOOKUP(M882,Revistas!$B$2:$H$63996,6,FALSE)</f>
        <v>NO</v>
      </c>
      <c r="J882" s="18" t="s">
        <v>5342</v>
      </c>
      <c r="K882" s="18" t="s">
        <v>5329</v>
      </c>
      <c r="L882" s="18">
        <v>1</v>
      </c>
      <c r="M882" s="18" t="s">
        <v>5343</v>
      </c>
      <c r="N882" s="18"/>
      <c r="O882" s="18">
        <v>2017</v>
      </c>
      <c r="P882" s="18">
        <v>5</v>
      </c>
      <c r="Q882" s="18">
        <v>2</v>
      </c>
      <c r="R882" s="18">
        <v>173</v>
      </c>
      <c r="S882" s="18">
        <v>179</v>
      </c>
    </row>
    <row r="883" spans="1:46" x14ac:dyDescent="0.25">
      <c r="A883" s="17" t="s">
        <v>5339</v>
      </c>
      <c r="B883" s="17" t="s">
        <v>5344</v>
      </c>
      <c r="C883" s="17" t="s">
        <v>5341</v>
      </c>
      <c r="D883" s="18" t="s">
        <v>356</v>
      </c>
      <c r="E883" s="18">
        <f>VLOOKUP(M883,Revistas!$B$2:$H$63996,2,FALSE)</f>
        <v>0.55900000000000005</v>
      </c>
      <c r="F883" s="18" t="str">
        <f>VLOOKUP(M883,Revistas!$B$2:$H$63996,3,FALSE)</f>
        <v>Q4</v>
      </c>
      <c r="G883" s="18" t="str">
        <f>VLOOKUP(M883,Revistas!$B$2:$H$63996,4,FALSE)</f>
        <v>PHARMACOLOGY &amp; PHARMACY - SCIE</v>
      </c>
      <c r="H883" s="18" t="str">
        <f>VLOOKUP(M883,Revistas!$B$2:$H$63996,5,FALSE)</f>
        <v>247/257</v>
      </c>
      <c r="I883" s="18" t="str">
        <f>VLOOKUP(M883,Revistas!$B$2:$H$63996,6,FALSE)</f>
        <v>NO</v>
      </c>
      <c r="J883" s="18" t="s">
        <v>5345</v>
      </c>
      <c r="K883" s="18" t="s">
        <v>5346</v>
      </c>
      <c r="L883" s="18">
        <v>0</v>
      </c>
      <c r="M883" s="18" t="s">
        <v>5343</v>
      </c>
      <c r="N883" s="18"/>
      <c r="O883" s="18">
        <v>2017</v>
      </c>
      <c r="P883" s="18">
        <v>5</v>
      </c>
      <c r="Q883" s="18">
        <v>2</v>
      </c>
      <c r="R883" s="18"/>
      <c r="S883" s="18"/>
    </row>
    <row r="884" spans="1:46" x14ac:dyDescent="0.25">
      <c r="A884" s="17" t="s">
        <v>544</v>
      </c>
      <c r="B884" s="17" t="s">
        <v>543</v>
      </c>
      <c r="C884" s="17" t="s">
        <v>588</v>
      </c>
      <c r="D884" s="18" t="s">
        <v>10</v>
      </c>
      <c r="E884" s="18">
        <f>VLOOKUP(M884,Revistas!$B$2:$H$63996,2,FALSE)</f>
        <v>6.5590000000000002</v>
      </c>
      <c r="F884" s="18" t="str">
        <f>VLOOKUP(M884,Revistas!$B$2:$H$63996,3,FALSE)</f>
        <v>Q1</v>
      </c>
      <c r="G884" s="18" t="str">
        <f>VLOOKUP(M884,Revistas!$B$2:$H$63996,4,FALSE)</f>
        <v>NEUROSCIENCES - SCIE</v>
      </c>
      <c r="H884" s="18" t="str">
        <f>VLOOKUP(M884,Revistas!$B$2:$H$63996,5,FALSE)</f>
        <v>21/259</v>
      </c>
      <c r="I884" s="18" t="str">
        <f>VLOOKUP(M884,Revistas!$B$2:$H$63996,6,FALSE)</f>
        <v>SI</v>
      </c>
      <c r="J884" s="18" t="s">
        <v>546</v>
      </c>
      <c r="K884" s="18"/>
      <c r="L884" s="18" t="s">
        <v>587</v>
      </c>
      <c r="M884" s="18" t="s">
        <v>402</v>
      </c>
      <c r="N884" s="18" t="s">
        <v>545</v>
      </c>
      <c r="O884" s="18">
        <v>2017</v>
      </c>
      <c r="P884" s="28"/>
      <c r="Q884" s="18"/>
      <c r="R884" s="18">
        <v>1</v>
      </c>
      <c r="S884" s="18">
        <v>17</v>
      </c>
      <c r="T884" s="23">
        <v>28968773</v>
      </c>
      <c r="AT884" s="25"/>
    </row>
    <row r="885" spans="1:46" x14ac:dyDescent="0.25">
      <c r="A885" s="17" t="s">
        <v>296</v>
      </c>
      <c r="B885" s="17" t="s">
        <v>297</v>
      </c>
      <c r="C885" s="17" t="s">
        <v>25</v>
      </c>
      <c r="D885" s="18" t="s">
        <v>10</v>
      </c>
      <c r="E885" s="18">
        <f>VLOOKUP(M885,Revistas!$B$2:$H$63996,2,FALSE)</f>
        <v>3.988</v>
      </c>
      <c r="F885" s="18" t="str">
        <f>VLOOKUP(M885,Revistas!$B$2:$H$63996,3,FALSE)</f>
        <v>Q1</v>
      </c>
      <c r="G885" s="18" t="str">
        <f>VLOOKUP(M885,Revistas!$B$2:$H$63996,4,FALSE)</f>
        <v>CLINICAL NEUROLOGY</v>
      </c>
      <c r="H885" s="18" t="str">
        <f>VLOOKUP(M885,Revistas!$B$2:$H$63996,5,FALSE)</f>
        <v>40/194</v>
      </c>
      <c r="I885" s="18" t="str">
        <f>VLOOKUP(M885,Revistas!$B$2:$H$63996,6,FALSE)</f>
        <v>NO</v>
      </c>
      <c r="J885" s="18" t="s">
        <v>298</v>
      </c>
      <c r="K885" s="18" t="s">
        <v>299</v>
      </c>
      <c r="L885" s="18">
        <v>1</v>
      </c>
      <c r="M885" s="18" t="s">
        <v>28</v>
      </c>
      <c r="N885" s="18" t="s">
        <v>300</v>
      </c>
      <c r="O885" s="18">
        <v>2017</v>
      </c>
      <c r="P885" s="18">
        <v>24</v>
      </c>
      <c r="Q885" s="18">
        <v>3</v>
      </c>
      <c r="R885" s="18">
        <v>509</v>
      </c>
      <c r="S885" s="18">
        <v>515</v>
      </c>
    </row>
    <row r="886" spans="1:46" x14ac:dyDescent="0.25">
      <c r="A886" s="17" t="s">
        <v>251</v>
      </c>
      <c r="B886" s="17" t="s">
        <v>252</v>
      </c>
      <c r="C886" s="17" t="s">
        <v>253</v>
      </c>
      <c r="D886" s="18" t="s">
        <v>210</v>
      </c>
      <c r="E886" s="18">
        <f>VLOOKUP(M886,Revistas!$B$2:$H$63996,2,FALSE)</f>
        <v>2.8159999999999998</v>
      </c>
      <c r="F886" s="18" t="str">
        <f>VLOOKUP(M886,Revistas!$B$2:$H$63996,3,FALSE)</f>
        <v>Q2</v>
      </c>
      <c r="G886" s="18" t="str">
        <f>VLOOKUP(M886,Revistas!$B$2:$H$63996,4,FALSE)</f>
        <v>CLINICAL NEUROLOGY</v>
      </c>
      <c r="H886" s="18" t="str">
        <f>VLOOKUP(M886,Revistas!$B$2:$H$63996,5,FALSE)</f>
        <v>79/194</v>
      </c>
      <c r="I886" s="18" t="str">
        <f>VLOOKUP(M886,Revistas!$B$2:$H$63996,6,FALSE)</f>
        <v>NO</v>
      </c>
      <c r="J886" s="18" t="s">
        <v>254</v>
      </c>
      <c r="K886" s="18" t="s">
        <v>255</v>
      </c>
      <c r="L886" s="18">
        <v>0</v>
      </c>
      <c r="M886" s="18" t="s">
        <v>256</v>
      </c>
      <c r="N886" s="18" t="s">
        <v>250</v>
      </c>
      <c r="O886" s="18">
        <v>2017</v>
      </c>
      <c r="P886" s="18">
        <v>57</v>
      </c>
      <c r="Q886" s="18">
        <v>5</v>
      </c>
      <c r="R886" s="18">
        <v>699</v>
      </c>
      <c r="S886" s="18">
        <v>708</v>
      </c>
    </row>
    <row r="887" spans="1:46" x14ac:dyDescent="0.25">
      <c r="A887" s="17" t="s">
        <v>1041</v>
      </c>
      <c r="B887" s="17" t="s">
        <v>1042</v>
      </c>
      <c r="C887" s="17" t="s">
        <v>604</v>
      </c>
      <c r="D887" s="18" t="s">
        <v>10</v>
      </c>
      <c r="E887" s="18">
        <f>VLOOKUP(M887,Revistas!$B$2:$H$63996,2,FALSE)</f>
        <v>6.1890000000000001</v>
      </c>
      <c r="F887" s="18" t="str">
        <f>VLOOKUP(M887,Revistas!$B$2:$H$63996,3,FALSE)</f>
        <v>Q1</v>
      </c>
      <c r="G887" s="18" t="str">
        <f>VLOOKUP(M887,Revistas!$B$2:$H$63996,4,FALSE)</f>
        <v>CARDIAC &amp; CARDIOVASCULAR SYSTEM</v>
      </c>
      <c r="H887" s="18" t="str">
        <f>VLOOKUP(M887,Revistas!$B$2:$H$63996,5,FALSE)</f>
        <v>16/126</v>
      </c>
      <c r="I887" s="18" t="str">
        <f>VLOOKUP(M887,Revistas!$B$2:$H$63996,6,FALSE)</f>
        <v>NO</v>
      </c>
      <c r="J887" s="18" t="s">
        <v>1043</v>
      </c>
      <c r="K887" s="18" t="s">
        <v>1044</v>
      </c>
      <c r="L887" s="18">
        <v>2</v>
      </c>
      <c r="M887" s="18" t="s">
        <v>607</v>
      </c>
      <c r="N887" s="28">
        <v>37043</v>
      </c>
      <c r="O887" s="18">
        <v>2017</v>
      </c>
      <c r="P887" s="18">
        <v>236</v>
      </c>
      <c r="Q887" s="18"/>
      <c r="R887" s="18">
        <v>296</v>
      </c>
      <c r="S887" s="18">
        <v>303</v>
      </c>
      <c r="T887" s="23">
        <v>28215465</v>
      </c>
    </row>
    <row r="888" spans="1:46" x14ac:dyDescent="0.25">
      <c r="A888" s="17" t="s">
        <v>4482</v>
      </c>
      <c r="B888" s="17" t="s">
        <v>4483</v>
      </c>
      <c r="C888" s="17" t="s">
        <v>4437</v>
      </c>
      <c r="D888" s="18" t="s">
        <v>210</v>
      </c>
      <c r="E888" s="18">
        <f>VLOOKUP(M888,Revistas!$B$2:$H$63996,2,FALSE)</f>
        <v>4.9710000000000001</v>
      </c>
      <c r="F888" s="18" t="str">
        <f>VLOOKUP(M888,Revistas!$B$2:$H$63996,3,FALSE)</f>
        <v>Q1</v>
      </c>
      <c r="G888" s="18" t="str">
        <f>VLOOKUP(M888,Revistas!$B$2:$H$63996,4,FALSE)</f>
        <v>ONCOLOGY</v>
      </c>
      <c r="H888" s="18" t="str">
        <f>VLOOKUP(M888,Revistas!$B$2:$H$63996,5,FALSE)</f>
        <v>50/217</v>
      </c>
      <c r="I888" s="18" t="str">
        <f>VLOOKUP(M888,Revistas!$B$2:$H$63996,6,FALSE)</f>
        <v>NO</v>
      </c>
      <c r="J888" s="18" t="s">
        <v>4484</v>
      </c>
      <c r="K888" s="18" t="s">
        <v>4485</v>
      </c>
      <c r="L888" s="18">
        <v>6</v>
      </c>
      <c r="M888" s="18" t="s">
        <v>4440</v>
      </c>
      <c r="N888" s="18" t="s">
        <v>344</v>
      </c>
      <c r="O888" s="18">
        <v>2017</v>
      </c>
      <c r="P888" s="18">
        <v>109</v>
      </c>
      <c r="Q888" s="18"/>
      <c r="R888" s="18">
        <v>9</v>
      </c>
      <c r="S888" s="18">
        <v>19</v>
      </c>
      <c r="T888" s="23">
        <v>28010901</v>
      </c>
    </row>
    <row r="889" spans="1:46" x14ac:dyDescent="0.25">
      <c r="A889" s="17" t="s">
        <v>3343</v>
      </c>
      <c r="B889" s="17" t="s">
        <v>3344</v>
      </c>
      <c r="C889" s="17" t="s">
        <v>3330</v>
      </c>
      <c r="D889" s="18" t="s">
        <v>274</v>
      </c>
      <c r="E889" s="18" t="str">
        <f>VLOOKUP(M889,Revistas!$B$2:$H$63996,2,FALSE)</f>
        <v>NO TIENE</v>
      </c>
      <c r="F889" s="18" t="str">
        <f>VLOOKUP(M889,Revistas!$B$2:$H$63996,3,FALSE)</f>
        <v>NO TIENE</v>
      </c>
      <c r="G889" s="18" t="str">
        <f>VLOOKUP(M889,Revistas!$B$2:$H$63996,4,FALSE)</f>
        <v>NO TIENE</v>
      </c>
      <c r="H889" s="18" t="str">
        <f>VLOOKUP(M889,Revistas!$B$2:$H$63996,5,FALSE)</f>
        <v>NO TIENE</v>
      </c>
      <c r="I889" s="18" t="str">
        <f>VLOOKUP(M889,Revistas!$B$2:$H$63996,6,FALSE)</f>
        <v>NO</v>
      </c>
      <c r="J889" s="18" t="s">
        <v>3345</v>
      </c>
      <c r="K889" s="18"/>
      <c r="L889" s="18" t="s">
        <v>586</v>
      </c>
      <c r="M889" s="18" t="s">
        <v>1642</v>
      </c>
      <c r="N889" s="18" t="s">
        <v>3346</v>
      </c>
      <c r="O889" s="18">
        <v>2017</v>
      </c>
      <c r="P889" s="18">
        <v>52</v>
      </c>
      <c r="Q889" s="18">
        <v>3</v>
      </c>
      <c r="R889" s="18" t="s">
        <v>3347</v>
      </c>
      <c r="S889" s="18"/>
    </row>
    <row r="890" spans="1:46" x14ac:dyDescent="0.25">
      <c r="A890" s="17" t="s">
        <v>2123</v>
      </c>
      <c r="B890" s="17" t="s">
        <v>2124</v>
      </c>
      <c r="C890" s="17" t="s">
        <v>2125</v>
      </c>
      <c r="D890" s="18" t="s">
        <v>10</v>
      </c>
      <c r="E890" s="18">
        <f>VLOOKUP(M890,Revistas!$B$2:$H$63996,2,FALSE)</f>
        <v>2.403</v>
      </c>
      <c r="F890" s="18" t="str">
        <f>VLOOKUP(M890,Revistas!$B$2:$H$63996,3,FALSE)</f>
        <v>Q2</v>
      </c>
      <c r="G890" s="18" t="str">
        <f>VLOOKUP(M890,Revistas!$B$2:$H$63996,4,FALSE)</f>
        <v>ENGINEERING, BIOMEDICAL - SCIE;</v>
      </c>
      <c r="H890" s="18" t="str">
        <f>VLOOKUP(M890,Revistas!$B$2:$H$63996,5,FALSE)</f>
        <v>28/77</v>
      </c>
      <c r="I890" s="18" t="str">
        <f>VLOOKUP(M890,Revistas!$B$2:$H$63996,6,FALSE)</f>
        <v>NO</v>
      </c>
      <c r="J890" s="18" t="s">
        <v>2126</v>
      </c>
      <c r="K890" s="18" t="s">
        <v>2127</v>
      </c>
      <c r="L890" s="18">
        <v>0</v>
      </c>
      <c r="M890" s="18" t="s">
        <v>2128</v>
      </c>
      <c r="N890" s="18" t="s">
        <v>94</v>
      </c>
      <c r="O890" s="18">
        <v>2017</v>
      </c>
      <c r="P890" s="18">
        <v>41</v>
      </c>
      <c r="Q890" s="18">
        <v>11</v>
      </c>
      <c r="R890" s="18" t="s">
        <v>2129</v>
      </c>
      <c r="S890" s="18" t="s">
        <v>2130</v>
      </c>
      <c r="T890" s="23">
        <v>28722144</v>
      </c>
    </row>
    <row r="891" spans="1:46" x14ac:dyDescent="0.25">
      <c r="A891" s="17" t="s">
        <v>3943</v>
      </c>
      <c r="B891" s="17" t="s">
        <v>3944</v>
      </c>
      <c r="C891" s="17" t="s">
        <v>3945</v>
      </c>
      <c r="D891" s="18" t="s">
        <v>10</v>
      </c>
      <c r="E891" s="18">
        <f>VLOOKUP(M891,Revistas!$B$2:$H$63996,2,FALSE)</f>
        <v>1.181</v>
      </c>
      <c r="F891" s="18" t="str">
        <f>VLOOKUP(M891,Revistas!$B$2:$H$63996,3,FALSE)</f>
        <v>Q4</v>
      </c>
      <c r="G891" s="18" t="str">
        <f>VLOOKUP(M891,Revistas!$B$2:$H$63996,4,FALSE)</f>
        <v>UROLOGY &amp; NEPHROLOGY - SCIE</v>
      </c>
      <c r="H891" s="18" t="str">
        <f>VLOOKUP(M891,Revistas!$B$2:$H$63996,5,FALSE)</f>
        <v>60/76</v>
      </c>
      <c r="I891" s="18" t="str">
        <f>VLOOKUP(M891,Revistas!$B$2:$H$63996,6,FALSE)</f>
        <v>NO</v>
      </c>
      <c r="J891" s="18" t="s">
        <v>3946</v>
      </c>
      <c r="K891" s="18" t="s">
        <v>3947</v>
      </c>
      <c r="L891" s="18">
        <v>0</v>
      </c>
      <c r="M891" s="18" t="s">
        <v>3948</v>
      </c>
      <c r="N891" s="18" t="s">
        <v>214</v>
      </c>
      <c r="O891" s="18">
        <v>2017</v>
      </c>
      <c r="P891" s="18">
        <v>41</v>
      </c>
      <c r="Q891" s="18">
        <v>6</v>
      </c>
      <c r="R891" s="18">
        <v>391</v>
      </c>
      <c r="S891" s="18">
        <v>399</v>
      </c>
      <c r="T891" s="23">
        <v>28336202</v>
      </c>
    </row>
    <row r="892" spans="1:46" x14ac:dyDescent="0.25">
      <c r="A892" s="17" t="s">
        <v>4820</v>
      </c>
      <c r="B892" s="17" t="s">
        <v>4821</v>
      </c>
      <c r="C892" s="17" t="s">
        <v>2092</v>
      </c>
      <c r="D892" s="18" t="s">
        <v>10</v>
      </c>
      <c r="E892" s="18">
        <f>VLOOKUP(M892,Revistas!$B$2:$H$63996,2,FALSE)</f>
        <v>8.282</v>
      </c>
      <c r="F892" s="18" t="str">
        <f>VLOOKUP(M892,Revistas!$B$2:$H$63996,3,FALSE)</f>
        <v>Q1</v>
      </c>
      <c r="G892" s="18" t="str">
        <f>VLOOKUP(M892,Revistas!$B$2:$H$63996,4,FALSE)</f>
        <v>CELL BIOLOGY - SCIE</v>
      </c>
      <c r="H892" s="18" t="str">
        <f>VLOOKUP(M892,Revistas!$B$2:$H$63996,5,FALSE)</f>
        <v>26/190</v>
      </c>
      <c r="I892" s="18" t="str">
        <f>VLOOKUP(M892,Revistas!$B$2:$H$63996,6,FALSE)</f>
        <v>NO</v>
      </c>
      <c r="J892" s="18" t="s">
        <v>4822</v>
      </c>
      <c r="K892" s="18" t="s">
        <v>4823</v>
      </c>
      <c r="L892" s="18">
        <v>0</v>
      </c>
      <c r="M892" s="18" t="s">
        <v>2095</v>
      </c>
      <c r="N892" s="28">
        <v>37895</v>
      </c>
      <c r="O892" s="18">
        <v>2017</v>
      </c>
      <c r="P892" s="18">
        <v>21</v>
      </c>
      <c r="Q892" s="18">
        <v>1</v>
      </c>
      <c r="R892" s="18">
        <v>154</v>
      </c>
      <c r="S892" s="18">
        <v>167</v>
      </c>
      <c r="T892" s="23">
        <v>28978469</v>
      </c>
    </row>
    <row r="893" spans="1:46" x14ac:dyDescent="0.25">
      <c r="A893" s="17" t="s">
        <v>5257</v>
      </c>
      <c r="B893" s="17" t="s">
        <v>5258</v>
      </c>
      <c r="C893" s="17" t="s">
        <v>5259</v>
      </c>
      <c r="D893" s="18" t="s">
        <v>571</v>
      </c>
      <c r="E893" s="18">
        <f>VLOOKUP(M893,Revistas!$B$2:$H$63996,2,FALSE)</f>
        <v>8.2219999999999995</v>
      </c>
      <c r="F893" s="18" t="str">
        <f>VLOOKUP(M893,Revistas!$B$2:$H$63996,3,FALSE)</f>
        <v>Q1</v>
      </c>
      <c r="G893" s="18" t="str">
        <f>VLOOKUP(M893,Revistas!$B$2:$H$63996,4,FALSE)</f>
        <v>IMMUNOLOGY - SCIE;</v>
      </c>
      <c r="H893" s="18" t="str">
        <f>VLOOKUP(M893,Revistas!$B$2:$H$63996,5,FALSE)</f>
        <v>14/150</v>
      </c>
      <c r="I893" s="18" t="str">
        <f>VLOOKUP(M893,Revistas!$B$2:$H$63996,6,FALSE)</f>
        <v>SI</v>
      </c>
      <c r="J893" s="18" t="s">
        <v>5260</v>
      </c>
      <c r="K893" s="18" t="s">
        <v>5261</v>
      </c>
      <c r="L893" s="18">
        <v>0</v>
      </c>
      <c r="M893" s="18" t="s">
        <v>5262</v>
      </c>
      <c r="N893" s="18" t="s">
        <v>199</v>
      </c>
      <c r="O893" s="18">
        <v>2017</v>
      </c>
      <c r="P893" s="18">
        <v>23</v>
      </c>
      <c r="Q893" s="18">
        <v>8</v>
      </c>
      <c r="R893" s="18">
        <v>1426</v>
      </c>
      <c r="S893" s="18">
        <v>1428</v>
      </c>
      <c r="T893" s="23">
        <v>28628450</v>
      </c>
    </row>
    <row r="894" spans="1:46" x14ac:dyDescent="0.25">
      <c r="A894" s="17" t="s">
        <v>4180</v>
      </c>
      <c r="B894" s="17" t="s">
        <v>4181</v>
      </c>
      <c r="C894" s="17" t="s">
        <v>4138</v>
      </c>
      <c r="D894" s="18" t="s">
        <v>10</v>
      </c>
      <c r="E894" s="18">
        <f>VLOOKUP(M894,Revistas!$B$2:$H$63996,2,FALSE)</f>
        <v>4.601</v>
      </c>
      <c r="F894" s="18" t="str">
        <f>VLOOKUP(M894,Revistas!$B$2:$H$63996,3,FALSE)</f>
        <v>Q1</v>
      </c>
      <c r="G894" s="18" t="str">
        <f>VLOOKUP(M894,Revistas!$B$2:$H$63996,4,FALSE)</f>
        <v>GENETICS &amp; HEREDITY - SCIE</v>
      </c>
      <c r="H894" s="18" t="str">
        <f>VLOOKUP(M894,Revistas!$B$2:$H$63996,5,FALSE)</f>
        <v>29/167</v>
      </c>
      <c r="I894" s="18" t="str">
        <f>VLOOKUP(M894,Revistas!$B$2:$H$63996,6,FALSE)</f>
        <v>NO</v>
      </c>
      <c r="J894" s="18" t="s">
        <v>4182</v>
      </c>
      <c r="K894" s="18" t="s">
        <v>4183</v>
      </c>
      <c r="L894" s="18">
        <v>0</v>
      </c>
      <c r="M894" s="18" t="s">
        <v>4139</v>
      </c>
      <c r="N894" s="18" t="s">
        <v>94</v>
      </c>
      <c r="O894" s="18">
        <v>2017</v>
      </c>
      <c r="P894" s="18">
        <v>38</v>
      </c>
      <c r="Q894" s="18">
        <v>11</v>
      </c>
      <c r="R894" s="18">
        <v>1471</v>
      </c>
      <c r="S894" s="18">
        <v>1476</v>
      </c>
      <c r="T894" s="23">
        <v>28730625</v>
      </c>
    </row>
    <row r="895" spans="1:46" x14ac:dyDescent="0.25">
      <c r="A895" s="17" t="s">
        <v>30</v>
      </c>
      <c r="B895" s="17" t="s">
        <v>31</v>
      </c>
      <c r="C895" s="17" t="s">
        <v>32</v>
      </c>
      <c r="D895" s="18" t="s">
        <v>26</v>
      </c>
      <c r="E895" s="18">
        <f>VLOOKUP(M895,Revistas!$B$2:$H$63996,2,FALSE)</f>
        <v>3.1230000000000002</v>
      </c>
      <c r="F895" s="18" t="str">
        <f>VLOOKUP(M895,Revistas!$B$2:$H$63996,3,FALSE)</f>
        <v>Q2</v>
      </c>
      <c r="G895" s="18" t="str">
        <f>VLOOKUP(M895,Revistas!$B$2:$H$63996,4,FALSE)</f>
        <v>PSYCHIATRY - SCIE</v>
      </c>
      <c r="H895" s="18" t="str">
        <f>VLOOKUP(M895,Revistas!$B$2:$H$63996,5,FALSE)</f>
        <v>52/142</v>
      </c>
      <c r="I895" s="18" t="str">
        <f>VLOOKUP(M895,Revistas!$B$2:$H$63996,6,FALSE)</f>
        <v>NO</v>
      </c>
      <c r="J895" s="18" t="s">
        <v>33</v>
      </c>
      <c r="K895" s="18"/>
      <c r="L895" s="18">
        <v>0</v>
      </c>
      <c r="M895" s="18" t="s">
        <v>34</v>
      </c>
      <c r="N895" s="18" t="s">
        <v>35</v>
      </c>
      <c r="O895" s="18">
        <v>2017</v>
      </c>
      <c r="P895" s="18">
        <v>41</v>
      </c>
      <c r="Q895" s="18"/>
      <c r="R895" s="18" t="s">
        <v>36</v>
      </c>
      <c r="S895" s="18" t="s">
        <v>37</v>
      </c>
    </row>
    <row r="896" spans="1:46" x14ac:dyDescent="0.25">
      <c r="A896" s="17" t="s">
        <v>4391</v>
      </c>
      <c r="B896" s="17" t="s">
        <v>4392</v>
      </c>
      <c r="C896" s="17" t="s">
        <v>3847</v>
      </c>
      <c r="D896" s="18" t="s">
        <v>26</v>
      </c>
      <c r="E896" s="18">
        <f>VLOOKUP(M896,Revistas!$B$2:$H$63996,2,FALSE)</f>
        <v>11.855</v>
      </c>
      <c r="F896" s="18" t="str">
        <f>VLOOKUP(M896,Revistas!$B$2:$H$63996,3,FALSE)</f>
        <v>Q1</v>
      </c>
      <c r="G896" s="18" t="str">
        <f>VLOOKUP(M896,Revistas!$B$2:$H$63996,4,FALSE)</f>
        <v>ONCOLOGY</v>
      </c>
      <c r="H896" s="18" t="str">
        <f>VLOOKUP(M896,Revistas!$B$2:$H$63996,5,FALSE)</f>
        <v>10/217</v>
      </c>
      <c r="I896" s="18" t="str">
        <f>VLOOKUP(M896,Revistas!$B$2:$H$63996,6,FALSE)</f>
        <v>SI</v>
      </c>
      <c r="J896" s="18" t="s">
        <v>4393</v>
      </c>
      <c r="K896" s="18"/>
      <c r="L896" s="18">
        <v>0</v>
      </c>
      <c r="M896" s="18" t="s">
        <v>3849</v>
      </c>
      <c r="N896" s="18" t="s">
        <v>154</v>
      </c>
      <c r="O896" s="18">
        <v>2017</v>
      </c>
      <c r="P896" s="18">
        <v>28</v>
      </c>
      <c r="Q896" s="18"/>
      <c r="R896" s="18"/>
      <c r="S896" s="18"/>
    </row>
    <row r="897" spans="1:48" x14ac:dyDescent="0.25">
      <c r="A897" s="17" t="s">
        <v>615</v>
      </c>
      <c r="B897" s="17" t="s">
        <v>616</v>
      </c>
      <c r="C897" s="17" t="s">
        <v>617</v>
      </c>
      <c r="D897" s="18" t="s">
        <v>10</v>
      </c>
      <c r="E897" s="18">
        <f>VLOOKUP(M897,Revistas!$B$2:$H$63996,2,FALSE)</f>
        <v>1.514</v>
      </c>
      <c r="F897" s="18" t="str">
        <f>VLOOKUP(M897,Revistas!$B$2:$H$63996,3,FALSE)</f>
        <v>Q3</v>
      </c>
      <c r="G897" s="18" t="str">
        <f>VLOOKUP(M897,Revistas!$B$2:$H$63996,4,FALSE)</f>
        <v>CARDIAC &amp; CARDIOVASCULAR SYSTEMS - SCIE</v>
      </c>
      <c r="H897" s="18" t="str">
        <f>VLOOKUP(M897,Revistas!$B$2:$H$63996,5,FALSE)</f>
        <v>64/126</v>
      </c>
      <c r="I897" s="18" t="str">
        <f>VLOOKUP(M897,Revistas!$B$2:$H$63996,6,FALSE)</f>
        <v>NO</v>
      </c>
      <c r="J897" s="18" t="s">
        <v>618</v>
      </c>
      <c r="K897" s="18" t="s">
        <v>619</v>
      </c>
      <c r="L897" s="18">
        <v>0</v>
      </c>
      <c r="M897" s="18" t="s">
        <v>620</v>
      </c>
      <c r="N897" s="18" t="s">
        <v>102</v>
      </c>
      <c r="O897" s="18">
        <v>2017</v>
      </c>
      <c r="P897" s="18">
        <v>50</v>
      </c>
      <c r="Q897" s="18">
        <v>6</v>
      </c>
      <c r="R897" s="18">
        <v>937</v>
      </c>
      <c r="S897" s="18">
        <v>938</v>
      </c>
    </row>
    <row r="898" spans="1:48" x14ac:dyDescent="0.25">
      <c r="A898" s="17" t="s">
        <v>452</v>
      </c>
      <c r="B898" s="17" t="s">
        <v>453</v>
      </c>
      <c r="C898" s="17" t="s">
        <v>440</v>
      </c>
      <c r="D898" s="18" t="s">
        <v>10</v>
      </c>
      <c r="E898" s="18">
        <f>VLOOKUP(M898,Revistas!$B$2:$H$63996,2,FALSE)</f>
        <v>6.3369999999999997</v>
      </c>
      <c r="F898" s="18" t="str">
        <f>VLOOKUP(M898,Revistas!$B$2:$H$63996,3,FALSE)</f>
        <v>Q1</v>
      </c>
      <c r="G898" s="18" t="str">
        <f>VLOOKUP(M898,Revistas!$B$2:$H$63996,4,FALSE)</f>
        <v>BIOCHEMISTRY &amp; MOLECULAR BIOLOGY - SCIE</v>
      </c>
      <c r="H898" s="18" t="str">
        <f>VLOOKUP(M898,Revistas!$B$2:$H$63996,5,FALSE)</f>
        <v>34/290</v>
      </c>
      <c r="I898" s="18" t="str">
        <f>VLOOKUP(M898,Revistas!$B$2:$H$63996,6,FALSE)</f>
        <v>NO</v>
      </c>
      <c r="J898" s="18" t="s">
        <v>454</v>
      </c>
      <c r="K898" s="18" t="s">
        <v>455</v>
      </c>
      <c r="L898" s="18">
        <v>1</v>
      </c>
      <c r="M898" s="18" t="s">
        <v>443</v>
      </c>
      <c r="N898" s="18" t="s">
        <v>129</v>
      </c>
      <c r="O898" s="18">
        <v>2017</v>
      </c>
      <c r="P898" s="18">
        <v>13</v>
      </c>
      <c r="Q898" s="18"/>
      <c r="R898" s="18">
        <v>444</v>
      </c>
      <c r="S898" s="18">
        <v>451</v>
      </c>
    </row>
    <row r="899" spans="1:48" x14ac:dyDescent="0.25">
      <c r="A899" s="17" t="s">
        <v>2697</v>
      </c>
      <c r="B899" s="17" t="s">
        <v>2698</v>
      </c>
      <c r="C899" s="17" t="s">
        <v>2699</v>
      </c>
      <c r="D899" s="18" t="s">
        <v>10</v>
      </c>
      <c r="E899" s="18">
        <f>VLOOKUP(M899,Revistas!$B$2:$H$63996,2,FALSE)</f>
        <v>2.1779999999999999</v>
      </c>
      <c r="F899" s="18" t="str">
        <f>VLOOKUP(M899,Revistas!$B$2:$H$63996,3,FALSE)</f>
        <v>Q3</v>
      </c>
      <c r="G899" s="18" t="str">
        <f>VLOOKUP(M899,Revistas!$B$2:$H$63996,4,FALSE)</f>
        <v>CARDIAC &amp; CARDIOVASCULAR SYSTEMS - SCIE;</v>
      </c>
      <c r="H899" s="18" t="str">
        <f>VLOOKUP(M899,Revistas!$B$2:$H$63996,5,FALSE)</f>
        <v>69/126</v>
      </c>
      <c r="I899" s="18" t="str">
        <f>VLOOKUP(M899,Revistas!$B$2:$H$63996,6,FALSE)</f>
        <v>NO</v>
      </c>
      <c r="J899" s="18" t="s">
        <v>2700</v>
      </c>
      <c r="K899" s="18" t="s">
        <v>2701</v>
      </c>
      <c r="L899" s="18">
        <v>0</v>
      </c>
      <c r="M899" s="18" t="s">
        <v>2702</v>
      </c>
      <c r="N899" s="18" t="s">
        <v>2703</v>
      </c>
      <c r="O899" s="18">
        <v>2017</v>
      </c>
      <c r="P899" s="18">
        <v>7</v>
      </c>
      <c r="Q899" s="18">
        <v>3</v>
      </c>
      <c r="R899" s="18">
        <v>692</v>
      </c>
      <c r="S899" s="18">
        <v>701</v>
      </c>
    </row>
    <row r="900" spans="1:48" x14ac:dyDescent="0.25">
      <c r="A900" s="17" t="s">
        <v>2681</v>
      </c>
      <c r="B900" s="17" t="s">
        <v>2682</v>
      </c>
      <c r="C900" s="17" t="s">
        <v>2683</v>
      </c>
      <c r="D900" s="18" t="s">
        <v>10</v>
      </c>
      <c r="E900" s="18">
        <f>VLOOKUP(M900,Revistas!$B$2:$H$63996,2,FALSE)</f>
        <v>2.65</v>
      </c>
      <c r="F900" s="18" t="str">
        <f>VLOOKUP(M900,Revistas!$B$2:$H$63996,3,FALSE)</f>
        <v>Q2</v>
      </c>
      <c r="G900" s="18" t="str">
        <f>VLOOKUP(M900,Revistas!$B$2:$H$63996,4,FALSE)</f>
        <v>HEMATOLOGY</v>
      </c>
      <c r="H900" s="18" t="str">
        <f>VLOOKUP(M900,Revistas!$B$2:$H$63996,5,FALSE)</f>
        <v>34/70</v>
      </c>
      <c r="I900" s="18" t="str">
        <f>VLOOKUP(M900,Revistas!$B$2:$H$63996,6,FALSE)</f>
        <v>NO</v>
      </c>
      <c r="J900" s="18" t="s">
        <v>2684</v>
      </c>
      <c r="K900" s="18" t="s">
        <v>2685</v>
      </c>
      <c r="L900" s="18">
        <v>0</v>
      </c>
      <c r="M900" s="18" t="s">
        <v>2686</v>
      </c>
      <c r="N900" s="18" t="s">
        <v>14</v>
      </c>
      <c r="O900" s="18">
        <v>2017</v>
      </c>
      <c r="P900" s="18">
        <v>160</v>
      </c>
      <c r="Q900" s="18"/>
      <c r="R900" s="18">
        <v>83</v>
      </c>
      <c r="S900" s="18">
        <v>90</v>
      </c>
    </row>
    <row r="901" spans="1:48" x14ac:dyDescent="0.25">
      <c r="A901" s="17" t="s">
        <v>5269</v>
      </c>
      <c r="B901" s="17" t="s">
        <v>5270</v>
      </c>
      <c r="C901" s="17" t="s">
        <v>5271</v>
      </c>
      <c r="D901" s="18" t="s">
        <v>274</v>
      </c>
      <c r="E901" s="18">
        <f>VLOOKUP(M901,Revistas!$B$2:$H$63996,2,FALSE)</f>
        <v>1.25</v>
      </c>
      <c r="F901" s="18" t="str">
        <f>VLOOKUP(M901,Revistas!$B$2:$H$63996,3,FALSE)</f>
        <v>Q3</v>
      </c>
      <c r="G901" s="18" t="str">
        <f>VLOOKUP(M901,Revistas!$B$2:$H$63996,4,FALSE)</f>
        <v>MEDICINE, GENERAL &amp; INTERNAL - SCIE;</v>
      </c>
      <c r="H901" s="18" t="str">
        <f>VLOOKUP(M901,Revistas!$B$2:$H$63996,5,FALSE)</f>
        <v>83/155</v>
      </c>
      <c r="I901" s="18" t="str">
        <f>VLOOKUP(M901,Revistas!$B$2:$H$63996,6,FALSE)</f>
        <v>NO</v>
      </c>
      <c r="J901" s="18" t="s">
        <v>5272</v>
      </c>
      <c r="K901" s="18" t="s">
        <v>5273</v>
      </c>
      <c r="L901" s="18">
        <v>0</v>
      </c>
      <c r="M901" s="18" t="s">
        <v>5274</v>
      </c>
      <c r="N901" s="18" t="s">
        <v>14</v>
      </c>
      <c r="O901" s="18">
        <v>2017</v>
      </c>
      <c r="P901" s="18">
        <v>23</v>
      </c>
      <c r="Q901" s="18">
        <v>6</v>
      </c>
      <c r="R901" s="18">
        <v>1478</v>
      </c>
      <c r="S901" s="18">
        <v>1481</v>
      </c>
      <c r="T901" s="23">
        <v>28948670</v>
      </c>
    </row>
    <row r="902" spans="1:48" x14ac:dyDescent="0.25">
      <c r="A902" s="17" t="s">
        <v>1885</v>
      </c>
      <c r="B902" s="17" t="s">
        <v>1886</v>
      </c>
      <c r="C902" s="17" t="s">
        <v>1673</v>
      </c>
      <c r="D902" s="18" t="s">
        <v>10</v>
      </c>
      <c r="E902" s="18">
        <f>VLOOKUP(M902,Revistas!$B$2:$H$63996,2,FALSE)</f>
        <v>6.9180000000000001</v>
      </c>
      <c r="F902" s="18" t="str">
        <f>VLOOKUP(M902,Revistas!$B$2:$H$63996,3,FALSE)</f>
        <v>Q1</v>
      </c>
      <c r="G902" s="18" t="str">
        <f>VLOOKUP(M902,Revistas!$B$2:$H$63996,4,FALSE)</f>
        <v>RHEUMATOLOGY - SCIE</v>
      </c>
      <c r="H902" s="18" t="str">
        <f>VLOOKUP(M902,Revistas!$B$2:$H$63996,5,FALSE)</f>
        <v>30 de 3</v>
      </c>
      <c r="I902" s="18" t="str">
        <f>VLOOKUP(M902,Revistas!$B$2:$H$63996,6,FALSE)</f>
        <v>SI</v>
      </c>
      <c r="J902" s="18" t="s">
        <v>1887</v>
      </c>
      <c r="K902" s="18"/>
      <c r="L902" s="18">
        <v>8</v>
      </c>
      <c r="M902" s="18" t="s">
        <v>1675</v>
      </c>
      <c r="N902" s="18" t="s">
        <v>344</v>
      </c>
      <c r="O902" s="18">
        <v>2017</v>
      </c>
      <c r="P902" s="18">
        <v>69</v>
      </c>
      <c r="Q902" s="18">
        <v>1</v>
      </c>
      <c r="R902" s="18">
        <v>77</v>
      </c>
      <c r="S902" s="18">
        <v>85</v>
      </c>
      <c r="T902" s="23">
        <v>27477804</v>
      </c>
    </row>
    <row r="903" spans="1:48" x14ac:dyDescent="0.25">
      <c r="A903" s="17" t="s">
        <v>1327</v>
      </c>
      <c r="B903" s="17" t="s">
        <v>1328</v>
      </c>
      <c r="C903" s="17" t="s">
        <v>1287</v>
      </c>
      <c r="D903" s="18" t="s">
        <v>26</v>
      </c>
      <c r="E903" s="18">
        <f>VLOOKUP(M903,Revistas!$B$2:$H$63996,2,FALSE)</f>
        <v>3.1760000000000002</v>
      </c>
      <c r="F903" s="18" t="str">
        <f>VLOOKUP(M903,Revistas!$B$2:$H$63996,3,FALSE)</f>
        <v>Q2</v>
      </c>
      <c r="G903" s="18" t="str">
        <f>VLOOKUP(M903,Revistas!$B$2:$H$63996,4,FALSE)</f>
        <v>PHARMACOLOGY &amp; PHARMACY - SCIE;</v>
      </c>
      <c r="H903" s="18" t="str">
        <f>VLOOKUP(M903,Revistas!$B$2:$H$63996,5,FALSE)</f>
        <v>75/257</v>
      </c>
      <c r="I903" s="18" t="str">
        <f>VLOOKUP(M903,Revistas!$B$2:$H$63996,6,FALSE)</f>
        <v>NO</v>
      </c>
      <c r="J903" s="18" t="s">
        <v>1329</v>
      </c>
      <c r="K903" s="18"/>
      <c r="L903" s="18">
        <v>0</v>
      </c>
      <c r="M903" s="18" t="s">
        <v>1289</v>
      </c>
      <c r="N903" s="18" t="s">
        <v>199</v>
      </c>
      <c r="O903" s="18">
        <v>2017</v>
      </c>
      <c r="P903" s="18">
        <v>121</v>
      </c>
      <c r="Q903" s="18"/>
      <c r="R903" s="18">
        <v>70</v>
      </c>
      <c r="S903" s="18">
        <v>71</v>
      </c>
    </row>
    <row r="904" spans="1:48" x14ac:dyDescent="0.25">
      <c r="A904" s="17" t="s">
        <v>1553</v>
      </c>
      <c r="B904" s="17" t="s">
        <v>1554</v>
      </c>
      <c r="C904" s="17" t="s">
        <v>1555</v>
      </c>
      <c r="D904" s="18" t="s">
        <v>10</v>
      </c>
      <c r="E904" s="18">
        <f>VLOOKUP(M904,Revistas!$B$2:$H$63996,2,FALSE)</f>
        <v>2.7269999999999999</v>
      </c>
      <c r="F904" s="18" t="str">
        <f>VLOOKUP(M904,Revistas!$B$2:$H$63996,3,FALSE)</f>
        <v>Q2</v>
      </c>
      <c r="G904" s="18" t="str">
        <f>VLOOKUP(M904,Revistas!$B$2:$H$63996,4,FALSE)</f>
        <v>MICROBIOLOGY - SCIE;</v>
      </c>
      <c r="H904" s="18" t="str">
        <f>VLOOKUP(M904,Revistas!$B$2:$H$63996,5,FALSE)</f>
        <v>57/124</v>
      </c>
      <c r="I904" s="18" t="str">
        <f>VLOOKUP(M904,Revistas!$B$2:$H$63996,6,FALSE)</f>
        <v>NO</v>
      </c>
      <c r="J904" s="18" t="s">
        <v>1556</v>
      </c>
      <c r="K904" s="18" t="s">
        <v>1557</v>
      </c>
      <c r="L904" s="18">
        <v>0</v>
      </c>
      <c r="M904" s="18" t="s">
        <v>1558</v>
      </c>
      <c r="N904" s="18" t="s">
        <v>14</v>
      </c>
      <c r="O904" s="18">
        <v>2017</v>
      </c>
      <c r="P904" s="18">
        <v>36</v>
      </c>
      <c r="Q904" s="18">
        <v>12</v>
      </c>
      <c r="R904" s="18">
        <v>2469</v>
      </c>
      <c r="S904" s="18">
        <v>2473</v>
      </c>
      <c r="T904" s="23">
        <v>28831593</v>
      </c>
    </row>
    <row r="905" spans="1:48" x14ac:dyDescent="0.25">
      <c r="A905" s="17" t="s">
        <v>116</v>
      </c>
      <c r="B905" s="17" t="s">
        <v>117</v>
      </c>
      <c r="C905" s="17" t="s">
        <v>118</v>
      </c>
      <c r="D905" s="18" t="s">
        <v>10</v>
      </c>
      <c r="E905" s="18">
        <f>VLOOKUP(M905,Revistas!$B$2:$H$63996,2,FALSE)</f>
        <v>2.177</v>
      </c>
      <c r="F905" s="18" t="str">
        <f>VLOOKUP(M905,Revistas!$B$2:$H$63996,3,FALSE)</f>
        <v>Q2</v>
      </c>
      <c r="G905" s="18" t="str">
        <f>VLOOKUP(M905,Revistas!$B$2:$H$63996,4,FALSE)</f>
        <v>MULTIDISCIPLINARY SCIENCES - SCIE</v>
      </c>
      <c r="H905" s="18" t="str">
        <f>VLOOKUP(M905,Revistas!$B$2:$H$63996,5,FALSE)</f>
        <v>20/64</v>
      </c>
      <c r="I905" s="18" t="str">
        <f>VLOOKUP(M905,Revistas!$B$2:$H$63996,6,FALSE)</f>
        <v>NO</v>
      </c>
      <c r="J905" s="18" t="s">
        <v>119</v>
      </c>
      <c r="K905" s="18" t="s">
        <v>120</v>
      </c>
      <c r="L905" s="18">
        <v>0</v>
      </c>
      <c r="M905" s="18" t="s">
        <v>121</v>
      </c>
      <c r="N905" s="28">
        <v>41548</v>
      </c>
      <c r="O905" s="18">
        <v>2017</v>
      </c>
      <c r="P905" s="18">
        <v>5</v>
      </c>
      <c r="Q905" s="18"/>
      <c r="R905" s="18"/>
      <c r="S905" s="18" t="s">
        <v>122</v>
      </c>
    </row>
    <row r="906" spans="1:48" x14ac:dyDescent="0.25">
      <c r="A906" s="17" t="s">
        <v>5126</v>
      </c>
      <c r="B906" s="17" t="s">
        <v>5125</v>
      </c>
      <c r="C906" s="17" t="s">
        <v>5127</v>
      </c>
      <c r="D906" s="18" t="s">
        <v>10</v>
      </c>
      <c r="E906" s="18">
        <f>VLOOKUP(M906,Revistas!$B$2:$H$63996,2,FALSE)</f>
        <v>1.3129999999999999</v>
      </c>
      <c r="F906" s="18" t="str">
        <f>VLOOKUP(M906,Revistas!$B$2:$H$63996,3,FALSE)</f>
        <v>Q3</v>
      </c>
      <c r="G906" s="18" t="str">
        <f>VLOOKUP(M906,Revistas!$B$2:$H$63996,4,FALSE)</f>
        <v>SURGERY</v>
      </c>
      <c r="H906" s="18" t="str">
        <f>VLOOKUP(M906,Revistas!$B$2:$H$63996,5,FALSE)</f>
        <v>127/196</v>
      </c>
      <c r="I906" s="18" t="str">
        <f>VLOOKUP(M906,Revistas!$B$2:$H$63996,6,FALSE)</f>
        <v>NO</v>
      </c>
      <c r="J906" s="18" t="s">
        <v>5128</v>
      </c>
      <c r="K906" s="18"/>
      <c r="L906" s="18" t="s">
        <v>586</v>
      </c>
      <c r="M906" s="18" t="s">
        <v>3198</v>
      </c>
      <c r="N906" s="18" t="s">
        <v>4337</v>
      </c>
      <c r="O906" s="18">
        <v>2017</v>
      </c>
      <c r="P906" s="18"/>
      <c r="Q906" s="18"/>
      <c r="R906" s="18"/>
      <c r="S906" s="18"/>
      <c r="T906" s="23">
        <v>28946166</v>
      </c>
      <c r="AV906" s="25"/>
    </row>
    <row r="907" spans="1:48" x14ac:dyDescent="0.25">
      <c r="A907" s="17" t="s">
        <v>5231</v>
      </c>
      <c r="B907" s="17" t="s">
        <v>5235</v>
      </c>
      <c r="C907" s="17" t="s">
        <v>2512</v>
      </c>
      <c r="D907" s="18" t="s">
        <v>10</v>
      </c>
      <c r="E907" s="18">
        <f>VLOOKUP(M907,Revistas!$B$2:$H$63996,2,FALSE)</f>
        <v>1.1399999999999999</v>
      </c>
      <c r="F907" s="18" t="str">
        <f>VLOOKUP(M907,Revistas!$B$2:$H$63996,3,FALSE)</f>
        <v>Q3</v>
      </c>
      <c r="G907" s="18" t="str">
        <f>VLOOKUP(M907,Revistas!$B$2:$H$63996,4,FALSE)</f>
        <v>PEDIATRICS - SCIE</v>
      </c>
      <c r="H907" s="18" t="str">
        <f>VLOOKUP(M907,Revistas!$B$2:$H$63996,5,FALSE)</f>
        <v>88/121/</v>
      </c>
      <c r="I907" s="18" t="str">
        <f>VLOOKUP(M907,Revistas!$B$2:$H$63996,6,FALSE)</f>
        <v>NO</v>
      </c>
      <c r="J907" s="18" t="s">
        <v>5233</v>
      </c>
      <c r="K907" s="18"/>
      <c r="L907" s="18" t="s">
        <v>586</v>
      </c>
      <c r="M907" s="18" t="s">
        <v>2515</v>
      </c>
      <c r="N907" s="18" t="s">
        <v>5232</v>
      </c>
      <c r="O907" s="18">
        <v>2017</v>
      </c>
      <c r="P907" s="18"/>
      <c r="Q907" s="18"/>
      <c r="R907" s="18"/>
      <c r="S907" s="18"/>
      <c r="T907" s="23">
        <v>28729185</v>
      </c>
    </row>
    <row r="908" spans="1:48" x14ac:dyDescent="0.25">
      <c r="A908" s="17" t="s">
        <v>1428</v>
      </c>
      <c r="B908" s="17" t="s">
        <v>1429</v>
      </c>
      <c r="C908" s="17" t="s">
        <v>1430</v>
      </c>
      <c r="D908" s="18" t="s">
        <v>10</v>
      </c>
      <c r="E908" s="18">
        <f>VLOOKUP(M908,Revistas!$B$2:$H$63996,2,FALSE)</f>
        <v>4.3019999999999996</v>
      </c>
      <c r="F908" s="18" t="str">
        <f>VLOOKUP(M908,Revistas!$B$2:$H$63996,3,FALSE)</f>
        <v>Q1</v>
      </c>
      <c r="G908" s="18" t="str">
        <f>VLOOKUP(M908,Revistas!$B$2:$H$63996,4,FALSE)</f>
        <v>MICROBIOLOGY</v>
      </c>
      <c r="H908" s="18" t="str">
        <f>VLOOKUP(M908,Revistas!$B$2:$H$63996,5,FALSE)</f>
        <v>23/124</v>
      </c>
      <c r="I908" s="18" t="str">
        <f>VLOOKUP(M908,Revistas!$B$2:$H$63996,6,FALSE)</f>
        <v>NO</v>
      </c>
      <c r="J908" s="18" t="s">
        <v>1431</v>
      </c>
      <c r="K908" s="18" t="s">
        <v>1432</v>
      </c>
      <c r="L908" s="18">
        <v>1</v>
      </c>
      <c r="M908" s="18" t="s">
        <v>1433</v>
      </c>
      <c r="N908" s="18" t="s">
        <v>199</v>
      </c>
      <c r="O908" s="18">
        <v>2017</v>
      </c>
      <c r="P908" s="18">
        <v>61</v>
      </c>
      <c r="Q908" s="18">
        <v>8</v>
      </c>
      <c r="R908" s="18"/>
      <c r="S908" s="18" t="s">
        <v>1434</v>
      </c>
    </row>
    <row r="909" spans="1:48" x14ac:dyDescent="0.25">
      <c r="A909" s="17" t="s">
        <v>3160</v>
      </c>
      <c r="B909" s="17" t="s">
        <v>3159</v>
      </c>
      <c r="C909" s="17" t="s">
        <v>7207</v>
      </c>
      <c r="D909" s="18" t="s">
        <v>10</v>
      </c>
      <c r="E909" s="18">
        <f>VLOOKUP(M909,Revistas!$B$2:$H$63996,2,FALSE)</f>
        <v>6.8940000000000001</v>
      </c>
      <c r="F909" s="18" t="str">
        <f>VLOOKUP(M909,Revistas!$B$2:$H$63996,3,FALSE)</f>
        <v>Q1</v>
      </c>
      <c r="G909" s="18" t="str">
        <f>VLOOKUP(M909,Revistas!$B$2:$H$63996,4,FALSE)</f>
        <v>PATHOLOGY - SCIE;</v>
      </c>
      <c r="H909" s="18" t="str">
        <f>VLOOKUP(M909,Revistas!$B$2:$H$63996,5,FALSE)</f>
        <v>3 DE 79</v>
      </c>
      <c r="I909" s="18" t="str">
        <f>VLOOKUP(M909,Revistas!$B$2:$H$63996,6,FALSE)</f>
        <v>SI</v>
      </c>
      <c r="J909" s="18" t="s">
        <v>3161</v>
      </c>
      <c r="K909" s="18"/>
      <c r="L909" s="18" t="s">
        <v>586</v>
      </c>
      <c r="M909" s="18" t="s">
        <v>3162</v>
      </c>
      <c r="N909" s="18" t="s">
        <v>1899</v>
      </c>
      <c r="O909" s="18">
        <v>2017</v>
      </c>
      <c r="P909" s="18"/>
      <c r="Q909" s="18"/>
      <c r="R909" s="18"/>
      <c r="S909" s="18"/>
      <c r="T909" s="23">
        <v>29205354</v>
      </c>
    </row>
    <row r="910" spans="1:48" x14ac:dyDescent="0.25">
      <c r="A910" s="17" t="s">
        <v>2758</v>
      </c>
      <c r="B910" s="17" t="s">
        <v>2759</v>
      </c>
      <c r="C910" s="17" t="s">
        <v>1733</v>
      </c>
      <c r="D910" s="18" t="s">
        <v>10</v>
      </c>
      <c r="E910" s="18">
        <f>VLOOKUP(M910,Revistas!$B$2:$H$63996,2,FALSE)</f>
        <v>2.6339999999999999</v>
      </c>
      <c r="F910" s="18" t="str">
        <f>VLOOKUP(M910,Revistas!$B$2:$H$63996,3,FALSE)</f>
        <v>Q3</v>
      </c>
      <c r="G910" s="18" t="str">
        <f>VLOOKUP(M910,Revistas!$B$2:$H$63996,4,FALSE)</f>
        <v>RHEUMATOLOGY - SCIE</v>
      </c>
      <c r="H910" s="18" t="str">
        <f>VLOOKUP(M910,Revistas!$B$2:$H$63996,5,FALSE)</f>
        <v>16 DE 30</v>
      </c>
      <c r="I910" s="18" t="str">
        <f>VLOOKUP(M910,Revistas!$B$2:$H$63996,6,FALSE)</f>
        <v>NO</v>
      </c>
      <c r="J910" s="18" t="s">
        <v>2760</v>
      </c>
      <c r="K910" s="18" t="s">
        <v>2761</v>
      </c>
      <c r="L910" s="18">
        <v>0</v>
      </c>
      <c r="M910" s="18" t="s">
        <v>1736</v>
      </c>
      <c r="N910" s="18"/>
      <c r="O910" s="18">
        <v>2017</v>
      </c>
      <c r="P910" s="18">
        <v>35</v>
      </c>
      <c r="Q910" s="18">
        <v>4</v>
      </c>
      <c r="R910" s="18" t="s">
        <v>2762</v>
      </c>
      <c r="S910" s="18" t="s">
        <v>483</v>
      </c>
    </row>
    <row r="911" spans="1:48" x14ac:dyDescent="0.25">
      <c r="A911" s="17" t="s">
        <v>2769</v>
      </c>
      <c r="B911" s="17" t="s">
        <v>2768</v>
      </c>
      <c r="C911" s="17" t="s">
        <v>2770</v>
      </c>
      <c r="D911" s="18" t="s">
        <v>10</v>
      </c>
      <c r="E911" s="18">
        <f>VLOOKUP(M911,Revistas!$B$2:$H$63996,2,FALSE)</f>
        <v>2.3650000000000002</v>
      </c>
      <c r="F911" s="18" t="str">
        <f>VLOOKUP(M911,Revistas!$B$2:$H$63996,3,FALSE)</f>
        <v>Q3</v>
      </c>
      <c r="G911" s="18" t="str">
        <f>VLOOKUP(M911,Revistas!$B$2:$H$63996,4,FALSE)</f>
        <v>RHEUMATOLOGY - SCIE</v>
      </c>
      <c r="H911" s="18" t="str">
        <f>VLOOKUP(M911,Revistas!$B$2:$H$63996,5,FALSE)</f>
        <v>19/30</v>
      </c>
      <c r="I911" s="18" t="str">
        <f>VLOOKUP(M911,Revistas!$B$2:$H$63996,6,FALSE)</f>
        <v>NO</v>
      </c>
      <c r="J911" s="18" t="s">
        <v>2771</v>
      </c>
      <c r="K911" s="18"/>
      <c r="L911" s="18" t="s">
        <v>586</v>
      </c>
      <c r="M911" s="18" t="s">
        <v>2772</v>
      </c>
      <c r="N911" s="18" t="s">
        <v>2496</v>
      </c>
      <c r="O911" s="18">
        <v>2017</v>
      </c>
      <c r="P911" s="18"/>
      <c r="Q911" s="18"/>
      <c r="R911" s="18"/>
      <c r="S911" s="18"/>
      <c r="T911" s="23">
        <v>29214548</v>
      </c>
    </row>
    <row r="912" spans="1:48" x14ac:dyDescent="0.25">
      <c r="A912" s="17" t="s">
        <v>3083</v>
      </c>
      <c r="B912" s="17" t="s">
        <v>3084</v>
      </c>
      <c r="C912" s="17" t="s">
        <v>181</v>
      </c>
      <c r="D912" s="18" t="s">
        <v>10</v>
      </c>
      <c r="E912" s="18">
        <f>VLOOKUP(M912,Revistas!$B$2:$H$63996,2,FALSE)</f>
        <v>4.2590000000000003</v>
      </c>
      <c r="F912" s="18" t="str">
        <f>VLOOKUP(M912,Revistas!$B$2:$H$63996,3,FALSE)</f>
        <v>Q1</v>
      </c>
      <c r="G912" s="18" t="str">
        <f>VLOOKUP(M912,Revistas!$B$2:$H$63996,4,FALSE)</f>
        <v>MULTIDISCIPLINARY SCIENCES</v>
      </c>
      <c r="H912" s="18" t="str">
        <f>VLOOKUP(M912,Revistas!$B$2:$H$63996,5,FALSE)</f>
        <v>10 DE 64</v>
      </c>
      <c r="I912" s="18" t="str">
        <f>VLOOKUP(M912,Revistas!$B$2:$H$63996,6,FALSE)</f>
        <v>NO</v>
      </c>
      <c r="J912" s="18" t="s">
        <v>3085</v>
      </c>
      <c r="K912" s="18" t="s">
        <v>3086</v>
      </c>
      <c r="L912" s="18">
        <v>1</v>
      </c>
      <c r="M912" s="18" t="s">
        <v>184</v>
      </c>
      <c r="N912" s="28">
        <v>44621</v>
      </c>
      <c r="O912" s="18">
        <v>2017</v>
      </c>
      <c r="P912" s="18">
        <v>7</v>
      </c>
      <c r="Q912" s="18"/>
      <c r="R912" s="18"/>
      <c r="S912" s="18">
        <v>44941</v>
      </c>
      <c r="T912" s="23">
        <v>28327551</v>
      </c>
    </row>
    <row r="913" spans="1:20" x14ac:dyDescent="0.25">
      <c r="A913" s="17" t="s">
        <v>2555</v>
      </c>
      <c r="B913" s="17" t="s">
        <v>2556</v>
      </c>
      <c r="C913" s="17" t="s">
        <v>2557</v>
      </c>
      <c r="D913" s="18" t="s">
        <v>10</v>
      </c>
      <c r="E913" s="18">
        <f>VLOOKUP(M913,Revistas!$B$2:$H$63996,2,FALSE)</f>
        <v>3.2349999999999999</v>
      </c>
      <c r="F913" s="18" t="str">
        <f>VLOOKUP(M913,Revistas!$B$2:$H$63996,3,FALSE)</f>
        <v>Q2</v>
      </c>
      <c r="G913" s="18" t="str">
        <f>VLOOKUP(M913,Revistas!$B$2:$H$63996,4,FALSE)</f>
        <v>IMMUNOLOGY - SCIE;</v>
      </c>
      <c r="H913" s="18" t="str">
        <f>VLOOKUP(M913,Revistas!$B$2:$H$63996,5,FALSE)</f>
        <v>68/151</v>
      </c>
      <c r="I913" s="18" t="str">
        <f>VLOOKUP(M913,Revistas!$B$2:$H$63996,6,FALSE)</f>
        <v>NO</v>
      </c>
      <c r="J913" s="18" t="s">
        <v>2558</v>
      </c>
      <c r="K913" s="18" t="s">
        <v>2559</v>
      </c>
      <c r="L913" s="18">
        <v>0</v>
      </c>
      <c r="M913" s="18" t="s">
        <v>2560</v>
      </c>
      <c r="N913" s="18" t="s">
        <v>2561</v>
      </c>
      <c r="O913" s="18">
        <v>2017</v>
      </c>
      <c r="P913" s="18">
        <v>35</v>
      </c>
      <c r="Q913" s="18">
        <v>35</v>
      </c>
      <c r="R913" s="18">
        <v>4646</v>
      </c>
      <c r="S913" s="18">
        <v>4651</v>
      </c>
    </row>
    <row r="914" spans="1:20" x14ac:dyDescent="0.25">
      <c r="A914" s="17" t="s">
        <v>987</v>
      </c>
      <c r="B914" s="17" t="s">
        <v>988</v>
      </c>
      <c r="C914" s="17" t="s">
        <v>989</v>
      </c>
      <c r="D914" s="18" t="s">
        <v>10</v>
      </c>
      <c r="E914" s="18">
        <f>VLOOKUP(M914,Revistas!$B$2:$H$63996,2,FALSE)</f>
        <v>14.298999999999999</v>
      </c>
      <c r="F914" s="18" t="str">
        <f>VLOOKUP(M914,Revistas!$B$2:$H$63996,3,FALSE)</f>
        <v>Q1</v>
      </c>
      <c r="G914" s="18" t="str">
        <f>VLOOKUP(M914,Revistas!$B$2:$H$63996,4,FALSE)</f>
        <v>CARDIAC &amp; CARDIOVASCULAR SYSTEMS - SCIE</v>
      </c>
      <c r="H914" s="18" t="str">
        <f>VLOOKUP(M914,Revistas!$B$2:$H$63996,5,FALSE)</f>
        <v>4/126</v>
      </c>
      <c r="I914" s="18" t="str">
        <f>VLOOKUP(M914,Revistas!$B$2:$H$63996,6,FALSE)</f>
        <v>SI</v>
      </c>
      <c r="J914" s="18" t="s">
        <v>990</v>
      </c>
      <c r="K914" s="18" t="s">
        <v>991</v>
      </c>
      <c r="L914" s="18">
        <v>0</v>
      </c>
      <c r="M914" s="18" t="s">
        <v>992</v>
      </c>
      <c r="N914" s="18" t="s">
        <v>154</v>
      </c>
      <c r="O914" s="18">
        <v>2017</v>
      </c>
      <c r="P914" s="18">
        <v>14</v>
      </c>
      <c r="Q914" s="18">
        <v>9</v>
      </c>
      <c r="R914" s="18">
        <v>560</v>
      </c>
      <c r="S914" s="18" t="s">
        <v>167</v>
      </c>
      <c r="T914" s="23">
        <v>28492286</v>
      </c>
    </row>
    <row r="915" spans="1:20" x14ac:dyDescent="0.25">
      <c r="A915" s="17" t="s">
        <v>2084</v>
      </c>
      <c r="B915" s="17" t="s">
        <v>2085</v>
      </c>
      <c r="C915" s="17" t="s">
        <v>2086</v>
      </c>
      <c r="D915" s="18" t="s">
        <v>10</v>
      </c>
      <c r="E915" s="18">
        <f>VLOOKUP(M915,Revistas!$B$2:$H$63996,2,FALSE)</f>
        <v>4.1340000000000003</v>
      </c>
      <c r="F915" s="18" t="str">
        <f>VLOOKUP(M915,Revistas!$B$2:$H$63996,3,FALSE)</f>
        <v>Q1</v>
      </c>
      <c r="G915" s="18" t="str">
        <f>VLOOKUP(M915,Revistas!$B$2:$H$63996,4,FALSE)</f>
        <v>PHYSIOLOGY - SCIE</v>
      </c>
      <c r="H915" s="18" t="str">
        <f>VLOOKUP(M915,Revistas!$B$2:$H$63996,5,FALSE)</f>
        <v>15 DE 84</v>
      </c>
      <c r="I915" s="18" t="str">
        <f>VLOOKUP(M915,Revistas!$B$2:$H$63996,6,FALSE)</f>
        <v>NO</v>
      </c>
      <c r="J915" s="18" t="s">
        <v>2087</v>
      </c>
      <c r="K915" s="18" t="s">
        <v>2088</v>
      </c>
      <c r="L915" s="18">
        <v>1</v>
      </c>
      <c r="M915" s="18" t="s">
        <v>2089</v>
      </c>
      <c r="N915" s="28">
        <v>36923</v>
      </c>
      <c r="O915" s="18">
        <v>2017</v>
      </c>
      <c r="P915" s="18">
        <v>8</v>
      </c>
      <c r="Q915" s="18"/>
      <c r="R915" s="18"/>
      <c r="S915" s="18">
        <v>42</v>
      </c>
      <c r="T915" s="23">
        <v>28203206</v>
      </c>
    </row>
    <row r="916" spans="1:20" x14ac:dyDescent="0.25">
      <c r="A916" s="17" t="s">
        <v>2674</v>
      </c>
      <c r="B916" s="17" t="s">
        <v>2673</v>
      </c>
      <c r="C916" s="17" t="s">
        <v>2675</v>
      </c>
      <c r="D916" s="18" t="s">
        <v>10</v>
      </c>
      <c r="E916" s="18">
        <f>VLOOKUP(M916,Revistas!$B$2:$H$63996,2,FALSE)</f>
        <v>2.1840000000000002</v>
      </c>
      <c r="F916" s="18" t="str">
        <f>VLOOKUP(M916,Revistas!$B$2:$H$63996,3,FALSE)</f>
        <v>Q2</v>
      </c>
      <c r="G916" s="18" t="str">
        <f>VLOOKUP(M916,Revistas!$B$2:$H$63996,4,FALSE)</f>
        <v>BIOTECHNOLOGY &amp; APPLIED MICROBIOLOGY - SCIE;</v>
      </c>
      <c r="H916" s="18" t="str">
        <f>VLOOKUP(M916,Revistas!$B$2:$H$63996,5,FALSE)</f>
        <v>76/158</v>
      </c>
      <c r="I916" s="18" t="str">
        <f>VLOOKUP(M916,Revistas!$B$2:$H$63996,6,FALSE)</f>
        <v>NO</v>
      </c>
      <c r="J916" s="18" t="s">
        <v>2678</v>
      </c>
      <c r="K916" s="18"/>
      <c r="L916" s="18" t="s">
        <v>586</v>
      </c>
      <c r="M916" s="18" t="s">
        <v>2679</v>
      </c>
      <c r="N916" s="18" t="s">
        <v>2677</v>
      </c>
      <c r="O916" s="18">
        <v>2017</v>
      </c>
      <c r="P916" s="18">
        <v>27</v>
      </c>
      <c r="Q916" s="18">
        <v>12</v>
      </c>
      <c r="R916" s="18" t="s">
        <v>2676</v>
      </c>
      <c r="S916" s="18"/>
      <c r="T916" s="23">
        <v>28961156</v>
      </c>
    </row>
    <row r="917" spans="1:20" x14ac:dyDescent="0.25">
      <c r="A917" s="17" t="s">
        <v>3315</v>
      </c>
      <c r="B917" s="17" t="s">
        <v>3316</v>
      </c>
      <c r="C917" s="17" t="s">
        <v>965</v>
      </c>
      <c r="D917" s="18" t="s">
        <v>10</v>
      </c>
      <c r="E917" s="18">
        <f>VLOOKUP(M917,Revistas!$B$2:$H$63996,2,FALSE)</f>
        <v>3.5910000000000002</v>
      </c>
      <c r="F917" s="18" t="str">
        <f>VLOOKUP(M917,Revistas!$B$2:$H$63996,3,FALSE)</f>
        <v>Q2</v>
      </c>
      <c r="G917" s="18" t="str">
        <f>VLOOKUP(M917,Revistas!$B$2:$H$63996,4,FALSE)</f>
        <v>ENDOCRINOLOGY &amp; METABOLISM - SCIE</v>
      </c>
      <c r="H917" s="18" t="str">
        <f>VLOOKUP(M917,Revistas!$B$2:$H$63996,5,FALSE)</f>
        <v>52/138</v>
      </c>
      <c r="I917" s="18" t="str">
        <f>VLOOKUP(M917,Revistas!$B$2:$H$63996,6,FALSE)</f>
        <v>NO</v>
      </c>
      <c r="J917" s="18" t="s">
        <v>3317</v>
      </c>
      <c r="K917" s="18" t="s">
        <v>3318</v>
      </c>
      <c r="L917" s="18">
        <v>0</v>
      </c>
      <c r="M917" s="18" t="s">
        <v>968</v>
      </c>
      <c r="N917" s="18" t="s">
        <v>35</v>
      </c>
      <c r="O917" s="18">
        <v>2017</v>
      </c>
      <c r="P917" s="18">
        <v>28</v>
      </c>
      <c r="Q917" s="18">
        <v>4</v>
      </c>
      <c r="R917" s="18">
        <v>1157</v>
      </c>
      <c r="S917" s="18">
        <v>1166</v>
      </c>
    </row>
    <row r="918" spans="1:20" x14ac:dyDescent="0.25">
      <c r="A918" s="17" t="s">
        <v>2587</v>
      </c>
      <c r="B918" s="17" t="s">
        <v>2588</v>
      </c>
      <c r="C918" s="17" t="s">
        <v>1376</v>
      </c>
      <c r="D918" s="18" t="s">
        <v>274</v>
      </c>
      <c r="E918" s="18">
        <f>VLOOKUP(M918,Revistas!$B$2:$H$63996,2,FALSE)</f>
        <v>8.2159999999999993</v>
      </c>
      <c r="F918" s="18" t="str">
        <f>VLOOKUP(M918,Revistas!$B$2:$H$63996,3,FALSE)</f>
        <v>Q1</v>
      </c>
      <c r="G918" s="18" t="str">
        <f>VLOOKUP(M918,Revistas!$B$2:$H$63996,4,FALSE)</f>
        <v>IMMUNOLOGY - SCIE;</v>
      </c>
      <c r="H918" s="18" t="str">
        <f>VLOOKUP(M918,Revistas!$B$2:$H$63996,5,FALSE)</f>
        <v>15/150</v>
      </c>
      <c r="I918" s="18" t="str">
        <f>VLOOKUP(M918,Revistas!$B$2:$H$63996,6,FALSE)</f>
        <v>SI</v>
      </c>
      <c r="J918" s="18" t="s">
        <v>2589</v>
      </c>
      <c r="K918" s="18" t="s">
        <v>2590</v>
      </c>
      <c r="L918" s="18">
        <v>2</v>
      </c>
      <c r="M918" s="18" t="s">
        <v>1379</v>
      </c>
      <c r="N918" s="18" t="s">
        <v>2107</v>
      </c>
      <c r="O918" s="18">
        <v>2017</v>
      </c>
      <c r="P918" s="18">
        <v>64</v>
      </c>
      <c r="Q918" s="18">
        <v>2</v>
      </c>
      <c r="R918" s="18">
        <v>230</v>
      </c>
      <c r="S918" s="18">
        <v>230</v>
      </c>
    </row>
    <row r="919" spans="1:20" x14ac:dyDescent="0.25">
      <c r="A919" s="17" t="s">
        <v>4896</v>
      </c>
      <c r="B919" s="17" t="s">
        <v>4897</v>
      </c>
      <c r="C919" s="17" t="s">
        <v>3909</v>
      </c>
      <c r="D919" s="18" t="s">
        <v>274</v>
      </c>
      <c r="E919" s="18">
        <f>VLOOKUP(M919,Revistas!$B$2:$H$63996,2,FALSE)</f>
        <v>13.164</v>
      </c>
      <c r="F919" s="18" t="str">
        <f>VLOOKUP(M919,Revistas!$B$2:$H$63996,3,FALSE)</f>
        <v>Q1</v>
      </c>
      <c r="G919" s="18" t="str">
        <f>VLOOKUP(M919,Revistas!$B$2:$H$63996,4,FALSE)</f>
        <v>HEMATOLOGY</v>
      </c>
      <c r="H919" s="18" t="str">
        <f>VLOOKUP(M919,Revistas!$B$2:$H$63996,5,FALSE)</f>
        <v>2 DE 70</v>
      </c>
      <c r="I919" s="18" t="str">
        <f>VLOOKUP(M919,Revistas!$B$2:$H$63996,6,FALSE)</f>
        <v>SI</v>
      </c>
      <c r="J919" s="18" t="s">
        <v>4898</v>
      </c>
      <c r="K919" s="18" t="s">
        <v>4899</v>
      </c>
      <c r="L919" s="18">
        <v>0</v>
      </c>
      <c r="M919" s="18" t="s">
        <v>3912</v>
      </c>
      <c r="N919" s="28">
        <v>41183</v>
      </c>
      <c r="O919" s="18">
        <v>2017</v>
      </c>
      <c r="P919" s="18">
        <v>130</v>
      </c>
      <c r="Q919" s="18">
        <v>15</v>
      </c>
      <c r="R919" s="18">
        <v>1772</v>
      </c>
      <c r="S919" s="18">
        <v>1774</v>
      </c>
      <c r="T919" s="23">
        <v>28801448</v>
      </c>
    </row>
    <row r="920" spans="1:20" x14ac:dyDescent="0.25">
      <c r="A920" s="17" t="s">
        <v>2646</v>
      </c>
      <c r="B920" s="17" t="s">
        <v>2647</v>
      </c>
      <c r="C920" s="17" t="s">
        <v>195</v>
      </c>
      <c r="D920" s="18" t="s">
        <v>571</v>
      </c>
      <c r="E920" s="18">
        <f>VLOOKUP(M920,Revistas!$B$2:$H$63996,2,FALSE)</f>
        <v>1.1399999999999999</v>
      </c>
      <c r="F920" s="18" t="str">
        <f>VLOOKUP(M920,Revistas!$B$2:$H$63996,3,FALSE)</f>
        <v>Q3</v>
      </c>
      <c r="G920" s="18" t="str">
        <f>VLOOKUP(M920,Revistas!$B$2:$H$63996,4,FALSE)</f>
        <v>PEDIATRICS - SCIE</v>
      </c>
      <c r="H920" s="18" t="str">
        <f>VLOOKUP(M920,Revistas!$B$2:$H$63996,5,FALSE)</f>
        <v>88/121/</v>
      </c>
      <c r="I920" s="18" t="str">
        <f>VLOOKUP(M920,Revistas!$B$2:$H$63996,6,FALSE)</f>
        <v>NO</v>
      </c>
      <c r="J920" s="18" t="s">
        <v>2648</v>
      </c>
      <c r="K920" s="18" t="s">
        <v>2649</v>
      </c>
      <c r="L920" s="18">
        <v>1</v>
      </c>
      <c r="M920" s="18" t="s">
        <v>198</v>
      </c>
      <c r="N920" s="18" t="s">
        <v>154</v>
      </c>
      <c r="O920" s="18">
        <v>2017</v>
      </c>
      <c r="P920" s="18">
        <v>87</v>
      </c>
      <c r="Q920" s="18">
        <v>3</v>
      </c>
      <c r="R920" s="18">
        <v>125</v>
      </c>
      <c r="S920" s="18">
        <v>127</v>
      </c>
      <c r="T920" s="23">
        <v>28283310</v>
      </c>
    </row>
    <row r="921" spans="1:20" x14ac:dyDescent="0.25">
      <c r="A921" s="17" t="s">
        <v>2436</v>
      </c>
      <c r="B921" s="17" t="s">
        <v>2437</v>
      </c>
      <c r="C921" s="17" t="s">
        <v>1459</v>
      </c>
      <c r="D921" s="18" t="s">
        <v>274</v>
      </c>
      <c r="E921" s="18">
        <f>VLOOKUP(M921,Revistas!$B$2:$H$63996,2,FALSE)</f>
        <v>1.714</v>
      </c>
      <c r="F921" s="18" t="str">
        <f>VLOOKUP(M921,Revistas!$B$2:$H$63996,3,FALSE)</f>
        <v>Q3</v>
      </c>
      <c r="G921" s="18" t="str">
        <f>VLOOKUP(M921,Revistas!$B$2:$H$63996,4,FALSE)</f>
        <v>MICROBIOLOGY</v>
      </c>
      <c r="H921" s="18" t="str">
        <f>VLOOKUP(M921,Revistas!$B$2:$H$63996,5,FALSE)</f>
        <v>88/124</v>
      </c>
      <c r="I921" s="18" t="str">
        <f>VLOOKUP(M921,Revistas!$B$2:$H$63996,6,FALSE)</f>
        <v>NO</v>
      </c>
      <c r="J921" s="18" t="s">
        <v>2438</v>
      </c>
      <c r="K921" s="18" t="s">
        <v>2439</v>
      </c>
      <c r="L921" s="18">
        <v>0</v>
      </c>
      <c r="M921" s="18" t="s">
        <v>1462</v>
      </c>
      <c r="N921" s="18" t="s">
        <v>2440</v>
      </c>
      <c r="O921" s="18">
        <v>2017</v>
      </c>
      <c r="P921" s="18">
        <v>35</v>
      </c>
      <c r="Q921" s="18">
        <v>7</v>
      </c>
      <c r="R921" s="18">
        <v>465</v>
      </c>
      <c r="S921" s="18">
        <v>466</v>
      </c>
      <c r="T921" s="23">
        <v>27979437</v>
      </c>
    </row>
    <row r="922" spans="1:20" x14ac:dyDescent="0.25">
      <c r="A922" s="17" t="s">
        <v>5154</v>
      </c>
      <c r="B922" s="17" t="s">
        <v>5155</v>
      </c>
      <c r="C922" s="17" t="s">
        <v>181</v>
      </c>
      <c r="D922" s="18" t="s">
        <v>10</v>
      </c>
      <c r="E922" s="18">
        <f>VLOOKUP(M922,Revistas!$B$2:$H$63996,2,FALSE)</f>
        <v>4.2590000000000003</v>
      </c>
      <c r="F922" s="18" t="str">
        <f>VLOOKUP(M922,Revistas!$B$2:$H$63996,3,FALSE)</f>
        <v>Q1</v>
      </c>
      <c r="G922" s="18" t="str">
        <f>VLOOKUP(M922,Revistas!$B$2:$H$63996,4,FALSE)</f>
        <v>MULTIDISCIPLINARY SCIENCES</v>
      </c>
      <c r="H922" s="18" t="str">
        <f>VLOOKUP(M922,Revistas!$B$2:$H$63996,5,FALSE)</f>
        <v>10 DE 64</v>
      </c>
      <c r="I922" s="18" t="str">
        <f>VLOOKUP(M922,Revistas!$B$2:$H$63996,6,FALSE)</f>
        <v>NO</v>
      </c>
      <c r="J922" s="18" t="s">
        <v>5156</v>
      </c>
      <c r="K922" s="18" t="s">
        <v>5157</v>
      </c>
      <c r="L922" s="18">
        <v>1</v>
      </c>
      <c r="M922" s="18" t="s">
        <v>184</v>
      </c>
      <c r="N922" s="28">
        <v>37926</v>
      </c>
      <c r="O922" s="18">
        <v>2017</v>
      </c>
      <c r="P922" s="18">
        <v>7</v>
      </c>
      <c r="Q922" s="18"/>
      <c r="R922" s="18"/>
      <c r="S922" s="18">
        <v>14618</v>
      </c>
      <c r="T922" s="23">
        <v>29097745</v>
      </c>
    </row>
    <row r="923" spans="1:20" x14ac:dyDescent="0.25">
      <c r="A923" s="17" t="s">
        <v>1217</v>
      </c>
      <c r="B923" s="17" t="s">
        <v>1218</v>
      </c>
      <c r="C923" s="17" t="s">
        <v>1219</v>
      </c>
      <c r="D923" s="18" t="s">
        <v>10</v>
      </c>
      <c r="E923" s="18">
        <f>VLOOKUP(M923,Revistas!$B$2:$H$63996,2,FALSE)</f>
        <v>1.607</v>
      </c>
      <c r="F923" s="18" t="str">
        <f>VLOOKUP(M923,Revistas!$B$2:$H$63996,3,FALSE)</f>
        <v>Q4</v>
      </c>
      <c r="G923" s="18" t="str">
        <f>VLOOKUP(M923,Revistas!$B$2:$H$63996,4,FALSE)</f>
        <v>HEMATOLOGY - SCIE</v>
      </c>
      <c r="H923" s="18" t="str">
        <f>VLOOKUP(M923,Revistas!$B$2:$H$63996,5,FALSE)</f>
        <v>54/70</v>
      </c>
      <c r="I923" s="18" t="str">
        <f>VLOOKUP(M923,Revistas!$B$2:$H$63996,6,FALSE)</f>
        <v>NO</v>
      </c>
      <c r="J923" s="18" t="s">
        <v>1220</v>
      </c>
      <c r="K923" s="18" t="s">
        <v>1221</v>
      </c>
      <c r="L923" s="18">
        <v>0</v>
      </c>
      <c r="M923" s="18" t="s">
        <v>1222</v>
      </c>
      <c r="N923" s="18"/>
      <c r="O923" s="18">
        <v>2017</v>
      </c>
      <c r="P923" s="18">
        <v>15</v>
      </c>
      <c r="Q923" s="18">
        <v>1</v>
      </c>
      <c r="R923" s="18">
        <v>77</v>
      </c>
      <c r="S923" s="18">
        <v>84</v>
      </c>
      <c r="T923" s="23">
        <v>26674816</v>
      </c>
    </row>
    <row r="924" spans="1:20" x14ac:dyDescent="0.25">
      <c r="A924" s="17" t="s">
        <v>2395</v>
      </c>
      <c r="B924" s="17" t="s">
        <v>2394</v>
      </c>
      <c r="C924" s="17" t="s">
        <v>367</v>
      </c>
      <c r="D924" s="18" t="s">
        <v>10</v>
      </c>
      <c r="E924" s="18">
        <f>VLOOKUP(M924,Revistas!$B$2:$H$63996,2,FALSE)</f>
        <v>1.125</v>
      </c>
      <c r="F924" s="18" t="str">
        <f>VLOOKUP(M924,Revistas!$B$2:$H$63996,3,FALSE)</f>
        <v>Q3</v>
      </c>
      <c r="G924" s="18" t="str">
        <f>VLOOKUP(M924,Revistas!$B$2:$H$63996,4,FALSE)</f>
        <v>MEDICINA, GENERAL &amp; INTERNAL</v>
      </c>
      <c r="H924" s="18" t="str">
        <f>VLOOKUP(M924,Revistas!$B$2:$H$63996,5,FALSE)</f>
        <v>91/154</v>
      </c>
      <c r="I924" s="18" t="str">
        <f>VLOOKUP(M924,Revistas!$B$2:$H$63996,6,FALSE)</f>
        <v>NO</v>
      </c>
      <c r="J924" s="18" t="s">
        <v>2398</v>
      </c>
      <c r="K924" s="18"/>
      <c r="L924" s="18" t="s">
        <v>586</v>
      </c>
      <c r="M924" s="18" t="s">
        <v>370</v>
      </c>
      <c r="N924" s="18" t="s">
        <v>2397</v>
      </c>
      <c r="O924" s="18">
        <v>2017</v>
      </c>
      <c r="P924" s="18">
        <v>148</v>
      </c>
      <c r="Q924" s="18">
        <v>1</v>
      </c>
      <c r="R924" s="18" t="s">
        <v>2396</v>
      </c>
      <c r="S924" s="18"/>
      <c r="T924" s="23">
        <v>27209228</v>
      </c>
    </row>
    <row r="925" spans="1:20" x14ac:dyDescent="0.25">
      <c r="A925" s="17" t="s">
        <v>2374</v>
      </c>
      <c r="B925" s="17" t="s">
        <v>2373</v>
      </c>
      <c r="C925" s="17" t="s">
        <v>367</v>
      </c>
      <c r="D925" s="18" t="s">
        <v>10</v>
      </c>
      <c r="E925" s="18">
        <f>VLOOKUP(M925,Revistas!$B$2:$H$63996,2,FALSE)</f>
        <v>1.125</v>
      </c>
      <c r="F925" s="18" t="str">
        <f>VLOOKUP(M925,Revistas!$B$2:$H$63996,3,FALSE)</f>
        <v>Q3</v>
      </c>
      <c r="G925" s="18" t="str">
        <f>VLOOKUP(M925,Revistas!$B$2:$H$63996,4,FALSE)</f>
        <v>MEDICINA, GENERAL &amp; INTERNAL</v>
      </c>
      <c r="H925" s="18" t="str">
        <f>VLOOKUP(M925,Revistas!$B$2:$H$63996,5,FALSE)</f>
        <v>91/154</v>
      </c>
      <c r="I925" s="18" t="str">
        <f>VLOOKUP(M925,Revistas!$B$2:$H$63996,6,FALSE)</f>
        <v>NO</v>
      </c>
      <c r="J925" s="18" t="s">
        <v>2376</v>
      </c>
      <c r="K925" s="18"/>
      <c r="L925" s="18" t="s">
        <v>586</v>
      </c>
      <c r="M925" s="18" t="s">
        <v>370</v>
      </c>
      <c r="N925" s="18" t="s">
        <v>2375</v>
      </c>
      <c r="O925" s="18">
        <v>2017</v>
      </c>
      <c r="P925" s="18"/>
      <c r="Q925" s="18"/>
      <c r="R925" s="18"/>
      <c r="S925" s="18"/>
      <c r="T925" s="23">
        <v>29241874</v>
      </c>
    </row>
    <row r="926" spans="1:20" x14ac:dyDescent="0.25">
      <c r="A926" s="17" t="s">
        <v>3275</v>
      </c>
      <c r="B926" s="17" t="s">
        <v>3276</v>
      </c>
      <c r="C926" s="17" t="s">
        <v>971</v>
      </c>
      <c r="D926" s="18" t="s">
        <v>10</v>
      </c>
      <c r="E926" s="18">
        <f>VLOOKUP(M926,Revistas!$B$2:$H$63996,2,FALSE)</f>
        <v>2.96</v>
      </c>
      <c r="F926" s="18" t="str">
        <f>VLOOKUP(M926,Revistas!$B$2:$H$63996,3,FALSE)</f>
        <v>Q1</v>
      </c>
      <c r="G926" s="18" t="str">
        <f>VLOOKUP(M926,Revistas!$B$2:$H$63996,4,FALSE)</f>
        <v>MEDICINA, GENERAL &amp; INTERNAL</v>
      </c>
      <c r="H926" s="18" t="str">
        <f>VLOOKUP(M926,Revistas!$B$2:$H$63996,5,FALSE)</f>
        <v>28/154</v>
      </c>
      <c r="I926" s="18" t="str">
        <f>VLOOKUP(M926,Revistas!$B$2:$H$63996,6,FALSE)</f>
        <v>NO</v>
      </c>
      <c r="J926" s="18" t="s">
        <v>3277</v>
      </c>
      <c r="K926" s="18" t="s">
        <v>3278</v>
      </c>
      <c r="L926" s="18">
        <v>1</v>
      </c>
      <c r="M926" s="18" t="s">
        <v>974</v>
      </c>
      <c r="N926" s="18" t="s">
        <v>154</v>
      </c>
      <c r="O926" s="18">
        <v>2017</v>
      </c>
      <c r="P926" s="18">
        <v>43</v>
      </c>
      <c r="Q926" s="18"/>
      <c r="R926" s="18">
        <v>46</v>
      </c>
      <c r="S926" s="18">
        <v>52</v>
      </c>
    </row>
    <row r="927" spans="1:20" x14ac:dyDescent="0.25">
      <c r="A927" s="17" t="s">
        <v>3299</v>
      </c>
      <c r="B927" s="17" t="s">
        <v>3300</v>
      </c>
      <c r="C927" s="17" t="s">
        <v>3301</v>
      </c>
      <c r="D927" s="18" t="s">
        <v>274</v>
      </c>
      <c r="E927" s="18">
        <f>VLOOKUP(M927,Revistas!$B$2:$H$63996,2,FALSE)</f>
        <v>2.734</v>
      </c>
      <c r="F927" s="18" t="str">
        <f>VLOOKUP(M927,Revistas!$B$2:$H$63996,3,FALSE)</f>
        <v>Q3</v>
      </c>
      <c r="G927" s="18" t="str">
        <f>VLOOKUP(M927,Revistas!$B$2:$H$63996,4,FALSE)</f>
        <v>ENDOCRINOLOGY &amp; METABOLISM - SCIE</v>
      </c>
      <c r="H927" s="18" t="str">
        <f>VLOOKUP(M927,Revistas!$B$2:$H$63996,5,FALSE)</f>
        <v>74/138</v>
      </c>
      <c r="I927" s="18" t="str">
        <f>VLOOKUP(M927,Revistas!$B$2:$H$63996,6,FALSE)</f>
        <v>NO</v>
      </c>
      <c r="J927" s="18" t="s">
        <v>3302</v>
      </c>
      <c r="K927" s="18" t="s">
        <v>3303</v>
      </c>
      <c r="L927" s="18">
        <v>0</v>
      </c>
      <c r="M927" s="18" t="s">
        <v>3304</v>
      </c>
      <c r="N927" s="18" t="s">
        <v>300</v>
      </c>
      <c r="O927" s="18">
        <v>2017</v>
      </c>
      <c r="P927" s="18">
        <v>31</v>
      </c>
      <c r="Q927" s="18">
        <v>3</v>
      </c>
      <c r="R927" s="18">
        <v>647</v>
      </c>
      <c r="S927" s="18">
        <v>647</v>
      </c>
    </row>
    <row r="928" spans="1:20" x14ac:dyDescent="0.25">
      <c r="A928" s="17" t="s">
        <v>4816</v>
      </c>
      <c r="B928" s="17" t="s">
        <v>4817</v>
      </c>
      <c r="C928" s="17" t="s">
        <v>4471</v>
      </c>
      <c r="D928" s="18" t="s">
        <v>10</v>
      </c>
      <c r="E928" s="18">
        <f>VLOOKUP(M928,Revistas!$B$2:$H$63996,2,FALSE)</f>
        <v>9.1120000000000001</v>
      </c>
      <c r="F928" s="18" t="str">
        <f>VLOOKUP(M928,Revistas!$B$2:$H$63996,3,FALSE)</f>
        <v>Q1</v>
      </c>
      <c r="G928" s="18" t="str">
        <f>VLOOKUP(M928,Revistas!$B$2:$H$63996,4,FALSE)</f>
        <v>ONCOLOGY</v>
      </c>
      <c r="H928" s="18" t="str">
        <f>VLOOKUP(M928,Revistas!$B$2:$H$63996,5,FALSE)</f>
        <v>15/217</v>
      </c>
      <c r="I928" s="18" t="str">
        <f>VLOOKUP(M928,Revistas!$B$2:$H$63996,6,FALSE)</f>
        <v>SI</v>
      </c>
      <c r="J928" s="18" t="s">
        <v>4818</v>
      </c>
      <c r="K928" s="18" t="s">
        <v>4819</v>
      </c>
      <c r="L928" s="18">
        <v>0</v>
      </c>
      <c r="M928" s="18" t="s">
        <v>4474</v>
      </c>
      <c r="N928" s="28">
        <v>37196</v>
      </c>
      <c r="O928" s="18">
        <v>2017</v>
      </c>
      <c r="P928" s="18">
        <v>77</v>
      </c>
      <c r="Q928" s="18">
        <v>21</v>
      </c>
      <c r="R928" s="18">
        <v>5846</v>
      </c>
      <c r="S928" s="18">
        <v>5859</v>
      </c>
      <c r="T928" s="23">
        <v>28720577</v>
      </c>
    </row>
    <row r="929" spans="1:20" x14ac:dyDescent="0.25">
      <c r="A929" s="17" t="s">
        <v>1333</v>
      </c>
      <c r="B929" s="17" t="s">
        <v>1334</v>
      </c>
      <c r="C929" s="17" t="s">
        <v>1287</v>
      </c>
      <c r="D929" s="18" t="s">
        <v>26</v>
      </c>
      <c r="E929" s="18">
        <f>VLOOKUP(M929,Revistas!$B$2:$H$63996,2,FALSE)</f>
        <v>3.1760000000000002</v>
      </c>
      <c r="F929" s="18" t="str">
        <f>VLOOKUP(M929,Revistas!$B$2:$H$63996,3,FALSE)</f>
        <v>Q2</v>
      </c>
      <c r="G929" s="18" t="str">
        <f>VLOOKUP(M929,Revistas!$B$2:$H$63996,4,FALSE)</f>
        <v>PHARMACOLOGY &amp; PHARMACY - SCIE;</v>
      </c>
      <c r="H929" s="18" t="str">
        <f>VLOOKUP(M929,Revistas!$B$2:$H$63996,5,FALSE)</f>
        <v>75/257</v>
      </c>
      <c r="I929" s="18" t="str">
        <f>VLOOKUP(M929,Revistas!$B$2:$H$63996,6,FALSE)</f>
        <v>NO</v>
      </c>
      <c r="J929" s="18" t="s">
        <v>1335</v>
      </c>
      <c r="K929" s="18"/>
      <c r="L929" s="18">
        <v>0</v>
      </c>
      <c r="M929" s="18" t="s">
        <v>1289</v>
      </c>
      <c r="N929" s="18" t="s">
        <v>199</v>
      </c>
      <c r="O929" s="18">
        <v>2017</v>
      </c>
      <c r="P929" s="18">
        <v>121</v>
      </c>
      <c r="Q929" s="18"/>
      <c r="R929" s="18">
        <v>77</v>
      </c>
      <c r="S929" s="18">
        <v>77</v>
      </c>
    </row>
    <row r="930" spans="1:20" x14ac:dyDescent="0.25">
      <c r="A930" s="17" t="s">
        <v>2024</v>
      </c>
      <c r="B930" s="17" t="s">
        <v>2025</v>
      </c>
      <c r="C930" s="17" t="s">
        <v>181</v>
      </c>
      <c r="D930" s="18" t="s">
        <v>10</v>
      </c>
      <c r="E930" s="18">
        <f>VLOOKUP(M930,Revistas!$B$2:$H$63996,2,FALSE)</f>
        <v>4.2590000000000003</v>
      </c>
      <c r="F930" s="18" t="str">
        <f>VLOOKUP(M930,Revistas!$B$2:$H$63996,3,FALSE)</f>
        <v>Q1</v>
      </c>
      <c r="G930" s="18" t="str">
        <f>VLOOKUP(M930,Revistas!$B$2:$H$63996,4,FALSE)</f>
        <v>MULTIDISCIPLINARY SCIENCES</v>
      </c>
      <c r="H930" s="18" t="str">
        <f>VLOOKUP(M930,Revistas!$B$2:$H$63996,5,FALSE)</f>
        <v>10 DE 64</v>
      </c>
      <c r="I930" s="18" t="str">
        <f>VLOOKUP(M930,Revistas!$B$2:$H$63996,6,FALSE)</f>
        <v>NO</v>
      </c>
      <c r="J930" s="18" t="s">
        <v>2026</v>
      </c>
      <c r="K930" s="18" t="s">
        <v>2027</v>
      </c>
      <c r="L930" s="18">
        <v>0</v>
      </c>
      <c r="M930" s="18" t="s">
        <v>184</v>
      </c>
      <c r="N930" s="28">
        <v>40360</v>
      </c>
      <c r="O930" s="18">
        <v>2017</v>
      </c>
      <c r="P930" s="18">
        <v>7</v>
      </c>
      <c r="Q930" s="18"/>
      <c r="R930" s="18"/>
      <c r="S930" s="18">
        <v>5010</v>
      </c>
      <c r="T930" s="23">
        <v>28694430</v>
      </c>
    </row>
    <row r="931" spans="1:20" x14ac:dyDescent="0.25">
      <c r="A931" s="17" t="s">
        <v>3550</v>
      </c>
      <c r="B931" s="17" t="s">
        <v>3551</v>
      </c>
      <c r="C931" s="17" t="s">
        <v>3552</v>
      </c>
      <c r="D931" s="18" t="s">
        <v>10</v>
      </c>
      <c r="E931" s="18" t="str">
        <f>VLOOKUP(M931,Revistas!$B$2:$H$63996,2,FALSE)</f>
        <v>NO TIENE</v>
      </c>
      <c r="F931" s="18" t="str">
        <f>VLOOKUP(M931,Revistas!$B$2:$H$63996,3,FALSE)</f>
        <v>NO TIENE</v>
      </c>
      <c r="G931" s="18" t="str">
        <f>VLOOKUP(M931,Revistas!$B$2:$H$63996,4,FALSE)</f>
        <v>NO TIENE</v>
      </c>
      <c r="H931" s="18" t="str">
        <f>VLOOKUP(M931,Revistas!$B$2:$H$63996,5,FALSE)</f>
        <v>NO TIENE</v>
      </c>
      <c r="I931" s="18" t="str">
        <f>VLOOKUP(M931,Revistas!$B$2:$H$63996,6,FALSE)</f>
        <v>NO</v>
      </c>
      <c r="J931" s="18" t="s">
        <v>3553</v>
      </c>
      <c r="K931" s="18" t="s">
        <v>3554</v>
      </c>
      <c r="L931" s="18">
        <v>2</v>
      </c>
      <c r="M931" s="18" t="s">
        <v>3555</v>
      </c>
      <c r="N931" s="18" t="s">
        <v>3556</v>
      </c>
      <c r="O931" s="18">
        <v>2017</v>
      </c>
      <c r="P931" s="18">
        <v>10</v>
      </c>
      <c r="Q931" s="18"/>
      <c r="R931" s="18"/>
      <c r="S931" s="18">
        <v>14</v>
      </c>
      <c r="T931" s="23">
        <v>28451053</v>
      </c>
    </row>
    <row r="932" spans="1:20" x14ac:dyDescent="0.25">
      <c r="A932" s="17" t="s">
        <v>4126</v>
      </c>
      <c r="B932" s="17" t="s">
        <v>4131</v>
      </c>
      <c r="C932" s="17" t="s">
        <v>4113</v>
      </c>
      <c r="D932" s="18" t="s">
        <v>10</v>
      </c>
      <c r="E932" s="18" t="str">
        <f>VLOOKUP(M932,Revistas!$B$2:$H$63996,2,FALSE)</f>
        <v>NO TIENE</v>
      </c>
      <c r="F932" s="18" t="str">
        <f>VLOOKUP(M932,Revistas!$B$2:$H$63996,3,FALSE)</f>
        <v>NO TIENE</v>
      </c>
      <c r="G932" s="18" t="str">
        <f>VLOOKUP(M932,Revistas!$B$2:$H$63996,4,FALSE)</f>
        <v>NO TIENE</v>
      </c>
      <c r="H932" s="18" t="str">
        <f>VLOOKUP(M932,Revistas!$B$2:$H$63996,5,FALSE)</f>
        <v>NO TIENE</v>
      </c>
      <c r="I932" s="18" t="str">
        <f>VLOOKUP(M932,Revistas!$B$2:$H$63996,6,FALSE)</f>
        <v>NO</v>
      </c>
      <c r="J932" s="18" t="s">
        <v>4129</v>
      </c>
      <c r="K932" s="18"/>
      <c r="L932" s="18" t="s">
        <v>586</v>
      </c>
      <c r="M932" s="18" t="s">
        <v>4117</v>
      </c>
      <c r="N932" s="18" t="s">
        <v>4128</v>
      </c>
      <c r="O932" s="18">
        <v>2017</v>
      </c>
      <c r="P932" s="18">
        <v>30</v>
      </c>
      <c r="Q932" s="18">
        <v>1</v>
      </c>
      <c r="R932" s="18">
        <v>33</v>
      </c>
      <c r="S932" s="18">
        <v>38</v>
      </c>
      <c r="T932" s="23">
        <v>28585788</v>
      </c>
    </row>
    <row r="933" spans="1:20" x14ac:dyDescent="0.25">
      <c r="A933" s="17" t="s">
        <v>3434</v>
      </c>
      <c r="B933" s="17" t="s">
        <v>3435</v>
      </c>
      <c r="C933" s="17" t="s">
        <v>3436</v>
      </c>
      <c r="D933" s="18" t="s">
        <v>210</v>
      </c>
      <c r="E933" s="18" t="str">
        <f>VLOOKUP(M933,Revistas!$B$2:$H$63996,2,FALSE)</f>
        <v>NO TIENE</v>
      </c>
      <c r="F933" s="18" t="str">
        <f>VLOOKUP(M933,Revistas!$B$2:$H$63996,3,FALSE)</f>
        <v>NO TIENE</v>
      </c>
      <c r="G933" s="18" t="str">
        <f>VLOOKUP(M933,Revistas!$B$2:$H$63996,4,FALSE)</f>
        <v>NO TIENE</v>
      </c>
      <c r="H933" s="18" t="str">
        <f>VLOOKUP(M933,Revistas!$B$2:$H$63996,5,FALSE)</f>
        <v>NO TIENE</v>
      </c>
      <c r="I933" s="18" t="str">
        <f>VLOOKUP(M933,Revistas!$B$2:$H$63996,6,FALSE)</f>
        <v>NO</v>
      </c>
      <c r="J933" s="18" t="s">
        <v>3437</v>
      </c>
      <c r="K933" s="18" t="s">
        <v>3438</v>
      </c>
      <c r="L933" s="18">
        <v>0</v>
      </c>
      <c r="M933" s="18" t="s">
        <v>3439</v>
      </c>
      <c r="N933" s="18" t="s">
        <v>3440</v>
      </c>
      <c r="O933" s="18">
        <v>2017</v>
      </c>
      <c r="P933" s="18">
        <v>4</v>
      </c>
      <c r="Q933" s="18"/>
      <c r="R933" s="18"/>
      <c r="S933" s="18">
        <v>1356160</v>
      </c>
      <c r="T933" s="23">
        <v>28815006</v>
      </c>
    </row>
    <row r="934" spans="1:20" x14ac:dyDescent="0.25">
      <c r="A934" s="17" t="s">
        <v>3453</v>
      </c>
      <c r="B934" s="17" t="s">
        <v>3454</v>
      </c>
      <c r="C934" s="17" t="s">
        <v>2326</v>
      </c>
      <c r="D934" s="18" t="s">
        <v>26</v>
      </c>
      <c r="E934" s="18">
        <f>VLOOKUP(M934,Revistas!$B$2:$H$63996,2,FALSE)</f>
        <v>7.3609999999999998</v>
      </c>
      <c r="F934" s="18" t="str">
        <f>VLOOKUP(M934,Revistas!$B$2:$H$63996,3,FALSE)</f>
        <v>Q1</v>
      </c>
      <c r="G934" s="18" t="str">
        <f>VLOOKUP(M934,Revistas!$B$2:$H$63996,4,FALSE)</f>
        <v>ALLERGY - SCIE;</v>
      </c>
      <c r="H934" s="18" t="str">
        <f>VLOOKUP(M934,Revistas!$B$2:$H$63996,5,FALSE)</f>
        <v>2 DE 26</v>
      </c>
      <c r="I934" s="18" t="str">
        <f>VLOOKUP(M934,Revistas!$B$2:$H$63996,6,FALSE)</f>
        <v>SI</v>
      </c>
      <c r="J934" s="18" t="s">
        <v>3455</v>
      </c>
      <c r="K934" s="18"/>
      <c r="L934" s="18">
        <v>0</v>
      </c>
      <c r="M934" s="18" t="s">
        <v>2328</v>
      </c>
      <c r="N934" s="18" t="s">
        <v>199</v>
      </c>
      <c r="O934" s="18">
        <v>2017</v>
      </c>
      <c r="P934" s="18">
        <v>72</v>
      </c>
      <c r="Q934" s="18"/>
      <c r="R934" s="18">
        <v>172</v>
      </c>
      <c r="S934" s="18">
        <v>172</v>
      </c>
    </row>
    <row r="935" spans="1:20" x14ac:dyDescent="0.25">
      <c r="A935" s="17" t="s">
        <v>2955</v>
      </c>
      <c r="B935" s="17" t="s">
        <v>2954</v>
      </c>
      <c r="C935" s="17" t="s">
        <v>1645</v>
      </c>
      <c r="D935" s="18" t="s">
        <v>10</v>
      </c>
      <c r="E935" s="18">
        <f>VLOOKUP(M935,Revistas!$B$2:$H$63996,2,FALSE)</f>
        <v>1.714</v>
      </c>
      <c r="F935" s="18" t="str">
        <f>VLOOKUP(M935,Revistas!$B$2:$H$63996,3,FALSE)</f>
        <v>Q3</v>
      </c>
      <c r="G935" s="18" t="str">
        <f>VLOOKUP(M935,Revistas!$B$2:$H$63996,4,FALSE)</f>
        <v>MICROBIOLOGY</v>
      </c>
      <c r="H935" s="18" t="str">
        <f>VLOOKUP(M935,Revistas!$B$2:$H$63996,5,FALSE)</f>
        <v>88/124</v>
      </c>
      <c r="I935" s="18" t="str">
        <f>VLOOKUP(M935,Revistas!$B$2:$H$63996,6,FALSE)</f>
        <v>NO</v>
      </c>
      <c r="J935" s="18" t="s">
        <v>2957</v>
      </c>
      <c r="K935" s="18"/>
      <c r="L935" s="18"/>
      <c r="M935" s="18" t="s">
        <v>1463</v>
      </c>
      <c r="N935" s="18" t="s">
        <v>2956</v>
      </c>
      <c r="O935" s="18">
        <v>2017</v>
      </c>
      <c r="P935" s="18"/>
      <c r="Q935" s="18"/>
      <c r="R935" s="18"/>
      <c r="S935" s="18"/>
      <c r="T935" s="23">
        <v>28238503</v>
      </c>
    </row>
    <row r="936" spans="1:20" x14ac:dyDescent="0.25">
      <c r="A936" s="17" t="s">
        <v>4453</v>
      </c>
      <c r="B936" s="17" t="s">
        <v>4454</v>
      </c>
      <c r="C936" s="17" t="s">
        <v>4455</v>
      </c>
      <c r="D936" s="18" t="s">
        <v>26</v>
      </c>
      <c r="E936" s="18">
        <f>VLOOKUP(M936,Revistas!$B$2:$H$63996,2,FALSE)</f>
        <v>2.8010000000000002</v>
      </c>
      <c r="F936" s="18" t="str">
        <f>VLOOKUP(M936,Revistas!$B$2:$H$63996,3,FALSE)</f>
        <v>Q1</v>
      </c>
      <c r="G936" s="18" t="str">
        <f>VLOOKUP(M936,Revistas!$B$2:$H$63996,4,FALSE)</f>
        <v>OBSTETRICS &amp; GYNECOLOGY - SCIE;</v>
      </c>
      <c r="H936" s="18" t="str">
        <f>VLOOKUP(M936,Revistas!$B$2:$H$63996,5,FALSE)</f>
        <v>18/80</v>
      </c>
      <c r="I936" s="18" t="str">
        <f>VLOOKUP(M936,Revistas!$B$2:$H$63996,6,FALSE)</f>
        <v>NO</v>
      </c>
      <c r="J936" s="18" t="s">
        <v>4456</v>
      </c>
      <c r="K936" s="18"/>
      <c r="L936" s="18">
        <v>0</v>
      </c>
      <c r="M936" s="18" t="s">
        <v>4457</v>
      </c>
      <c r="N936" s="18" t="s">
        <v>300</v>
      </c>
      <c r="O936" s="18">
        <v>2017</v>
      </c>
      <c r="P936" s="18">
        <v>32</v>
      </c>
      <c r="Q936" s="18"/>
      <c r="R936" s="18" t="s">
        <v>4458</v>
      </c>
      <c r="S936" s="18" t="s">
        <v>4458</v>
      </c>
    </row>
    <row r="937" spans="1:20" x14ac:dyDescent="0.25">
      <c r="A937" s="17" t="s">
        <v>4351</v>
      </c>
      <c r="B937" s="17" t="s">
        <v>4350</v>
      </c>
      <c r="C937" s="17" t="s">
        <v>4352</v>
      </c>
      <c r="D937" s="18" t="s">
        <v>10</v>
      </c>
      <c r="E937" s="18" t="str">
        <f>VLOOKUP(M937,Revistas!$B$2:$H$63996,2,FALSE)</f>
        <v>NO TIENE</v>
      </c>
      <c r="F937" s="18" t="str">
        <f>VLOOKUP(M937,Revistas!$B$2:$H$63996,3,FALSE)</f>
        <v>NO TIENE</v>
      </c>
      <c r="G937" s="18" t="str">
        <f>VLOOKUP(M937,Revistas!$B$2:$H$63996,4,FALSE)</f>
        <v>NO TIENE</v>
      </c>
      <c r="H937" s="18" t="str">
        <f>VLOOKUP(M937,Revistas!$B$2:$H$63996,5,FALSE)</f>
        <v>NO TIENE</v>
      </c>
      <c r="I937" s="18" t="str">
        <f>VLOOKUP(M937,Revistas!$B$2:$H$63996,6,FALSE)</f>
        <v>NO</v>
      </c>
      <c r="J937" s="18" t="s">
        <v>4354</v>
      </c>
      <c r="K937" s="18"/>
      <c r="L937" s="18" t="s">
        <v>586</v>
      </c>
      <c r="M937" s="18" t="s">
        <v>4355</v>
      </c>
      <c r="N937" s="18" t="s">
        <v>4353</v>
      </c>
      <c r="O937" s="18">
        <v>2017</v>
      </c>
      <c r="P937" s="18">
        <v>2017</v>
      </c>
      <c r="Q937" s="18"/>
      <c r="R937" s="18">
        <v>1587610</v>
      </c>
      <c r="S937" s="18"/>
      <c r="T937" s="23">
        <v>28203467</v>
      </c>
    </row>
    <row r="938" spans="1:20" x14ac:dyDescent="0.25">
      <c r="A938" s="17" t="s">
        <v>3164</v>
      </c>
      <c r="B938" s="17" t="s">
        <v>3163</v>
      </c>
      <c r="C938" s="17" t="s">
        <v>3165</v>
      </c>
      <c r="D938" s="18" t="s">
        <v>10</v>
      </c>
      <c r="E938" s="18" t="str">
        <f>VLOOKUP(M938,Revistas!$B$2:$H$63996,2,FALSE)</f>
        <v>NO TIENE</v>
      </c>
      <c r="F938" s="18" t="str">
        <f>VLOOKUP(M938,Revistas!$B$2:$H$63996,3,FALSE)</f>
        <v>NO TIENE</v>
      </c>
      <c r="G938" s="18" t="str">
        <f>VLOOKUP(M938,Revistas!$B$2:$H$63996,4,FALSE)</f>
        <v>NO TIENE</v>
      </c>
      <c r="H938" s="18" t="str">
        <f>VLOOKUP(M938,Revistas!$B$2:$H$63996,5,FALSE)</f>
        <v>NO TIENE</v>
      </c>
      <c r="I938" s="18" t="str">
        <f>VLOOKUP(M938,Revistas!$B$2:$H$63996,6,FALSE)</f>
        <v>NO</v>
      </c>
      <c r="J938" s="18" t="s">
        <v>3168</v>
      </c>
      <c r="K938" s="18"/>
      <c r="L938" s="18" t="s">
        <v>586</v>
      </c>
      <c r="M938" s="18" t="s">
        <v>3169</v>
      </c>
      <c r="N938" s="18" t="s">
        <v>3167</v>
      </c>
      <c r="O938" s="18">
        <v>2017</v>
      </c>
      <c r="P938" s="18">
        <v>10</v>
      </c>
      <c r="Q938" s="18">
        <v>5</v>
      </c>
      <c r="R938" s="18" t="s">
        <v>3166</v>
      </c>
      <c r="S938" s="18"/>
      <c r="T938" s="23">
        <v>28979780</v>
      </c>
    </row>
    <row r="939" spans="1:20" x14ac:dyDescent="0.25">
      <c r="A939" s="17" t="s">
        <v>3110</v>
      </c>
      <c r="B939" s="17" t="s">
        <v>3111</v>
      </c>
      <c r="C939" s="17" t="s">
        <v>3060</v>
      </c>
      <c r="D939" s="18" t="s">
        <v>571</v>
      </c>
      <c r="E939" s="18" t="str">
        <f>VLOOKUP(M939,Revistas!$B$2:$H$63996,2,FALSE)</f>
        <v>NO TIENE</v>
      </c>
      <c r="F939" s="18" t="str">
        <f>VLOOKUP(M939,Revistas!$B$2:$H$63996,3,FALSE)</f>
        <v>NO TIENE</v>
      </c>
      <c r="G939" s="18" t="str">
        <f>VLOOKUP(M939,Revistas!$B$2:$H$63996,4,FALSE)</f>
        <v>NO TIENE</v>
      </c>
      <c r="H939" s="18" t="str">
        <f>VLOOKUP(M939,Revistas!$B$2:$H$63996,5,FALSE)</f>
        <v>NO TIENE</v>
      </c>
      <c r="I939" s="18" t="str">
        <f>VLOOKUP(M939,Revistas!$B$2:$H$63996,6,FALSE)</f>
        <v>NO</v>
      </c>
      <c r="J939" s="18" t="s">
        <v>3112</v>
      </c>
      <c r="K939" s="18" t="s">
        <v>3113</v>
      </c>
      <c r="L939" s="18">
        <v>1</v>
      </c>
      <c r="M939" s="18" t="s">
        <v>3063</v>
      </c>
      <c r="N939" s="18" t="s">
        <v>62</v>
      </c>
      <c r="O939" s="18">
        <v>2017</v>
      </c>
      <c r="P939" s="18">
        <v>10</v>
      </c>
      <c r="Q939" s="18">
        <v>1</v>
      </c>
      <c r="R939" s="18">
        <v>45</v>
      </c>
      <c r="S939" s="18">
        <v>48</v>
      </c>
      <c r="T939" s="23">
        <v>28643820</v>
      </c>
    </row>
    <row r="940" spans="1:20" x14ac:dyDescent="0.25">
      <c r="A940" s="17" t="s">
        <v>3058</v>
      </c>
      <c r="B940" s="17" t="s">
        <v>3059</v>
      </c>
      <c r="C940" s="17" t="s">
        <v>3060</v>
      </c>
      <c r="D940" s="18" t="s">
        <v>571</v>
      </c>
      <c r="E940" s="18" t="str">
        <f>VLOOKUP(M940,Revistas!$B$2:$H$63996,2,FALSE)</f>
        <v>NO TIENE</v>
      </c>
      <c r="F940" s="18" t="str">
        <f>VLOOKUP(M940,Revistas!$B$2:$H$63996,3,FALSE)</f>
        <v>NO TIENE</v>
      </c>
      <c r="G940" s="18" t="str">
        <f>VLOOKUP(M940,Revistas!$B$2:$H$63996,4,FALSE)</f>
        <v>NO TIENE</v>
      </c>
      <c r="H940" s="18" t="str">
        <f>VLOOKUP(M940,Revistas!$B$2:$H$63996,5,FALSE)</f>
        <v>NO TIENE</v>
      </c>
      <c r="I940" s="18" t="str">
        <f>VLOOKUP(M940,Revistas!$B$2:$H$63996,6,FALSE)</f>
        <v>NO</v>
      </c>
      <c r="J940" s="18" t="s">
        <v>3061</v>
      </c>
      <c r="K940" s="18" t="s">
        <v>3062</v>
      </c>
      <c r="L940" s="18">
        <v>0</v>
      </c>
      <c r="M940" s="18" t="s">
        <v>3063</v>
      </c>
      <c r="N940" s="18" t="s">
        <v>35</v>
      </c>
      <c r="O940" s="18">
        <v>2017</v>
      </c>
      <c r="P940" s="18">
        <v>10</v>
      </c>
      <c r="Q940" s="18">
        <v>2</v>
      </c>
      <c r="R940" s="18">
        <v>188</v>
      </c>
      <c r="S940" s="18">
        <v>191</v>
      </c>
      <c r="T940" s="23">
        <v>28396735</v>
      </c>
    </row>
    <row r="941" spans="1:20" x14ac:dyDescent="0.25">
      <c r="A941" s="17" t="s">
        <v>3030</v>
      </c>
      <c r="B941" s="17" t="s">
        <v>3031</v>
      </c>
      <c r="C941" s="17" t="s">
        <v>3032</v>
      </c>
      <c r="D941" s="18" t="s">
        <v>210</v>
      </c>
      <c r="E941" s="18">
        <f>VLOOKUP(M941,Revistas!$B$2:$H$63996,2,FALSE)</f>
        <v>4.9359999999999999</v>
      </c>
      <c r="F941" s="18" t="str">
        <f>VLOOKUP(M941,Revistas!$B$2:$H$63996,3,FALSE)</f>
        <v>Q1</v>
      </c>
      <c r="G941" s="18" t="str">
        <f>VLOOKUP(M941,Revistas!$B$2:$H$63996,4,FALSE)</f>
        <v>MEDICINA, GENERAL &amp; INTERNAL</v>
      </c>
      <c r="H941" s="18" t="str">
        <f>VLOOKUP(M941,Revistas!$B$2:$H$63996,5,FALSE)</f>
        <v>14/128</v>
      </c>
      <c r="I941" s="18" t="str">
        <f>VLOOKUP(M941,Revistas!$B$2:$H$63996,6,FALSE)</f>
        <v>NO</v>
      </c>
      <c r="J941" s="18" t="s">
        <v>3033</v>
      </c>
      <c r="K941" s="18" t="s">
        <v>3034</v>
      </c>
      <c r="L941" s="18">
        <v>0</v>
      </c>
      <c r="M941" s="18" t="s">
        <v>3035</v>
      </c>
      <c r="N941" s="28">
        <v>42186</v>
      </c>
      <c r="O941" s="18">
        <v>2017</v>
      </c>
      <c r="P941" s="18">
        <v>131</v>
      </c>
      <c r="Q941" s="18">
        <v>14</v>
      </c>
      <c r="R941" s="18">
        <v>1617</v>
      </c>
      <c r="S941" s="18">
        <v>1629</v>
      </c>
      <c r="T941" s="23">
        <v>28667063</v>
      </c>
    </row>
    <row r="942" spans="1:20" x14ac:dyDescent="0.25">
      <c r="A942" s="17" t="s">
        <v>2826</v>
      </c>
      <c r="B942" s="17" t="s">
        <v>2827</v>
      </c>
      <c r="C942" s="17" t="s">
        <v>2828</v>
      </c>
      <c r="D942" s="18" t="s">
        <v>274</v>
      </c>
      <c r="E942" s="18">
        <f>VLOOKUP(M942,Revistas!$B$2:$H$63996,2,FALSE)</f>
        <v>5.3579999999999997</v>
      </c>
      <c r="F942" s="18" t="str">
        <f>VLOOKUP(M942,Revistas!$B$2:$H$63996,3,FALSE)</f>
        <v>Q1</v>
      </c>
      <c r="G942" s="18" t="str">
        <f>VLOOKUP(M942,Revistas!$B$2:$H$63996,4,FALSE)</f>
        <v>CRITICAL CARE MEDICINE - SCIE</v>
      </c>
      <c r="H942" s="18" t="str">
        <f>VLOOKUP(M942,Revistas!$B$2:$H$63996,5,FALSE)</f>
        <v>6 DE 33</v>
      </c>
      <c r="I942" s="18" t="str">
        <f>VLOOKUP(M942,Revistas!$B$2:$H$63996,6,FALSE)</f>
        <v>NO</v>
      </c>
      <c r="J942" s="18" t="s">
        <v>2829</v>
      </c>
      <c r="K942" s="18" t="s">
        <v>2830</v>
      </c>
      <c r="L942" s="18">
        <v>0</v>
      </c>
      <c r="M942" s="18" t="s">
        <v>2831</v>
      </c>
      <c r="N942" s="28">
        <v>43344</v>
      </c>
      <c r="O942" s="18">
        <v>2017</v>
      </c>
      <c r="P942" s="18">
        <v>21</v>
      </c>
      <c r="Q942" s="18"/>
      <c r="R942" s="18"/>
      <c r="S942" s="18">
        <v>242</v>
      </c>
      <c r="T942" s="23">
        <v>28923088</v>
      </c>
    </row>
    <row r="943" spans="1:20" x14ac:dyDescent="0.25">
      <c r="A943" s="17" t="s">
        <v>1575</v>
      </c>
      <c r="B943" s="17" t="s">
        <v>1576</v>
      </c>
      <c r="C943" s="17" t="s">
        <v>1555</v>
      </c>
      <c r="D943" s="18" t="s">
        <v>10</v>
      </c>
      <c r="E943" s="18">
        <f>VLOOKUP(M943,Revistas!$B$2:$H$63996,2,FALSE)</f>
        <v>2.7269999999999999</v>
      </c>
      <c r="F943" s="18" t="str">
        <f>VLOOKUP(M943,Revistas!$B$2:$H$63996,3,FALSE)</f>
        <v>Q2</v>
      </c>
      <c r="G943" s="18" t="str">
        <f>VLOOKUP(M943,Revistas!$B$2:$H$63996,4,FALSE)</f>
        <v>MICROBIOLOGY - SCIE;</v>
      </c>
      <c r="H943" s="18" t="str">
        <f>VLOOKUP(M943,Revistas!$B$2:$H$63996,5,FALSE)</f>
        <v>57/124</v>
      </c>
      <c r="I943" s="18" t="str">
        <f>VLOOKUP(M943,Revistas!$B$2:$H$63996,6,FALSE)</f>
        <v>NO</v>
      </c>
      <c r="J943" s="18" t="s">
        <v>1577</v>
      </c>
      <c r="K943" s="18" t="s">
        <v>1578</v>
      </c>
      <c r="L943" s="18">
        <v>0</v>
      </c>
      <c r="M943" s="18" t="s">
        <v>1558</v>
      </c>
      <c r="N943" s="18" t="s">
        <v>129</v>
      </c>
      <c r="O943" s="18">
        <v>2017</v>
      </c>
      <c r="P943" s="18">
        <v>36</v>
      </c>
      <c r="Q943" s="18">
        <v>10</v>
      </c>
      <c r="R943" s="18">
        <v>1757</v>
      </c>
      <c r="S943" s="18">
        <v>1765</v>
      </c>
      <c r="T943" s="23">
        <v>28477236</v>
      </c>
    </row>
    <row r="944" spans="1:20" x14ac:dyDescent="0.25">
      <c r="A944" s="17" t="s">
        <v>621</v>
      </c>
      <c r="B944" s="17" t="s">
        <v>622</v>
      </c>
      <c r="C944" s="17" t="s">
        <v>623</v>
      </c>
      <c r="D944" s="18" t="s">
        <v>10</v>
      </c>
      <c r="E944" s="18">
        <f>VLOOKUP(M944,Revistas!$B$2:$H$63996,2,FALSE)</f>
        <v>1.9319999999999999</v>
      </c>
      <c r="F944" s="18" t="str">
        <f>VLOOKUP(M944,Revistas!$B$2:$H$63996,3,FALSE)</f>
        <v>Q3</v>
      </c>
      <c r="G944" s="18" t="str">
        <f>VLOOKUP(M944,Revistas!$B$2:$H$63996,4,FALSE)</f>
        <v>MEDICINE, RESEARCH &amp; EXPERIMENTAL - SCIE</v>
      </c>
      <c r="H944" s="18" t="str">
        <f>VLOOKUP(M944,Revistas!$B$2:$H$63996,5,FALSE)</f>
        <v>81/128</v>
      </c>
      <c r="I944" s="18" t="str">
        <f>VLOOKUP(M944,Revistas!$B$2:$H$63996,6,FALSE)</f>
        <v>NO</v>
      </c>
      <c r="J944" s="18" t="s">
        <v>624</v>
      </c>
      <c r="K944" s="18" t="s">
        <v>625</v>
      </c>
      <c r="L944" s="18">
        <v>0</v>
      </c>
      <c r="M944" s="18" t="s">
        <v>626</v>
      </c>
      <c r="N944" s="18" t="s">
        <v>94</v>
      </c>
      <c r="O944" s="18">
        <v>2017</v>
      </c>
      <c r="P944" s="18">
        <v>15</v>
      </c>
      <c r="Q944" s="18">
        <v>9</v>
      </c>
      <c r="R944" s="18">
        <v>431</v>
      </c>
      <c r="S944" s="18">
        <v>438</v>
      </c>
    </row>
    <row r="945" spans="1:20" x14ac:dyDescent="0.25">
      <c r="A945" s="17" t="s">
        <v>1712</v>
      </c>
      <c r="B945" s="17" t="s">
        <v>1713</v>
      </c>
      <c r="C945" s="17" t="s">
        <v>1673</v>
      </c>
      <c r="D945" s="18" t="s">
        <v>26</v>
      </c>
      <c r="E945" s="18">
        <f>VLOOKUP(M945,Revistas!$B$2:$H$63996,2,FALSE)</f>
        <v>6.9180000000000001</v>
      </c>
      <c r="F945" s="18" t="str">
        <f>VLOOKUP(M945,Revistas!$B$2:$H$63996,3,FALSE)</f>
        <v>Q1</v>
      </c>
      <c r="G945" s="18" t="str">
        <f>VLOOKUP(M945,Revistas!$B$2:$H$63996,4,FALSE)</f>
        <v>RHEUMATOLOGY - SCIE</v>
      </c>
      <c r="H945" s="18" t="str">
        <f>VLOOKUP(M945,Revistas!$B$2:$H$63996,5,FALSE)</f>
        <v>30 de 3</v>
      </c>
      <c r="I945" s="18" t="str">
        <f>VLOOKUP(M945,Revistas!$B$2:$H$63996,6,FALSE)</f>
        <v>SI</v>
      </c>
      <c r="J945" s="18" t="s">
        <v>1714</v>
      </c>
      <c r="K945" s="18"/>
      <c r="L945" s="18">
        <v>0</v>
      </c>
      <c r="M945" s="18" t="s">
        <v>1675</v>
      </c>
      <c r="N945" s="18" t="s">
        <v>129</v>
      </c>
      <c r="O945" s="18">
        <v>2017</v>
      </c>
      <c r="P945" s="18">
        <v>69</v>
      </c>
      <c r="Q945" s="18"/>
      <c r="R945" s="18"/>
      <c r="S945" s="18"/>
    </row>
    <row r="946" spans="1:20" x14ac:dyDescent="0.25">
      <c r="A946" s="17" t="s">
        <v>1807</v>
      </c>
      <c r="B946" s="17" t="s">
        <v>1808</v>
      </c>
      <c r="C946" s="17" t="s">
        <v>1660</v>
      </c>
      <c r="D946" s="18" t="s">
        <v>26</v>
      </c>
      <c r="E946" s="18">
        <f>VLOOKUP(M946,Revistas!$B$2:$H$63996,2,FALSE)</f>
        <v>12.811</v>
      </c>
      <c r="F946" s="18" t="str">
        <f>VLOOKUP(M946,Revistas!$B$2:$H$63996,3,FALSE)</f>
        <v>Q1</v>
      </c>
      <c r="G946" s="18" t="str">
        <f>VLOOKUP(M946,Revistas!$B$2:$H$63996,4,FALSE)</f>
        <v>RHEUMATOLOGY - SCIE</v>
      </c>
      <c r="H946" s="18" t="str">
        <f>VLOOKUP(M946,Revistas!$B$2:$H$63996,5,FALSE)</f>
        <v>1 DE 30</v>
      </c>
      <c r="I946" s="18" t="str">
        <f>VLOOKUP(M946,Revistas!$B$2:$H$63996,6,FALSE)</f>
        <v>SI</v>
      </c>
      <c r="J946" s="18" t="s">
        <v>1809</v>
      </c>
      <c r="K946" s="18"/>
      <c r="L946" s="18">
        <v>0</v>
      </c>
      <c r="M946" s="18" t="s">
        <v>1663</v>
      </c>
      <c r="N946" s="18" t="s">
        <v>226</v>
      </c>
      <c r="O946" s="18">
        <v>2017</v>
      </c>
      <c r="P946" s="18">
        <v>76</v>
      </c>
      <c r="Q946" s="18"/>
      <c r="R946" s="18">
        <v>840</v>
      </c>
      <c r="S946" s="18">
        <v>840</v>
      </c>
    </row>
    <row r="947" spans="1:20" x14ac:dyDescent="0.25">
      <c r="A947" s="17" t="s">
        <v>1211</v>
      </c>
      <c r="B947" s="17" t="s">
        <v>1212</v>
      </c>
      <c r="C947" s="17" t="s">
        <v>1177</v>
      </c>
      <c r="D947" s="18" t="s">
        <v>26</v>
      </c>
      <c r="E947" s="18">
        <f>VLOOKUP(M947,Revistas!$B$2:$H$63996,2,FALSE)</f>
        <v>3.569</v>
      </c>
      <c r="F947" s="18" t="str">
        <f>VLOOKUP(M947,Revistas!$B$2:$H$63996,3,FALSE)</f>
        <v>Q2</v>
      </c>
      <c r="G947" s="18" t="str">
        <f>VLOOKUP(M947,Revistas!$B$2:$H$63996,4,FALSE)</f>
        <v>HEMATOLOGY</v>
      </c>
      <c r="H947" s="18" t="str">
        <f>VLOOKUP(M947,Revistas!$B$2:$H$63996,5,FALSE)</f>
        <v>22/70</v>
      </c>
      <c r="I947" s="18" t="str">
        <f>VLOOKUP(M947,Revistas!$B$2:$H$63996,6,FALSE)</f>
        <v>NO</v>
      </c>
      <c r="J947" s="18" t="s">
        <v>1213</v>
      </c>
      <c r="K947" s="18"/>
      <c r="L947" s="18">
        <v>0</v>
      </c>
      <c r="M947" s="18" t="s">
        <v>1180</v>
      </c>
      <c r="N947" s="18" t="s">
        <v>62</v>
      </c>
      <c r="O947" s="18">
        <v>2017</v>
      </c>
      <c r="P947" s="18">
        <v>23</v>
      </c>
      <c r="Q947" s="18"/>
      <c r="R947" s="18">
        <v>56</v>
      </c>
      <c r="S947" s="18">
        <v>57</v>
      </c>
    </row>
    <row r="948" spans="1:20" x14ac:dyDescent="0.25">
      <c r="A948" s="17" t="s">
        <v>4881</v>
      </c>
      <c r="B948" s="17" t="s">
        <v>4880</v>
      </c>
      <c r="C948" s="17" t="s">
        <v>4882</v>
      </c>
      <c r="D948" s="18" t="s">
        <v>10</v>
      </c>
      <c r="E948" s="18">
        <f>VLOOKUP(M948,Revistas!$B$2:$H$63996,2,FALSE)</f>
        <v>8.3390000000000004</v>
      </c>
      <c r="F948" s="18" t="str">
        <f>VLOOKUP(M948,Revistas!$B$2:$H$63996,3,FALSE)</f>
        <v>Q1</v>
      </c>
      <c r="G948" s="18" t="str">
        <f>VLOOKUP(M948,Revistas!$B$2:$H$63996,4,FALSE)</f>
        <v>BIOCHEMISTRY &amp; MOLECULAR BIOLOGY - SCIE;</v>
      </c>
      <c r="H948" s="18" t="str">
        <f>VLOOKUP(M948,Revistas!$B$2:$H$63996,5,FALSE)</f>
        <v>24/290</v>
      </c>
      <c r="I948" s="18" t="str">
        <f>VLOOKUP(M948,Revistas!$B$2:$H$63996,6,FALSE)</f>
        <v>SI</v>
      </c>
      <c r="J948" s="18" t="s">
        <v>4883</v>
      </c>
      <c r="K948" s="18"/>
      <c r="L948" s="18" t="s">
        <v>586</v>
      </c>
      <c r="M948" s="18" t="s">
        <v>4884</v>
      </c>
      <c r="N948" s="18" t="s">
        <v>2375</v>
      </c>
      <c r="O948" s="18">
        <v>2017</v>
      </c>
      <c r="P948" s="18"/>
      <c r="Q948" s="18"/>
      <c r="R948" s="18"/>
      <c r="S948" s="18"/>
      <c r="T948" s="23">
        <v>29229995</v>
      </c>
    </row>
    <row r="949" spans="1:20" x14ac:dyDescent="0.25">
      <c r="A949" s="17" t="s">
        <v>4854</v>
      </c>
      <c r="B949" s="17" t="s">
        <v>4855</v>
      </c>
      <c r="C949" s="17" t="s">
        <v>4616</v>
      </c>
      <c r="D949" s="18" t="s">
        <v>10</v>
      </c>
      <c r="E949" s="18">
        <f>VLOOKUP(M949,Revistas!$B$2:$H$63996,2,FALSE)</f>
        <v>5.3140000000000001</v>
      </c>
      <c r="F949" s="18" t="str">
        <f>VLOOKUP(M949,Revistas!$B$2:$H$63996,3,FALSE)</f>
        <v>Q1</v>
      </c>
      <c r="G949" s="18" t="str">
        <f>VLOOKUP(M949,Revistas!$B$2:$H$63996,4,FALSE)</f>
        <v>ONCOLOGY</v>
      </c>
      <c r="H949" s="18" t="str">
        <f>VLOOKUP(M949,Revistas!$B$2:$H$63996,5,FALSE)</f>
        <v>40/217</v>
      </c>
      <c r="I949" s="18" t="str">
        <f>VLOOKUP(M949,Revistas!$B$2:$H$63996,6,FALSE)</f>
        <v>NO</v>
      </c>
      <c r="J949" s="18" t="s">
        <v>4856</v>
      </c>
      <c r="K949" s="18" t="s">
        <v>4857</v>
      </c>
      <c r="L949" s="18">
        <v>2</v>
      </c>
      <c r="M949" s="18" t="s">
        <v>4619</v>
      </c>
      <c r="N949" s="18" t="s">
        <v>29</v>
      </c>
      <c r="O949" s="18">
        <v>2017</v>
      </c>
      <c r="P949" s="18">
        <v>11</v>
      </c>
      <c r="Q949" s="18">
        <v>7</v>
      </c>
      <c r="R949" s="18">
        <v>718</v>
      </c>
      <c r="S949" s="18">
        <v>738</v>
      </c>
      <c r="T949" s="23">
        <v>28590039</v>
      </c>
    </row>
    <row r="950" spans="1:20" x14ac:dyDescent="0.25">
      <c r="A950" s="17" t="s">
        <v>4824</v>
      </c>
      <c r="B950" s="17" t="s">
        <v>4825</v>
      </c>
      <c r="C950" s="17" t="s">
        <v>3915</v>
      </c>
      <c r="D950" s="18" t="s">
        <v>26</v>
      </c>
      <c r="E950" s="18">
        <f>VLOOKUP(M950,Revistas!$B$2:$H$63996,2,FALSE)</f>
        <v>3.7669999999999999</v>
      </c>
      <c r="F950" s="18" t="str">
        <f>VLOOKUP(M950,Revistas!$B$2:$H$63996,3,FALSE)</f>
        <v>Q1</v>
      </c>
      <c r="G950" s="18" t="str">
        <f>VLOOKUP(M950,Revistas!$B$2:$H$63996,4,FALSE)</f>
        <v>UROLOGY &amp; NEPHROLOGY - SCIE;</v>
      </c>
      <c r="H950" s="18" t="str">
        <f>VLOOKUP(M950,Revistas!$B$2:$H$63996,5,FALSE)</f>
        <v>13/76</v>
      </c>
      <c r="I950" s="18" t="str">
        <f>VLOOKUP(M950,Revistas!$B$2:$H$63996,6,FALSE)</f>
        <v>NO</v>
      </c>
      <c r="J950" s="18" t="s">
        <v>4826</v>
      </c>
      <c r="K950" s="18"/>
      <c r="L950" s="18">
        <v>0</v>
      </c>
      <c r="M950" s="18" t="s">
        <v>3918</v>
      </c>
      <c r="N950" s="18" t="s">
        <v>129</v>
      </c>
      <c r="O950" s="18">
        <v>2017</v>
      </c>
      <c r="P950" s="18">
        <v>35</v>
      </c>
      <c r="Q950" s="18">
        <v>10</v>
      </c>
      <c r="R950" s="18">
        <v>617</v>
      </c>
      <c r="S950" s="18">
        <v>617</v>
      </c>
    </row>
    <row r="951" spans="1:20" x14ac:dyDescent="0.25">
      <c r="A951" s="17" t="s">
        <v>4753</v>
      </c>
      <c r="B951" s="17" t="s">
        <v>4754</v>
      </c>
      <c r="C951" s="17" t="s">
        <v>4755</v>
      </c>
      <c r="D951" s="18" t="s">
        <v>10</v>
      </c>
      <c r="E951" s="18">
        <f>VLOOKUP(M951,Revistas!$B$2:$H$63996,2,FALSE)</f>
        <v>2.7029999999999998</v>
      </c>
      <c r="F951" s="18" t="str">
        <f>VLOOKUP(M951,Revistas!$B$2:$H$63996,3,FALSE)</f>
        <v>Q2</v>
      </c>
      <c r="G951" s="18" t="str">
        <f>VLOOKUP(M951,Revistas!$B$2:$H$63996,4,FALSE)</f>
        <v>SURGERY - SCIE</v>
      </c>
      <c r="H951" s="18" t="str">
        <f>VLOOKUP(M951,Revistas!$B$2:$H$63996,5,FALSE)</f>
        <v>53/197</v>
      </c>
      <c r="I951" s="18" t="str">
        <f>VLOOKUP(M951,Revistas!$B$2:$H$63996,6,FALSE)</f>
        <v>NO</v>
      </c>
      <c r="J951" s="18" t="s">
        <v>4756</v>
      </c>
      <c r="K951" s="18" t="s">
        <v>4757</v>
      </c>
      <c r="L951" s="18">
        <v>0</v>
      </c>
      <c r="M951" s="18" t="s">
        <v>4758</v>
      </c>
      <c r="N951" s="18" t="s">
        <v>214</v>
      </c>
      <c r="O951" s="18">
        <v>2017</v>
      </c>
      <c r="P951" s="18">
        <v>19</v>
      </c>
      <c r="Q951" s="18">
        <v>4</v>
      </c>
      <c r="R951" s="18">
        <v>275</v>
      </c>
      <c r="S951" s="18">
        <v>281</v>
      </c>
      <c r="T951" s="23">
        <v>28125753</v>
      </c>
    </row>
    <row r="952" spans="1:20" x14ac:dyDescent="0.25">
      <c r="A952" s="17" t="s">
        <v>4196</v>
      </c>
      <c r="B952" s="17" t="s">
        <v>4197</v>
      </c>
      <c r="C952" s="17" t="s">
        <v>112</v>
      </c>
      <c r="D952" s="18" t="s">
        <v>274</v>
      </c>
      <c r="E952" s="18">
        <f>VLOOKUP(M952,Revistas!$B$2:$H$63996,2,FALSE)</f>
        <v>3.3260000000000001</v>
      </c>
      <c r="F952" s="18" t="str">
        <f>VLOOKUP(M952,Revistas!$B$2:$H$63996,3,FALSE)</f>
        <v>Q2</v>
      </c>
      <c r="G952" s="18" t="str">
        <f>VLOOKUP(M952,Revistas!$B$2:$H$63996,4,FALSE)</f>
        <v>GENETICS &amp; HEREDITY - SCIE</v>
      </c>
      <c r="H952" s="18" t="str">
        <f>VLOOKUP(M952,Revistas!$B$2:$H$63996,5,FALSE)</f>
        <v>62/166</v>
      </c>
      <c r="I952" s="18" t="str">
        <f>VLOOKUP(M952,Revistas!$B$2:$H$63996,6,FALSE)</f>
        <v>NO</v>
      </c>
      <c r="J952" s="18" t="s">
        <v>4198</v>
      </c>
      <c r="K952" s="18" t="s">
        <v>4199</v>
      </c>
      <c r="L952" s="18">
        <v>0</v>
      </c>
      <c r="M952" s="18" t="s">
        <v>115</v>
      </c>
      <c r="N952" s="18" t="s">
        <v>154</v>
      </c>
      <c r="O952" s="18">
        <v>2017</v>
      </c>
      <c r="P952" s="18">
        <v>92</v>
      </c>
      <c r="Q952" s="18">
        <v>3</v>
      </c>
      <c r="R952" s="18">
        <v>350</v>
      </c>
      <c r="S952" s="18">
        <v>351</v>
      </c>
      <c r="T952" s="23">
        <v>28074499</v>
      </c>
    </row>
    <row r="953" spans="1:20" x14ac:dyDescent="0.25">
      <c r="A953" s="17" t="s">
        <v>2072</v>
      </c>
      <c r="B953" s="17" t="s">
        <v>2073</v>
      </c>
      <c r="C953" s="17" t="s">
        <v>2074</v>
      </c>
      <c r="D953" s="18" t="s">
        <v>10</v>
      </c>
      <c r="E953" s="18">
        <f>VLOOKUP(M953,Revistas!$B$2:$H$63996,2,FALSE)</f>
        <v>6.6070000000000002</v>
      </c>
      <c r="F953" s="18" t="str">
        <f>VLOOKUP(M953,Revistas!$B$2:$H$63996,3,FALSE)</f>
        <v>Q1</v>
      </c>
      <c r="G953" s="18" t="str">
        <f>VLOOKUP(M953,Revistas!$B$2:$H$63996,4,FALSE)</f>
        <v>HEMATOLOGY - SCIE;</v>
      </c>
      <c r="H953" s="18" t="str">
        <f>VLOOKUP(M953,Revistas!$B$2:$H$63996,5,FALSE)</f>
        <v>6 DE 70</v>
      </c>
      <c r="I953" s="18" t="str">
        <f>VLOOKUP(M953,Revistas!$B$2:$H$63996,6,FALSE)</f>
        <v>SI</v>
      </c>
      <c r="J953" s="18" t="s">
        <v>2075</v>
      </c>
      <c r="K953" s="18" t="s">
        <v>2076</v>
      </c>
      <c r="L953" s="18">
        <v>4</v>
      </c>
      <c r="M953" s="18" t="s">
        <v>2077</v>
      </c>
      <c r="N953" s="18" t="s">
        <v>62</v>
      </c>
      <c r="O953" s="18">
        <v>2017</v>
      </c>
      <c r="P953" s="18">
        <v>37</v>
      </c>
      <c r="Q953" s="18">
        <v>2</v>
      </c>
      <c r="R953" s="18">
        <v>237</v>
      </c>
      <c r="S953" s="18">
        <v>246</v>
      </c>
      <c r="T953" s="23">
        <v>27856455</v>
      </c>
    </row>
    <row r="954" spans="1:20" x14ac:dyDescent="0.25">
      <c r="A954" s="17" t="s">
        <v>5402</v>
      </c>
      <c r="B954" s="17" t="s">
        <v>5403</v>
      </c>
      <c r="C954" s="17" t="s">
        <v>3425</v>
      </c>
      <c r="D954" s="18" t="s">
        <v>26</v>
      </c>
      <c r="E954" s="18">
        <f>VLOOKUP(M954,Revistas!$B$2:$H$63996,2,FALSE)</f>
        <v>4.2350000000000003</v>
      </c>
      <c r="F954" s="18" t="str">
        <f>VLOOKUP(M954,Revistas!$B$2:$H$63996,3,FALSE)</f>
        <v>Q1</v>
      </c>
      <c r="G954" s="18" t="str">
        <f>VLOOKUP(M954,Revistas!$B$2:$H$63996,4,FALSE)</f>
        <v>HEALTH CARE SCIENCES &amp; SERVICES - SCIE</v>
      </c>
      <c r="H954" s="18" t="str">
        <f>VLOOKUP(M954,Revistas!$B$2:$H$63996,5,FALSE)</f>
        <v>10 DE 90</v>
      </c>
      <c r="I954" s="18" t="str">
        <f>VLOOKUP(M954,Revistas!$B$2:$H$63996,6,FALSE)</f>
        <v>NO</v>
      </c>
      <c r="J954" s="18" t="s">
        <v>5404</v>
      </c>
      <c r="K954" s="18"/>
      <c r="L954" s="18">
        <v>0</v>
      </c>
      <c r="M954" s="18" t="s">
        <v>3427</v>
      </c>
      <c r="N954" s="18" t="s">
        <v>3428</v>
      </c>
      <c r="O954" s="18">
        <v>2017</v>
      </c>
      <c r="P954" s="18">
        <v>20</v>
      </c>
      <c r="Q954" s="18">
        <v>9</v>
      </c>
      <c r="R954" s="18" t="s">
        <v>5405</v>
      </c>
      <c r="S954" s="18" t="s">
        <v>5405</v>
      </c>
    </row>
    <row r="955" spans="1:20" x14ac:dyDescent="0.25">
      <c r="A955" s="17" t="s">
        <v>1526</v>
      </c>
      <c r="B955" s="17" t="s">
        <v>1527</v>
      </c>
      <c r="C955" s="17" t="s">
        <v>1528</v>
      </c>
      <c r="D955" s="18" t="s">
        <v>10</v>
      </c>
      <c r="E955" s="18">
        <f>VLOOKUP(M955,Revistas!$B$2:$H$63996,2,FALSE)</f>
        <v>2.0950000000000002</v>
      </c>
      <c r="F955" s="18" t="str">
        <f>VLOOKUP(M955,Revistas!$B$2:$H$63996,3,FALSE)</f>
        <v>Q3</v>
      </c>
      <c r="G955" s="18" t="str">
        <f>VLOOKUP(M955,Revistas!$B$2:$H$63996,4,FALSE)</f>
        <v>VIROLOGY - SCIE;</v>
      </c>
      <c r="H955" s="18" t="str">
        <f>VLOOKUP(M955,Revistas!$B$2:$H$63996,5,FALSE)</f>
        <v>21/33</v>
      </c>
      <c r="I955" s="18" t="str">
        <f>VLOOKUP(M955,Revistas!$B$2:$H$63996,6,FALSE)</f>
        <v>NO</v>
      </c>
      <c r="J955" s="18" t="s">
        <v>1529</v>
      </c>
      <c r="K955" s="18" t="s">
        <v>1530</v>
      </c>
      <c r="L955" s="18">
        <v>0</v>
      </c>
      <c r="M955" s="18" t="s">
        <v>1531</v>
      </c>
      <c r="N955" s="18" t="s">
        <v>344</v>
      </c>
      <c r="O955" s="18">
        <v>2017</v>
      </c>
      <c r="P955" s="18">
        <v>33</v>
      </c>
      <c r="Q955" s="18">
        <v>1</v>
      </c>
      <c r="R955" s="18">
        <v>29</v>
      </c>
      <c r="S955" s="18">
        <v>32</v>
      </c>
      <c r="T955" s="23">
        <v>27250802</v>
      </c>
    </row>
    <row r="956" spans="1:20" x14ac:dyDescent="0.25">
      <c r="A956" s="17" t="s">
        <v>1390</v>
      </c>
      <c r="B956" s="17" t="s">
        <v>1391</v>
      </c>
      <c r="C956" s="17" t="s">
        <v>947</v>
      </c>
      <c r="D956" s="18" t="s">
        <v>10</v>
      </c>
      <c r="E956" s="18">
        <f>VLOOKUP(M956,Revistas!$B$2:$H$63996,2,FALSE)</f>
        <v>47.831000000000003</v>
      </c>
      <c r="F956" s="18" t="str">
        <f>VLOOKUP(M956,Revistas!$B$2:$H$63996,3,FALSE)</f>
        <v>Q1</v>
      </c>
      <c r="G956" s="18" t="str">
        <f>VLOOKUP(M956,Revistas!$B$2:$H$63996,4,FALSE)</f>
        <v>MEDICINA, GENERAL &amp; INTERNAL</v>
      </c>
      <c r="H956" s="18" t="str">
        <f>VLOOKUP(M956,Revistas!$B$2:$H$63996,5,FALSE)</f>
        <v>2/154</v>
      </c>
      <c r="I956" s="18" t="str">
        <f>VLOOKUP(M956,Revistas!$B$2:$H$63996,6,FALSE)</f>
        <v>SI</v>
      </c>
      <c r="J956" s="18" t="s">
        <v>1392</v>
      </c>
      <c r="K956" s="18" t="s">
        <v>1393</v>
      </c>
      <c r="L956" s="18">
        <v>0</v>
      </c>
      <c r="M956" s="18" t="s">
        <v>950</v>
      </c>
      <c r="N956" s="28">
        <v>38292</v>
      </c>
      <c r="O956" s="18">
        <v>2017</v>
      </c>
      <c r="P956" s="18">
        <v>390</v>
      </c>
      <c r="Q956" s="18">
        <v>10107</v>
      </c>
      <c r="R956" s="18">
        <v>2073</v>
      </c>
      <c r="S956" s="18">
        <v>2082</v>
      </c>
      <c r="T956" s="23">
        <v>28867499</v>
      </c>
    </row>
    <row r="957" spans="1:20" x14ac:dyDescent="0.25">
      <c r="A957" s="17" t="s">
        <v>1715</v>
      </c>
      <c r="B957" s="17" t="s">
        <v>1716</v>
      </c>
      <c r="C957" s="17" t="s">
        <v>1673</v>
      </c>
      <c r="D957" s="18" t="s">
        <v>26</v>
      </c>
      <c r="E957" s="18">
        <f>VLOOKUP(M957,Revistas!$B$2:$H$63996,2,FALSE)</f>
        <v>6.9180000000000001</v>
      </c>
      <c r="F957" s="18" t="str">
        <f>VLOOKUP(M957,Revistas!$B$2:$H$63996,3,FALSE)</f>
        <v>Q1</v>
      </c>
      <c r="G957" s="18" t="str">
        <f>VLOOKUP(M957,Revistas!$B$2:$H$63996,4,FALSE)</f>
        <v>RHEUMATOLOGY - SCIE</v>
      </c>
      <c r="H957" s="18" t="str">
        <f>VLOOKUP(M957,Revistas!$B$2:$H$63996,5,FALSE)</f>
        <v>30 de 3</v>
      </c>
      <c r="I957" s="18" t="str">
        <f>VLOOKUP(M957,Revistas!$B$2:$H$63996,6,FALSE)</f>
        <v>SI</v>
      </c>
      <c r="J957" s="18" t="s">
        <v>1717</v>
      </c>
      <c r="K957" s="18"/>
      <c r="L957" s="18">
        <v>0</v>
      </c>
      <c r="M957" s="18" t="s">
        <v>1675</v>
      </c>
      <c r="N957" s="18" t="s">
        <v>129</v>
      </c>
      <c r="O957" s="18">
        <v>2017</v>
      </c>
      <c r="P957" s="18">
        <v>69</v>
      </c>
      <c r="Q957" s="18"/>
      <c r="R957" s="18"/>
      <c r="S957" s="18"/>
    </row>
    <row r="958" spans="1:20" x14ac:dyDescent="0.25">
      <c r="A958" s="17" t="s">
        <v>4022</v>
      </c>
      <c r="B958" s="17" t="s">
        <v>4023</v>
      </c>
      <c r="C958" s="17" t="s">
        <v>3958</v>
      </c>
      <c r="D958" s="18" t="s">
        <v>10</v>
      </c>
      <c r="E958" s="18">
        <f>VLOOKUP(M958,Revistas!$B$2:$H$63996,2,FALSE)</f>
        <v>2.7429999999999999</v>
      </c>
      <c r="F958" s="18" t="str">
        <f>VLOOKUP(M958,Revistas!$B$2:$H$63996,3,FALSE)</f>
        <v>Q2</v>
      </c>
      <c r="G958" s="18" t="str">
        <f>VLOOKUP(M958,Revistas!$B$2:$H$63996,4,FALSE)</f>
        <v>UROLOGY &amp; NEPHROLOGY - SCIE</v>
      </c>
      <c r="H958" s="18" t="str">
        <f>VLOOKUP(M958,Revistas!$B$2:$H$63996,5,FALSE)</f>
        <v>25/77</v>
      </c>
      <c r="I958" s="18" t="str">
        <f>VLOOKUP(M958,Revistas!$B$2:$H$63996,6,FALSE)</f>
        <v>NO</v>
      </c>
      <c r="J958" s="18" t="s">
        <v>4024</v>
      </c>
      <c r="K958" s="18" t="s">
        <v>4025</v>
      </c>
      <c r="L958" s="18">
        <v>0</v>
      </c>
      <c r="M958" s="18" t="s">
        <v>3961</v>
      </c>
      <c r="N958" s="18" t="s">
        <v>344</v>
      </c>
      <c r="O958" s="18">
        <v>2017</v>
      </c>
      <c r="P958" s="18">
        <v>35</v>
      </c>
      <c r="Q958" s="18">
        <v>1</v>
      </c>
      <c r="R958" s="18">
        <v>57</v>
      </c>
      <c r="S958" s="18">
        <v>65</v>
      </c>
      <c r="T958" s="23">
        <v>27137994</v>
      </c>
    </row>
    <row r="959" spans="1:20" x14ac:dyDescent="0.25">
      <c r="A959" s="17" t="s">
        <v>2968</v>
      </c>
      <c r="B959" s="17" t="s">
        <v>2969</v>
      </c>
      <c r="C959" s="17" t="s">
        <v>2970</v>
      </c>
      <c r="D959" s="18" t="s">
        <v>10</v>
      </c>
      <c r="E959" s="18" t="str">
        <f>VLOOKUP(M959,Revistas!$B$2:$H$63996,2,FALSE)</f>
        <v>NO TIENE</v>
      </c>
      <c r="F959" s="18" t="str">
        <f>VLOOKUP(M959,Revistas!$B$2:$H$63996,3,FALSE)</f>
        <v>NO TIENE</v>
      </c>
      <c r="G959" s="18" t="str">
        <f>VLOOKUP(M959,Revistas!$B$2:$H$63996,4,FALSE)</f>
        <v>NO TIENE</v>
      </c>
      <c r="H959" s="18" t="str">
        <f>VLOOKUP(M959,Revistas!$B$2:$H$63996,5,FALSE)</f>
        <v>NO TIENE</v>
      </c>
      <c r="I959" s="18" t="str">
        <f>VLOOKUP(M959,Revistas!$B$2:$H$63996,6,FALSE)</f>
        <v>NO</v>
      </c>
      <c r="J959" s="18" t="s">
        <v>2971</v>
      </c>
      <c r="K959" s="18" t="s">
        <v>2972</v>
      </c>
      <c r="L959" s="18">
        <v>0</v>
      </c>
      <c r="M959" s="18" t="s">
        <v>2973</v>
      </c>
      <c r="N959" s="18" t="s">
        <v>14</v>
      </c>
      <c r="O959" s="18">
        <v>2017</v>
      </c>
      <c r="P959" s="18">
        <v>15</v>
      </c>
      <c r="Q959" s="18">
        <v>6</v>
      </c>
      <c r="R959" s="18">
        <v>755</v>
      </c>
      <c r="S959" s="18">
        <v>762</v>
      </c>
      <c r="T959" s="23">
        <v>28265820</v>
      </c>
    </row>
    <row r="960" spans="1:20" x14ac:dyDescent="0.25">
      <c r="A960" s="17" t="s">
        <v>512</v>
      </c>
      <c r="B960" s="17" t="s">
        <v>511</v>
      </c>
      <c r="C960" s="17" t="s">
        <v>513</v>
      </c>
      <c r="D960" s="18" t="s">
        <v>10</v>
      </c>
      <c r="E960" s="18">
        <f>VLOOKUP(M960,Revistas!$B$2:$H$63996,2,FALSE)</f>
        <v>9.4779999999999998</v>
      </c>
      <c r="F960" s="18" t="str">
        <f>VLOOKUP(M960,Revistas!$B$2:$H$63996,3,FALSE)</f>
        <v>Q1</v>
      </c>
      <c r="G960" s="18" t="str">
        <f>VLOOKUP(M960,Revistas!$B$2:$H$63996,4,FALSE)</f>
        <v>CLINICAL NEUROLOGY - SCIE</v>
      </c>
      <c r="H960" s="18" t="str">
        <f>VLOOKUP(M960,Revistas!$B$2:$H$63996,5,FALSE)</f>
        <v>7/194</v>
      </c>
      <c r="I960" s="18" t="str">
        <f>VLOOKUP(M960,Revistas!$B$2:$H$63996,6,FALSE)</f>
        <v>SI</v>
      </c>
      <c r="J960" s="18" t="s">
        <v>514</v>
      </c>
      <c r="K960" s="18"/>
      <c r="L960" s="18" t="s">
        <v>587</v>
      </c>
      <c r="M960" s="18" t="s">
        <v>515</v>
      </c>
      <c r="N960" s="18" t="s">
        <v>380</v>
      </c>
      <c r="O960" s="18">
        <v>2017</v>
      </c>
      <c r="P960" s="18"/>
      <c r="Q960" s="18"/>
      <c r="R960" s="18"/>
      <c r="S960" s="18"/>
      <c r="T960" s="23">
        <v>29055813</v>
      </c>
    </row>
    <row r="961" spans="1:20" x14ac:dyDescent="0.25">
      <c r="A961" s="17" t="s">
        <v>5129</v>
      </c>
      <c r="B961" s="17" t="s">
        <v>5141</v>
      </c>
      <c r="C961" s="17" t="s">
        <v>2512</v>
      </c>
      <c r="D961" s="18" t="s">
        <v>10</v>
      </c>
      <c r="E961" s="18">
        <f>VLOOKUP(M961,Revistas!$B$2:$H$63996,2,FALSE)</f>
        <v>1.1399999999999999</v>
      </c>
      <c r="F961" s="18" t="str">
        <f>VLOOKUP(M961,Revistas!$B$2:$H$63996,3,FALSE)</f>
        <v>Q3</v>
      </c>
      <c r="G961" s="18" t="str">
        <f>VLOOKUP(M961,Revistas!$B$2:$H$63996,4,FALSE)</f>
        <v>PEDIATRICS - SCIE</v>
      </c>
      <c r="H961" s="18" t="str">
        <f>VLOOKUP(M961,Revistas!$B$2:$H$63996,5,FALSE)</f>
        <v>88/121/</v>
      </c>
      <c r="I961" s="18" t="str">
        <f>VLOOKUP(M961,Revistas!$B$2:$H$63996,6,FALSE)</f>
        <v>NO</v>
      </c>
      <c r="J961" s="18" t="s">
        <v>5131</v>
      </c>
      <c r="K961" s="18"/>
      <c r="L961" s="18" t="s">
        <v>586</v>
      </c>
      <c r="M961" s="18" t="s">
        <v>2515</v>
      </c>
      <c r="N961" s="18" t="s">
        <v>5130</v>
      </c>
      <c r="O961" s="18">
        <v>2017</v>
      </c>
      <c r="P961" s="18"/>
      <c r="Q961" s="18"/>
      <c r="R961" s="18"/>
      <c r="S961" s="18"/>
      <c r="T961" s="23">
        <v>28803163</v>
      </c>
    </row>
    <row r="962" spans="1:20" x14ac:dyDescent="0.25">
      <c r="A962" s="17" t="s">
        <v>4951</v>
      </c>
      <c r="B962" s="17" t="s">
        <v>4952</v>
      </c>
      <c r="C962" s="17" t="s">
        <v>4945</v>
      </c>
      <c r="D962" s="18" t="s">
        <v>26</v>
      </c>
      <c r="E962" s="18">
        <f>VLOOKUP(M962,Revistas!$B$2:$H$63996,2,FALSE)</f>
        <v>2.5009999999999999</v>
      </c>
      <c r="F962" s="18" t="str">
        <f>VLOOKUP(M962,Revistas!$B$2:$H$63996,3,FALSE)</f>
        <v>Q3</v>
      </c>
      <c r="G962" s="18" t="str">
        <f>VLOOKUP(M962,Revistas!$B$2:$H$63996,4,FALSE)</f>
        <v>ONCOLOGY - SCIE;</v>
      </c>
      <c r="H962" s="18" t="str">
        <f>VLOOKUP(M962,Revistas!$B$2:$H$63996,5,FALSE)</f>
        <v>136/217</v>
      </c>
      <c r="I962" s="18" t="str">
        <f>VLOOKUP(M962,Revistas!$B$2:$H$63996,6,FALSE)</f>
        <v>NO</v>
      </c>
      <c r="J962" s="18" t="s">
        <v>4953</v>
      </c>
      <c r="K962" s="18"/>
      <c r="L962" s="18">
        <v>0</v>
      </c>
      <c r="M962" s="18" t="s">
        <v>4947</v>
      </c>
      <c r="N962" s="18" t="s">
        <v>35</v>
      </c>
      <c r="O962" s="18">
        <v>2017</v>
      </c>
      <c r="P962" s="18">
        <v>55</v>
      </c>
      <c r="Q962" s="18"/>
      <c r="R962" s="18" t="s">
        <v>4954</v>
      </c>
      <c r="S962" s="18" t="s">
        <v>4955</v>
      </c>
    </row>
    <row r="963" spans="1:20" x14ac:dyDescent="0.25">
      <c r="A963" s="17" t="s">
        <v>4476</v>
      </c>
      <c r="B963" s="17" t="s">
        <v>4477</v>
      </c>
      <c r="C963" s="17" t="s">
        <v>4478</v>
      </c>
      <c r="D963" s="18" t="s">
        <v>10</v>
      </c>
      <c r="E963" s="18">
        <f>VLOOKUP(M963,Revistas!$B$2:$H$63996,2,FALSE)</f>
        <v>3.2879999999999998</v>
      </c>
      <c r="F963" s="18" t="str">
        <f>VLOOKUP(M963,Revistas!$B$2:$H$63996,3,FALSE)</f>
        <v>Q2</v>
      </c>
      <c r="G963" s="18" t="str">
        <f>VLOOKUP(M963,Revistas!$B$2:$H$63996,4,FALSE)</f>
        <v>ONCOLOGY</v>
      </c>
      <c r="H963" s="18" t="str">
        <f>VLOOKUP(M963,Revistas!$B$2:$H$63996,5,FALSE)</f>
        <v>93/217</v>
      </c>
      <c r="I963" s="18" t="str">
        <f>VLOOKUP(M963,Revistas!$B$2:$H$63996,6,FALSE)</f>
        <v>NO</v>
      </c>
      <c r="J963" s="18" t="s">
        <v>4479</v>
      </c>
      <c r="K963" s="18" t="s">
        <v>4480</v>
      </c>
      <c r="L963" s="18">
        <v>4</v>
      </c>
      <c r="M963" s="18" t="s">
        <v>4481</v>
      </c>
      <c r="N963" s="18" t="s">
        <v>3617</v>
      </c>
      <c r="O963" s="18">
        <v>2017</v>
      </c>
      <c r="P963" s="18">
        <v>17</v>
      </c>
      <c r="Q963" s="18"/>
      <c r="R963" s="18"/>
      <c r="S963" s="18">
        <v>63</v>
      </c>
      <c r="T963" s="23">
        <v>28103821</v>
      </c>
    </row>
    <row r="964" spans="1:20" x14ac:dyDescent="0.25">
      <c r="A964" s="17" t="s">
        <v>4978</v>
      </c>
      <c r="B964" s="17" t="s">
        <v>4979</v>
      </c>
      <c r="C964" s="17" t="s">
        <v>3877</v>
      </c>
      <c r="D964" s="18" t="s">
        <v>10</v>
      </c>
      <c r="E964" s="18">
        <f>VLOOKUP(M964,Revistas!$B$2:$H$63996,2,FALSE)</f>
        <v>3.5070000000000001</v>
      </c>
      <c r="F964" s="18" t="str">
        <f>VLOOKUP(M964,Revistas!$B$2:$H$63996,3,FALSE)</f>
        <v>Q2</v>
      </c>
      <c r="G964" s="18" t="str">
        <f>VLOOKUP(M964,Revistas!$B$2:$H$63996,4,FALSE)</f>
        <v>GENETICS &amp; HEREDITY - SCIE;</v>
      </c>
      <c r="H964" s="18" t="str">
        <f>VLOOKUP(M964,Revistas!$B$2:$H$63996,5,FALSE)</f>
        <v>58/166</v>
      </c>
      <c r="I964" s="18" t="str">
        <f>VLOOKUP(M964,Revistas!$B$2:$H$63996,6,FALSE)</f>
        <v>NO</v>
      </c>
      <c r="J964" s="18" t="s">
        <v>4980</v>
      </c>
      <c r="K964" s="18" t="s">
        <v>4981</v>
      </c>
      <c r="L964" s="18">
        <v>0</v>
      </c>
      <c r="M964" s="18" t="s">
        <v>3880</v>
      </c>
      <c r="N964" s="28">
        <v>42248</v>
      </c>
      <c r="O964" s="18">
        <v>2017</v>
      </c>
      <c r="P964" s="18">
        <v>12</v>
      </c>
      <c r="Q964" s="18"/>
      <c r="R964" s="18"/>
      <c r="S964" s="18">
        <v>155</v>
      </c>
      <c r="T964" s="23">
        <v>28915903</v>
      </c>
    </row>
    <row r="965" spans="1:20" x14ac:dyDescent="0.25">
      <c r="A965" s="17" t="s">
        <v>2574</v>
      </c>
      <c r="B965" s="17" t="s">
        <v>2575</v>
      </c>
      <c r="C965" s="17" t="s">
        <v>1467</v>
      </c>
      <c r="D965" s="18" t="s">
        <v>274</v>
      </c>
      <c r="E965" s="18">
        <f>VLOOKUP(M965,Revistas!$B$2:$H$63996,2,FALSE)</f>
        <v>5.0030000000000001</v>
      </c>
      <c r="F965" s="18" t="str">
        <f>VLOOKUP(M965,Revistas!$B$2:$H$63996,3,FALSE)</f>
        <v>Q1</v>
      </c>
      <c r="G965" s="18" t="str">
        <f>VLOOKUP(M965,Revistas!$B$2:$H$63996,4,FALSE)</f>
        <v>IMMUNOLOGY</v>
      </c>
      <c r="H965" s="18" t="str">
        <f>VLOOKUP(M965,Revistas!$B$2:$H$63996,5,FALSE)</f>
        <v>32/150</v>
      </c>
      <c r="I965" s="18" t="str">
        <f>VLOOKUP(M965,Revistas!$B$2:$H$63996,6,FALSE)</f>
        <v>NO</v>
      </c>
      <c r="J965" s="18" t="s">
        <v>2576</v>
      </c>
      <c r="K965" s="18" t="s">
        <v>2577</v>
      </c>
      <c r="L965" s="18">
        <v>0</v>
      </c>
      <c r="M965" s="18" t="s">
        <v>1470</v>
      </c>
      <c r="N965" s="28">
        <v>43862</v>
      </c>
      <c r="O965" s="18">
        <v>2017</v>
      </c>
      <c r="P965" s="18">
        <v>31</v>
      </c>
      <c r="Q965" s="18">
        <v>4</v>
      </c>
      <c r="R965" s="18">
        <v>591</v>
      </c>
      <c r="S965" s="18">
        <v>594</v>
      </c>
    </row>
    <row r="966" spans="1:20" x14ac:dyDescent="0.25">
      <c r="A966" s="17" t="s">
        <v>2544</v>
      </c>
      <c r="B966" s="17" t="s">
        <v>2545</v>
      </c>
      <c r="C966" s="17" t="s">
        <v>2546</v>
      </c>
      <c r="D966" s="18" t="s">
        <v>10</v>
      </c>
      <c r="E966" s="18">
        <f>VLOOKUP(M966,Revistas!$B$2:$H$63996,2,FALSE)</f>
        <v>7.4779999999999998</v>
      </c>
      <c r="F966" s="18" t="str">
        <f>VLOOKUP(M966,Revistas!$B$2:$H$63996,3,FALSE)</f>
        <v>Q1</v>
      </c>
      <c r="G966" s="18" t="str">
        <f>VLOOKUP(M966,Revistas!$B$2:$H$63996,4,FALSE)</f>
        <v>IMMUNOLOGY - SCIE</v>
      </c>
      <c r="H966" s="18" t="str">
        <f>VLOOKUP(M966,Revistas!$B$2:$H$63996,5,FALSE)</f>
        <v>19/151</v>
      </c>
      <c r="I966" s="18" t="str">
        <f>VLOOKUP(M966,Revistas!$B$2:$H$63996,6,FALSE)</f>
        <v>NO</v>
      </c>
      <c r="J966" s="18" t="s">
        <v>2547</v>
      </c>
      <c r="K966" s="18" t="s">
        <v>2548</v>
      </c>
      <c r="L966" s="18">
        <v>1</v>
      </c>
      <c r="M966" s="18" t="s">
        <v>2549</v>
      </c>
      <c r="N966" s="18" t="s">
        <v>154</v>
      </c>
      <c r="O966" s="18">
        <v>2017</v>
      </c>
      <c r="P966" s="18">
        <v>10</v>
      </c>
      <c r="Q966" s="18">
        <v>5</v>
      </c>
      <c r="R966" s="18">
        <v>1279</v>
      </c>
      <c r="S966" s="18">
        <v>1293</v>
      </c>
    </row>
    <row r="967" spans="1:20" x14ac:dyDescent="0.25">
      <c r="A967" s="17" t="s">
        <v>2617</v>
      </c>
      <c r="B967" s="17" t="s">
        <v>2616</v>
      </c>
      <c r="C967" s="17" t="s">
        <v>2618</v>
      </c>
      <c r="D967" s="18" t="s">
        <v>10</v>
      </c>
      <c r="E967" s="18">
        <f>VLOOKUP(M967,Revistas!$B$2:$H$63996,2,FALSE)</f>
        <v>6.6079999999999997</v>
      </c>
      <c r="F967" s="18" t="str">
        <f>VLOOKUP(M967,Revistas!$B$2:$H$63996,3,FALSE)</f>
        <v>Q1</v>
      </c>
      <c r="G967" s="18" t="str">
        <f>VLOOKUP(M967,Revistas!$B$2:$H$63996,4,FALSE)</f>
        <v>PARASITOLOGY - SCIE;</v>
      </c>
      <c r="H967" s="18" t="str">
        <f>VLOOKUP(M967,Revistas!$B$2:$H$63996,5,FALSE)</f>
        <v>2 DE 36</v>
      </c>
      <c r="I967" s="18" t="str">
        <f>VLOOKUP(M967,Revistas!$B$2:$H$63996,6,FALSE)</f>
        <v>SI</v>
      </c>
      <c r="J967" s="18"/>
      <c r="K967" s="18"/>
      <c r="L967" s="18" t="s">
        <v>586</v>
      </c>
      <c r="M967" s="18" t="s">
        <v>1997</v>
      </c>
      <c r="N967" s="18" t="s">
        <v>2620</v>
      </c>
      <c r="O967" s="18">
        <v>2017</v>
      </c>
      <c r="P967" s="18">
        <v>13</v>
      </c>
      <c r="Q967" s="18">
        <v>5</v>
      </c>
      <c r="R967" s="18" t="s">
        <v>2619</v>
      </c>
      <c r="S967" s="18"/>
      <c r="T967" s="23">
        <v>28467485</v>
      </c>
    </row>
    <row r="968" spans="1:20" x14ac:dyDescent="0.25">
      <c r="A968" s="17" t="s">
        <v>3840</v>
      </c>
      <c r="B968" s="17" t="s">
        <v>3841</v>
      </c>
      <c r="C968" s="17" t="s">
        <v>217</v>
      </c>
      <c r="D968" s="18" t="s">
        <v>10</v>
      </c>
      <c r="E968" s="18">
        <f>VLOOKUP(M968,Revistas!$B$2:$H$63996,2,FALSE)</f>
        <v>2.806</v>
      </c>
      <c r="F968" s="18" t="str">
        <f>VLOOKUP(M968,Revistas!$B$2:$H$63996,3,FALSE)</f>
        <v>Q1</v>
      </c>
      <c r="G968" s="18" t="str">
        <f>VLOOKUP(M968,Revistas!$B$2:$H$63996,4,FALSE)</f>
        <v>MULTIDISCIPLINARY SCIENCES</v>
      </c>
      <c r="H968" s="18" t="str">
        <f>VLOOKUP(M968,Revistas!$B$2:$H$63996,5,FALSE)</f>
        <v>15/64</v>
      </c>
      <c r="I968" s="18" t="str">
        <f>VLOOKUP(M968,Revistas!$B$2:$H$63996,6,FALSE)</f>
        <v>NO</v>
      </c>
      <c r="J968" s="18" t="s">
        <v>3842</v>
      </c>
      <c r="K968" s="18" t="s">
        <v>3843</v>
      </c>
      <c r="L968" s="18">
        <v>0</v>
      </c>
      <c r="M968" s="18" t="s">
        <v>220</v>
      </c>
      <c r="N968" s="28">
        <v>41153</v>
      </c>
      <c r="O968" s="18">
        <v>2017</v>
      </c>
      <c r="P968" s="18">
        <v>12</v>
      </c>
      <c r="Q968" s="18">
        <v>9</v>
      </c>
      <c r="R968" s="18"/>
      <c r="S968" s="18" t="s">
        <v>3844</v>
      </c>
      <c r="T968" s="23">
        <v>28898247</v>
      </c>
    </row>
    <row r="969" spans="1:20" x14ac:dyDescent="0.25">
      <c r="A969" s="17" t="s">
        <v>161</v>
      </c>
      <c r="B969" s="17" t="s">
        <v>162</v>
      </c>
      <c r="C969" s="17" t="s">
        <v>163</v>
      </c>
      <c r="D969" s="18" t="s">
        <v>10</v>
      </c>
      <c r="E969" s="18">
        <f>VLOOKUP(M969,Revistas!$B$2:$H$63996,2,FALSE)</f>
        <v>27.959</v>
      </c>
      <c r="F969" s="18" t="str">
        <f>VLOOKUP(M969,Revistas!$B$2:$H$63996,3,FALSE)</f>
        <v>Q1</v>
      </c>
      <c r="G969" s="18" t="str">
        <f>VLOOKUP(M969,Revistas!$B$2:$H$63996,4,FALSE)</f>
        <v>GENETICS &amp; HEREDITY - SCIE</v>
      </c>
      <c r="H969" s="18" t="str">
        <f>VLOOKUP(M969,Revistas!$B$2:$H$63996,5,FALSE)</f>
        <v>2 DE 166</v>
      </c>
      <c r="I969" s="18" t="str">
        <f>VLOOKUP(M969,Revistas!$B$2:$H$63996,6,FALSE)</f>
        <v>SI</v>
      </c>
      <c r="J969" s="18" t="s">
        <v>164</v>
      </c>
      <c r="K969" s="18" t="s">
        <v>165</v>
      </c>
      <c r="L969" s="18">
        <v>4</v>
      </c>
      <c r="M969" s="18" t="s">
        <v>166</v>
      </c>
      <c r="N969" s="18" t="s">
        <v>154</v>
      </c>
      <c r="O969" s="18">
        <v>2017</v>
      </c>
      <c r="P969" s="18">
        <v>49</v>
      </c>
      <c r="Q969" s="18">
        <v>9</v>
      </c>
      <c r="R969" s="18">
        <v>1373</v>
      </c>
      <c r="S969" s="18" t="s">
        <v>167</v>
      </c>
    </row>
    <row r="970" spans="1:20" x14ac:dyDescent="0.25">
      <c r="A970" s="17" t="s">
        <v>200</v>
      </c>
      <c r="B970" s="17" t="s">
        <v>201</v>
      </c>
      <c r="C970" s="17" t="s">
        <v>181</v>
      </c>
      <c r="D970" s="18" t="s">
        <v>10</v>
      </c>
      <c r="E970" s="18">
        <f>VLOOKUP(M970,Revistas!$B$2:$H$63996,2,FALSE)</f>
        <v>4.2590000000000003</v>
      </c>
      <c r="F970" s="18" t="str">
        <f>VLOOKUP(M970,Revistas!$B$2:$H$63996,3,FALSE)</f>
        <v>Q1</v>
      </c>
      <c r="G970" s="18" t="str">
        <f>VLOOKUP(M970,Revistas!$B$2:$H$63996,4,FALSE)</f>
        <v>MULTIDISCIPLINARY SCIENCES</v>
      </c>
      <c r="H970" s="18" t="str">
        <f>VLOOKUP(M970,Revistas!$B$2:$H$63996,5,FALSE)</f>
        <v>10 DE 64</v>
      </c>
      <c r="I970" s="18" t="str">
        <f>VLOOKUP(M970,Revistas!$B$2:$H$63996,6,FALSE)</f>
        <v>NO</v>
      </c>
      <c r="J970" s="18" t="s">
        <v>202</v>
      </c>
      <c r="K970" s="18" t="s">
        <v>203</v>
      </c>
      <c r="L970" s="18">
        <v>0</v>
      </c>
      <c r="M970" s="18" t="s">
        <v>184</v>
      </c>
      <c r="N970" s="28">
        <v>46569</v>
      </c>
      <c r="O970" s="18">
        <v>2017</v>
      </c>
      <c r="P970" s="18">
        <v>7</v>
      </c>
      <c r="Q970" s="18"/>
      <c r="R970" s="18"/>
      <c r="S970" s="18">
        <v>6677</v>
      </c>
    </row>
    <row r="971" spans="1:20" x14ac:dyDescent="0.25">
      <c r="A971" s="17" t="s">
        <v>1346</v>
      </c>
      <c r="B971" s="17" t="s">
        <v>1347</v>
      </c>
      <c r="C971" s="17" t="s">
        <v>1348</v>
      </c>
      <c r="D971" s="18" t="s">
        <v>10</v>
      </c>
      <c r="E971" s="18">
        <f>VLOOKUP(M971,Revistas!$B$2:$H$63996,2,FALSE)</f>
        <v>4.5810000000000004</v>
      </c>
      <c r="F971" s="18" t="str">
        <f>VLOOKUP(M971,Revistas!$B$2:$H$63996,3,FALSE)</f>
        <v>Q1</v>
      </c>
      <c r="G971" s="18" t="str">
        <f>VLOOKUP(M971,Revistas!$B$2:$H$63996,4,FALSE)</f>
        <v>PHARMACOLOGY &amp; PHARMACY - SCIE</v>
      </c>
      <c r="H971" s="18" t="str">
        <f>VLOOKUP(M971,Revistas!$B$2:$H$63996,5,FALSE)</f>
        <v>30/256</v>
      </c>
      <c r="I971" s="18" t="str">
        <f>VLOOKUP(M971,Revistas!$B$2:$H$63996,6,FALSE)</f>
        <v>NO</v>
      </c>
      <c r="J971" s="18" t="s">
        <v>1349</v>
      </c>
      <c r="K971" s="18" t="s">
        <v>1350</v>
      </c>
      <c r="L971" s="18">
        <v>2</v>
      </c>
      <c r="M971" s="18" t="s">
        <v>1351</v>
      </c>
      <c r="N971" s="18" t="s">
        <v>817</v>
      </c>
      <c r="O971" s="18">
        <v>2017</v>
      </c>
      <c r="P971" s="18">
        <v>129</v>
      </c>
      <c r="Q971" s="18"/>
      <c r="R971" s="18">
        <v>67</v>
      </c>
      <c r="S971" s="18">
        <v>72</v>
      </c>
    </row>
    <row r="972" spans="1:20" x14ac:dyDescent="0.25">
      <c r="A972" s="17" t="s">
        <v>1488</v>
      </c>
      <c r="B972" s="17" t="s">
        <v>1489</v>
      </c>
      <c r="C972" s="17" t="s">
        <v>1490</v>
      </c>
      <c r="D972" s="18" t="s">
        <v>10</v>
      </c>
      <c r="E972" s="18">
        <f>VLOOKUP(M972,Revistas!$B$2:$H$63996,2,FALSE)</f>
        <v>0.71799999999999997</v>
      </c>
      <c r="F972" s="18" t="str">
        <f>VLOOKUP(M972,Revistas!$B$2:$H$63996,3,FALSE)</f>
        <v>Q4</v>
      </c>
      <c r="G972" s="18" t="str">
        <f>VLOOKUP(M972,Revistas!$B$2:$H$63996,4,FALSE)</f>
        <v>PHARMACOLOGY &amp; PHARMACY - SCIE</v>
      </c>
      <c r="H972" s="18" t="str">
        <f>VLOOKUP(M972,Revistas!$B$2:$H$63996,5,FALSE)</f>
        <v>239/257</v>
      </c>
      <c r="I972" s="18" t="str">
        <f>VLOOKUP(M972,Revistas!$B$2:$H$63996,6,FALSE)</f>
        <v>NO</v>
      </c>
      <c r="J972" s="18" t="s">
        <v>1491</v>
      </c>
      <c r="K972" s="18" t="s">
        <v>1492</v>
      </c>
      <c r="L972" s="18">
        <v>0</v>
      </c>
      <c r="M972" s="18" t="s">
        <v>1493</v>
      </c>
      <c r="N972" s="18" t="s">
        <v>300</v>
      </c>
      <c r="O972" s="18">
        <v>2017</v>
      </c>
      <c r="P972" s="18">
        <v>24</v>
      </c>
      <c r="Q972" s="18">
        <v>2</v>
      </c>
      <c r="R972" s="18">
        <v>96</v>
      </c>
      <c r="S972" s="18">
        <v>100</v>
      </c>
    </row>
    <row r="973" spans="1:20" x14ac:dyDescent="0.25">
      <c r="A973" s="17" t="s">
        <v>2741</v>
      </c>
      <c r="B973" s="17" t="s">
        <v>2742</v>
      </c>
      <c r="C973" s="17" t="s">
        <v>125</v>
      </c>
      <c r="D973" s="18" t="s">
        <v>10</v>
      </c>
      <c r="E973" s="18">
        <f>VLOOKUP(M973,Revistas!$B$2:$H$63996,2,FALSE)</f>
        <v>1.804</v>
      </c>
      <c r="F973" s="18" t="str">
        <f>VLOOKUP(M973,Revistas!$B$2:$H$63996,3,FALSE)</f>
        <v>Q2</v>
      </c>
      <c r="G973" s="18" t="str">
        <f>VLOOKUP(M973,Revistas!$B$2:$H$63996,4,FALSE)</f>
        <v>MEDICINE, GENERAL &amp; INTERNAL - SCIE</v>
      </c>
      <c r="H973" s="18" t="str">
        <f>VLOOKUP(M973,Revistas!$B$2:$H$63996,5,FALSE)</f>
        <v>58/154</v>
      </c>
      <c r="I973" s="18" t="str">
        <f>VLOOKUP(M973,Revistas!$B$2:$H$63996,6,FALSE)</f>
        <v>NO</v>
      </c>
      <c r="J973" s="18" t="s">
        <v>2743</v>
      </c>
      <c r="K973" s="18" t="s">
        <v>2744</v>
      </c>
      <c r="L973" s="18">
        <v>0</v>
      </c>
      <c r="M973" s="18" t="s">
        <v>128</v>
      </c>
      <c r="N973" s="18" t="s">
        <v>62</v>
      </c>
      <c r="O973" s="18">
        <v>2017</v>
      </c>
      <c r="P973" s="18">
        <v>96</v>
      </c>
      <c r="Q973" s="18">
        <v>8</v>
      </c>
      <c r="R973" s="18"/>
      <c r="S973" s="18" t="s">
        <v>2746</v>
      </c>
    </row>
    <row r="974" spans="1:20" x14ac:dyDescent="0.25">
      <c r="A974" s="17" t="s">
        <v>215</v>
      </c>
      <c r="B974" s="17" t="s">
        <v>216</v>
      </c>
      <c r="C974" s="17" t="s">
        <v>217</v>
      </c>
      <c r="D974" s="18" t="s">
        <v>10</v>
      </c>
      <c r="E974" s="18">
        <f>VLOOKUP(M974,Revistas!$B$2:$H$63996,2,FALSE)</f>
        <v>2.806</v>
      </c>
      <c r="F974" s="18" t="str">
        <f>VLOOKUP(M974,Revistas!$B$2:$H$63996,3,FALSE)</f>
        <v>Q1</v>
      </c>
      <c r="G974" s="18" t="str">
        <f>VLOOKUP(M974,Revistas!$B$2:$H$63996,4,FALSE)</f>
        <v>MULTIDISCIPLINARY SCIENCES</v>
      </c>
      <c r="H974" s="18" t="str">
        <f>VLOOKUP(M974,Revistas!$B$2:$H$63996,5,FALSE)</f>
        <v>15/64</v>
      </c>
      <c r="I974" s="18" t="str">
        <f>VLOOKUP(M974,Revistas!$B$2:$H$63996,6,FALSE)</f>
        <v>NO</v>
      </c>
      <c r="J974" s="18" t="s">
        <v>218</v>
      </c>
      <c r="K974" s="18" t="s">
        <v>219</v>
      </c>
      <c r="L974" s="18">
        <v>0</v>
      </c>
      <c r="M974" s="18" t="s">
        <v>220</v>
      </c>
      <c r="N974" s="28">
        <v>37408</v>
      </c>
      <c r="O974" s="18">
        <v>2017</v>
      </c>
      <c r="P974" s="18">
        <v>12</v>
      </c>
      <c r="Q974" s="18">
        <v>6</v>
      </c>
      <c r="R974" s="18"/>
      <c r="S974" s="18" t="s">
        <v>221</v>
      </c>
    </row>
    <row r="975" spans="1:20" x14ac:dyDescent="0.25">
      <c r="A975" s="17" t="s">
        <v>4734</v>
      </c>
      <c r="B975" s="17" t="s">
        <v>4735</v>
      </c>
      <c r="C975" s="17" t="s">
        <v>3883</v>
      </c>
      <c r="D975" s="18" t="s">
        <v>26</v>
      </c>
      <c r="E975" s="18">
        <f>VLOOKUP(M975,Revistas!$B$2:$H$63996,2,FALSE)</f>
        <v>3.6080000000000001</v>
      </c>
      <c r="F975" s="18" t="str">
        <f>VLOOKUP(M975,Revistas!$B$2:$H$63996,3,FALSE)</f>
        <v>Q2</v>
      </c>
      <c r="G975" s="18" t="str">
        <f>VLOOKUP(M975,Revistas!$B$2:$H$63996,4,FALSE)</f>
        <v>ENDOCRINOLOGY &amp; METABOLISM - SCIE;</v>
      </c>
      <c r="H975" s="18" t="str">
        <f>VLOOKUP(M975,Revistas!$B$2:$H$63996,5,FALSE)</f>
        <v>51/138</v>
      </c>
      <c r="I975" s="18" t="str">
        <f>VLOOKUP(M975,Revistas!$B$2:$H$63996,6,FALSE)</f>
        <v>NO</v>
      </c>
      <c r="J975" s="18" t="s">
        <v>4736</v>
      </c>
      <c r="K975" s="18"/>
      <c r="L975" s="18">
        <v>0</v>
      </c>
      <c r="M975" s="18" t="s">
        <v>3885</v>
      </c>
      <c r="N975" s="18"/>
      <c r="O975" s="18">
        <v>2017</v>
      </c>
      <c r="P975" s="18">
        <v>105</v>
      </c>
      <c r="Q975" s="18"/>
      <c r="R975" s="18">
        <v>226</v>
      </c>
      <c r="S975" s="18">
        <v>226</v>
      </c>
    </row>
    <row r="976" spans="1:20" x14ac:dyDescent="0.25">
      <c r="A976" s="17" t="s">
        <v>4731</v>
      </c>
      <c r="B976" s="17" t="s">
        <v>4732</v>
      </c>
      <c r="C976" s="17" t="s">
        <v>3883</v>
      </c>
      <c r="D976" s="18" t="s">
        <v>26</v>
      </c>
      <c r="E976" s="18">
        <f>VLOOKUP(M976,Revistas!$B$2:$H$63996,2,FALSE)</f>
        <v>3.6080000000000001</v>
      </c>
      <c r="F976" s="18" t="str">
        <f>VLOOKUP(M976,Revistas!$B$2:$H$63996,3,FALSE)</f>
        <v>Q2</v>
      </c>
      <c r="G976" s="18" t="str">
        <f>VLOOKUP(M976,Revistas!$B$2:$H$63996,4,FALSE)</f>
        <v>ENDOCRINOLOGY &amp; METABOLISM - SCIE;</v>
      </c>
      <c r="H976" s="18" t="str">
        <f>VLOOKUP(M976,Revistas!$B$2:$H$63996,5,FALSE)</f>
        <v>51/138</v>
      </c>
      <c r="I976" s="18" t="str">
        <f>VLOOKUP(M976,Revistas!$B$2:$H$63996,6,FALSE)</f>
        <v>NO</v>
      </c>
      <c r="J976" s="18" t="s">
        <v>4733</v>
      </c>
      <c r="K976" s="18"/>
      <c r="L976" s="18">
        <v>0</v>
      </c>
      <c r="M976" s="18" t="s">
        <v>3885</v>
      </c>
      <c r="N976" s="18"/>
      <c r="O976" s="18">
        <v>2017</v>
      </c>
      <c r="P976" s="18">
        <v>105</v>
      </c>
      <c r="Q976" s="18"/>
      <c r="R976" s="18">
        <v>174</v>
      </c>
      <c r="S976" s="18">
        <v>174</v>
      </c>
    </row>
    <row r="977" spans="1:20" x14ac:dyDescent="0.25">
      <c r="A977" s="17" t="s">
        <v>4656</v>
      </c>
      <c r="B977" s="17" t="s">
        <v>4657</v>
      </c>
      <c r="C977" s="17" t="s">
        <v>4648</v>
      </c>
      <c r="D977" s="18" t="s">
        <v>10</v>
      </c>
      <c r="E977" s="18" t="str">
        <f>VLOOKUP(M977,Revistas!$B$2:$H$63996,2,FALSE)</f>
        <v>NO TIENE</v>
      </c>
      <c r="F977" s="18" t="str">
        <f>VLOOKUP(M977,Revistas!$B$2:$H$63996,3,FALSE)</f>
        <v>NO TIENE</v>
      </c>
      <c r="G977" s="18" t="str">
        <f>VLOOKUP(M977,Revistas!$B$2:$H$63996,4,FALSE)</f>
        <v>NO TIENE</v>
      </c>
      <c r="H977" s="18" t="str">
        <f>VLOOKUP(M977,Revistas!$B$2:$H$63996,5,FALSE)</f>
        <v>NO TIENE</v>
      </c>
      <c r="I977" s="18" t="str">
        <f>VLOOKUP(M977,Revistas!$B$2:$H$63996,6,FALSE)</f>
        <v>NO</v>
      </c>
      <c r="J977" s="18" t="s">
        <v>4658</v>
      </c>
      <c r="K977" s="18" t="s">
        <v>4659</v>
      </c>
      <c r="L977" s="18">
        <v>0</v>
      </c>
      <c r="M977" s="18" t="s">
        <v>4651</v>
      </c>
      <c r="N977" s="18" t="s">
        <v>129</v>
      </c>
      <c r="O977" s="18">
        <v>2017</v>
      </c>
      <c r="P977" s="18">
        <v>5</v>
      </c>
      <c r="Q977" s="18">
        <v>19</v>
      </c>
      <c r="R977" s="18"/>
      <c r="S977" s="18">
        <v>391</v>
      </c>
    </row>
    <row r="978" spans="1:20" x14ac:dyDescent="0.25">
      <c r="A978" s="17" t="s">
        <v>2534</v>
      </c>
      <c r="B978" s="17" t="s">
        <v>2535</v>
      </c>
      <c r="C978" s="17" t="s">
        <v>2536</v>
      </c>
      <c r="D978" s="18" t="s">
        <v>26</v>
      </c>
      <c r="E978" s="18">
        <f>VLOOKUP(M978,Revistas!$B$2:$H$63996,2,FALSE)</f>
        <v>2.85</v>
      </c>
      <c r="F978" s="18" t="str">
        <f>VLOOKUP(M978,Revistas!$B$2:$H$63996,3,FALSE)</f>
        <v>Q1</v>
      </c>
      <c r="G978" s="18" t="str">
        <f>VLOOKUP(M978,Revistas!$B$2:$H$63996,4,FALSE)</f>
        <v>PUBLIC, ENVIRONMENTAL &amp; OCCUPATIONAL HEALTH - SCIE;</v>
      </c>
      <c r="H978" s="18" t="str">
        <f>VLOOKUP(M978,Revistas!$B$2:$H$63996,5,FALSE)</f>
        <v>39/176</v>
      </c>
      <c r="I978" s="18" t="str">
        <f>VLOOKUP(M978,Revistas!$B$2:$H$63996,6,FALSE)</f>
        <v>NO</v>
      </c>
      <c r="J978" s="18" t="s">
        <v>2537</v>
      </c>
      <c r="K978" s="18"/>
      <c r="L978" s="18">
        <v>0</v>
      </c>
      <c r="M978" s="18" t="s">
        <v>2538</v>
      </c>
      <c r="N978" s="18" t="s">
        <v>129</v>
      </c>
      <c r="O978" s="18">
        <v>2017</v>
      </c>
      <c r="P978" s="18">
        <v>22</v>
      </c>
      <c r="Q978" s="18"/>
      <c r="R978" s="18">
        <v>28</v>
      </c>
      <c r="S978" s="18">
        <v>28</v>
      </c>
    </row>
    <row r="979" spans="1:20" x14ac:dyDescent="0.25">
      <c r="A979" s="17" t="s">
        <v>4931</v>
      </c>
      <c r="B979" s="17" t="s">
        <v>4932</v>
      </c>
      <c r="C979" s="17" t="s">
        <v>1171</v>
      </c>
      <c r="D979" s="18" t="s">
        <v>26</v>
      </c>
      <c r="E979" s="18">
        <f>VLOOKUP(M979,Revistas!$B$2:$H$63996,2,FALSE)</f>
        <v>7.702</v>
      </c>
      <c r="F979" s="18" t="str">
        <f>VLOOKUP(M979,Revistas!$B$2:$H$63996,3,FALSE)</f>
        <v>Q1</v>
      </c>
      <c r="G979" s="18" t="str">
        <f>VLOOKUP(M979,Revistas!$B$2:$H$63996,4,FALSE)</f>
        <v>HEMATOLOGY - SCIE</v>
      </c>
      <c r="H979" s="18" t="str">
        <f>VLOOKUP(M979,Revistas!$B$2:$H$63996,5,FALSE)</f>
        <v>4 de 70</v>
      </c>
      <c r="I979" s="18" t="str">
        <f>VLOOKUP(M979,Revistas!$B$2:$H$63996,6,FALSE)</f>
        <v>SI</v>
      </c>
      <c r="J979" s="18" t="s">
        <v>4933</v>
      </c>
      <c r="K979" s="18"/>
      <c r="L979" s="18">
        <v>0</v>
      </c>
      <c r="M979" s="18" t="s">
        <v>1174</v>
      </c>
      <c r="N979" s="28">
        <v>46174</v>
      </c>
      <c r="O979" s="18">
        <v>2017</v>
      </c>
      <c r="P979" s="18">
        <v>102</v>
      </c>
      <c r="Q979" s="18"/>
      <c r="R979" s="18">
        <v>239</v>
      </c>
      <c r="S979" s="18">
        <v>240</v>
      </c>
    </row>
    <row r="980" spans="1:20" x14ac:dyDescent="0.25">
      <c r="A980" s="17" t="s">
        <v>1381</v>
      </c>
      <c r="B980" s="17" t="s">
        <v>1382</v>
      </c>
      <c r="C980" s="17" t="s">
        <v>1383</v>
      </c>
      <c r="D980" s="18" t="s">
        <v>10</v>
      </c>
      <c r="E980" s="18">
        <f>VLOOKUP(M980,Revistas!$B$2:$H$63996,2,FALSE)</f>
        <v>6.2729999999999997</v>
      </c>
      <c r="F980" s="18" t="str">
        <f>VLOOKUP(M980,Revistas!$B$2:$H$63996,3,FALSE)</f>
        <v>Q1</v>
      </c>
      <c r="G980" s="18" t="str">
        <f>VLOOKUP(M980,Revistas!$B$2:$H$63996,4,FALSE)</f>
        <v>INFECTIOUS DISEASES - SCIE;</v>
      </c>
      <c r="H980" s="18" t="str">
        <f>VLOOKUP(M980,Revistas!$B$2:$H$63996,5,FALSE)</f>
        <v>7 DE 84</v>
      </c>
      <c r="I980" s="18" t="str">
        <f>VLOOKUP(M980,Revistas!$B$2:$H$63996,6,FALSE)</f>
        <v>SI</v>
      </c>
      <c r="J980" s="18" t="s">
        <v>1384</v>
      </c>
      <c r="K980" s="18" t="s">
        <v>1385</v>
      </c>
      <c r="L980" s="18">
        <v>0</v>
      </c>
      <c r="M980" s="18" t="s">
        <v>1386</v>
      </c>
      <c r="N980" s="28">
        <v>42309</v>
      </c>
      <c r="O980" s="18">
        <v>2017</v>
      </c>
      <c r="P980" s="18">
        <v>216</v>
      </c>
      <c r="Q980" s="18"/>
      <c r="R980" s="18" t="s">
        <v>1388</v>
      </c>
      <c r="S980" s="18" t="s">
        <v>1389</v>
      </c>
      <c r="T980" s="23">
        <v>29207001</v>
      </c>
    </row>
    <row r="981" spans="1:20" x14ac:dyDescent="0.25">
      <c r="A981" s="17" t="s">
        <v>1521</v>
      </c>
      <c r="B981" s="17" t="s">
        <v>1522</v>
      </c>
      <c r="C981" s="17" t="s">
        <v>1424</v>
      </c>
      <c r="D981" s="18" t="s">
        <v>10</v>
      </c>
      <c r="E981" s="18">
        <f>VLOOKUP(M981,Revistas!$B$2:$H$63996,2,FALSE)</f>
        <v>3.9350000000000001</v>
      </c>
      <c r="F981" s="18" t="str">
        <f>VLOOKUP(M981,Revistas!$B$2:$H$63996,3,FALSE)</f>
        <v>Q1</v>
      </c>
      <c r="G981" s="18" t="str">
        <f>VLOOKUP(M981,Revistas!$B$2:$H$63996,4,FALSE)</f>
        <v>INFECTIOUS DISEASES - SCIE;</v>
      </c>
      <c r="H981" s="18" t="str">
        <f>VLOOKUP(M981,Revistas!$B$2:$H$63996,5,FALSE)</f>
        <v>20/84</v>
      </c>
      <c r="I981" s="18" t="str">
        <f>VLOOKUP(M981,Revistas!$B$2:$H$63996,6,FALSE)</f>
        <v>NO</v>
      </c>
      <c r="J981" s="18" t="s">
        <v>1523</v>
      </c>
      <c r="K981" s="18" t="s">
        <v>1524</v>
      </c>
      <c r="L981" s="18">
        <v>1</v>
      </c>
      <c r="M981" s="18" t="s">
        <v>1427</v>
      </c>
      <c r="N981" s="18" t="s">
        <v>1525</v>
      </c>
      <c r="O981" s="18">
        <v>2017</v>
      </c>
      <c r="P981" s="18">
        <v>74</v>
      </c>
      <c r="Q981" s="18">
        <v>1</v>
      </c>
      <c r="R981" s="18">
        <v>91</v>
      </c>
      <c r="S981" s="18">
        <v>94</v>
      </c>
      <c r="T981" s="23">
        <v>27552152</v>
      </c>
    </row>
    <row r="982" spans="1:20" x14ac:dyDescent="0.25">
      <c r="A982" s="17" t="s">
        <v>1978</v>
      </c>
      <c r="B982" s="17" t="s">
        <v>1979</v>
      </c>
      <c r="C982" s="17" t="s">
        <v>1673</v>
      </c>
      <c r="D982" s="18" t="s">
        <v>26</v>
      </c>
      <c r="E982" s="18">
        <f>VLOOKUP(M982,Revistas!$B$2:$H$63996,2,FALSE)</f>
        <v>6.9180000000000001</v>
      </c>
      <c r="F982" s="18" t="str">
        <f>VLOOKUP(M982,Revistas!$B$2:$H$63996,3,FALSE)</f>
        <v>Q1</v>
      </c>
      <c r="G982" s="18" t="str">
        <f>VLOOKUP(M982,Revistas!$B$2:$H$63996,4,FALSE)</f>
        <v>RHEUMATOLOGY - SCIE</v>
      </c>
      <c r="H982" s="18" t="str">
        <f>VLOOKUP(M982,Revistas!$B$2:$H$63996,5,FALSE)</f>
        <v>30 de 3</v>
      </c>
      <c r="I982" s="18" t="str">
        <f>VLOOKUP(M982,Revistas!$B$2:$H$63996,6,FALSE)</f>
        <v>SI</v>
      </c>
      <c r="J982" s="18" t="s">
        <v>1980</v>
      </c>
      <c r="K982" s="18"/>
      <c r="L982" s="18">
        <v>0</v>
      </c>
      <c r="M982" s="18" t="s">
        <v>1675</v>
      </c>
      <c r="N982" s="18" t="s">
        <v>129</v>
      </c>
      <c r="O982" s="18">
        <v>2017</v>
      </c>
      <c r="P982" s="18">
        <v>69</v>
      </c>
      <c r="Q982" s="18"/>
      <c r="R982" s="18"/>
      <c r="S982" s="18"/>
    </row>
    <row r="983" spans="1:20" x14ac:dyDescent="0.25">
      <c r="A983" s="17" t="s">
        <v>740</v>
      </c>
      <c r="B983" s="17" t="s">
        <v>741</v>
      </c>
      <c r="C983" s="17" t="s">
        <v>742</v>
      </c>
      <c r="D983" s="18" t="s">
        <v>10</v>
      </c>
      <c r="E983" s="18">
        <f>VLOOKUP(M983,Revistas!$B$2:$H$63996,2,FALSE)</f>
        <v>5.23</v>
      </c>
      <c r="F983" s="18" t="str">
        <f>VLOOKUP(M983,Revistas!$B$2:$H$63996,3,FALSE)</f>
        <v>Q1</v>
      </c>
      <c r="G983" s="18" t="str">
        <f>VLOOKUP(M983,Revistas!$B$2:$H$63996,4,FALSE)</f>
        <v>EMERGENCY MEDICINE</v>
      </c>
      <c r="H983" s="18" t="str">
        <f>VLOOKUP(M983,Revistas!$B$2:$H$63996,5,FALSE)</f>
        <v>1 DE 24</v>
      </c>
      <c r="I983" s="18" t="str">
        <f>VLOOKUP(M983,Revistas!$B$2:$H$63996,6,FALSE)</f>
        <v>SI</v>
      </c>
      <c r="J983" s="18" t="s">
        <v>743</v>
      </c>
      <c r="K983" s="18" t="s">
        <v>744</v>
      </c>
      <c r="L983" s="18">
        <v>3</v>
      </c>
      <c r="M983" s="18" t="s">
        <v>745</v>
      </c>
      <c r="N983" s="18" t="s">
        <v>29</v>
      </c>
      <c r="O983" s="18">
        <v>2017</v>
      </c>
      <c r="P983" s="18">
        <v>116</v>
      </c>
      <c r="Q983" s="18"/>
      <c r="R983" s="18">
        <v>84</v>
      </c>
      <c r="S983" s="18">
        <v>90</v>
      </c>
    </row>
    <row r="984" spans="1:20" x14ac:dyDescent="0.25">
      <c r="A984" s="17" t="s">
        <v>1737</v>
      </c>
      <c r="B984" s="17" t="s">
        <v>1738</v>
      </c>
      <c r="C984" s="17" t="s">
        <v>1739</v>
      </c>
      <c r="D984" s="18" t="s">
        <v>210</v>
      </c>
      <c r="E984" s="18">
        <f>VLOOKUP(M984,Revistas!$B$2:$H$63996,2,FALSE)</f>
        <v>2.835</v>
      </c>
      <c r="F984" s="18" t="str">
        <f>VLOOKUP(M984,Revistas!$B$2:$H$63996,3,FALSE)</f>
        <v>Q2</v>
      </c>
      <c r="G984" s="18" t="str">
        <f>VLOOKUP(M984,Revistas!$B$2:$H$63996,4,FALSE)</f>
        <v>PHARMACOLOGY &amp; PHARMACY - SCIE;</v>
      </c>
      <c r="H984" s="18" t="str">
        <f>VLOOKUP(M984,Revistas!$B$2:$H$63996,5,FALSE)</f>
        <v>100/257</v>
      </c>
      <c r="I984" s="18" t="str">
        <f>VLOOKUP(M984,Revistas!$B$2:$H$63996,6,FALSE)</f>
        <v>NO</v>
      </c>
      <c r="J984" s="18" t="s">
        <v>1740</v>
      </c>
      <c r="K984" s="18" t="s">
        <v>1741</v>
      </c>
      <c r="L984" s="18">
        <v>0</v>
      </c>
      <c r="M984" s="18" t="s">
        <v>1742</v>
      </c>
      <c r="N984" s="18" t="s">
        <v>199</v>
      </c>
      <c r="O984" s="18">
        <v>2017</v>
      </c>
      <c r="P984" s="18">
        <v>31</v>
      </c>
      <c r="Q984" s="18">
        <v>4</v>
      </c>
      <c r="R984" s="18">
        <v>299</v>
      </c>
      <c r="S984" s="18">
        <v>316</v>
      </c>
      <c r="T984" s="23">
        <v>28612180</v>
      </c>
    </row>
    <row r="985" spans="1:20" x14ac:dyDescent="0.25">
      <c r="A985" s="17" t="s">
        <v>1158</v>
      </c>
      <c r="B985" s="17" t="s">
        <v>1157</v>
      </c>
      <c r="C985" s="17" t="s">
        <v>1372</v>
      </c>
      <c r="D985" s="18" t="s">
        <v>10</v>
      </c>
      <c r="E985" s="18">
        <f>VLOOKUP(M985,Revistas!$B$2:$H$63996,2,FALSE)</f>
        <v>4.548</v>
      </c>
      <c r="F985" s="18" t="str">
        <f>VLOOKUP(M985,Revistas!$B$2:$H$63996,3,FALSE)</f>
        <v>Q1</v>
      </c>
      <c r="G985" s="18" t="str">
        <f>VLOOKUP(M985,Revistas!$B$2:$H$63996,4,FALSE)</f>
        <v>NUTRITION &amp; DIETETICS</v>
      </c>
      <c r="H985" s="18" t="str">
        <f>VLOOKUP(M985,Revistas!$B$2:$H$63996,5,FALSE)</f>
        <v>9 DE 81</v>
      </c>
      <c r="I985" s="18" t="str">
        <f>VLOOKUP(M985,Revistas!$B$2:$H$63996,6,FALSE)</f>
        <v>NO</v>
      </c>
      <c r="J985" s="18" t="s">
        <v>1160</v>
      </c>
      <c r="K985" s="18"/>
      <c r="L985" s="18" t="s">
        <v>587</v>
      </c>
      <c r="M985" s="18" t="s">
        <v>1051</v>
      </c>
      <c r="N985" s="18" t="s">
        <v>1159</v>
      </c>
      <c r="O985" s="18">
        <v>2017</v>
      </c>
      <c r="P985" s="18"/>
      <c r="Q985" s="18"/>
      <c r="R985" s="18"/>
      <c r="S985" s="18"/>
      <c r="T985" s="23">
        <v>28602467</v>
      </c>
    </row>
    <row r="986" spans="1:20" x14ac:dyDescent="0.25">
      <c r="A986" s="17" t="s">
        <v>2343</v>
      </c>
      <c r="B986" s="17" t="s">
        <v>2344</v>
      </c>
      <c r="C986" s="17" t="s">
        <v>2310</v>
      </c>
      <c r="D986" s="18" t="s">
        <v>10</v>
      </c>
      <c r="E986" s="18">
        <f>VLOOKUP(M986,Revistas!$B$2:$H$63996,2,FALSE)</f>
        <v>6.2869999999999999</v>
      </c>
      <c r="F986" s="18" t="str">
        <f>VLOOKUP(M986,Revistas!$B$2:$H$63996,3,FALSE)</f>
        <v>Q1</v>
      </c>
      <c r="G986" s="18" t="str">
        <f>VLOOKUP(M986,Revistas!$B$2:$H$63996,4,FALSE)</f>
        <v>DERMATOLOGY - SCIE</v>
      </c>
      <c r="H986" s="18" t="str">
        <f>VLOOKUP(M986,Revistas!$B$2:$H$63996,5,FALSE)</f>
        <v>2 DE 63</v>
      </c>
      <c r="I986" s="18" t="str">
        <f>VLOOKUP(M986,Revistas!$B$2:$H$63996,6,FALSE)</f>
        <v>SI</v>
      </c>
      <c r="J986" s="18" t="s">
        <v>2345</v>
      </c>
      <c r="K986" s="18" t="s">
        <v>2346</v>
      </c>
      <c r="L986" s="18">
        <v>3</v>
      </c>
      <c r="M986" s="18" t="s">
        <v>2313</v>
      </c>
      <c r="N986" s="18" t="s">
        <v>250</v>
      </c>
      <c r="O986" s="18">
        <v>2017</v>
      </c>
      <c r="P986" s="18">
        <v>137</v>
      </c>
      <c r="Q986" s="18">
        <v>5</v>
      </c>
      <c r="R986" s="18">
        <v>1065</v>
      </c>
      <c r="S986" s="18">
        <v>1073</v>
      </c>
      <c r="T986" s="23">
        <v>28011147</v>
      </c>
    </row>
    <row r="987" spans="1:20" x14ac:dyDescent="0.25">
      <c r="A987" s="17" t="s">
        <v>4122</v>
      </c>
      <c r="B987" s="17" t="s">
        <v>4121</v>
      </c>
      <c r="C987" s="17" t="s">
        <v>367</v>
      </c>
      <c r="D987" s="18" t="s">
        <v>10</v>
      </c>
      <c r="E987" s="18">
        <f>VLOOKUP(M987,Revistas!$B$2:$H$63996,2,FALSE)</f>
        <v>1.125</v>
      </c>
      <c r="F987" s="18" t="str">
        <f>VLOOKUP(M987,Revistas!$B$2:$H$63996,3,FALSE)</f>
        <v>Q3</v>
      </c>
      <c r="G987" s="18" t="str">
        <f>VLOOKUP(M987,Revistas!$B$2:$H$63996,4,FALSE)</f>
        <v>MEDICINA, GENERAL &amp; INTERNAL</v>
      </c>
      <c r="H987" s="18" t="str">
        <f>VLOOKUP(M987,Revistas!$B$2:$H$63996,5,FALSE)</f>
        <v>91/154</v>
      </c>
      <c r="I987" s="18" t="str">
        <f>VLOOKUP(M987,Revistas!$B$2:$H$63996,6,FALSE)</f>
        <v>NO</v>
      </c>
      <c r="J987" s="18" t="s">
        <v>4124</v>
      </c>
      <c r="K987" s="18"/>
      <c r="L987" s="18" t="s">
        <v>586</v>
      </c>
      <c r="M987" s="18" t="s">
        <v>739</v>
      </c>
      <c r="N987" s="18" t="s">
        <v>4123</v>
      </c>
      <c r="O987" s="18">
        <v>2017</v>
      </c>
      <c r="P987" s="18">
        <v>148</v>
      </c>
      <c r="Q987" s="18">
        <v>7</v>
      </c>
      <c r="R987" s="18" t="s">
        <v>4133</v>
      </c>
      <c r="S987" s="18" t="s">
        <v>4134</v>
      </c>
      <c r="T987" s="23">
        <v>28233562</v>
      </c>
    </row>
    <row r="988" spans="1:20" x14ac:dyDescent="0.25">
      <c r="A988" s="17" t="s">
        <v>2562</v>
      </c>
      <c r="B988" s="17" t="s">
        <v>2563</v>
      </c>
      <c r="C988" s="17" t="s">
        <v>2564</v>
      </c>
      <c r="D988" s="18" t="s">
        <v>10</v>
      </c>
      <c r="E988" s="18">
        <f>VLOOKUP(M988,Revistas!$B$2:$H$63996,2,FALSE)</f>
        <v>3.8740000000000001</v>
      </c>
      <c r="F988" s="18" t="str">
        <f>VLOOKUP(M988,Revistas!$B$2:$H$63996,3,FALSE)</f>
        <v>Q1</v>
      </c>
      <c r="G988" s="18" t="str">
        <f>VLOOKUP(M988,Revistas!$B$2:$H$63996,4,FALSE)</f>
        <v>PEDIATRICS - SCIE</v>
      </c>
      <c r="H988" s="18" t="str">
        <f>VLOOKUP(M988,Revistas!$B$2:$H$63996,5,FALSE)</f>
        <v>6/121</v>
      </c>
      <c r="I988" s="18" t="str">
        <f>VLOOKUP(M988,Revistas!$B$2:$H$63996,6,FALSE)</f>
        <v>SI</v>
      </c>
      <c r="J988" s="18" t="s">
        <v>2565</v>
      </c>
      <c r="K988" s="18" t="s">
        <v>2566</v>
      </c>
      <c r="L988" s="18">
        <v>1</v>
      </c>
      <c r="M988" s="18" t="s">
        <v>2567</v>
      </c>
      <c r="N988" s="18" t="s">
        <v>226</v>
      </c>
      <c r="O988" s="18">
        <v>2017</v>
      </c>
      <c r="P988" s="18">
        <v>185</v>
      </c>
      <c r="Q988" s="18"/>
      <c r="R988" s="18">
        <v>117</v>
      </c>
      <c r="S988" s="18" t="s">
        <v>167</v>
      </c>
    </row>
    <row r="989" spans="1:20" x14ac:dyDescent="0.25">
      <c r="A989" s="17" t="s">
        <v>5418</v>
      </c>
      <c r="B989" s="17" t="s">
        <v>5419</v>
      </c>
      <c r="C989" s="17" t="s">
        <v>5420</v>
      </c>
      <c r="D989" s="18" t="s">
        <v>26</v>
      </c>
      <c r="E989" s="18">
        <f>VLOOKUP(M989,Revistas!$B$2:$H$63996,2,FALSE)</f>
        <v>3.0790000000000002</v>
      </c>
      <c r="F989" s="18" t="str">
        <f>VLOOKUP(M989,Revistas!$B$2:$H$63996,3,FALSE)</f>
        <v>Q1</v>
      </c>
      <c r="G989" s="18" t="str">
        <f>VLOOKUP(M989,Revistas!$B$2:$H$63996,4,FALSE)</f>
        <v>SURGERY - SCIE;</v>
      </c>
      <c r="H989" s="18" t="str">
        <f>VLOOKUP(M989,Revistas!$B$2:$H$63996,5,FALSE)</f>
        <v>41/197</v>
      </c>
      <c r="I989" s="18" t="str">
        <f>VLOOKUP(M989,Revistas!$B$2:$H$63996,6,FALSE)</f>
        <v>NO</v>
      </c>
      <c r="J989" s="18" t="s">
        <v>5421</v>
      </c>
      <c r="K989" s="18"/>
      <c r="L989" s="18">
        <v>0</v>
      </c>
      <c r="M989" s="18" t="s">
        <v>5422</v>
      </c>
      <c r="N989" s="18" t="s">
        <v>154</v>
      </c>
      <c r="O989" s="18">
        <v>2017</v>
      </c>
      <c r="P989" s="18">
        <v>30</v>
      </c>
      <c r="Q989" s="18"/>
      <c r="R989" s="18">
        <v>31</v>
      </c>
      <c r="S989" s="18">
        <v>31</v>
      </c>
    </row>
    <row r="990" spans="1:20" x14ac:dyDescent="0.25">
      <c r="A990" s="17" t="s">
        <v>2050</v>
      </c>
      <c r="B990" s="17" t="s">
        <v>2051</v>
      </c>
      <c r="C990" s="17" t="s">
        <v>2052</v>
      </c>
      <c r="D990" s="18" t="s">
        <v>10</v>
      </c>
      <c r="E990" s="18">
        <f>VLOOKUP(M990,Revistas!$B$2:$H$63996,2,FALSE)</f>
        <v>4.8250000000000002</v>
      </c>
      <c r="F990" s="18" t="str">
        <f>VLOOKUP(M990,Revistas!$B$2:$H$63996,3,FALSE)</f>
        <v>Q1</v>
      </c>
      <c r="G990" s="18" t="str">
        <f>VLOOKUP(M990,Revistas!$B$2:$H$63996,4,FALSE)</f>
        <v>CARDIAC &amp; CARDIOVASCULAR SYSTEM</v>
      </c>
      <c r="H990" s="18" t="str">
        <f>VLOOKUP(M990,Revistas!$B$2:$H$63996,5,FALSE)</f>
        <v>26/126</v>
      </c>
      <c r="I990" s="18" t="str">
        <f>VLOOKUP(M990,Revistas!$B$2:$H$63996,6,FALSE)</f>
        <v>NO</v>
      </c>
      <c r="J990" s="18" t="s">
        <v>2053</v>
      </c>
      <c r="K990" s="18" t="s">
        <v>2054</v>
      </c>
      <c r="L990" s="18">
        <v>0</v>
      </c>
      <c r="M990" s="18" t="s">
        <v>2055</v>
      </c>
      <c r="N990" s="18" t="s">
        <v>300</v>
      </c>
      <c r="O990" s="18">
        <v>2017</v>
      </c>
      <c r="P990" s="18">
        <v>14</v>
      </c>
      <c r="Q990" s="18">
        <v>3</v>
      </c>
      <c r="R990" s="18">
        <v>432</v>
      </c>
      <c r="S990" s="18">
        <v>439</v>
      </c>
      <c r="T990" s="23">
        <v>27989685</v>
      </c>
    </row>
    <row r="991" spans="1:20" x14ac:dyDescent="0.25">
      <c r="A991" s="17" t="s">
        <v>5406</v>
      </c>
      <c r="B991" s="17" t="s">
        <v>5407</v>
      </c>
      <c r="C991" s="17" t="s">
        <v>5408</v>
      </c>
      <c r="D991" s="18" t="s">
        <v>10</v>
      </c>
      <c r="E991" s="18">
        <f>VLOOKUP(M991,Revistas!$B$2:$H$63996,2,FALSE)</f>
        <v>1.6579999999999999</v>
      </c>
      <c r="F991" s="18" t="str">
        <f>VLOOKUP(M991,Revistas!$B$2:$H$63996,3,FALSE)</f>
        <v>Q3</v>
      </c>
      <c r="G991" s="18" t="str">
        <f>VLOOKUP(M991,Revistas!$B$2:$H$63996,4,FALSE)</f>
        <v>SURGERY - SCIE</v>
      </c>
      <c r="H991" s="18" t="str">
        <f>VLOOKUP(M991,Revistas!$B$2:$H$63996,5,FALSE)</f>
        <v>104/197</v>
      </c>
      <c r="I991" s="18" t="str">
        <f>VLOOKUP(M991,Revistas!$B$2:$H$63996,6,FALSE)</f>
        <v>NO</v>
      </c>
      <c r="J991" s="18" t="s">
        <v>5409</v>
      </c>
      <c r="K991" s="18" t="s">
        <v>5410</v>
      </c>
      <c r="L991" s="18">
        <v>0</v>
      </c>
      <c r="M991" s="18" t="s">
        <v>5411</v>
      </c>
      <c r="N991" s="18" t="s">
        <v>35</v>
      </c>
      <c r="O991" s="18">
        <v>2017</v>
      </c>
      <c r="P991" s="18">
        <v>44</v>
      </c>
      <c r="Q991" s="18">
        <v>2</v>
      </c>
      <c r="R991" s="18">
        <v>403</v>
      </c>
      <c r="S991" s="18" t="s">
        <v>167</v>
      </c>
      <c r="T991" s="23">
        <v>28340671</v>
      </c>
    </row>
    <row r="992" spans="1:20" x14ac:dyDescent="0.25">
      <c r="A992" s="17" t="s">
        <v>4147</v>
      </c>
      <c r="B992" s="17" t="s">
        <v>4148</v>
      </c>
      <c r="C992" s="17" t="s">
        <v>4149</v>
      </c>
      <c r="D992" s="18" t="s">
        <v>10</v>
      </c>
      <c r="E992" s="18">
        <f>VLOOKUP(M992,Revistas!$B$2:$H$63996,2,FALSE)</f>
        <v>0.40300000000000002</v>
      </c>
      <c r="F992" s="18" t="str">
        <f>VLOOKUP(M992,Revistas!$B$2:$H$63996,3,FALSE)</f>
        <v>Q4</v>
      </c>
      <c r="G992" s="18" t="str">
        <f>VLOOKUP(M992,Revistas!$B$2:$H$63996,4,FALSE)</f>
        <v>PEDIATRICS - SCIE</v>
      </c>
      <c r="H992" s="18" t="str">
        <f>VLOOKUP(M992,Revistas!$B$2:$H$63996,5,FALSE)</f>
        <v>117/121</v>
      </c>
      <c r="I992" s="18" t="str">
        <f>VLOOKUP(M992,Revistas!$B$2:$H$63996,6,FALSE)</f>
        <v>NO</v>
      </c>
      <c r="J992" s="18" t="s">
        <v>4150</v>
      </c>
      <c r="K992" s="18" t="s">
        <v>4151</v>
      </c>
      <c r="L992" s="18">
        <v>0</v>
      </c>
      <c r="M992" s="18" t="s">
        <v>4152</v>
      </c>
      <c r="N992" s="18" t="s">
        <v>14</v>
      </c>
      <c r="O992" s="18">
        <v>2017</v>
      </c>
      <c r="P992" s="18">
        <v>115</v>
      </c>
      <c r="Q992" s="18">
        <v>6</v>
      </c>
      <c r="R992" s="18" t="s">
        <v>4153</v>
      </c>
      <c r="S992" s="18" t="s">
        <v>4154</v>
      </c>
      <c r="T992" s="23">
        <v>29087133</v>
      </c>
    </row>
    <row r="993" spans="1:48" x14ac:dyDescent="0.25">
      <c r="A993" s="17" t="s">
        <v>3471</v>
      </c>
      <c r="B993" s="17" t="s">
        <v>3472</v>
      </c>
      <c r="C993" s="17" t="s">
        <v>2326</v>
      </c>
      <c r="D993" s="18" t="s">
        <v>26</v>
      </c>
      <c r="E993" s="18">
        <f>VLOOKUP(M993,Revistas!$B$2:$H$63996,2,FALSE)</f>
        <v>7.3609999999999998</v>
      </c>
      <c r="F993" s="18" t="str">
        <f>VLOOKUP(M993,Revistas!$B$2:$H$63996,3,FALSE)</f>
        <v>Q1</v>
      </c>
      <c r="G993" s="18" t="str">
        <f>VLOOKUP(M993,Revistas!$B$2:$H$63996,4,FALSE)</f>
        <v>ALLERGY - SCIE;</v>
      </c>
      <c r="H993" s="18" t="str">
        <f>VLOOKUP(M993,Revistas!$B$2:$H$63996,5,FALSE)</f>
        <v>2 DE 26</v>
      </c>
      <c r="I993" s="18" t="str">
        <f>VLOOKUP(M993,Revistas!$B$2:$H$63996,6,FALSE)</f>
        <v>SI</v>
      </c>
      <c r="J993" s="18" t="s">
        <v>3473</v>
      </c>
      <c r="K993" s="18"/>
      <c r="L993" s="18">
        <v>0</v>
      </c>
      <c r="M993" s="18" t="s">
        <v>2328</v>
      </c>
      <c r="N993" s="18" t="s">
        <v>199</v>
      </c>
      <c r="O993" s="18">
        <v>2017</v>
      </c>
      <c r="P993" s="18">
        <v>72</v>
      </c>
      <c r="Q993" s="18"/>
      <c r="R993" s="18">
        <v>597</v>
      </c>
      <c r="S993" s="18">
        <v>597</v>
      </c>
    </row>
    <row r="994" spans="1:48" x14ac:dyDescent="0.25">
      <c r="A994" s="17" t="s">
        <v>2872</v>
      </c>
      <c r="B994" s="17" t="s">
        <v>2873</v>
      </c>
      <c r="C994" s="17" t="s">
        <v>2764</v>
      </c>
      <c r="D994" s="18" t="s">
        <v>10</v>
      </c>
      <c r="E994" s="18">
        <f>VLOOKUP(M994,Revistas!$B$2:$H$63996,2,FALSE)</f>
        <v>13.204000000000001</v>
      </c>
      <c r="F994" s="18" t="str">
        <f>VLOOKUP(M994,Revistas!$B$2:$H$63996,3,FALSE)</f>
        <v>Q1</v>
      </c>
      <c r="G994" s="18" t="str">
        <f>VLOOKUP(M994,Revistas!$B$2:$H$63996,4,FALSE)</f>
        <v>CRITICAL CARE MEDICINE - SCIE;</v>
      </c>
      <c r="H994" s="18" t="str">
        <f>VLOOKUP(M994,Revistas!$B$2:$H$63996,5,FALSE)</f>
        <v>2 DE 33</v>
      </c>
      <c r="I994" s="18" t="str">
        <f>VLOOKUP(M994,Revistas!$B$2:$H$63996,6,FALSE)</f>
        <v>SI</v>
      </c>
      <c r="J994" s="18" t="s">
        <v>2874</v>
      </c>
      <c r="K994" s="18" t="s">
        <v>2863</v>
      </c>
      <c r="L994" s="18">
        <v>2</v>
      </c>
      <c r="M994" s="18" t="s">
        <v>2766</v>
      </c>
      <c r="N994" s="18" t="s">
        <v>2875</v>
      </c>
      <c r="O994" s="18">
        <v>2017</v>
      </c>
      <c r="P994" s="18">
        <v>196</v>
      </c>
      <c r="Q994" s="18">
        <v>3</v>
      </c>
      <c r="R994" s="18">
        <v>298</v>
      </c>
      <c r="S994" s="18">
        <v>305</v>
      </c>
      <c r="T994" s="23">
        <v>28306326</v>
      </c>
    </row>
    <row r="995" spans="1:48" x14ac:dyDescent="0.25">
      <c r="A995" s="17" t="s">
        <v>4264</v>
      </c>
      <c r="B995" s="17" t="s">
        <v>4265</v>
      </c>
      <c r="C995" s="17" t="s">
        <v>4215</v>
      </c>
      <c r="D995" s="18" t="s">
        <v>10</v>
      </c>
      <c r="E995" s="18">
        <f>VLOOKUP(M995,Revistas!$B$2:$H$63996,2,FALSE)</f>
        <v>2.2589999999999999</v>
      </c>
      <c r="F995" s="18" t="str">
        <f>VLOOKUP(M995,Revistas!$B$2:$H$63996,3,FALSE)</f>
        <v>Q3</v>
      </c>
      <c r="G995" s="18" t="str">
        <f>VLOOKUP(M995,Revistas!$B$2:$H$63996,4,FALSE)</f>
        <v>GENETICS &amp; HEREDITY - SCIE</v>
      </c>
      <c r="H995" s="18" t="str">
        <f>VLOOKUP(M995,Revistas!$B$2:$H$63996,5,FALSE)</f>
        <v>96/166</v>
      </c>
      <c r="I995" s="18" t="str">
        <f>VLOOKUP(M995,Revistas!$B$2:$H$63996,6,FALSE)</f>
        <v>NO</v>
      </c>
      <c r="J995" s="18" t="s">
        <v>4266</v>
      </c>
      <c r="K995" s="18" t="s">
        <v>4267</v>
      </c>
      <c r="L995" s="18">
        <v>2</v>
      </c>
      <c r="M995" s="18" t="s">
        <v>4218</v>
      </c>
      <c r="N995" s="18" t="s">
        <v>300</v>
      </c>
      <c r="O995" s="18">
        <v>2017</v>
      </c>
      <c r="P995" s="18">
        <v>173</v>
      </c>
      <c r="Q995" s="18">
        <v>3</v>
      </c>
      <c r="R995" s="18">
        <v>601</v>
      </c>
      <c r="S995" s="18">
        <v>610</v>
      </c>
      <c r="T995" s="23">
        <v>28127875</v>
      </c>
    </row>
    <row r="996" spans="1:48" x14ac:dyDescent="0.25">
      <c r="A996" s="17" t="s">
        <v>4244</v>
      </c>
      <c r="B996" s="17" t="s">
        <v>4245</v>
      </c>
      <c r="C996" s="17" t="s">
        <v>195</v>
      </c>
      <c r="D996" s="18" t="s">
        <v>10</v>
      </c>
      <c r="E996" s="18">
        <f>VLOOKUP(M996,Revistas!$B$2:$H$63996,2,FALSE)</f>
        <v>1.1399999999999999</v>
      </c>
      <c r="F996" s="18" t="str">
        <f>VLOOKUP(M996,Revistas!$B$2:$H$63996,3,FALSE)</f>
        <v>Q3</v>
      </c>
      <c r="G996" s="18" t="str">
        <f>VLOOKUP(M996,Revistas!$B$2:$H$63996,4,FALSE)</f>
        <v>PEDIATRICS - SCIE</v>
      </c>
      <c r="H996" s="18" t="str">
        <f>VLOOKUP(M996,Revistas!$B$2:$H$63996,5,FALSE)</f>
        <v>88/121/</v>
      </c>
      <c r="I996" s="18" t="str">
        <f>VLOOKUP(M996,Revistas!$B$2:$H$63996,6,FALSE)</f>
        <v>NO</v>
      </c>
      <c r="J996" s="18" t="s">
        <v>4246</v>
      </c>
      <c r="K996" s="18" t="s">
        <v>4247</v>
      </c>
      <c r="L996" s="18">
        <v>0</v>
      </c>
      <c r="M996" s="18" t="s">
        <v>198</v>
      </c>
      <c r="N996" s="18" t="s">
        <v>250</v>
      </c>
      <c r="O996" s="18">
        <v>2017</v>
      </c>
      <c r="P996" s="18">
        <v>86</v>
      </c>
      <c r="Q996" s="18">
        <v>5</v>
      </c>
      <c r="R996" s="18">
        <v>255</v>
      </c>
      <c r="S996" s="18">
        <v>263</v>
      </c>
      <c r="T996" s="23">
        <v>27377324</v>
      </c>
    </row>
    <row r="997" spans="1:48" x14ac:dyDescent="0.25">
      <c r="A997" s="17" t="s">
        <v>1665</v>
      </c>
      <c r="B997" s="17" t="s">
        <v>1666</v>
      </c>
      <c r="C997" s="17" t="s">
        <v>1667</v>
      </c>
      <c r="D997" s="18" t="s">
        <v>10</v>
      </c>
      <c r="E997" s="18">
        <f>VLOOKUP(M997,Revistas!$B$2:$H$63996,2,FALSE)</f>
        <v>3.15</v>
      </c>
      <c r="F997" s="18" t="str">
        <f>VLOOKUP(M997,Revistas!$B$2:$H$63996,3,FALSE)</f>
        <v>Q2</v>
      </c>
      <c r="G997" s="18" t="str">
        <f>VLOOKUP(M997,Revistas!$B$2:$H$63996,4,FALSE)</f>
        <v>RHEUMATOLOGY - SCIE</v>
      </c>
      <c r="H997" s="18" t="str">
        <f>VLOOKUP(M997,Revistas!$B$2:$H$63996,5,FALSE)</f>
        <v>13 DE 30</v>
      </c>
      <c r="I997" s="18" t="str">
        <f>VLOOKUP(M997,Revistas!$B$2:$H$63996,6,FALSE)</f>
        <v>NO</v>
      </c>
      <c r="J997" s="18" t="s">
        <v>1668</v>
      </c>
      <c r="K997" s="18" t="s">
        <v>1669</v>
      </c>
      <c r="L997" s="18">
        <v>0</v>
      </c>
      <c r="M997" s="18" t="s">
        <v>1670</v>
      </c>
      <c r="N997" s="28">
        <v>37196</v>
      </c>
      <c r="O997" s="18">
        <v>2017</v>
      </c>
      <c r="P997" s="18">
        <v>44</v>
      </c>
      <c r="Q997" s="18">
        <v>11</v>
      </c>
      <c r="R997" s="18">
        <v>1740</v>
      </c>
      <c r="S997" s="18">
        <v>1743</v>
      </c>
      <c r="T997" s="23">
        <v>28148700</v>
      </c>
    </row>
    <row r="998" spans="1:48" x14ac:dyDescent="0.25">
      <c r="A998" s="17" t="s">
        <v>5439</v>
      </c>
      <c r="B998" s="17" t="s">
        <v>5461</v>
      </c>
      <c r="C998" s="17" t="s">
        <v>2512</v>
      </c>
      <c r="D998" s="18" t="s">
        <v>10</v>
      </c>
      <c r="E998" s="18">
        <f>VLOOKUP(M998,Revistas!$B$2:$H$63996,2,FALSE)</f>
        <v>1.1399999999999999</v>
      </c>
      <c r="F998" s="18" t="str">
        <f>VLOOKUP(M998,Revistas!$B$2:$H$63996,3,FALSE)</f>
        <v>Q3</v>
      </c>
      <c r="G998" s="18" t="str">
        <f>VLOOKUP(M998,Revistas!$B$2:$H$63996,4,FALSE)</f>
        <v>PEDIATRICS - SCIE</v>
      </c>
      <c r="H998" s="18" t="str">
        <f>VLOOKUP(M998,Revistas!$B$2:$H$63996,5,FALSE)</f>
        <v>88/121/</v>
      </c>
      <c r="I998" s="18" t="str">
        <f>VLOOKUP(M998,Revistas!$B$2:$H$63996,6,FALSE)</f>
        <v>NO</v>
      </c>
      <c r="J998" s="18" t="s">
        <v>5440</v>
      </c>
      <c r="K998" s="18"/>
      <c r="L998" s="18" t="s">
        <v>586</v>
      </c>
      <c r="M998" s="18" t="s">
        <v>2515</v>
      </c>
      <c r="N998" s="18" t="s">
        <v>2608</v>
      </c>
      <c r="O998" s="18">
        <v>2017</v>
      </c>
      <c r="P998" s="18"/>
      <c r="Q998" s="18"/>
      <c r="R998" s="18"/>
      <c r="S998" s="18"/>
      <c r="T998" s="23">
        <v>28732586</v>
      </c>
    </row>
    <row r="999" spans="1:48" x14ac:dyDescent="0.25">
      <c r="A999" s="17" t="s">
        <v>2591</v>
      </c>
      <c r="B999" s="17" t="s">
        <v>2592</v>
      </c>
      <c r="C999" s="17" t="s">
        <v>1467</v>
      </c>
      <c r="D999" s="18" t="s">
        <v>10</v>
      </c>
      <c r="E999" s="18">
        <f>VLOOKUP(M999,Revistas!$B$2:$H$63996,2,FALSE)</f>
        <v>5.0030000000000001</v>
      </c>
      <c r="F999" s="18" t="str">
        <f>VLOOKUP(M999,Revistas!$B$2:$H$63996,3,FALSE)</f>
        <v>Q1</v>
      </c>
      <c r="G999" s="18" t="str">
        <f>VLOOKUP(M999,Revistas!$B$2:$H$63996,4,FALSE)</f>
        <v>IMMUNOLOGY</v>
      </c>
      <c r="H999" s="18" t="str">
        <f>VLOOKUP(M999,Revistas!$B$2:$H$63996,5,FALSE)</f>
        <v>32/150</v>
      </c>
      <c r="I999" s="18" t="str">
        <f>VLOOKUP(M999,Revistas!$B$2:$H$63996,6,FALSE)</f>
        <v>NO</v>
      </c>
      <c r="J999" s="18" t="s">
        <v>2593</v>
      </c>
      <c r="K999" s="18" t="s">
        <v>2594</v>
      </c>
      <c r="L999" s="18">
        <v>1</v>
      </c>
      <c r="M999" s="18" t="s">
        <v>1470</v>
      </c>
      <c r="N999" s="18" t="s">
        <v>2595</v>
      </c>
      <c r="O999" s="18">
        <v>2017</v>
      </c>
      <c r="P999" s="18">
        <v>31</v>
      </c>
      <c r="Q999" s="18">
        <v>1</v>
      </c>
      <c r="R999" s="18">
        <v>127</v>
      </c>
      <c r="S999" s="18">
        <v>135</v>
      </c>
    </row>
    <row r="1000" spans="1:48" x14ac:dyDescent="0.25">
      <c r="A1000" s="17" t="s">
        <v>2938</v>
      </c>
      <c r="B1000" s="17" t="s">
        <v>2937</v>
      </c>
      <c r="C1000" s="17" t="s">
        <v>2939</v>
      </c>
      <c r="D1000" s="18" t="s">
        <v>10</v>
      </c>
      <c r="E1000" s="18">
        <f>VLOOKUP(M1000,Revistas!$B$2:$H$63996,2,FALSE)</f>
        <v>10.162000000000001</v>
      </c>
      <c r="F1000" s="18" t="str">
        <f>VLOOKUP(M1000,Revistas!$B$2:$H$63996,3,FALSE)</f>
        <v>Q1</v>
      </c>
      <c r="G1000" s="18" t="str">
        <f>VLOOKUP(M1000,Revistas!$B$2:$H$63996,4,FALSE)</f>
        <v>BIOCHEMISTRY &amp; MOLECULAR BIOLOGY - SCIE</v>
      </c>
      <c r="H1000" s="18" t="str">
        <f>VLOOKUP(M1000,Revistas!$B$2:$H$63996,5,FALSE)</f>
        <v>14/286</v>
      </c>
      <c r="I1000" s="18" t="str">
        <f>VLOOKUP(M1000,Revistas!$B$2:$H$63996,6,FALSE)</f>
        <v>SI</v>
      </c>
      <c r="J1000" s="18" t="s">
        <v>2941</v>
      </c>
      <c r="K1000" s="18"/>
      <c r="L1000" s="18"/>
      <c r="M1000" s="18" t="s">
        <v>2943</v>
      </c>
      <c r="N1000" s="18" t="s">
        <v>2940</v>
      </c>
      <c r="O1000" s="18">
        <v>2017</v>
      </c>
      <c r="P1000" s="18"/>
      <c r="Q1000" s="18"/>
      <c r="R1000" s="18"/>
      <c r="S1000" s="18"/>
      <c r="T1000" s="23">
        <v>29059365</v>
      </c>
    </row>
    <row r="1001" spans="1:48" x14ac:dyDescent="0.25">
      <c r="A1001" s="17" t="s">
        <v>4049</v>
      </c>
      <c r="B1001" s="17" t="s">
        <v>4048</v>
      </c>
      <c r="C1001" s="17" t="s">
        <v>4050</v>
      </c>
      <c r="D1001" s="18" t="s">
        <v>10</v>
      </c>
      <c r="E1001" s="18">
        <f>VLOOKUP(M1001,Revistas!$B$2:$H$63996,2,FALSE)</f>
        <v>3.6680000000000001</v>
      </c>
      <c r="F1001" s="18" t="str">
        <f>VLOOKUP(M1001,Revistas!$B$2:$H$63996,3,FALSE)</f>
        <v>Q1</v>
      </c>
      <c r="G1001" s="18" t="str">
        <f>VLOOKUP(M1001,Revistas!$B$2:$H$63996,4,FALSE)</f>
        <v>UROLOGY &amp; NEPHROLOGY - SCIE;</v>
      </c>
      <c r="H1001" s="18" t="str">
        <f>VLOOKUP(M1001,Revistas!$B$2:$H$63996,5,FALSE)</f>
        <v>14/77</v>
      </c>
      <c r="I1001" s="18" t="str">
        <f>VLOOKUP(M1001,Revistas!$B$2:$H$63996,6,FALSE)</f>
        <v>NO</v>
      </c>
      <c r="J1001" s="18" t="s">
        <v>4051</v>
      </c>
      <c r="K1001" s="18"/>
      <c r="L1001" s="18" t="s">
        <v>586</v>
      </c>
      <c r="M1001" s="18" t="s">
        <v>3919</v>
      </c>
      <c r="N1001" s="18" t="s">
        <v>4046</v>
      </c>
      <c r="O1001" s="18">
        <v>2017</v>
      </c>
      <c r="P1001" s="18"/>
      <c r="Q1001" s="18"/>
      <c r="R1001" s="18"/>
      <c r="S1001" s="18"/>
      <c r="T1001" s="23">
        <v>29129353</v>
      </c>
      <c r="AV1001" s="25"/>
    </row>
    <row r="1002" spans="1:48" x14ac:dyDescent="0.25">
      <c r="A1002" s="17" t="s">
        <v>345</v>
      </c>
      <c r="B1002" s="17" t="s">
        <v>346</v>
      </c>
      <c r="C1002" s="17" t="s">
        <v>347</v>
      </c>
      <c r="D1002" s="18" t="s">
        <v>10</v>
      </c>
      <c r="E1002" s="18">
        <f>VLOOKUP(M1002,Revistas!$B$2:$H$63996,2,FALSE)</f>
        <v>1.5169999999999999</v>
      </c>
      <c r="F1002" s="18" t="str">
        <f>VLOOKUP(M1002,Revistas!$B$2:$H$63996,3,FALSE)</f>
        <v>Q4</v>
      </c>
      <c r="G1002" s="18" t="str">
        <f>VLOOKUP(M1002,Revistas!$B$2:$H$63996,4,FALSE)</f>
        <v>NEUROSCIENCES</v>
      </c>
      <c r="H1002" s="18" t="str">
        <f>VLOOKUP(M1002,Revistas!$B$2:$H$63996,5,FALSE)</f>
        <v>215/258</v>
      </c>
      <c r="I1002" s="18" t="str">
        <f>VLOOKUP(M1002,Revistas!$B$2:$H$63996,6,FALSE)</f>
        <v>NO</v>
      </c>
      <c r="J1002" s="18" t="s">
        <v>348</v>
      </c>
      <c r="K1002" s="18" t="s">
        <v>349</v>
      </c>
      <c r="L1002" s="18">
        <v>0</v>
      </c>
      <c r="M1002" s="18" t="s">
        <v>350</v>
      </c>
      <c r="N1002" s="18" t="s">
        <v>344</v>
      </c>
      <c r="O1002" s="18">
        <v>2017</v>
      </c>
      <c r="P1002" s="18">
        <v>26</v>
      </c>
      <c r="Q1002" s="18">
        <v>1</v>
      </c>
      <c r="R1002" s="18" t="s">
        <v>351</v>
      </c>
      <c r="S1002" s="18" t="s">
        <v>352</v>
      </c>
    </row>
    <row r="1003" spans="1:48" x14ac:dyDescent="0.25">
      <c r="A1003" s="17" t="s">
        <v>456</v>
      </c>
      <c r="B1003" s="17" t="s">
        <v>457</v>
      </c>
      <c r="C1003" s="17" t="s">
        <v>458</v>
      </c>
      <c r="D1003" s="18" t="s">
        <v>10</v>
      </c>
      <c r="E1003" s="18">
        <f>VLOOKUP(M1003,Revistas!$B$2:$H$63996,2,FALSE)</f>
        <v>3.5819999999999999</v>
      </c>
      <c r="F1003" s="18" t="str">
        <f>VLOOKUP(M1003,Revistas!$B$2:$H$63996,3,FALSE)</f>
        <v>Q1</v>
      </c>
      <c r="G1003" s="18" t="str">
        <f>VLOOKUP(M1003,Revistas!$B$2:$H$63996,4,FALSE)</f>
        <v>PHARMACOLOGY &amp; PHARMACY - SCIE;</v>
      </c>
      <c r="H1003" s="18" t="str">
        <f>VLOOKUP(M1003,Revistas!$B$2:$H$63996,5,FALSE)</f>
        <v>58/257</v>
      </c>
      <c r="I1003" s="18" t="str">
        <f>VLOOKUP(M1003,Revistas!$B$2:$H$63996,6,FALSE)</f>
        <v>NO</v>
      </c>
      <c r="J1003" s="18" t="s">
        <v>459</v>
      </c>
      <c r="K1003" s="18" t="s">
        <v>460</v>
      </c>
      <c r="L1003" s="18">
        <v>0</v>
      </c>
      <c r="M1003" s="18" t="s">
        <v>461</v>
      </c>
      <c r="N1003" s="28">
        <v>37135</v>
      </c>
      <c r="O1003" s="18">
        <v>2017</v>
      </c>
      <c r="P1003" s="18">
        <v>390</v>
      </c>
      <c r="Q1003" s="18"/>
      <c r="R1003" s="18">
        <v>167</v>
      </c>
      <c r="S1003" s="18">
        <v>167</v>
      </c>
    </row>
    <row r="1004" spans="1:48" x14ac:dyDescent="0.25">
      <c r="A1004" s="17" t="s">
        <v>508</v>
      </c>
      <c r="B1004" s="17" t="s">
        <v>509</v>
      </c>
      <c r="C1004" s="17" t="s">
        <v>476</v>
      </c>
      <c r="D1004" s="18" t="s">
        <v>10</v>
      </c>
      <c r="E1004" s="18">
        <f>VLOOKUP(M1004,Revistas!$B$2:$H$63996,2,FALSE)</f>
        <v>5.6059999999999999</v>
      </c>
      <c r="F1004" s="18" t="str">
        <f>VLOOKUP(M1004,Revistas!$B$2:$H$63996,3,FALSE)</f>
        <v>Q1</v>
      </c>
      <c r="G1004" s="18" t="str">
        <f>VLOOKUP(M1004,Revistas!$B$2:$H$63996,4,FALSE)</f>
        <v>ENDOCRINOLOGY &amp; METABOLISM - SCIE;</v>
      </c>
      <c r="H1004" s="18" t="str">
        <f>VLOOKUP(M1004,Revistas!$B$2:$H$63996,5,FALSE)</f>
        <v>17/138</v>
      </c>
      <c r="I1004" s="18" t="str">
        <f>VLOOKUP(M1004,Revistas!$B$2:$H$63996,6,FALSE)</f>
        <v>NO</v>
      </c>
      <c r="J1004" s="18" t="s">
        <v>510</v>
      </c>
      <c r="K1004" s="18" t="s">
        <v>460</v>
      </c>
      <c r="L1004" s="18">
        <v>0</v>
      </c>
      <c r="M1004" s="18" t="s">
        <v>478</v>
      </c>
      <c r="N1004" s="18" t="s">
        <v>300</v>
      </c>
      <c r="O1004" s="18">
        <v>2017</v>
      </c>
      <c r="P1004" s="18">
        <v>104</v>
      </c>
      <c r="Q1004" s="18"/>
      <c r="R1004" s="18">
        <v>382</v>
      </c>
      <c r="S1004" s="18">
        <v>382</v>
      </c>
    </row>
    <row r="1005" spans="1:48" x14ac:dyDescent="0.25">
      <c r="A1005" s="17" t="s">
        <v>2722</v>
      </c>
      <c r="B1005" s="17" t="s">
        <v>2723</v>
      </c>
      <c r="C1005" s="17" t="s">
        <v>2724</v>
      </c>
      <c r="D1005" s="18" t="s">
        <v>10</v>
      </c>
      <c r="E1005" s="18">
        <f>VLOOKUP(M1005,Revistas!$B$2:$H$63996,2,FALSE)</f>
        <v>2.35</v>
      </c>
      <c r="F1005" s="18" t="str">
        <f>VLOOKUP(M1005,Revistas!$B$2:$H$63996,3,FALSE)</f>
        <v>Q3</v>
      </c>
      <c r="G1005" s="18" t="str">
        <f>VLOOKUP(M1005,Revistas!$B$2:$H$63996,4,FALSE)</f>
        <v>PHARMACOLOGY &amp;PHARMACY</v>
      </c>
      <c r="H1005" s="18" t="str">
        <f>VLOOKUP(M1005,Revistas!$B$2:$H$63996,5,FALSE)</f>
        <v>132/256</v>
      </c>
      <c r="I1005" s="18" t="str">
        <f>VLOOKUP(M1005,Revistas!$B$2:$H$63996,6,FALSE)</f>
        <v>NO</v>
      </c>
      <c r="J1005" s="18" t="s">
        <v>2725</v>
      </c>
      <c r="K1005" s="18" t="s">
        <v>2726</v>
      </c>
      <c r="L1005" s="18">
        <v>1</v>
      </c>
      <c r="M1005" s="18" t="s">
        <v>2727</v>
      </c>
      <c r="N1005" s="18" t="s">
        <v>226</v>
      </c>
      <c r="O1005" s="18">
        <v>2017</v>
      </c>
      <c r="P1005" s="18">
        <v>18</v>
      </c>
      <c r="Q1005" s="18">
        <v>8</v>
      </c>
      <c r="R1005" s="18">
        <v>797</v>
      </c>
      <c r="S1005" s="18">
        <v>805</v>
      </c>
    </row>
    <row r="1006" spans="1:48" x14ac:dyDescent="0.25">
      <c r="A1006" s="17" t="s">
        <v>3792</v>
      </c>
      <c r="B1006" s="17" t="s">
        <v>3793</v>
      </c>
      <c r="C1006" s="17" t="s">
        <v>3794</v>
      </c>
      <c r="D1006" s="18" t="s">
        <v>10</v>
      </c>
      <c r="E1006" s="18">
        <f>VLOOKUP(M1006,Revistas!$B$2:$H$63996,2,FALSE)</f>
        <v>1.1639999999999999</v>
      </c>
      <c r="F1006" s="18" t="str">
        <f>VLOOKUP(M1006,Revistas!$B$2:$H$63996,3,FALSE)</f>
        <v>Q3</v>
      </c>
      <c r="G1006" s="18" t="str">
        <f>VLOOKUP(M1006,Revistas!$B$2:$H$63996,4,FALSE)</f>
        <v>PEDIATRICS</v>
      </c>
      <c r="H1006" s="18" t="str">
        <f>VLOOKUP(M1006,Revistas!$B$2:$H$63996,5,FALSE)</f>
        <v>84/121</v>
      </c>
      <c r="I1006" s="18" t="str">
        <f>VLOOKUP(M1006,Revistas!$B$2:$H$63996,6,FALSE)</f>
        <v>NO</v>
      </c>
      <c r="J1006" s="18" t="s">
        <v>3795</v>
      </c>
      <c r="K1006" s="18" t="s">
        <v>3796</v>
      </c>
      <c r="L1006" s="18">
        <v>0</v>
      </c>
      <c r="M1006" s="18" t="s">
        <v>3797</v>
      </c>
      <c r="N1006" s="18" t="s">
        <v>62</v>
      </c>
      <c r="O1006" s="18">
        <v>2017</v>
      </c>
      <c r="P1006" s="18">
        <v>13</v>
      </c>
      <c r="Q1006" s="18">
        <v>1</v>
      </c>
      <c r="R1006" s="18">
        <v>76</v>
      </c>
      <c r="S1006" s="18">
        <v>83</v>
      </c>
      <c r="T1006" s="23">
        <v>27457792</v>
      </c>
    </row>
    <row r="1007" spans="1:48" x14ac:dyDescent="0.25">
      <c r="A1007" s="17" t="s">
        <v>1254</v>
      </c>
      <c r="B1007" s="17" t="s">
        <v>1255</v>
      </c>
      <c r="C1007" s="17" t="s">
        <v>1256</v>
      </c>
      <c r="D1007" s="18" t="s">
        <v>10</v>
      </c>
      <c r="E1007" s="18">
        <f>VLOOKUP(M1007,Revistas!$B$2:$H$63996,2,FALSE)</f>
        <v>4.1210000000000004</v>
      </c>
      <c r="F1007" s="18" t="str">
        <f>VLOOKUP(M1007,Revistas!$B$2:$H$63996,3,FALSE)</f>
        <v>Q2</v>
      </c>
      <c r="G1007" s="18" t="str">
        <f>VLOOKUP(M1007,Revistas!$B$2:$H$63996,4,FALSE)</f>
        <v>RHEUMATOLOGY - SCIE</v>
      </c>
      <c r="H1007" s="18" t="str">
        <f>VLOOKUP(M1007,Revistas!$B$2:$H$63996,5,FALSE)</f>
        <v>8 DE 30</v>
      </c>
      <c r="I1007" s="18" t="str">
        <f>VLOOKUP(M1007,Revistas!$B$2:$H$63996,6,FALSE)</f>
        <v>NO</v>
      </c>
      <c r="J1007" s="18" t="s">
        <v>1257</v>
      </c>
      <c r="K1007" s="18" t="s">
        <v>1258</v>
      </c>
      <c r="L1007" s="18">
        <v>0</v>
      </c>
      <c r="M1007" s="18" t="s">
        <v>1259</v>
      </c>
      <c r="N1007" s="18" t="s">
        <v>1260</v>
      </c>
      <c r="O1007" s="18">
        <v>2017</v>
      </c>
      <c r="P1007" s="18">
        <v>19</v>
      </c>
      <c r="Q1007" s="18"/>
      <c r="R1007" s="18"/>
      <c r="S1007" s="18">
        <v>268</v>
      </c>
      <c r="T1007" s="23">
        <v>29208022</v>
      </c>
    </row>
    <row r="1008" spans="1:48" x14ac:dyDescent="0.25">
      <c r="A1008" s="17" t="s">
        <v>1776</v>
      </c>
      <c r="B1008" s="17" t="s">
        <v>1777</v>
      </c>
      <c r="C1008" s="17" t="s">
        <v>1778</v>
      </c>
      <c r="D1008" s="18" t="s">
        <v>10</v>
      </c>
      <c r="E1008" s="18">
        <f>VLOOKUP(M1008,Revistas!$B$2:$H$63996,2,FALSE)</f>
        <v>2.86</v>
      </c>
      <c r="F1008" s="18" t="str">
        <f>VLOOKUP(M1008,Revistas!$B$2:$H$63996,3,FALSE)</f>
        <v>Q3</v>
      </c>
      <c r="G1008" s="18" t="str">
        <f>VLOOKUP(M1008,Revistas!$B$2:$H$63996,4,FALSE)</f>
        <v>IMMUNOLOGY - SCIE</v>
      </c>
      <c r="H1008" s="18" t="str">
        <f>VLOOKUP(M1008,Revistas!$B$2:$H$63996,5,FALSE)</f>
        <v>85/151</v>
      </c>
      <c r="I1008" s="18" t="str">
        <f>VLOOKUP(M1008,Revistas!$B$2:$H$63996,6,FALSE)</f>
        <v>NO</v>
      </c>
      <c r="J1008" s="18" t="s">
        <v>1779</v>
      </c>
      <c r="K1008" s="18" t="s">
        <v>1780</v>
      </c>
      <c r="L1008" s="18">
        <v>1</v>
      </c>
      <c r="M1008" s="18" t="s">
        <v>1781</v>
      </c>
      <c r="N1008" s="18" t="s">
        <v>29</v>
      </c>
      <c r="O1008" s="18">
        <v>2017</v>
      </c>
      <c r="P1008" s="18">
        <v>187</v>
      </c>
      <c r="Q1008" s="18"/>
      <c r="R1008" s="18">
        <v>35</v>
      </c>
      <c r="S1008" s="18">
        <v>40</v>
      </c>
      <c r="T1008" s="23">
        <v>28495399</v>
      </c>
    </row>
    <row r="1009" spans="1:40" x14ac:dyDescent="0.25">
      <c r="A1009" s="17" t="s">
        <v>4155</v>
      </c>
      <c r="B1009" s="17" t="s">
        <v>4156</v>
      </c>
      <c r="C1009" s="17" t="s">
        <v>4157</v>
      </c>
      <c r="D1009" s="18" t="s">
        <v>26</v>
      </c>
      <c r="E1009" s="18">
        <f>VLOOKUP(M1009,Revistas!$B$2:$H$63996,2,FALSE)</f>
        <v>6.2839999999999998</v>
      </c>
      <c r="F1009" s="18" t="str">
        <f>VLOOKUP(M1009,Revistas!$B$2:$H$63996,3,FALSE)</f>
        <v>Q1</v>
      </c>
      <c r="G1009" s="18" t="str">
        <f>VLOOKUP(M1009,Revistas!$B$2:$H$63996,4,FALSE)</f>
        <v>ENDOCRINOLOGY &amp; METABOLISM - SCIE</v>
      </c>
      <c r="H1009" s="18" t="str">
        <f>VLOOKUP(M1009,Revistas!$B$2:$H$63996,5,FALSE)</f>
        <v>14/138</v>
      </c>
      <c r="I1009" s="18" t="str">
        <f>VLOOKUP(M1009,Revistas!$B$2:$H$63996,6,FALSE)</f>
        <v>NO</v>
      </c>
      <c r="J1009" s="18" t="s">
        <v>4158</v>
      </c>
      <c r="K1009" s="18"/>
      <c r="L1009" s="18">
        <v>0</v>
      </c>
      <c r="M1009" s="18" t="s">
        <v>4159</v>
      </c>
      <c r="N1009" s="18" t="s">
        <v>14</v>
      </c>
      <c r="O1009" s="18">
        <v>2017</v>
      </c>
      <c r="P1009" s="18">
        <v>32</v>
      </c>
      <c r="Q1009" s="18"/>
      <c r="R1009" s="18" t="s">
        <v>4160</v>
      </c>
      <c r="S1009" s="18" t="s">
        <v>4161</v>
      </c>
    </row>
    <row r="1010" spans="1:40" x14ac:dyDescent="0.25">
      <c r="A1010" s="17" t="s">
        <v>4231</v>
      </c>
      <c r="B1010" s="17" t="s">
        <v>4232</v>
      </c>
      <c r="C1010" s="17" t="s">
        <v>1660</v>
      </c>
      <c r="D1010" s="18" t="s">
        <v>26</v>
      </c>
      <c r="E1010" s="18">
        <f>VLOOKUP(M1010,Revistas!$B$2:$H$63996,2,FALSE)</f>
        <v>12.811</v>
      </c>
      <c r="F1010" s="18" t="str">
        <f>VLOOKUP(M1010,Revistas!$B$2:$H$63996,3,FALSE)</f>
        <v>Q1</v>
      </c>
      <c r="G1010" s="18" t="str">
        <f>VLOOKUP(M1010,Revistas!$B$2:$H$63996,4,FALSE)</f>
        <v>RHEUMATOLOGY - SCIE</v>
      </c>
      <c r="H1010" s="18" t="str">
        <f>VLOOKUP(M1010,Revistas!$B$2:$H$63996,5,FALSE)</f>
        <v>1 DE 30</v>
      </c>
      <c r="I1010" s="18" t="str">
        <f>VLOOKUP(M1010,Revistas!$B$2:$H$63996,6,FALSE)</f>
        <v>SI</v>
      </c>
      <c r="J1010" s="18" t="s">
        <v>4233</v>
      </c>
      <c r="K1010" s="18"/>
      <c r="L1010" s="18">
        <v>0</v>
      </c>
      <c r="M1010" s="18" t="s">
        <v>1663</v>
      </c>
      <c r="N1010" s="18" t="s">
        <v>226</v>
      </c>
      <c r="O1010" s="18">
        <v>2017</v>
      </c>
      <c r="P1010" s="18">
        <v>76</v>
      </c>
      <c r="Q1010" s="18"/>
      <c r="R1010" s="18">
        <v>416</v>
      </c>
      <c r="S1010" s="18">
        <v>416</v>
      </c>
    </row>
    <row r="1011" spans="1:40" x14ac:dyDescent="0.25">
      <c r="A1011" s="17" t="s">
        <v>1718</v>
      </c>
      <c r="B1011" s="17" t="s">
        <v>1719</v>
      </c>
      <c r="C1011" s="17" t="s">
        <v>1673</v>
      </c>
      <c r="D1011" s="18" t="s">
        <v>26</v>
      </c>
      <c r="E1011" s="18">
        <f>VLOOKUP(M1011,Revistas!$B$2:$H$63996,2,FALSE)</f>
        <v>6.9180000000000001</v>
      </c>
      <c r="F1011" s="18" t="str">
        <f>VLOOKUP(M1011,Revistas!$B$2:$H$63996,3,FALSE)</f>
        <v>Q1</v>
      </c>
      <c r="G1011" s="18" t="str">
        <f>VLOOKUP(M1011,Revistas!$B$2:$H$63996,4,FALSE)</f>
        <v>RHEUMATOLOGY - SCIE</v>
      </c>
      <c r="H1011" s="18" t="str">
        <f>VLOOKUP(M1011,Revistas!$B$2:$H$63996,5,FALSE)</f>
        <v>30 de 3</v>
      </c>
      <c r="I1011" s="18" t="str">
        <f>VLOOKUP(M1011,Revistas!$B$2:$H$63996,6,FALSE)</f>
        <v>SI</v>
      </c>
      <c r="J1011" s="18" t="s">
        <v>1720</v>
      </c>
      <c r="K1011" s="18"/>
      <c r="L1011" s="18">
        <v>0</v>
      </c>
      <c r="M1011" s="18" t="s">
        <v>1675</v>
      </c>
      <c r="N1011" s="18" t="s">
        <v>129</v>
      </c>
      <c r="O1011" s="18">
        <v>2017</v>
      </c>
      <c r="P1011" s="18">
        <v>69</v>
      </c>
      <c r="Q1011" s="18"/>
      <c r="R1011" s="18"/>
      <c r="S1011" s="18"/>
    </row>
    <row r="1012" spans="1:40" x14ac:dyDescent="0.25">
      <c r="A1012" s="17" t="s">
        <v>1810</v>
      </c>
      <c r="B1012" s="17" t="s">
        <v>1811</v>
      </c>
      <c r="C1012" s="17" t="s">
        <v>1660</v>
      </c>
      <c r="D1012" s="18" t="s">
        <v>26</v>
      </c>
      <c r="E1012" s="18">
        <f>VLOOKUP(M1012,Revistas!$B$2:$H$63996,2,FALSE)</f>
        <v>12.811</v>
      </c>
      <c r="F1012" s="18" t="str">
        <f>VLOOKUP(M1012,Revistas!$B$2:$H$63996,3,FALSE)</f>
        <v>Q1</v>
      </c>
      <c r="G1012" s="18" t="str">
        <f>VLOOKUP(M1012,Revistas!$B$2:$H$63996,4,FALSE)</f>
        <v>RHEUMATOLOGY - SCIE</v>
      </c>
      <c r="H1012" s="18" t="str">
        <f>VLOOKUP(M1012,Revistas!$B$2:$H$63996,5,FALSE)</f>
        <v>1 DE 30</v>
      </c>
      <c r="I1012" s="18" t="str">
        <f>VLOOKUP(M1012,Revistas!$B$2:$H$63996,6,FALSE)</f>
        <v>SI</v>
      </c>
      <c r="J1012" s="18" t="s">
        <v>1812</v>
      </c>
      <c r="K1012" s="18"/>
      <c r="L1012" s="18">
        <v>0</v>
      </c>
      <c r="M1012" s="18" t="s">
        <v>1663</v>
      </c>
      <c r="N1012" s="18" t="s">
        <v>226</v>
      </c>
      <c r="O1012" s="18">
        <v>2017</v>
      </c>
      <c r="P1012" s="18">
        <v>76</v>
      </c>
      <c r="Q1012" s="18"/>
      <c r="R1012" s="18">
        <v>1116</v>
      </c>
      <c r="S1012" s="18">
        <v>1117</v>
      </c>
    </row>
    <row r="1013" spans="1:40" x14ac:dyDescent="0.25">
      <c r="A1013" s="17" t="s">
        <v>1623</v>
      </c>
      <c r="B1013" s="17" t="s">
        <v>1624</v>
      </c>
      <c r="C1013" s="17" t="s">
        <v>1625</v>
      </c>
      <c r="D1013" s="18" t="s">
        <v>10</v>
      </c>
      <c r="E1013" s="18">
        <f>VLOOKUP(M1013,Revistas!$B$2:$H$63996,2,FALSE)</f>
        <v>2.5489999999999999</v>
      </c>
      <c r="F1013" s="18" t="str">
        <f>VLOOKUP(M1013,Revistas!$B$2:$H$63996,3,FALSE)</f>
        <v>Q2</v>
      </c>
      <c r="G1013" s="18" t="str">
        <f>VLOOKUP(M1013,Revistas!$B$2:$H$63996,4,FALSE)</f>
        <v>PUBLIC, ENVIRONMENTAL &amp; OCCUPATIONAL HEALTH - SCIE;</v>
      </c>
      <c r="H1013" s="18" t="str">
        <f>VLOOKUP(M1013,Revistas!$B$2:$H$63996,5,FALSE)</f>
        <v>48/176</v>
      </c>
      <c r="I1013" s="18" t="str">
        <f>VLOOKUP(M1013,Revistas!$B$2:$H$63996,6,FALSE)</f>
        <v>NO</v>
      </c>
      <c r="J1013" s="18" t="s">
        <v>1626</v>
      </c>
      <c r="K1013" s="18" t="s">
        <v>1627</v>
      </c>
      <c r="L1013" s="18">
        <v>0</v>
      </c>
      <c r="M1013" s="18" t="s">
        <v>7206</v>
      </c>
      <c r="N1013" s="18"/>
      <c r="O1013" s="18">
        <v>2017</v>
      </c>
      <c r="P1013" s="18">
        <v>96</v>
      </c>
      <c r="Q1013" s="18">
        <v>3</v>
      </c>
      <c r="R1013" s="18">
        <v>701</v>
      </c>
      <c r="S1013" s="18">
        <v>707</v>
      </c>
      <c r="T1013" s="23">
        <v>28167601</v>
      </c>
    </row>
    <row r="1014" spans="1:40" x14ac:dyDescent="0.25">
      <c r="A1014" s="17" t="s">
        <v>1917</v>
      </c>
      <c r="B1014" s="17" t="s">
        <v>1916</v>
      </c>
      <c r="C1014" s="17" t="s">
        <v>1908</v>
      </c>
      <c r="D1014" s="18" t="s">
        <v>10</v>
      </c>
      <c r="E1014" s="18" t="str">
        <f>VLOOKUP(M1014,Revistas!$B$2:$H$63996,2,FALSE)</f>
        <v>NO TIENE</v>
      </c>
      <c r="F1014" s="18" t="str">
        <f>VLOOKUP(M1014,Revistas!$B$2:$H$63996,3,FALSE)</f>
        <v>NO TIENE</v>
      </c>
      <c r="G1014" s="18" t="str">
        <f>VLOOKUP(M1014,Revistas!$B$2:$H$63996,4,FALSE)</f>
        <v>NO TIENE</v>
      </c>
      <c r="H1014" s="18" t="str">
        <f>VLOOKUP(M1014,Revistas!$B$2:$H$63996,5,FALSE)</f>
        <v>NO TIENE</v>
      </c>
      <c r="I1014" s="18" t="str">
        <f>VLOOKUP(M1014,Revistas!$B$2:$H$63996,6,FALSE)</f>
        <v>NO</v>
      </c>
      <c r="J1014" s="18" t="s">
        <v>1919</v>
      </c>
      <c r="K1014" s="18"/>
      <c r="L1014" s="18" t="s">
        <v>586</v>
      </c>
      <c r="M1014" s="18" t="s">
        <v>1775</v>
      </c>
      <c r="N1014" s="18" t="s">
        <v>1918</v>
      </c>
      <c r="O1014" s="18">
        <v>2017</v>
      </c>
      <c r="P1014" s="18"/>
      <c r="Q1014" s="18"/>
      <c r="R1014" s="18"/>
      <c r="S1014" s="18"/>
      <c r="T1014" s="23">
        <v>29111261</v>
      </c>
      <c r="AN1014" s="25"/>
    </row>
    <row r="1015" spans="1:40" x14ac:dyDescent="0.25">
      <c r="A1015" s="17" t="s">
        <v>2925</v>
      </c>
      <c r="B1015" s="17" t="s">
        <v>2924</v>
      </c>
      <c r="C1015" s="17" t="s">
        <v>2926</v>
      </c>
      <c r="D1015" s="18" t="s">
        <v>10</v>
      </c>
      <c r="E1015" s="18">
        <f>VLOOKUP(M1015,Revistas!$B$2:$H$63996,2,FALSE)</f>
        <v>2.1819999999999999</v>
      </c>
      <c r="F1015" s="18" t="str">
        <f>VLOOKUP(M1015,Revistas!$B$2:$H$63996,3,FALSE)</f>
        <v>Q1</v>
      </c>
      <c r="G1015" s="18" t="str">
        <f>VLOOKUP(M1015,Revistas!$B$2:$H$63996,4,FALSE)</f>
        <v>ANATOMY &amp; MORPHOLOGY - SCIE</v>
      </c>
      <c r="H1015" s="18" t="str">
        <f>VLOOKUP(M1015,Revistas!$B$2:$H$63996,5,FALSE)</f>
        <v>3 DE 21</v>
      </c>
      <c r="I1015" s="18" t="str">
        <f>VLOOKUP(M1015,Revistas!$B$2:$H$63996,6,FALSE)</f>
        <v>NO</v>
      </c>
      <c r="J1015" s="18" t="s">
        <v>2928</v>
      </c>
      <c r="K1015" s="18"/>
      <c r="L1015" s="18"/>
      <c r="M1015" s="18" t="s">
        <v>2929</v>
      </c>
      <c r="N1015" s="18" t="s">
        <v>2927</v>
      </c>
      <c r="O1015" s="18">
        <v>2017</v>
      </c>
      <c r="P1015" s="18"/>
      <c r="Q1015" s="18"/>
      <c r="R1015" s="18"/>
      <c r="S1015" s="18"/>
      <c r="T1015" s="23">
        <v>29148039</v>
      </c>
    </row>
    <row r="1016" spans="1:40" x14ac:dyDescent="0.25">
      <c r="A1016" s="17" t="s">
        <v>2131</v>
      </c>
      <c r="B1016" s="17" t="s">
        <v>2132</v>
      </c>
      <c r="C1016" s="17" t="s">
        <v>2133</v>
      </c>
      <c r="D1016" s="18" t="s">
        <v>10</v>
      </c>
      <c r="E1016" s="18">
        <f>VLOOKUP(M1016,Revistas!$B$2:$H$63996,2,FALSE)</f>
        <v>8.3949999999999996</v>
      </c>
      <c r="F1016" s="18" t="str">
        <f>VLOOKUP(M1016,Revistas!$B$2:$H$63996,3,FALSE)</f>
        <v>Q1</v>
      </c>
      <c r="G1016" s="18" t="str">
        <f>VLOOKUP(M1016,Revistas!$B$2:$H$63996,4,FALSE)</f>
        <v>UROLOGY &amp; NEPHROLOGY - SCIE</v>
      </c>
      <c r="H1016" s="18" t="str">
        <f>VLOOKUP(M1016,Revistas!$B$2:$H$63996,5,FALSE)</f>
        <v>4 DE 76</v>
      </c>
      <c r="I1016" s="18" t="str">
        <f>VLOOKUP(M1016,Revistas!$B$2:$H$63996,6,FALSE)</f>
        <v>SI</v>
      </c>
      <c r="J1016" s="18" t="s">
        <v>2134</v>
      </c>
      <c r="K1016" s="18" t="s">
        <v>2135</v>
      </c>
      <c r="L1016" s="18">
        <v>2</v>
      </c>
      <c r="M1016" s="18" t="s">
        <v>2136</v>
      </c>
      <c r="N1016" s="18" t="s">
        <v>129</v>
      </c>
      <c r="O1016" s="18">
        <v>2017</v>
      </c>
      <c r="P1016" s="18">
        <v>92</v>
      </c>
      <c r="Q1016" s="18">
        <v>4</v>
      </c>
      <c r="R1016" s="18">
        <v>953</v>
      </c>
      <c r="S1016" s="18">
        <v>963</v>
      </c>
      <c r="T1016" s="23">
        <v>28637589</v>
      </c>
    </row>
    <row r="1017" spans="1:40" x14ac:dyDescent="0.25">
      <c r="A1017" s="17" t="s">
        <v>2148</v>
      </c>
      <c r="B1017" s="17" t="s">
        <v>2149</v>
      </c>
      <c r="C1017" s="17" t="s">
        <v>2139</v>
      </c>
      <c r="D1017" s="18" t="s">
        <v>26</v>
      </c>
      <c r="E1017" s="18">
        <f>VLOOKUP(M1017,Revistas!$B$2:$H$63996,2,FALSE)</f>
        <v>3.3260000000000001</v>
      </c>
      <c r="F1017" s="18" t="str">
        <f>VLOOKUP(M1017,Revistas!$B$2:$H$63996,3,FALSE)</f>
        <v>Q2</v>
      </c>
      <c r="G1017" s="18" t="str">
        <f>VLOOKUP(M1017,Revistas!$B$2:$H$63996,4,FALSE)</f>
        <v>IMMUNOLOGY - SCIE</v>
      </c>
      <c r="H1017" s="18" t="str">
        <f>VLOOKUP(M1017,Revistas!$B$2:$H$63996,5,FALSE)</f>
        <v>65/150</v>
      </c>
      <c r="I1017" s="18" t="str">
        <f>VLOOKUP(M1017,Revistas!$B$2:$H$63996,6,FALSE)</f>
        <v>NO</v>
      </c>
      <c r="J1017" s="18" t="s">
        <v>2150</v>
      </c>
      <c r="K1017" s="18"/>
      <c r="L1017" s="18">
        <v>0</v>
      </c>
      <c r="M1017" s="18" t="s">
        <v>2141</v>
      </c>
      <c r="N1017" s="18" t="s">
        <v>154</v>
      </c>
      <c r="O1017" s="18">
        <v>2017</v>
      </c>
      <c r="P1017" s="18">
        <v>89</v>
      </c>
      <c r="Q1017" s="18"/>
      <c r="R1017" s="18">
        <v>181</v>
      </c>
      <c r="S1017" s="18">
        <v>181</v>
      </c>
    </row>
    <row r="1018" spans="1:40" x14ac:dyDescent="0.25">
      <c r="A1018" s="17" t="s">
        <v>1296</v>
      </c>
      <c r="B1018" s="17" t="s">
        <v>1297</v>
      </c>
      <c r="C1018" s="17" t="s">
        <v>1298</v>
      </c>
      <c r="D1018" s="18" t="s">
        <v>10</v>
      </c>
      <c r="E1018" s="18">
        <f>VLOOKUP(M1018,Revistas!$B$2:$H$63996,2,FALSE)</f>
        <v>2.9359999999999999</v>
      </c>
      <c r="F1018" s="18" t="str">
        <f>VLOOKUP(M1018,Revistas!$B$2:$H$63996,3,FALSE)</f>
        <v>Q2</v>
      </c>
      <c r="G1018" s="18" t="str">
        <f>VLOOKUP(M1018,Revistas!$B$2:$H$63996,4,FALSE)</f>
        <v>MEDICINE, RESEARCH &amp; EXPERIMENTAL - SCIE;</v>
      </c>
      <c r="H1018" s="18" t="str">
        <f>VLOOKUP(M1018,Revistas!$B$2:$H$63996,5,FALSE)</f>
        <v>45/128</v>
      </c>
      <c r="I1018" s="18" t="str">
        <f>VLOOKUP(M1018,Revistas!$B$2:$H$63996,6,FALSE)</f>
        <v>NO</v>
      </c>
      <c r="J1018" s="18" t="s">
        <v>1299</v>
      </c>
      <c r="K1018" s="18" t="s">
        <v>1300</v>
      </c>
      <c r="L1018" s="18">
        <v>0</v>
      </c>
      <c r="M1018" s="18" t="s">
        <v>1301</v>
      </c>
      <c r="N1018" s="28">
        <v>37073</v>
      </c>
      <c r="O1018" s="18">
        <v>2017</v>
      </c>
      <c r="P1018" s="18">
        <v>180</v>
      </c>
      <c r="Q1018" s="18"/>
      <c r="R1018" s="18">
        <v>93</v>
      </c>
      <c r="S1018" s="18">
        <v>101</v>
      </c>
      <c r="T1018" s="23">
        <v>28499935</v>
      </c>
    </row>
    <row r="1019" spans="1:40" x14ac:dyDescent="0.25">
      <c r="A1019" s="17" t="s">
        <v>5104</v>
      </c>
      <c r="B1019" s="17" t="s">
        <v>5105</v>
      </c>
      <c r="C1019" s="17" t="s">
        <v>3194</v>
      </c>
      <c r="D1019" s="18" t="s">
        <v>210</v>
      </c>
      <c r="E1019" s="18">
        <f>VLOOKUP(M1019,Revistas!$B$2:$H$63996,2,FALSE)</f>
        <v>1.3129999999999999</v>
      </c>
      <c r="F1019" s="18" t="str">
        <f>VLOOKUP(M1019,Revistas!$B$2:$H$63996,3,FALSE)</f>
        <v>Q3</v>
      </c>
      <c r="G1019" s="18" t="str">
        <f>VLOOKUP(M1019,Revistas!$B$2:$H$63996,4,FALSE)</f>
        <v>SURGERY</v>
      </c>
      <c r="H1019" s="18" t="str">
        <f>VLOOKUP(M1019,Revistas!$B$2:$H$63996,5,FALSE)</f>
        <v>127/196</v>
      </c>
      <c r="I1019" s="18" t="str">
        <f>VLOOKUP(M1019,Revistas!$B$2:$H$63996,6,FALSE)</f>
        <v>NO</v>
      </c>
      <c r="J1019" s="18" t="s">
        <v>5106</v>
      </c>
      <c r="K1019" s="18" t="s">
        <v>5107</v>
      </c>
      <c r="L1019" s="18">
        <v>1</v>
      </c>
      <c r="M1019" s="18" t="s">
        <v>3197</v>
      </c>
      <c r="N1019" s="18" t="s">
        <v>226</v>
      </c>
      <c r="O1019" s="18">
        <v>2017</v>
      </c>
      <c r="P1019" s="18">
        <v>27</v>
      </c>
      <c r="Q1019" s="18">
        <v>3</v>
      </c>
      <c r="R1019" s="18">
        <v>234</v>
      </c>
      <c r="S1019" s="18">
        <v>239</v>
      </c>
      <c r="T1019" s="23">
        <v>28454183</v>
      </c>
    </row>
    <row r="1020" spans="1:40" x14ac:dyDescent="0.25">
      <c r="A1020" s="17" t="s">
        <v>2691</v>
      </c>
      <c r="B1020" s="17" t="s">
        <v>2692</v>
      </c>
      <c r="C1020" s="17" t="s">
        <v>2693</v>
      </c>
      <c r="D1020" s="18" t="s">
        <v>210</v>
      </c>
      <c r="E1020" s="18">
        <f>VLOOKUP(M1020,Revistas!$B$2:$H$63996,2,FALSE)</f>
        <v>8.9610000000000003</v>
      </c>
      <c r="F1020" s="18" t="str">
        <f>VLOOKUP(M1020,Revistas!$B$2:$H$63996,3,FALSE)</f>
        <v>Q1</v>
      </c>
      <c r="G1020" s="18" t="str">
        <f>VLOOKUP(M1020,Revistas!$B$2:$H$63996,4,FALSE)</f>
        <v>IMMUNOLOGY - SCIE</v>
      </c>
      <c r="H1020" s="18" t="str">
        <f>VLOOKUP(M1020,Revistas!$B$2:$H$63996,5,FALSE)</f>
        <v>11/150</v>
      </c>
      <c r="I1020" s="18" t="str">
        <f>VLOOKUP(M1020,Revistas!$B$2:$H$63996,6,FALSE)</f>
        <v>SI</v>
      </c>
      <c r="J1020" s="18" t="s">
        <v>2694</v>
      </c>
      <c r="K1020" s="18" t="s">
        <v>2695</v>
      </c>
      <c r="L1020" s="18">
        <v>1</v>
      </c>
      <c r="M1020" s="18" t="s">
        <v>2696</v>
      </c>
      <c r="N1020" s="18" t="s">
        <v>199</v>
      </c>
      <c r="O1020" s="18">
        <v>2017</v>
      </c>
      <c r="P1020" s="18">
        <v>16</v>
      </c>
      <c r="Q1020" s="18">
        <v>8</v>
      </c>
      <c r="R1020" s="18">
        <v>796</v>
      </c>
      <c r="S1020" s="18">
        <v>802</v>
      </c>
    </row>
    <row r="1021" spans="1:40" x14ac:dyDescent="0.25">
      <c r="A1021" s="17" t="s">
        <v>1571</v>
      </c>
      <c r="B1021" s="17" t="s">
        <v>1572</v>
      </c>
      <c r="C1021" s="17" t="s">
        <v>1410</v>
      </c>
      <c r="D1021" s="18" t="s">
        <v>26</v>
      </c>
      <c r="E1021" s="18">
        <f>VLOOKUP(M1021,Revistas!$B$2:$H$63996,2,FALSE)</f>
        <v>13.246</v>
      </c>
      <c r="F1021" s="18" t="str">
        <f>VLOOKUP(M1021,Revistas!$B$2:$H$63996,3,FALSE)</f>
        <v>Q1</v>
      </c>
      <c r="G1021" s="18" t="str">
        <f>VLOOKUP(M1021,Revistas!$B$2:$H$63996,4,FALSE)</f>
        <v>GASTROENTEROLOGY &amp;HEPATOLOGY</v>
      </c>
      <c r="H1021" s="18" t="str">
        <f>VLOOKUP(M1021,Revistas!$B$2:$H$63996,5,FALSE)</f>
        <v>4DE 79</v>
      </c>
      <c r="I1021" s="18" t="str">
        <f>VLOOKUP(M1021,Revistas!$B$2:$H$63996,6,FALSE)</f>
        <v>SI</v>
      </c>
      <c r="J1021" s="18" t="s">
        <v>1573</v>
      </c>
      <c r="K1021" s="18"/>
      <c r="L1021" s="18">
        <v>0</v>
      </c>
      <c r="M1021" s="18" t="s">
        <v>1412</v>
      </c>
      <c r="N1021" s="18" t="s">
        <v>129</v>
      </c>
      <c r="O1021" s="18">
        <v>2017</v>
      </c>
      <c r="P1021" s="18">
        <v>66</v>
      </c>
      <c r="Q1021" s="18"/>
      <c r="R1021" s="18" t="s">
        <v>1574</v>
      </c>
      <c r="S1021" s="18" t="s">
        <v>1574</v>
      </c>
    </row>
    <row r="1022" spans="1:40" x14ac:dyDescent="0.25">
      <c r="A1022" s="17" t="s">
        <v>5108</v>
      </c>
      <c r="B1022" s="17" t="s">
        <v>5109</v>
      </c>
      <c r="C1022" s="17" t="s">
        <v>3194</v>
      </c>
      <c r="D1022" s="18" t="s">
        <v>10</v>
      </c>
      <c r="E1022" s="18">
        <f>VLOOKUP(M1022,Revistas!$B$2:$H$63996,2,FALSE)</f>
        <v>1.3129999999999999</v>
      </c>
      <c r="F1022" s="18" t="str">
        <f>VLOOKUP(M1022,Revistas!$B$2:$H$63996,3,FALSE)</f>
        <v>Q3</v>
      </c>
      <c r="G1022" s="18" t="str">
        <f>VLOOKUP(M1022,Revistas!$B$2:$H$63996,4,FALSE)</f>
        <v>SURGERY</v>
      </c>
      <c r="H1022" s="18" t="str">
        <f>VLOOKUP(M1022,Revistas!$B$2:$H$63996,5,FALSE)</f>
        <v>127/196</v>
      </c>
      <c r="I1022" s="18" t="str">
        <f>VLOOKUP(M1022,Revistas!$B$2:$H$63996,6,FALSE)</f>
        <v>NO</v>
      </c>
      <c r="J1022" s="18" t="s">
        <v>5110</v>
      </c>
      <c r="K1022" s="18" t="s">
        <v>5111</v>
      </c>
      <c r="L1022" s="18">
        <v>0</v>
      </c>
      <c r="M1022" s="18" t="s">
        <v>3197</v>
      </c>
      <c r="N1022" s="18" t="s">
        <v>62</v>
      </c>
      <c r="O1022" s="18">
        <v>2017</v>
      </c>
      <c r="P1022" s="18">
        <v>27</v>
      </c>
      <c r="Q1022" s="18">
        <v>1</v>
      </c>
      <c r="R1022" s="18">
        <v>16</v>
      </c>
      <c r="S1022" s="18">
        <v>19</v>
      </c>
      <c r="T1022" s="23">
        <v>27723922</v>
      </c>
    </row>
    <row r="1023" spans="1:40" x14ac:dyDescent="0.25">
      <c r="A1023" s="17" t="s">
        <v>3124</v>
      </c>
      <c r="B1023" s="17" t="s">
        <v>3125</v>
      </c>
      <c r="C1023" s="17" t="s">
        <v>3126</v>
      </c>
      <c r="D1023" s="18" t="s">
        <v>10</v>
      </c>
      <c r="E1023" s="18" t="str">
        <f>VLOOKUP(M1023,Revistas!$B$2:$H$63996,2,FALSE)</f>
        <v>NO TIENE</v>
      </c>
      <c r="F1023" s="18" t="str">
        <f>VLOOKUP(M1023,Revistas!$B$2:$H$63996,3,FALSE)</f>
        <v>NO TIENE</v>
      </c>
      <c r="G1023" s="18" t="str">
        <f>VLOOKUP(M1023,Revistas!$B$2:$H$63996,4,FALSE)</f>
        <v>NO TIENE</v>
      </c>
      <c r="H1023" s="18" t="str">
        <f>VLOOKUP(M1023,Revistas!$B$2:$H$63996,5,FALSE)</f>
        <v>NO TIENE</v>
      </c>
      <c r="I1023" s="18" t="str">
        <f>VLOOKUP(M1023,Revistas!$B$2:$H$63996,6,FALSE)</f>
        <v>NO</v>
      </c>
      <c r="J1023" s="18" t="s">
        <v>3127</v>
      </c>
      <c r="K1023" s="18" t="s">
        <v>3128</v>
      </c>
      <c r="L1023" s="18">
        <v>0</v>
      </c>
      <c r="M1023" s="18" t="s">
        <v>3129</v>
      </c>
      <c r="N1023" s="18"/>
      <c r="O1023" s="18">
        <v>2017</v>
      </c>
      <c r="P1023" s="18"/>
      <c r="Q1023" s="18"/>
      <c r="R1023" s="18"/>
      <c r="S1023" s="18">
        <v>1287289</v>
      </c>
      <c r="T1023" s="23">
        <v>28523190</v>
      </c>
    </row>
    <row r="1024" spans="1:40" x14ac:dyDescent="0.25">
      <c r="A1024" s="17" t="s">
        <v>1097</v>
      </c>
      <c r="B1024" s="17" t="s">
        <v>1098</v>
      </c>
      <c r="C1024" s="17" t="s">
        <v>1099</v>
      </c>
      <c r="D1024" s="18" t="s">
        <v>10</v>
      </c>
      <c r="E1024" s="18">
        <f>VLOOKUP(M1024,Revistas!$B$2:$H$63996,2,FALSE)</f>
        <v>19.742000000000001</v>
      </c>
      <c r="F1024" s="18" t="str">
        <f>VLOOKUP(M1024,Revistas!$B$2:$H$63996,3,FALSE)</f>
        <v>q1</v>
      </c>
      <c r="G1024" s="18" t="str">
        <f>VLOOKUP(M1024,Revistas!$B$2:$H$63996,4,FALSE)</f>
        <v>ENDOCRINOLOGY &amp; METABOLISM - SCIE</v>
      </c>
      <c r="H1024" s="18" t="str">
        <f>VLOOKUP(M1024,Revistas!$B$2:$H$63996,5,FALSE)</f>
        <v>1/138</v>
      </c>
      <c r="I1024" s="18" t="str">
        <f>VLOOKUP(M1024,Revistas!$B$2:$H$63996,6,FALSE)</f>
        <v>SI</v>
      </c>
      <c r="J1024" s="18" t="s">
        <v>1100</v>
      </c>
      <c r="K1024" s="18" t="s">
        <v>1101</v>
      </c>
      <c r="L1024" s="18">
        <v>2</v>
      </c>
      <c r="M1024" s="18" t="s">
        <v>1102</v>
      </c>
      <c r="N1024" s="18" t="s">
        <v>300</v>
      </c>
      <c r="O1024" s="18">
        <v>2017</v>
      </c>
      <c r="P1024" s="18">
        <v>5</v>
      </c>
      <c r="Q1024" s="18">
        <v>3</v>
      </c>
      <c r="R1024" s="18">
        <v>196</v>
      </c>
      <c r="S1024" s="18">
        <v>213</v>
      </c>
      <c r="T1024" s="23">
        <v>28126460</v>
      </c>
    </row>
    <row r="1025" spans="1:48" x14ac:dyDescent="0.25">
      <c r="A1025" s="17" t="s">
        <v>2212</v>
      </c>
      <c r="B1025" s="17" t="s">
        <v>2213</v>
      </c>
      <c r="C1025" s="17" t="s">
        <v>2207</v>
      </c>
      <c r="D1025" s="18" t="s">
        <v>26</v>
      </c>
      <c r="E1025" s="18">
        <f>VLOOKUP(M1025,Revistas!$B$2:$H$63996,2,FALSE)</f>
        <v>2.5129999999999999</v>
      </c>
      <c r="F1025" s="18" t="str">
        <f>VLOOKUP(M1025,Revistas!$B$2:$H$63996,3,FALSE)</f>
        <v>Q1</v>
      </c>
      <c r="G1025" s="18" t="str">
        <f>VLOOKUP(M1025,Revistas!$B$2:$H$63996,4,FALSE)</f>
        <v>PEDIATRICS - SCIE;</v>
      </c>
      <c r="H1025" s="18" t="str">
        <f>VLOOKUP(M1025,Revistas!$B$2:$H$63996,5,FALSE)</f>
        <v>26/121</v>
      </c>
      <c r="I1025" s="18" t="str">
        <f>VLOOKUP(M1025,Revistas!$B$2:$H$63996,6,FALSE)</f>
        <v>NO</v>
      </c>
      <c r="J1025" s="18" t="s">
        <v>2214</v>
      </c>
      <c r="K1025" s="18"/>
      <c r="L1025" s="18">
        <v>0</v>
      </c>
      <c r="M1025" s="18" t="s">
        <v>2209</v>
      </c>
      <c r="N1025" s="18" t="s">
        <v>94</v>
      </c>
      <c r="O1025" s="18">
        <v>2017</v>
      </c>
      <c r="P1025" s="18">
        <v>64</v>
      </c>
      <c r="Q1025" s="18"/>
      <c r="R1025" s="18" t="s">
        <v>2215</v>
      </c>
      <c r="S1025" s="18" t="s">
        <v>2215</v>
      </c>
    </row>
    <row r="1026" spans="1:48" x14ac:dyDescent="0.25">
      <c r="A1026" s="17" t="s">
        <v>2270</v>
      </c>
      <c r="B1026" s="17" t="s">
        <v>2271</v>
      </c>
      <c r="C1026" s="17" t="s">
        <v>2263</v>
      </c>
      <c r="D1026" s="18" t="s">
        <v>26</v>
      </c>
      <c r="E1026" s="18">
        <f>VLOOKUP(M1026,Revistas!$B$2:$H$63996,2,FALSE)</f>
        <v>6.0289999999999999</v>
      </c>
      <c r="F1026" s="18" t="str">
        <f>VLOOKUP(M1026,Revistas!$B$2:$H$63996,3,FALSE)</f>
        <v>Q1</v>
      </c>
      <c r="G1026" s="18" t="str">
        <f>VLOOKUP(M1026,Revistas!$B$2:$H$63996,4,FALSE)</f>
        <v>ONCOLOGY - SCIE</v>
      </c>
      <c r="H1026" s="18" t="str">
        <f>VLOOKUP(M1026,Revistas!$B$2:$H$63996,5,FALSE)</f>
        <v>35/217</v>
      </c>
      <c r="I1026" s="18" t="str">
        <f>VLOOKUP(M1026,Revistas!$B$2:$H$63996,6,FALSE)</f>
        <v>NO</v>
      </c>
      <c r="J1026" s="18" t="s">
        <v>2272</v>
      </c>
      <c r="K1026" s="18"/>
      <c r="L1026" s="18">
        <v>0</v>
      </c>
      <c r="M1026" s="18" t="s">
        <v>2265</v>
      </c>
      <c r="N1026" s="18" t="s">
        <v>62</v>
      </c>
      <c r="O1026" s="18">
        <v>2017</v>
      </c>
      <c r="P1026" s="18">
        <v>72</v>
      </c>
      <c r="Q1026" s="18"/>
      <c r="R1026" s="18" t="s">
        <v>2273</v>
      </c>
      <c r="S1026" s="18" t="s">
        <v>2273</v>
      </c>
    </row>
    <row r="1027" spans="1:48" x14ac:dyDescent="0.25">
      <c r="A1027" s="17" t="s">
        <v>4045</v>
      </c>
      <c r="B1027" s="17" t="s">
        <v>4044</v>
      </c>
      <c r="C1027" s="17" t="s">
        <v>4032</v>
      </c>
      <c r="D1027" s="18" t="s">
        <v>571</v>
      </c>
      <c r="E1027" s="18">
        <f>VLOOKUP(M1027,Revistas!$B$2:$H$63996,2,FALSE)</f>
        <v>1.181</v>
      </c>
      <c r="F1027" s="18" t="str">
        <f>VLOOKUP(M1027,Revistas!$B$2:$H$63996,3,FALSE)</f>
        <v>Q4</v>
      </c>
      <c r="G1027" s="18" t="str">
        <f>VLOOKUP(M1027,Revistas!$B$2:$H$63996,4,FALSE)</f>
        <v>UROLOGY &amp; NEPHROLOGY - SCIE</v>
      </c>
      <c r="H1027" s="18" t="str">
        <f>VLOOKUP(M1027,Revistas!$B$2:$H$63996,5,FALSE)</f>
        <v>60/76</v>
      </c>
      <c r="I1027" s="18" t="str">
        <f>VLOOKUP(M1027,Revistas!$B$2:$H$63996,6,FALSE)</f>
        <v>NO</v>
      </c>
      <c r="J1027" s="18" t="s">
        <v>4047</v>
      </c>
      <c r="K1027" s="18"/>
      <c r="L1027" s="18" t="s">
        <v>586</v>
      </c>
      <c r="M1027" s="18" t="s">
        <v>3949</v>
      </c>
      <c r="N1027" s="18" t="s">
        <v>4046</v>
      </c>
      <c r="O1027" s="18">
        <v>2017</v>
      </c>
      <c r="P1027" s="18"/>
      <c r="Q1027" s="18"/>
      <c r="R1027" s="18"/>
      <c r="S1027" s="18"/>
      <c r="T1027" s="23">
        <v>29129339</v>
      </c>
      <c r="AV1027" s="25"/>
    </row>
    <row r="1028" spans="1:48" x14ac:dyDescent="0.25">
      <c r="A1028" s="17" t="s">
        <v>1721</v>
      </c>
      <c r="B1028" s="17" t="s">
        <v>1722</v>
      </c>
      <c r="C1028" s="17" t="s">
        <v>1673</v>
      </c>
      <c r="D1028" s="18" t="s">
        <v>26</v>
      </c>
      <c r="E1028" s="18">
        <f>VLOOKUP(M1028,Revistas!$B$2:$H$63996,2,FALSE)</f>
        <v>6.9180000000000001</v>
      </c>
      <c r="F1028" s="18" t="str">
        <f>VLOOKUP(M1028,Revistas!$B$2:$H$63996,3,FALSE)</f>
        <v>Q1</v>
      </c>
      <c r="G1028" s="18" t="str">
        <f>VLOOKUP(M1028,Revistas!$B$2:$H$63996,4,FALSE)</f>
        <v>RHEUMATOLOGY - SCIE</v>
      </c>
      <c r="H1028" s="18" t="str">
        <f>VLOOKUP(M1028,Revistas!$B$2:$H$63996,5,FALSE)</f>
        <v>30 de 3</v>
      </c>
      <c r="I1028" s="18" t="str">
        <f>VLOOKUP(M1028,Revistas!$B$2:$H$63996,6,FALSE)</f>
        <v>SI</v>
      </c>
      <c r="J1028" s="18" t="s">
        <v>1723</v>
      </c>
      <c r="K1028" s="18"/>
      <c r="L1028" s="18">
        <v>0</v>
      </c>
      <c r="M1028" s="18" t="s">
        <v>1675</v>
      </c>
      <c r="N1028" s="18" t="s">
        <v>129</v>
      </c>
      <c r="O1028" s="18">
        <v>2017</v>
      </c>
      <c r="P1028" s="18">
        <v>69</v>
      </c>
      <c r="Q1028" s="18"/>
      <c r="R1028" s="18"/>
      <c r="S1028" s="18"/>
    </row>
    <row r="1029" spans="1:48" x14ac:dyDescent="0.25">
      <c r="A1029" s="17" t="s">
        <v>2457</v>
      </c>
      <c r="B1029" s="17" t="s">
        <v>2458</v>
      </c>
      <c r="C1029" s="17" t="s">
        <v>195</v>
      </c>
      <c r="D1029" s="18" t="s">
        <v>571</v>
      </c>
      <c r="E1029" s="18">
        <f>VLOOKUP(M1029,Revistas!$B$2:$H$63996,2,FALSE)</f>
        <v>1.1399999999999999</v>
      </c>
      <c r="F1029" s="18" t="str">
        <f>VLOOKUP(M1029,Revistas!$B$2:$H$63996,3,FALSE)</f>
        <v>Q3</v>
      </c>
      <c r="G1029" s="18" t="str">
        <f>VLOOKUP(M1029,Revistas!$B$2:$H$63996,4,FALSE)</f>
        <v>PEDIATRICS - SCIE</v>
      </c>
      <c r="H1029" s="18" t="str">
        <f>VLOOKUP(M1029,Revistas!$B$2:$H$63996,5,FALSE)</f>
        <v>88/121/</v>
      </c>
      <c r="I1029" s="18" t="str">
        <f>VLOOKUP(M1029,Revistas!$B$2:$H$63996,6,FALSE)</f>
        <v>NO</v>
      </c>
      <c r="J1029" s="18" t="s">
        <v>2459</v>
      </c>
      <c r="K1029" s="18" t="s">
        <v>2460</v>
      </c>
      <c r="L1029" s="18">
        <v>0</v>
      </c>
      <c r="M1029" s="18" t="s">
        <v>198</v>
      </c>
      <c r="N1029" s="18" t="s">
        <v>250</v>
      </c>
      <c r="O1029" s="18">
        <v>2017</v>
      </c>
      <c r="P1029" s="18">
        <v>86</v>
      </c>
      <c r="Q1029" s="18">
        <v>5</v>
      </c>
      <c r="R1029" s="18">
        <v>290</v>
      </c>
      <c r="S1029" s="18">
        <v>291</v>
      </c>
      <c r="T1029" s="23">
        <v>27155787</v>
      </c>
    </row>
    <row r="1030" spans="1:48" x14ac:dyDescent="0.25">
      <c r="A1030" s="17" t="s">
        <v>2097</v>
      </c>
      <c r="B1030" s="17" t="s">
        <v>2098</v>
      </c>
      <c r="C1030" s="17" t="s">
        <v>629</v>
      </c>
      <c r="D1030" s="18" t="s">
        <v>10</v>
      </c>
      <c r="E1030" s="18">
        <f>VLOOKUP(M1030,Revistas!$B$2:$H$63996,2,FALSE)</f>
        <v>19.896000000000001</v>
      </c>
      <c r="F1030" s="18" t="str">
        <f>VLOOKUP(M1030,Revistas!$B$2:$H$63996,3,FALSE)</f>
        <v>Q1</v>
      </c>
      <c r="G1030" s="18" t="str">
        <f>VLOOKUP(M1030,Revistas!$B$2:$H$63996,4,FALSE)</f>
        <v>CARDIAC &amp; CARDIOVASCULAR SYSTEM</v>
      </c>
      <c r="H1030" s="18" t="str">
        <f>VLOOKUP(M1030,Revistas!$B$2:$H$63996,5,FALSE)</f>
        <v>1/126</v>
      </c>
      <c r="I1030" s="18" t="str">
        <f>VLOOKUP(M1030,Revistas!$B$2:$H$63996,6,FALSE)</f>
        <v>SI</v>
      </c>
      <c r="J1030" s="18" t="s">
        <v>2099</v>
      </c>
      <c r="K1030" s="18" t="s">
        <v>2100</v>
      </c>
      <c r="L1030" s="18">
        <v>1</v>
      </c>
      <c r="M1030" s="18" t="s">
        <v>631</v>
      </c>
      <c r="N1030" s="18" t="s">
        <v>2096</v>
      </c>
      <c r="O1030" s="18">
        <v>2017</v>
      </c>
      <c r="P1030" s="18">
        <v>69</v>
      </c>
      <c r="Q1030" s="18">
        <v>4</v>
      </c>
      <c r="R1030" s="18">
        <v>423</v>
      </c>
      <c r="S1030" s="18">
        <v>433</v>
      </c>
      <c r="T1030" s="23">
        <v>28126160</v>
      </c>
    </row>
    <row r="1031" spans="1:48" x14ac:dyDescent="0.25">
      <c r="A1031" s="17" t="s">
        <v>2078</v>
      </c>
      <c r="B1031" s="17" t="s">
        <v>2079</v>
      </c>
      <c r="C1031" s="17" t="s">
        <v>2080</v>
      </c>
      <c r="D1031" s="18" t="s">
        <v>10</v>
      </c>
      <c r="E1031" s="18">
        <f>VLOOKUP(M1031,Revistas!$B$2:$H$63996,2,FALSE)</f>
        <v>3.7970000000000002</v>
      </c>
      <c r="F1031" s="18" t="str">
        <f>VLOOKUP(M1031,Revistas!$B$2:$H$63996,3,FALSE)</f>
        <v>Q2</v>
      </c>
      <c r="G1031" s="18" t="str">
        <f>VLOOKUP(M1031,Revistas!$B$2:$H$63996,4,FALSE)</f>
        <v>BIOCHEMISTRY &amp; MOLECULAR BIOLOGY - SCIE</v>
      </c>
      <c r="H1031" s="18" t="str">
        <f>VLOOKUP(M1031,Revistas!$B$2:$H$63996,5,FALSE)</f>
        <v>90/290</v>
      </c>
      <c r="I1031" s="18" t="str">
        <f>VLOOKUP(M1031,Revistas!$B$2:$H$63996,6,FALSE)</f>
        <v>NO</v>
      </c>
      <c r="J1031" s="18" t="s">
        <v>2081</v>
      </c>
      <c r="K1031" s="18" t="s">
        <v>2082</v>
      </c>
      <c r="L1031" s="18">
        <v>1</v>
      </c>
      <c r="M1031" s="18" t="s">
        <v>2083</v>
      </c>
      <c r="N1031" s="28">
        <v>36923</v>
      </c>
      <c r="O1031" s="18">
        <v>2017</v>
      </c>
      <c r="P1031" s="18">
        <v>474</v>
      </c>
      <c r="Q1031" s="18"/>
      <c r="R1031" s="18">
        <v>399</v>
      </c>
      <c r="S1031" s="18">
        <v>410</v>
      </c>
      <c r="T1031" s="23">
        <v>27803247</v>
      </c>
    </row>
    <row r="1032" spans="1:48" x14ac:dyDescent="0.25">
      <c r="A1032" s="17" t="s">
        <v>1724</v>
      </c>
      <c r="B1032" s="17" t="s">
        <v>1725</v>
      </c>
      <c r="C1032" s="17" t="s">
        <v>1673</v>
      </c>
      <c r="D1032" s="18" t="s">
        <v>26</v>
      </c>
      <c r="E1032" s="18">
        <f>VLOOKUP(M1032,Revistas!$B$2:$H$63996,2,FALSE)</f>
        <v>6.9180000000000001</v>
      </c>
      <c r="F1032" s="18" t="str">
        <f>VLOOKUP(M1032,Revistas!$B$2:$H$63996,3,FALSE)</f>
        <v>Q1</v>
      </c>
      <c r="G1032" s="18" t="str">
        <f>VLOOKUP(M1032,Revistas!$B$2:$H$63996,4,FALSE)</f>
        <v>RHEUMATOLOGY - SCIE</v>
      </c>
      <c r="H1032" s="18" t="str">
        <f>VLOOKUP(M1032,Revistas!$B$2:$H$63996,5,FALSE)</f>
        <v>30 de 3</v>
      </c>
      <c r="I1032" s="18" t="str">
        <f>VLOOKUP(M1032,Revistas!$B$2:$H$63996,6,FALSE)</f>
        <v>SI</v>
      </c>
      <c r="J1032" s="18" t="s">
        <v>1726</v>
      </c>
      <c r="K1032" s="18"/>
      <c r="L1032" s="18">
        <v>0</v>
      </c>
      <c r="M1032" s="18" t="s">
        <v>1675</v>
      </c>
      <c r="N1032" s="18" t="s">
        <v>129</v>
      </c>
      <c r="O1032" s="18">
        <v>2017</v>
      </c>
      <c r="P1032" s="18">
        <v>69</v>
      </c>
      <c r="Q1032" s="18"/>
      <c r="R1032" s="18"/>
      <c r="S1032" s="18"/>
    </row>
    <row r="1033" spans="1:48" x14ac:dyDescent="0.25">
      <c r="A1033" s="17" t="s">
        <v>4445</v>
      </c>
      <c r="B1033" s="17" t="s">
        <v>4446</v>
      </c>
      <c r="C1033" s="17" t="s">
        <v>570</v>
      </c>
      <c r="D1033" s="18" t="s">
        <v>10</v>
      </c>
      <c r="E1033" s="18">
        <f>VLOOKUP(M1033,Revistas!$B$2:$H$63996,2,FALSE)</f>
        <v>5.1680000000000001</v>
      </c>
      <c r="F1033" s="18" t="str">
        <f>VLOOKUP(M1033,Revistas!$B$2:$H$63996,3,FALSE)</f>
        <v>Q1</v>
      </c>
      <c r="G1033" s="18" t="str">
        <f>VLOOKUP(M1033,Revistas!$B$2:$H$63996,4,FALSE)</f>
        <v>ONCOLOGY</v>
      </c>
      <c r="H1033" s="18" t="str">
        <f>VLOOKUP(M1033,Revistas!$B$2:$H$63996,5,FALSE)</f>
        <v>44/217</v>
      </c>
      <c r="I1033" s="18" t="str">
        <f>VLOOKUP(M1033,Revistas!$B$2:$H$63996,6,FALSE)</f>
        <v>NO</v>
      </c>
      <c r="J1033" s="18" t="s">
        <v>4447</v>
      </c>
      <c r="K1033" s="18" t="s">
        <v>4448</v>
      </c>
      <c r="L1033" s="18">
        <v>0</v>
      </c>
      <c r="M1033" s="18" t="s">
        <v>574</v>
      </c>
      <c r="N1033" s="18" t="s">
        <v>3556</v>
      </c>
      <c r="O1033" s="18">
        <v>2017</v>
      </c>
      <c r="P1033" s="18">
        <v>8</v>
      </c>
      <c r="Q1033" s="18">
        <v>16</v>
      </c>
      <c r="R1033" s="18">
        <v>26755</v>
      </c>
      <c r="S1033" s="18">
        <v>26770</v>
      </c>
      <c r="T1033" s="23">
        <v>28460460</v>
      </c>
    </row>
    <row r="1034" spans="1:48" x14ac:dyDescent="0.25">
      <c r="A1034" s="17" t="s">
        <v>1503</v>
      </c>
      <c r="B1034" s="17" t="s">
        <v>1504</v>
      </c>
      <c r="C1034" s="17" t="s">
        <v>1505</v>
      </c>
      <c r="D1034" s="18" t="s">
        <v>274</v>
      </c>
      <c r="E1034" s="18">
        <f>VLOOKUP(M1034,Revistas!$B$2:$H$63996,2,FALSE)</f>
        <v>1.401</v>
      </c>
      <c r="F1034" s="18" t="str">
        <f>VLOOKUP(M1034,Revistas!$B$2:$H$63996,3,FALSE)</f>
        <v>Q4</v>
      </c>
      <c r="G1034" s="18" t="str">
        <f>VLOOKUP(M1034,Revistas!$B$2:$H$63996,4,FALSE)</f>
        <v>GASTROENTEROLOGY &amp;HEPATOLOGY</v>
      </c>
      <c r="H1034" s="18" t="str">
        <f>VLOOKUP(M1034,Revistas!$B$2:$H$63996,5,FALSE)</f>
        <v>69/79</v>
      </c>
      <c r="I1034" s="18" t="str">
        <f>VLOOKUP(M1034,Revistas!$B$2:$H$63996,6,FALSE)</f>
        <v>NO</v>
      </c>
      <c r="J1034" s="18" t="s">
        <v>1506</v>
      </c>
      <c r="K1034" s="18" t="s">
        <v>1507</v>
      </c>
      <c r="L1034" s="18">
        <v>0</v>
      </c>
      <c r="M1034" s="18" t="s">
        <v>1508</v>
      </c>
      <c r="N1034" s="18"/>
      <c r="O1034" s="18">
        <v>2017</v>
      </c>
      <c r="P1034" s="18">
        <v>109</v>
      </c>
      <c r="Q1034" s="18">
        <v>11</v>
      </c>
      <c r="R1034" s="18"/>
      <c r="S1034" s="18"/>
    </row>
    <row r="1035" spans="1:48" x14ac:dyDescent="0.25">
      <c r="A1035" s="17" t="s">
        <v>2659</v>
      </c>
      <c r="B1035" s="17" t="s">
        <v>2660</v>
      </c>
      <c r="C1035" s="17" t="s">
        <v>2207</v>
      </c>
      <c r="D1035" s="18" t="s">
        <v>26</v>
      </c>
      <c r="E1035" s="18">
        <f>VLOOKUP(M1035,Revistas!$B$2:$H$63996,2,FALSE)</f>
        <v>2.5129999999999999</v>
      </c>
      <c r="F1035" s="18" t="str">
        <f>VLOOKUP(M1035,Revistas!$B$2:$H$63996,3,FALSE)</f>
        <v>Q1</v>
      </c>
      <c r="G1035" s="18" t="str">
        <f>VLOOKUP(M1035,Revistas!$B$2:$H$63996,4,FALSE)</f>
        <v>PEDIATRICS - SCIE;</v>
      </c>
      <c r="H1035" s="18" t="str">
        <f>VLOOKUP(M1035,Revistas!$B$2:$H$63996,5,FALSE)</f>
        <v>26/121</v>
      </c>
      <c r="I1035" s="18" t="str">
        <f>VLOOKUP(M1035,Revistas!$B$2:$H$63996,6,FALSE)</f>
        <v>NO</v>
      </c>
      <c r="J1035" s="18" t="s">
        <v>2661</v>
      </c>
      <c r="K1035" s="18"/>
      <c r="L1035" s="18">
        <v>0</v>
      </c>
      <c r="M1035" s="18" t="s">
        <v>2209</v>
      </c>
      <c r="N1035" s="18" t="s">
        <v>226</v>
      </c>
      <c r="O1035" s="18">
        <v>2017</v>
      </c>
      <c r="P1035" s="18">
        <v>64</v>
      </c>
      <c r="Q1035" s="18"/>
      <c r="R1035" s="18" t="s">
        <v>2662</v>
      </c>
      <c r="S1035" s="18" t="s">
        <v>2663</v>
      </c>
    </row>
    <row r="1036" spans="1:48" x14ac:dyDescent="0.25">
      <c r="A1036" s="17" t="s">
        <v>3430</v>
      </c>
      <c r="B1036" s="17" t="s">
        <v>3431</v>
      </c>
      <c r="C1036" s="17" t="s">
        <v>2326</v>
      </c>
      <c r="D1036" s="18" t="s">
        <v>10</v>
      </c>
      <c r="E1036" s="18">
        <f>VLOOKUP(M1036,Revistas!$B$2:$H$63996,2,FALSE)</f>
        <v>7.3609999999999998</v>
      </c>
      <c r="F1036" s="18" t="str">
        <f>VLOOKUP(M1036,Revistas!$B$2:$H$63996,3,FALSE)</f>
        <v>Q1</v>
      </c>
      <c r="G1036" s="18" t="str">
        <f>VLOOKUP(M1036,Revistas!$B$2:$H$63996,4,FALSE)</f>
        <v>ALLERGY - SCIE;</v>
      </c>
      <c r="H1036" s="18" t="str">
        <f>VLOOKUP(M1036,Revistas!$B$2:$H$63996,5,FALSE)</f>
        <v>2 DE 26</v>
      </c>
      <c r="I1036" s="18" t="str">
        <f>VLOOKUP(M1036,Revistas!$B$2:$H$63996,6,FALSE)</f>
        <v>SI</v>
      </c>
      <c r="J1036" s="18" t="s">
        <v>3432</v>
      </c>
      <c r="K1036" s="18" t="s">
        <v>3433</v>
      </c>
      <c r="L1036" s="18">
        <v>2</v>
      </c>
      <c r="M1036" s="18" t="s">
        <v>2328</v>
      </c>
      <c r="N1036" s="18" t="s">
        <v>154</v>
      </c>
      <c r="O1036" s="18">
        <v>2017</v>
      </c>
      <c r="P1036" s="18">
        <v>72</v>
      </c>
      <c r="Q1036" s="18">
        <v>9</v>
      </c>
      <c r="R1036" s="18">
        <v>1306</v>
      </c>
      <c r="S1036" s="18">
        <v>1316</v>
      </c>
      <c r="T1036" s="23">
        <v>28208220</v>
      </c>
    </row>
    <row r="1037" spans="1:48" x14ac:dyDescent="0.25">
      <c r="A1037" s="17" t="s">
        <v>3903</v>
      </c>
      <c r="B1037" s="17" t="s">
        <v>3904</v>
      </c>
      <c r="C1037" s="17" t="s">
        <v>3899</v>
      </c>
      <c r="D1037" s="18" t="s">
        <v>571</v>
      </c>
      <c r="E1037" s="18">
        <f>VLOOKUP(M1037,Revistas!$B$2:$H$63996,2,FALSE)</f>
        <v>0.32300000000000001</v>
      </c>
      <c r="F1037" s="18" t="str">
        <f>VLOOKUP(M1037,Revistas!$B$2:$H$63996,3,FALSE)</f>
        <v>Q4</v>
      </c>
      <c r="G1037" s="18" t="str">
        <f>VLOOKUP(M1037,Revistas!$B$2:$H$63996,4,FALSE)</f>
        <v>UROLOGY &amp; NEPHROLOGY - SCIE</v>
      </c>
      <c r="H1037" s="18" t="str">
        <f>VLOOKUP(M1037,Revistas!$B$2:$H$63996,5,FALSE)</f>
        <v>73/76</v>
      </c>
      <c r="I1037" s="18" t="str">
        <f>VLOOKUP(M1037,Revistas!$B$2:$H$63996,6,FALSE)</f>
        <v>NO</v>
      </c>
      <c r="J1037" s="18" t="s">
        <v>3905</v>
      </c>
      <c r="K1037" s="18" t="s">
        <v>3906</v>
      </c>
      <c r="L1037" s="18">
        <v>0</v>
      </c>
      <c r="M1037" s="18" t="s">
        <v>3902</v>
      </c>
      <c r="N1037" s="18" t="s">
        <v>129</v>
      </c>
      <c r="O1037" s="18">
        <v>2017</v>
      </c>
      <c r="P1037" s="18">
        <v>70</v>
      </c>
      <c r="Q1037" s="18">
        <v>8</v>
      </c>
      <c r="R1037" s="18">
        <v>748</v>
      </c>
      <c r="S1037" s="18">
        <v>749</v>
      </c>
      <c r="T1037" s="23">
        <v>28976352</v>
      </c>
    </row>
    <row r="1038" spans="1:48" x14ac:dyDescent="0.25">
      <c r="A1038" s="17" t="s">
        <v>1838</v>
      </c>
      <c r="B1038" s="17" t="s">
        <v>1839</v>
      </c>
      <c r="C1038" s="17" t="s">
        <v>1660</v>
      </c>
      <c r="D1038" s="18" t="s">
        <v>210</v>
      </c>
      <c r="E1038" s="18">
        <f>VLOOKUP(M1038,Revistas!$B$2:$H$63996,2,FALSE)</f>
        <v>12.811</v>
      </c>
      <c r="F1038" s="18" t="str">
        <f>VLOOKUP(M1038,Revistas!$B$2:$H$63996,3,FALSE)</f>
        <v>Q1</v>
      </c>
      <c r="G1038" s="18" t="str">
        <f>VLOOKUP(M1038,Revistas!$B$2:$H$63996,4,FALSE)</f>
        <v>RHEUMATOLOGY - SCIE</v>
      </c>
      <c r="H1038" s="18" t="str">
        <f>VLOOKUP(M1038,Revistas!$B$2:$H$63996,5,FALSE)</f>
        <v>1 DE 30</v>
      </c>
      <c r="I1038" s="18" t="str">
        <f>VLOOKUP(M1038,Revistas!$B$2:$H$63996,6,FALSE)</f>
        <v>SI</v>
      </c>
      <c r="J1038" s="18" t="s">
        <v>1840</v>
      </c>
      <c r="K1038" s="18" t="s">
        <v>1841</v>
      </c>
      <c r="L1038" s="18">
        <v>27</v>
      </c>
      <c r="M1038" s="18" t="s">
        <v>1663</v>
      </c>
      <c r="N1038" s="18" t="s">
        <v>226</v>
      </c>
      <c r="O1038" s="18">
        <v>2017</v>
      </c>
      <c r="P1038" s="18">
        <v>76</v>
      </c>
      <c r="Q1038" s="18">
        <v>6</v>
      </c>
      <c r="R1038" s="18">
        <v>978</v>
      </c>
      <c r="S1038" s="18">
        <v>991</v>
      </c>
      <c r="T1038" s="23">
        <v>28087505</v>
      </c>
    </row>
    <row r="1039" spans="1:48" x14ac:dyDescent="0.25">
      <c r="A1039" s="17" t="s">
        <v>222</v>
      </c>
      <c r="B1039" s="17" t="s">
        <v>223</v>
      </c>
      <c r="C1039" s="17" t="s">
        <v>25</v>
      </c>
      <c r="D1039" s="18" t="s">
        <v>10</v>
      </c>
      <c r="E1039" s="18">
        <f>VLOOKUP(M1039,Revistas!$B$2:$H$63996,2,FALSE)</f>
        <v>3.988</v>
      </c>
      <c r="F1039" s="18" t="str">
        <f>VLOOKUP(M1039,Revistas!$B$2:$H$63996,3,FALSE)</f>
        <v>Q1</v>
      </c>
      <c r="G1039" s="18" t="str">
        <f>VLOOKUP(M1039,Revistas!$B$2:$H$63996,4,FALSE)</f>
        <v>CLINICAL NEUROLOGY</v>
      </c>
      <c r="H1039" s="18" t="str">
        <f>VLOOKUP(M1039,Revistas!$B$2:$H$63996,5,FALSE)</f>
        <v>40/194</v>
      </c>
      <c r="I1039" s="18" t="str">
        <f>VLOOKUP(M1039,Revistas!$B$2:$H$63996,6,FALSE)</f>
        <v>NO</v>
      </c>
      <c r="J1039" s="18" t="s">
        <v>224</v>
      </c>
      <c r="K1039" s="18" t="s">
        <v>225</v>
      </c>
      <c r="L1039" s="18">
        <v>2</v>
      </c>
      <c r="M1039" s="18" t="s">
        <v>28</v>
      </c>
      <c r="N1039" s="18" t="s">
        <v>226</v>
      </c>
      <c r="O1039" s="18">
        <v>2017</v>
      </c>
      <c r="P1039" s="18">
        <v>24</v>
      </c>
      <c r="Q1039" s="18">
        <v>6</v>
      </c>
      <c r="R1039" s="18">
        <v>768</v>
      </c>
      <c r="S1039" s="18" t="s">
        <v>227</v>
      </c>
    </row>
    <row r="1040" spans="1:48" x14ac:dyDescent="0.25">
      <c r="A1040" s="17" t="s">
        <v>3652</v>
      </c>
      <c r="B1040" s="17" t="s">
        <v>3653</v>
      </c>
      <c r="C1040" s="17" t="s">
        <v>3654</v>
      </c>
      <c r="D1040" s="18" t="s">
        <v>10</v>
      </c>
      <c r="E1040" s="18">
        <f>VLOOKUP(M1040,Revistas!$B$2:$H$63996,2,FALSE)</f>
        <v>0.311</v>
      </c>
      <c r="F1040" s="18" t="str">
        <f>VLOOKUP(M1040,Revistas!$B$2:$H$63996,3,FALSE)</f>
        <v>Q4</v>
      </c>
      <c r="G1040" s="18" t="str">
        <f>VLOOKUP(M1040,Revistas!$B$2:$H$63996,4,FALSE)</f>
        <v>ALLERGY - SCIE</v>
      </c>
      <c r="H1040" s="18" t="str">
        <f>VLOOKUP(M1040,Revistas!$B$2:$H$63996,5,FALSE)</f>
        <v>26 DE 26</v>
      </c>
      <c r="I1040" s="18" t="str">
        <f>VLOOKUP(M1040,Revistas!$B$2:$H$63996,6,FALSE)</f>
        <v>NO</v>
      </c>
      <c r="J1040" s="18" t="s">
        <v>3655</v>
      </c>
      <c r="K1040" s="18" t="s">
        <v>3656</v>
      </c>
      <c r="L1040" s="18">
        <v>1</v>
      </c>
      <c r="M1040" s="18" t="s">
        <v>3657</v>
      </c>
      <c r="N1040" s="18" t="s">
        <v>344</v>
      </c>
      <c r="O1040" s="18">
        <v>2017</v>
      </c>
      <c r="P1040" s="18">
        <v>40</v>
      </c>
      <c r="Q1040" s="18">
        <v>1</v>
      </c>
      <c r="R1040" s="18">
        <v>29</v>
      </c>
      <c r="S1040" s="18">
        <v>36</v>
      </c>
    </row>
    <row r="1041" spans="1:20" x14ac:dyDescent="0.25">
      <c r="A1041" s="17" t="s">
        <v>1782</v>
      </c>
      <c r="B1041" s="17" t="s">
        <v>1783</v>
      </c>
      <c r="C1041" s="17" t="s">
        <v>1660</v>
      </c>
      <c r="D1041" s="18" t="s">
        <v>10</v>
      </c>
      <c r="E1041" s="18">
        <f>VLOOKUP(M1041,Revistas!$B$2:$H$63996,2,FALSE)</f>
        <v>12.811</v>
      </c>
      <c r="F1041" s="18" t="str">
        <f>VLOOKUP(M1041,Revistas!$B$2:$H$63996,3,FALSE)</f>
        <v>Q1</v>
      </c>
      <c r="G1041" s="18" t="str">
        <f>VLOOKUP(M1041,Revistas!$B$2:$H$63996,4,FALSE)</f>
        <v>RHEUMATOLOGY - SCIE</v>
      </c>
      <c r="H1041" s="18" t="str">
        <f>VLOOKUP(M1041,Revistas!$B$2:$H$63996,5,FALSE)</f>
        <v>1 DE 30</v>
      </c>
      <c r="I1041" s="18" t="str">
        <f>VLOOKUP(M1041,Revistas!$B$2:$H$63996,6,FALSE)</f>
        <v>SI</v>
      </c>
      <c r="J1041" s="18" t="s">
        <v>1784</v>
      </c>
      <c r="K1041" s="18" t="s">
        <v>1785</v>
      </c>
      <c r="L1041" s="18">
        <v>0</v>
      </c>
      <c r="M1041" s="18" t="s">
        <v>1663</v>
      </c>
      <c r="N1041" s="18" t="s">
        <v>29</v>
      </c>
      <c r="O1041" s="18">
        <v>2017</v>
      </c>
      <c r="P1041" s="18">
        <v>76</v>
      </c>
      <c r="Q1041" s="18">
        <v>7</v>
      </c>
      <c r="R1041" s="18">
        <v>1285</v>
      </c>
      <c r="S1041" s="18">
        <v>1288</v>
      </c>
      <c r="T1041" s="23">
        <v>28455438</v>
      </c>
    </row>
    <row r="1042" spans="1:20" x14ac:dyDescent="0.25">
      <c r="A1042" s="17" t="s">
        <v>5396</v>
      </c>
      <c r="B1042" s="17" t="s">
        <v>5395</v>
      </c>
      <c r="C1042" s="17" t="s">
        <v>5379</v>
      </c>
      <c r="D1042" s="18" t="s">
        <v>210</v>
      </c>
      <c r="E1042" s="18" t="str">
        <f>VLOOKUP(M1042,Revistas!$B$2:$H$63996,2,FALSE)</f>
        <v>NO TIENE</v>
      </c>
      <c r="F1042" s="18" t="str">
        <f>VLOOKUP(M1042,Revistas!$B$2:$H$63996,3,FALSE)</f>
        <v>NO TIENE</v>
      </c>
      <c r="G1042" s="18" t="str">
        <f>VLOOKUP(M1042,Revistas!$B$2:$H$63996,4,FALSE)</f>
        <v>NO TIENE</v>
      </c>
      <c r="H1042" s="18" t="str">
        <f>VLOOKUP(M1042,Revistas!$B$2:$H$63996,5,FALSE)</f>
        <v>NO TIENE</v>
      </c>
      <c r="I1042" s="18" t="str">
        <f>VLOOKUP(M1042,Revistas!$B$2:$H$63996,6,FALSE)</f>
        <v>NO</v>
      </c>
      <c r="J1042" s="18" t="s">
        <v>5398</v>
      </c>
      <c r="K1042" s="18"/>
      <c r="L1042" s="18" t="s">
        <v>586</v>
      </c>
      <c r="M1042" s="18" t="s">
        <v>5383</v>
      </c>
      <c r="N1042" s="18" t="s">
        <v>2952</v>
      </c>
      <c r="O1042" s="18">
        <v>2017</v>
      </c>
      <c r="P1042" s="18">
        <v>2</v>
      </c>
      <c r="Q1042" s="18">
        <v>4</v>
      </c>
      <c r="R1042" s="18" t="s">
        <v>5397</v>
      </c>
      <c r="S1042" s="18"/>
      <c r="T1042" s="23">
        <v>28507781</v>
      </c>
    </row>
    <row r="1043" spans="1:20" x14ac:dyDescent="0.25">
      <c r="A1043" s="17" t="s">
        <v>1769</v>
      </c>
      <c r="B1043" s="17" t="s">
        <v>1770</v>
      </c>
      <c r="C1043" s="17" t="s">
        <v>1771</v>
      </c>
      <c r="D1043" s="18" t="s">
        <v>10</v>
      </c>
      <c r="E1043" s="18" t="str">
        <f>VLOOKUP(M1043,Revistas!$B$2:$H$63996,2,FALSE)</f>
        <v>NO TIENE</v>
      </c>
      <c r="F1043" s="18" t="str">
        <f>VLOOKUP(M1043,Revistas!$B$2:$H$63996,3,FALSE)</f>
        <v>NO TIENE</v>
      </c>
      <c r="G1043" s="18" t="str">
        <f>VLOOKUP(M1043,Revistas!$B$2:$H$63996,4,FALSE)</f>
        <v>NO TIENE</v>
      </c>
      <c r="H1043" s="18" t="str">
        <f>VLOOKUP(M1043,Revistas!$B$2:$H$63996,5,FALSE)</f>
        <v>NO TIENE</v>
      </c>
      <c r="I1043" s="18" t="str">
        <f>VLOOKUP(M1043,Revistas!$B$2:$H$63996,6,FALSE)</f>
        <v>NO</v>
      </c>
      <c r="J1043" s="18" t="s">
        <v>1772</v>
      </c>
      <c r="K1043" s="18" t="s">
        <v>1773</v>
      </c>
      <c r="L1043" s="18">
        <v>0</v>
      </c>
      <c r="M1043" s="18" t="s">
        <v>1774</v>
      </c>
      <c r="N1043" s="18" t="s">
        <v>214</v>
      </c>
      <c r="O1043" s="18">
        <v>2017</v>
      </c>
      <c r="P1043" s="18">
        <v>13</v>
      </c>
      <c r="Q1043" s="18">
        <v>4</v>
      </c>
      <c r="R1043" s="18">
        <v>197</v>
      </c>
      <c r="S1043" s="18">
        <v>200</v>
      </c>
      <c r="T1043" s="23">
        <v>27297260</v>
      </c>
    </row>
    <row r="1044" spans="1:20" x14ac:dyDescent="0.25">
      <c r="A1044" s="17" t="s">
        <v>4314</v>
      </c>
      <c r="B1044" s="17" t="s">
        <v>4315</v>
      </c>
      <c r="C1044" s="17" t="s">
        <v>4316</v>
      </c>
      <c r="D1044" s="18" t="s">
        <v>10</v>
      </c>
      <c r="E1044" s="18">
        <f>VLOOKUP(M1044,Revistas!$B$2:$H$63996,2,FALSE)</f>
        <v>1.2330000000000001</v>
      </c>
      <c r="F1044" s="18" t="str">
        <f>VLOOKUP(M1044,Revistas!$B$2:$H$63996,3,FALSE)</f>
        <v>Q4</v>
      </c>
      <c r="G1044" s="18" t="str">
        <f>VLOOKUP(M1044,Revistas!$B$2:$H$63996,4,FALSE)</f>
        <v>PEDIATRICS - SCIE;</v>
      </c>
      <c r="H1044" s="18" t="str">
        <f>VLOOKUP(M1044,Revistas!$B$2:$H$63996,5,FALSE)</f>
        <v>80/121</v>
      </c>
      <c r="I1044" s="18" t="str">
        <f>VLOOKUP(M1044,Revistas!$B$2:$H$63996,6,FALSE)</f>
        <v>NO</v>
      </c>
      <c r="J1044" s="18" t="s">
        <v>4317</v>
      </c>
      <c r="K1044" s="18" t="s">
        <v>4318</v>
      </c>
      <c r="L1044" s="18">
        <v>0</v>
      </c>
      <c r="M1044" s="18" t="s">
        <v>4319</v>
      </c>
      <c r="N1044" s="18" t="s">
        <v>344</v>
      </c>
      <c r="O1044" s="18">
        <v>2017</v>
      </c>
      <c r="P1044" s="18">
        <v>30</v>
      </c>
      <c r="Q1044" s="18">
        <v>1</v>
      </c>
      <c r="R1044" s="18">
        <v>111</v>
      </c>
      <c r="S1044" s="18">
        <v>116</v>
      </c>
      <c r="T1044" s="23">
        <v>27941173</v>
      </c>
    </row>
    <row r="1045" spans="1:20" x14ac:dyDescent="0.25">
      <c r="A1045" s="17" t="s">
        <v>95</v>
      </c>
      <c r="B1045" s="17" t="s">
        <v>96</v>
      </c>
      <c r="C1045" s="17" t="s">
        <v>97</v>
      </c>
      <c r="D1045" s="18" t="s">
        <v>10</v>
      </c>
      <c r="E1045" s="18">
        <f>VLOOKUP(M1045,Revistas!$B$2:$H$63996,2,FALSE)</f>
        <v>2.1030000000000002</v>
      </c>
      <c r="F1045" s="18" t="str">
        <f>VLOOKUP(M1045,Revistas!$B$2:$H$63996,3,FALSE)</f>
        <v>Q3</v>
      </c>
      <c r="G1045" s="18" t="str">
        <f>VLOOKUP(M1045,Revistas!$B$2:$H$63996,4,FALSE)</f>
        <v>CLINICAL NEUROLOGY</v>
      </c>
      <c r="H1045" s="18" t="str">
        <f>VLOOKUP(M1045,Revistas!$B$2:$H$63996,5,FALSE)</f>
        <v>114/194</v>
      </c>
      <c r="I1045" s="18" t="str">
        <f>VLOOKUP(M1045,Revistas!$B$2:$H$63996,6,FALSE)</f>
        <v>NO</v>
      </c>
      <c r="J1045" s="18" t="s">
        <v>98</v>
      </c>
      <c r="K1045" s="18" t="s">
        <v>99</v>
      </c>
      <c r="L1045" s="18">
        <v>0</v>
      </c>
      <c r="M1045" s="18" t="s">
        <v>100</v>
      </c>
      <c r="N1045" s="18" t="s">
        <v>102</v>
      </c>
      <c r="O1045" s="18">
        <v>2017</v>
      </c>
      <c r="P1045" s="18">
        <v>32</v>
      </c>
      <c r="Q1045" s="18">
        <v>9</v>
      </c>
      <c r="R1045" s="18">
        <v>602</v>
      </c>
      <c r="S1045" s="18">
        <v>609</v>
      </c>
    </row>
    <row r="1046" spans="1:20" x14ac:dyDescent="0.25">
      <c r="A1046" s="17" t="s">
        <v>716</v>
      </c>
      <c r="B1046" s="17" t="s">
        <v>717</v>
      </c>
      <c r="C1046" s="17" t="s">
        <v>718</v>
      </c>
      <c r="D1046" s="18" t="s">
        <v>10</v>
      </c>
      <c r="E1046" s="18">
        <f>VLOOKUP(M1046,Revistas!$B$2:$H$63996,2,FALSE)</f>
        <v>1.248</v>
      </c>
      <c r="F1046" s="18" t="str">
        <f>VLOOKUP(M1046,Revistas!$B$2:$H$63996,3,FALSE)</f>
        <v>Q4</v>
      </c>
      <c r="G1046" s="18" t="str">
        <f>VLOOKUP(M1046,Revistas!$B$2:$H$63996,4,FALSE)</f>
        <v>PERIPHERAL VASCULAR DISEASE - SCIE</v>
      </c>
      <c r="H1046" s="18" t="str">
        <f>VLOOKUP(M1046,Revistas!$B$2:$H$63996,5,FALSE)</f>
        <v>54/63</v>
      </c>
      <c r="I1046" s="18" t="str">
        <f>VLOOKUP(M1046,Revistas!$B$2:$H$63996,6,FALSE)</f>
        <v>NO</v>
      </c>
      <c r="J1046" s="18" t="s">
        <v>719</v>
      </c>
      <c r="K1046" s="18" t="s">
        <v>720</v>
      </c>
      <c r="L1046" s="18">
        <v>0</v>
      </c>
      <c r="M1046" s="18" t="s">
        <v>721</v>
      </c>
      <c r="N1046" s="18" t="s">
        <v>199</v>
      </c>
      <c r="O1046" s="18">
        <v>2017</v>
      </c>
      <c r="P1046" s="18">
        <v>22</v>
      </c>
      <c r="Q1046" s="18">
        <v>4</v>
      </c>
      <c r="R1046" s="18">
        <v>184</v>
      </c>
      <c r="S1046" s="18">
        <v>190</v>
      </c>
    </row>
    <row r="1047" spans="1:20" x14ac:dyDescent="0.25">
      <c r="A1047" s="17" t="s">
        <v>3927</v>
      </c>
      <c r="B1047" s="17" t="s">
        <v>3928</v>
      </c>
      <c r="C1047" s="17" t="s">
        <v>3929</v>
      </c>
      <c r="D1047" s="18" t="s">
        <v>10</v>
      </c>
      <c r="E1047" s="18" t="str">
        <f>VLOOKUP(M1047,Revistas!$B$2:$H$63996,2,FALSE)</f>
        <v>NO TIENE</v>
      </c>
      <c r="F1047" s="18" t="str">
        <f>VLOOKUP(M1047,Revistas!$B$2:$H$63996,3,FALSE)</f>
        <v>NO TIENE</v>
      </c>
      <c r="G1047" s="18" t="str">
        <f>VLOOKUP(M1047,Revistas!$B$2:$H$63996,4,FALSE)</f>
        <v>NO TIENE</v>
      </c>
      <c r="H1047" s="18" t="str">
        <f>VLOOKUP(M1047,Revistas!$B$2:$H$63996,5,FALSE)</f>
        <v>NO TIENE</v>
      </c>
      <c r="I1047" s="18" t="str">
        <f>VLOOKUP(M1047,Revistas!$B$2:$H$63996,6,FALSE)</f>
        <v>NO</v>
      </c>
      <c r="J1047" s="18" t="s">
        <v>3930</v>
      </c>
      <c r="K1047" s="18" t="s">
        <v>3931</v>
      </c>
      <c r="L1047" s="18">
        <v>0</v>
      </c>
      <c r="M1047" s="18" t="s">
        <v>3932</v>
      </c>
      <c r="N1047" s="18" t="s">
        <v>154</v>
      </c>
      <c r="O1047" s="18">
        <v>2017</v>
      </c>
      <c r="P1047" s="18">
        <v>31</v>
      </c>
      <c r="Q1047" s="18">
        <v>9</v>
      </c>
      <c r="R1047" s="18">
        <v>934</v>
      </c>
      <c r="S1047" s="18">
        <v>941</v>
      </c>
      <c r="T1047" s="23">
        <v>28693386</v>
      </c>
    </row>
    <row r="1048" spans="1:20" x14ac:dyDescent="0.25">
      <c r="A1048" s="17" t="s">
        <v>4552</v>
      </c>
      <c r="B1048" s="17" t="s">
        <v>4553</v>
      </c>
      <c r="C1048" s="17" t="s">
        <v>4554</v>
      </c>
      <c r="D1048" s="18" t="s">
        <v>10</v>
      </c>
      <c r="E1048" s="18">
        <f>VLOOKUP(M1048,Revistas!$B$2:$H$63996,2,FALSE)</f>
        <v>8.766</v>
      </c>
      <c r="F1048" s="18" t="str">
        <f>VLOOKUP(M1048,Revistas!$B$2:$H$63996,3,FALSE)</f>
        <v>Q1</v>
      </c>
      <c r="G1048" s="18" t="str">
        <f>VLOOKUP(M1048,Revistas!$B$2:$H$63996,4,FALSE)</f>
        <v>MEDICINE, RESEARCH &amp; EXPERIMENTAL - SCIE</v>
      </c>
      <c r="H1048" s="18" t="str">
        <f>VLOOKUP(M1048,Revistas!$B$2:$H$63996,5,FALSE)</f>
        <v>8/128</v>
      </c>
      <c r="I1048" s="18" t="str">
        <f>VLOOKUP(M1048,Revistas!$B$2:$H$63996,6,FALSE)</f>
        <v>SI</v>
      </c>
      <c r="J1048" s="18" t="s">
        <v>4555</v>
      </c>
      <c r="K1048" s="18" t="s">
        <v>4556</v>
      </c>
      <c r="L1048" s="18">
        <v>0</v>
      </c>
      <c r="M1048" s="18" t="s">
        <v>4557</v>
      </c>
      <c r="N1048" s="18"/>
      <c r="O1048" s="18">
        <v>2017</v>
      </c>
      <c r="P1048" s="18">
        <v>7</v>
      </c>
      <c r="Q1048" s="18">
        <v>17</v>
      </c>
      <c r="R1048" s="18">
        <v>4118</v>
      </c>
      <c r="S1048" s="18">
        <v>4134</v>
      </c>
      <c r="T1048" s="23">
        <v>29158814</v>
      </c>
    </row>
    <row r="1049" spans="1:20" x14ac:dyDescent="0.25">
      <c r="A1049" s="17" t="s">
        <v>644</v>
      </c>
      <c r="B1049" s="17" t="s">
        <v>645</v>
      </c>
      <c r="C1049" s="17" t="s">
        <v>611</v>
      </c>
      <c r="D1049" s="18" t="s">
        <v>10</v>
      </c>
      <c r="E1049" s="18">
        <f>VLOOKUP(M1049,Revistas!$B$2:$H$63996,2,FALSE)</f>
        <v>19.651</v>
      </c>
      <c r="F1049" s="18" t="str">
        <f>VLOOKUP(M1049,Revistas!$B$2:$H$63996,3,FALSE)</f>
        <v>Q1</v>
      </c>
      <c r="G1049" s="18" t="str">
        <f>VLOOKUP(M1049,Revistas!$B$2:$H$63996,4,FALSE)</f>
        <v>CARDIAC &amp; CARDIOVASCULAR SYSTEM</v>
      </c>
      <c r="H1049" s="18" t="str">
        <f>VLOOKUP(M1049,Revistas!$B$2:$H$63996,5,FALSE)</f>
        <v>2/126</v>
      </c>
      <c r="I1049" s="18" t="str">
        <f>VLOOKUP(M1049,Revistas!$B$2:$H$63996,6,FALSE)</f>
        <v>SI</v>
      </c>
      <c r="J1049" s="18" t="s">
        <v>646</v>
      </c>
      <c r="K1049" s="18" t="s">
        <v>647</v>
      </c>
      <c r="L1049" s="18">
        <v>4</v>
      </c>
      <c r="M1049" s="18" t="s">
        <v>614</v>
      </c>
      <c r="N1049" s="28">
        <v>37165</v>
      </c>
      <c r="O1049" s="18">
        <v>2017</v>
      </c>
      <c r="P1049" s="18">
        <v>38</v>
      </c>
      <c r="Q1049" s="18">
        <v>37</v>
      </c>
      <c r="R1049" s="18">
        <v>2813</v>
      </c>
      <c r="S1049" s="18" t="s">
        <v>167</v>
      </c>
    </row>
    <row r="1050" spans="1:20" x14ac:dyDescent="0.25">
      <c r="A1050" s="17" t="s">
        <v>5168</v>
      </c>
      <c r="B1050" s="17" t="s">
        <v>5169</v>
      </c>
      <c r="C1050" s="17" t="s">
        <v>4902</v>
      </c>
      <c r="D1050" s="18" t="s">
        <v>10</v>
      </c>
      <c r="E1050" s="18">
        <f>VLOOKUP(M1050,Revistas!$B$2:$H$63996,2,FALSE)</f>
        <v>10.162000000000001</v>
      </c>
      <c r="F1050" s="18" t="str">
        <f>VLOOKUP(M1050,Revistas!$B$2:$H$63996,3,FALSE)</f>
        <v>Q1</v>
      </c>
      <c r="G1050" s="18" t="str">
        <f>VLOOKUP(M1050,Revistas!$B$2:$H$63996,4,FALSE)</f>
        <v>BIOCHEMISTRY &amp; MOLECULAR BIOLOGY - SCIE</v>
      </c>
      <c r="H1050" s="18" t="str">
        <f>VLOOKUP(M1050,Revistas!$B$2:$H$63996,5,FALSE)</f>
        <v>14/286</v>
      </c>
      <c r="I1050" s="18" t="str">
        <f>VLOOKUP(M1050,Revistas!$B$2:$H$63996,6,FALSE)</f>
        <v>SI</v>
      </c>
      <c r="J1050" s="18" t="s">
        <v>5170</v>
      </c>
      <c r="K1050" s="18" t="s">
        <v>5171</v>
      </c>
      <c r="L1050" s="18">
        <v>2</v>
      </c>
      <c r="M1050" s="18" t="s">
        <v>4905</v>
      </c>
      <c r="N1050" s="28">
        <v>37408</v>
      </c>
      <c r="O1050" s="18">
        <v>2017</v>
      </c>
      <c r="P1050" s="18">
        <v>45</v>
      </c>
      <c r="Q1050" s="18">
        <v>10</v>
      </c>
      <c r="R1050" s="18">
        <v>5797</v>
      </c>
      <c r="S1050" s="18">
        <v>5817</v>
      </c>
      <c r="T1050" s="23">
        <v>28369544</v>
      </c>
    </row>
    <row r="1051" spans="1:20" x14ac:dyDescent="0.25">
      <c r="A1051" s="17" t="s">
        <v>3609</v>
      </c>
      <c r="B1051" s="17" t="s">
        <v>3610</v>
      </c>
      <c r="C1051" s="17" t="s">
        <v>3597</v>
      </c>
      <c r="D1051" s="18" t="s">
        <v>26</v>
      </c>
      <c r="E1051" s="18">
        <f>VLOOKUP(M1051,Revistas!$B$2:$H$63996,2,FALSE)</f>
        <v>13.081</v>
      </c>
      <c r="F1051" s="18" t="str">
        <f>VLOOKUP(M1051,Revistas!$B$2:$H$63996,3,FALSE)</f>
        <v>Q1</v>
      </c>
      <c r="G1051" s="18" t="str">
        <f>VLOOKUP(M1051,Revistas!$B$2:$H$63996,4,FALSE)</f>
        <v>IMMUNOLOGY</v>
      </c>
      <c r="H1051" s="18" t="str">
        <f>VLOOKUP(M1051,Revistas!$B$2:$H$63996,5,FALSE)</f>
        <v>6/150</v>
      </c>
      <c r="I1051" s="18" t="str">
        <f>VLOOKUP(M1051,Revistas!$B$2:$H$63996,6,FALSE)</f>
        <v>SI</v>
      </c>
      <c r="J1051" s="18" t="s">
        <v>3611</v>
      </c>
      <c r="K1051" s="18"/>
      <c r="L1051" s="18">
        <v>0</v>
      </c>
      <c r="M1051" s="18" t="s">
        <v>3599</v>
      </c>
      <c r="N1051" s="18" t="s">
        <v>62</v>
      </c>
      <c r="O1051" s="18">
        <v>2017</v>
      </c>
      <c r="P1051" s="18">
        <v>139</v>
      </c>
      <c r="Q1051" s="18">
        <v>2</v>
      </c>
      <c r="R1051" s="18" t="s">
        <v>3612</v>
      </c>
      <c r="S1051" s="18" t="s">
        <v>3612</v>
      </c>
    </row>
    <row r="1052" spans="1:20" x14ac:dyDescent="0.25">
      <c r="A1052" s="17" t="s">
        <v>2324</v>
      </c>
      <c r="B1052" s="17" t="s">
        <v>2325</v>
      </c>
      <c r="C1052" s="17" t="s">
        <v>2326</v>
      </c>
      <c r="D1052" s="18" t="s">
        <v>26</v>
      </c>
      <c r="E1052" s="18">
        <f>VLOOKUP(M1052,Revistas!$B$2:$H$63996,2,FALSE)</f>
        <v>7.3609999999999998</v>
      </c>
      <c r="F1052" s="18" t="str">
        <f>VLOOKUP(M1052,Revistas!$B$2:$H$63996,3,FALSE)</f>
        <v>Q1</v>
      </c>
      <c r="G1052" s="18" t="str">
        <f>VLOOKUP(M1052,Revistas!$B$2:$H$63996,4,FALSE)</f>
        <v>ALLERGY - SCIE;</v>
      </c>
      <c r="H1052" s="18" t="str">
        <f>VLOOKUP(M1052,Revistas!$B$2:$H$63996,5,FALSE)</f>
        <v>2 DE 26</v>
      </c>
      <c r="I1052" s="18" t="str">
        <f>VLOOKUP(M1052,Revistas!$B$2:$H$63996,6,FALSE)</f>
        <v>SI</v>
      </c>
      <c r="J1052" s="18" t="s">
        <v>2327</v>
      </c>
      <c r="K1052" s="18"/>
      <c r="L1052" s="18">
        <v>0</v>
      </c>
      <c r="M1052" s="18" t="s">
        <v>2328</v>
      </c>
      <c r="N1052" s="18" t="s">
        <v>199</v>
      </c>
      <c r="O1052" s="18">
        <v>2017</v>
      </c>
      <c r="P1052" s="18">
        <v>72</v>
      </c>
      <c r="Q1052" s="18"/>
      <c r="R1052" s="18">
        <v>214</v>
      </c>
      <c r="S1052" s="18">
        <v>214</v>
      </c>
    </row>
    <row r="1053" spans="1:20" x14ac:dyDescent="0.25">
      <c r="A1053" s="17" t="s">
        <v>4290</v>
      </c>
      <c r="B1053" s="17" t="s">
        <v>4291</v>
      </c>
      <c r="C1053" s="17" t="s">
        <v>4287</v>
      </c>
      <c r="D1053" s="18" t="s">
        <v>26</v>
      </c>
      <c r="E1053" s="18">
        <f>VLOOKUP(M1053,Revistas!$B$2:$H$63996,2,FALSE)</f>
        <v>1.8440000000000001</v>
      </c>
      <c r="F1053" s="18" t="str">
        <f>VLOOKUP(M1053,Revistas!$B$2:$H$63996,3,FALSE)</f>
        <v>Q2</v>
      </c>
      <c r="G1053" s="18" t="str">
        <f>VLOOKUP(M1053,Revistas!$B$2:$H$63996,4,FALSE)</f>
        <v>PEDIATRICS - SCIE;</v>
      </c>
      <c r="H1053" s="18" t="str">
        <f>VLOOKUP(M1053,Revistas!$B$2:$H$63996,5,FALSE)</f>
        <v>54/121</v>
      </c>
      <c r="I1053" s="18" t="str">
        <f>VLOOKUP(M1053,Revistas!$B$2:$H$63996,6,FALSE)</f>
        <v>NO</v>
      </c>
      <c r="J1053" s="18" t="s">
        <v>4292</v>
      </c>
      <c r="K1053" s="18"/>
      <c r="L1053" s="18">
        <v>0</v>
      </c>
      <c r="M1053" s="18" t="s">
        <v>4289</v>
      </c>
      <c r="N1053" s="18"/>
      <c r="O1053" s="18">
        <v>2017</v>
      </c>
      <c r="P1053" s="18">
        <v>88</v>
      </c>
      <c r="Q1053" s="18"/>
      <c r="R1053" s="18">
        <v>376</v>
      </c>
      <c r="S1053" s="18">
        <v>377</v>
      </c>
    </row>
    <row r="1054" spans="1:20" x14ac:dyDescent="0.25">
      <c r="A1054" s="17" t="s">
        <v>2800</v>
      </c>
      <c r="B1054" s="17" t="s">
        <v>2801</v>
      </c>
      <c r="C1054" s="17" t="s">
        <v>2802</v>
      </c>
      <c r="D1054" s="18" t="s">
        <v>10</v>
      </c>
      <c r="E1054" s="18">
        <f>VLOOKUP(M1054,Revistas!$B$2:$H$63996,2,FALSE)</f>
        <v>7.05</v>
      </c>
      <c r="F1054" s="18" t="str">
        <f>VLOOKUP(M1054,Revistas!$B$2:$H$63996,3,FALSE)</f>
        <v>Q1</v>
      </c>
      <c r="G1054" s="18" t="str">
        <f>VLOOKUP(M1054,Revistas!$B$2:$H$63996,4,FALSE)</f>
        <v>CRITICAL CARE MEDICINE - SCIE</v>
      </c>
      <c r="H1054" s="18" t="str">
        <f>VLOOKUP(M1054,Revistas!$B$2:$H$63996,5,FALSE)</f>
        <v>4 DE 33</v>
      </c>
      <c r="I1054" s="18" t="str">
        <f>VLOOKUP(M1054,Revistas!$B$2:$H$63996,6,FALSE)</f>
        <v>NO</v>
      </c>
      <c r="J1054" s="18" t="s">
        <v>2803</v>
      </c>
      <c r="K1054" s="18" t="s">
        <v>2804</v>
      </c>
      <c r="L1054" s="18">
        <v>3</v>
      </c>
      <c r="M1054" s="18" t="s">
        <v>2805</v>
      </c>
      <c r="N1054" s="18" t="s">
        <v>250</v>
      </c>
      <c r="O1054" s="18">
        <v>2017</v>
      </c>
      <c r="P1054" s="18">
        <v>45</v>
      </c>
      <c r="Q1054" s="18">
        <v>5</v>
      </c>
      <c r="R1054" s="18">
        <v>843</v>
      </c>
      <c r="S1054" s="18">
        <v>850</v>
      </c>
      <c r="T1054" s="23">
        <v>28252536</v>
      </c>
    </row>
    <row r="1055" spans="1:20" x14ac:dyDescent="0.25">
      <c r="A1055" s="17" t="s">
        <v>553</v>
      </c>
      <c r="B1055" s="17" t="s">
        <v>554</v>
      </c>
      <c r="C1055" s="17" t="s">
        <v>555</v>
      </c>
      <c r="D1055" s="18" t="s">
        <v>10</v>
      </c>
      <c r="E1055" s="18">
        <f>VLOOKUP(M1055,Revistas!$B$2:$H$63996,2,FALSE)</f>
        <v>5.0119999999999996</v>
      </c>
      <c r="F1055" s="18" t="str">
        <f>VLOOKUP(M1055,Revistas!$B$2:$H$63996,3,FALSE)</f>
        <v>Q1</v>
      </c>
      <c r="G1055" s="18" t="str">
        <f>VLOOKUP(M1055,Revistas!$B$2:$H$63996,4,FALSE)</f>
        <v>PHARMACOLOGY &amp;PHARMACY</v>
      </c>
      <c r="H1055" s="18" t="str">
        <f>VLOOKUP(M1055,Revistas!$B$2:$H$63996,5,FALSE)</f>
        <v>24/256</v>
      </c>
      <c r="I1055" s="18" t="str">
        <f>VLOOKUP(M1055,Revistas!$B$2:$H$63996,6,FALSE)</f>
        <v>SI</v>
      </c>
      <c r="J1055" s="18" t="s">
        <v>556</v>
      </c>
      <c r="K1055" s="18" t="s">
        <v>557</v>
      </c>
      <c r="L1055" s="18">
        <v>0</v>
      </c>
      <c r="M1055" s="18" t="s">
        <v>558</v>
      </c>
      <c r="N1055" s="18" t="s">
        <v>129</v>
      </c>
      <c r="O1055" s="18">
        <v>2017</v>
      </c>
      <c r="P1055" s="18">
        <v>125</v>
      </c>
      <c r="Q1055" s="18"/>
      <c r="R1055" s="18">
        <v>99</v>
      </c>
      <c r="S1055" s="18">
        <v>116</v>
      </c>
    </row>
    <row r="1056" spans="1:20" x14ac:dyDescent="0.25">
      <c r="A1056" s="17" t="s">
        <v>2003</v>
      </c>
      <c r="B1056" s="17" t="s">
        <v>2004</v>
      </c>
      <c r="C1056" s="17" t="s">
        <v>1989</v>
      </c>
      <c r="D1056" s="18" t="s">
        <v>210</v>
      </c>
      <c r="E1056" s="18">
        <f>VLOOKUP(M1056,Revistas!$B$2:$H$63996,2,FALSE)</f>
        <v>4.431</v>
      </c>
      <c r="F1056" s="18" t="str">
        <f>VLOOKUP(M1056,Revistas!$B$2:$H$63996,3,FALSE)</f>
        <v>Q2</v>
      </c>
      <c r="G1056" s="18" t="str">
        <f>VLOOKUP(M1056,Revistas!$B$2:$H$63996,4,FALSE)</f>
        <v>CELL BIOLOGY - SCIE</v>
      </c>
      <c r="H1056" s="18" t="str">
        <f>VLOOKUP(M1056,Revistas!$B$2:$H$63996,5,FALSE)</f>
        <v>61/190</v>
      </c>
      <c r="I1056" s="18" t="str">
        <f>VLOOKUP(M1056,Revistas!$B$2:$H$63996,6,FALSE)</f>
        <v>NO</v>
      </c>
      <c r="J1056" s="18" t="s">
        <v>2005</v>
      </c>
      <c r="K1056" s="18" t="s">
        <v>2006</v>
      </c>
      <c r="L1056" s="18">
        <v>1</v>
      </c>
      <c r="M1056" s="18" t="s">
        <v>1990</v>
      </c>
      <c r="N1056" s="28">
        <v>42248</v>
      </c>
      <c r="O1056" s="18">
        <v>2017</v>
      </c>
      <c r="P1056" s="18">
        <v>130</v>
      </c>
      <c r="Q1056" s="18">
        <v>18</v>
      </c>
      <c r="R1056" s="18">
        <v>2961</v>
      </c>
      <c r="S1056" s="18">
        <v>2969</v>
      </c>
      <c r="T1056" s="23">
        <v>28842471</v>
      </c>
    </row>
    <row r="1057" spans="1:20" x14ac:dyDescent="0.25">
      <c r="A1057" s="17" t="s">
        <v>596</v>
      </c>
      <c r="B1057" s="17" t="s">
        <v>597</v>
      </c>
      <c r="C1057" s="17" t="s">
        <v>598</v>
      </c>
      <c r="D1057" s="18" t="s">
        <v>10</v>
      </c>
      <c r="E1057" s="18">
        <f>VLOOKUP(M1057,Revistas!$B$2:$H$63996,2,FALSE)</f>
        <v>6.032</v>
      </c>
      <c r="F1057" s="18" t="str">
        <f>VLOOKUP(M1057,Revistas!$B$2:$H$63996,3,FALSE)</f>
        <v>Q1</v>
      </c>
      <c r="G1057" s="18" t="str">
        <f>VLOOKUP(M1057,Revistas!$B$2:$H$63996,4,FALSE)</f>
        <v>CLINICAL NEUROLOGY</v>
      </c>
      <c r="H1057" s="18" t="str">
        <f>VLOOKUP(M1057,Revistas!$B$2:$H$63996,5,FALSE)</f>
        <v>16/194</v>
      </c>
      <c r="I1057" s="18" t="str">
        <f>VLOOKUP(M1057,Revistas!$B$2:$H$63996,6,FALSE)</f>
        <v>SI</v>
      </c>
      <c r="J1057" s="18" t="s">
        <v>599</v>
      </c>
      <c r="K1057" s="18" t="s">
        <v>600</v>
      </c>
      <c r="L1057" s="18">
        <v>0</v>
      </c>
      <c r="M1057" s="18" t="s">
        <v>601</v>
      </c>
      <c r="N1057" s="18" t="s">
        <v>14</v>
      </c>
      <c r="O1057" s="18">
        <v>2017</v>
      </c>
      <c r="P1057" s="18">
        <v>48</v>
      </c>
      <c r="Q1057" s="18">
        <v>12</v>
      </c>
      <c r="R1057" s="18">
        <v>3266</v>
      </c>
      <c r="S1057" s="18">
        <v>3273</v>
      </c>
    </row>
    <row r="1058" spans="1:20" x14ac:dyDescent="0.25">
      <c r="A1058" s="17" t="s">
        <v>1056</v>
      </c>
      <c r="B1058" s="17" t="s">
        <v>1057</v>
      </c>
      <c r="C1058" s="17" t="s">
        <v>959</v>
      </c>
      <c r="D1058" s="18" t="s">
        <v>10</v>
      </c>
      <c r="E1058" s="18">
        <f>VLOOKUP(M1058,Revistas!$B$2:$H$63996,2,FALSE)</f>
        <v>4.085</v>
      </c>
      <c r="F1058" s="18" t="str">
        <f>VLOOKUP(M1058,Revistas!$B$2:$H$63996,3,FALSE)</f>
        <v>Q1</v>
      </c>
      <c r="G1058" s="18" t="str">
        <f>VLOOKUP(M1058,Revistas!$B$2:$H$63996,4,FALSE)</f>
        <v>PERIPHERAL VASCULAR DISEASE</v>
      </c>
      <c r="H1058" s="18" t="str">
        <f>VLOOKUP(M1058,Revistas!$B$2:$H$63996,5,FALSE)</f>
        <v>12 DE 63</v>
      </c>
      <c r="I1058" s="18" t="str">
        <f>VLOOKUP(M1058,Revistas!$B$2:$H$63996,6,FALSE)</f>
        <v>NO</v>
      </c>
      <c r="J1058" s="18" t="s">
        <v>1058</v>
      </c>
      <c r="K1058" s="18" t="s">
        <v>1059</v>
      </c>
      <c r="L1058" s="18">
        <v>0</v>
      </c>
      <c r="M1058" s="18" t="s">
        <v>962</v>
      </c>
      <c r="N1058" s="18" t="s">
        <v>250</v>
      </c>
      <c r="O1058" s="18">
        <v>2017</v>
      </c>
      <c r="P1058" s="18">
        <v>35</v>
      </c>
      <c r="Q1058" s="18">
        <v>5</v>
      </c>
      <c r="R1058" s="18">
        <v>1011</v>
      </c>
      <c r="S1058" s="18">
        <v>1018</v>
      </c>
      <c r="T1058" s="23">
        <v>28118277</v>
      </c>
    </row>
    <row r="1059" spans="1:20" x14ac:dyDescent="0.25">
      <c r="A1059" s="17" t="s">
        <v>5192</v>
      </c>
      <c r="B1059" s="17" t="s">
        <v>5191</v>
      </c>
      <c r="C1059" s="17" t="s">
        <v>4598</v>
      </c>
      <c r="D1059" s="18" t="s">
        <v>10</v>
      </c>
      <c r="E1059" s="18" t="str">
        <f>VLOOKUP(M1059,Revistas!$B$2:$H$63996,2,FALSE)</f>
        <v>NO TIENE</v>
      </c>
      <c r="F1059" s="18" t="str">
        <f>VLOOKUP(M1059,Revistas!$B$2:$H$63996,3,FALSE)</f>
        <v>NO TIENE</v>
      </c>
      <c r="G1059" s="18" t="str">
        <f>VLOOKUP(M1059,Revistas!$B$2:$H$63996,4,FALSE)</f>
        <v>NO TIENE</v>
      </c>
      <c r="H1059" s="18" t="str">
        <f>VLOOKUP(M1059,Revistas!$B$2:$H$63996,5,FALSE)</f>
        <v>NO TIENE</v>
      </c>
      <c r="I1059" s="18" t="str">
        <f>VLOOKUP(M1059,Revistas!$B$2:$H$63996,6,FALSE)</f>
        <v>NO</v>
      </c>
      <c r="J1059" s="18" t="s">
        <v>5194</v>
      </c>
      <c r="K1059" s="18"/>
      <c r="L1059" s="18" t="s">
        <v>586</v>
      </c>
      <c r="M1059" s="18" t="s">
        <v>4601</v>
      </c>
      <c r="N1059" s="18">
        <v>2017</v>
      </c>
      <c r="O1059" s="18">
        <v>2017</v>
      </c>
      <c r="P1059" s="18">
        <v>1581</v>
      </c>
      <c r="Q1059" s="18"/>
      <c r="R1059" s="18" t="s">
        <v>5193</v>
      </c>
      <c r="S1059" s="18"/>
      <c r="T1059" s="23">
        <v>28374243</v>
      </c>
    </row>
    <row r="1060" spans="1:20" x14ac:dyDescent="0.25">
      <c r="A1060" s="17" t="s">
        <v>3203</v>
      </c>
      <c r="B1060" s="17" t="s">
        <v>3204</v>
      </c>
      <c r="C1060" s="17" t="s">
        <v>3205</v>
      </c>
      <c r="D1060" s="18" t="s">
        <v>26</v>
      </c>
      <c r="E1060" s="18">
        <f>VLOOKUP(M1060,Revistas!$B$2:$H$63996,2,FALSE)</f>
        <v>2.0430000000000001</v>
      </c>
      <c r="F1060" s="18" t="str">
        <f>VLOOKUP(M1060,Revistas!$B$2:$H$63996,3,FALSE)</f>
        <v>Q2</v>
      </c>
      <c r="G1060" s="18" t="str">
        <f>VLOOKUP(M1060,Revistas!$B$2:$H$63996,4,FALSE)</f>
        <v>PEDIATRICS</v>
      </c>
      <c r="H1060" s="18" t="str">
        <f>VLOOKUP(M1060,Revistas!$B$2:$H$63996,5,FALSE)</f>
        <v>45/121</v>
      </c>
      <c r="I1060" s="18" t="str">
        <f>VLOOKUP(M1060,Revistas!$B$2:$H$63996,6,FALSE)</f>
        <v>NO</v>
      </c>
      <c r="J1060" s="18" t="s">
        <v>3206</v>
      </c>
      <c r="K1060" s="18"/>
      <c r="L1060" s="18">
        <v>0</v>
      </c>
      <c r="M1060" s="18" t="s">
        <v>3207</v>
      </c>
      <c r="N1060" s="18" t="s">
        <v>29</v>
      </c>
      <c r="O1060" s="18">
        <v>2017</v>
      </c>
      <c r="P1060" s="18">
        <v>106</v>
      </c>
      <c r="Q1060" s="18"/>
      <c r="R1060" s="18">
        <v>10</v>
      </c>
      <c r="S1060" s="18">
        <v>11</v>
      </c>
    </row>
    <row r="1061" spans="1:20" x14ac:dyDescent="0.25">
      <c r="A1061" s="17" t="s">
        <v>5447</v>
      </c>
      <c r="B1061" s="17" t="s">
        <v>5459</v>
      </c>
      <c r="C1061" s="17" t="s">
        <v>1137</v>
      </c>
      <c r="D1061" s="18" t="s">
        <v>10</v>
      </c>
      <c r="E1061" s="18">
        <f>VLOOKUP(M1061,Revistas!$B$2:$H$63996,2,FALSE)</f>
        <v>0.747</v>
      </c>
      <c r="F1061" s="18" t="str">
        <f>VLOOKUP(M1061,Revistas!$B$2:$H$63996,3,FALSE)</f>
        <v>Q4</v>
      </c>
      <c r="G1061" s="18" t="str">
        <f>VLOOKUP(M1061,Revistas!$B$2:$H$63996,4,FALSE)</f>
        <v>NUTRITION &amp; DIETETICS</v>
      </c>
      <c r="H1061" s="18" t="str">
        <f>VLOOKUP(M1061,Revistas!$B$2:$H$63996,5,FALSE)</f>
        <v>68/81</v>
      </c>
      <c r="I1061" s="18" t="str">
        <f>VLOOKUP(M1061,Revistas!$B$2:$H$63996,6,FALSE)</f>
        <v>NO</v>
      </c>
      <c r="J1061" s="18" t="s">
        <v>5450</v>
      </c>
      <c r="K1061" s="18"/>
      <c r="L1061" s="18" t="s">
        <v>586</v>
      </c>
      <c r="M1061" s="18" t="s">
        <v>1141</v>
      </c>
      <c r="N1061" s="18" t="s">
        <v>5449</v>
      </c>
      <c r="O1061" s="18">
        <v>2017</v>
      </c>
      <c r="P1061" s="18">
        <v>34</v>
      </c>
      <c r="Q1061" s="18">
        <v>5</v>
      </c>
      <c r="R1061" s="18" t="s">
        <v>5448</v>
      </c>
      <c r="S1061" s="18"/>
      <c r="T1061" s="23">
        <v>29280669</v>
      </c>
    </row>
    <row r="1062" spans="1:20" x14ac:dyDescent="0.25">
      <c r="A1062" s="17" t="s">
        <v>2993</v>
      </c>
      <c r="B1062" s="17" t="s">
        <v>2994</v>
      </c>
      <c r="C1062" s="17" t="s">
        <v>947</v>
      </c>
      <c r="D1062" s="18" t="s">
        <v>10</v>
      </c>
      <c r="E1062" s="18">
        <f>VLOOKUP(M1062,Revistas!$B$2:$H$63996,2,FALSE)</f>
        <v>47.831000000000003</v>
      </c>
      <c r="F1062" s="18" t="str">
        <f>VLOOKUP(M1062,Revistas!$B$2:$H$63996,3,FALSE)</f>
        <v>Q1</v>
      </c>
      <c r="G1062" s="18" t="str">
        <f>VLOOKUP(M1062,Revistas!$B$2:$H$63996,4,FALSE)</f>
        <v>MEDICINA, GENERAL &amp; INTERNAL</v>
      </c>
      <c r="H1062" s="18" t="str">
        <f>VLOOKUP(M1062,Revistas!$B$2:$H$63996,5,FALSE)</f>
        <v>2/154</v>
      </c>
      <c r="I1062" s="18" t="str">
        <f>VLOOKUP(M1062,Revistas!$B$2:$H$63996,6,FALSE)</f>
        <v>SI</v>
      </c>
      <c r="J1062" s="18" t="s">
        <v>2995</v>
      </c>
      <c r="K1062" s="18" t="s">
        <v>2996</v>
      </c>
      <c r="L1062" s="18">
        <v>8</v>
      </c>
      <c r="M1062" s="18" t="s">
        <v>950</v>
      </c>
      <c r="N1062" s="28">
        <v>42614</v>
      </c>
      <c r="O1062" s="18">
        <v>2017</v>
      </c>
      <c r="P1062" s="18">
        <v>390</v>
      </c>
      <c r="Q1062" s="18">
        <v>10100</v>
      </c>
      <c r="R1062" s="18">
        <v>1084</v>
      </c>
      <c r="S1062" s="18">
        <v>1150</v>
      </c>
      <c r="T1062" s="23">
        <v>28919115</v>
      </c>
    </row>
    <row r="1063" spans="1:20" x14ac:dyDescent="0.25">
      <c r="A1063" s="17" t="s">
        <v>4394</v>
      </c>
      <c r="B1063" s="17" t="s">
        <v>4395</v>
      </c>
      <c r="C1063" s="17" t="s">
        <v>3847</v>
      </c>
      <c r="D1063" s="18" t="s">
        <v>26</v>
      </c>
      <c r="E1063" s="18">
        <f>VLOOKUP(M1063,Revistas!$B$2:$H$63996,2,FALSE)</f>
        <v>11.855</v>
      </c>
      <c r="F1063" s="18" t="str">
        <f>VLOOKUP(M1063,Revistas!$B$2:$H$63996,3,FALSE)</f>
        <v>Q1</v>
      </c>
      <c r="G1063" s="18" t="str">
        <f>VLOOKUP(M1063,Revistas!$B$2:$H$63996,4,FALSE)</f>
        <v>ONCOLOGY</v>
      </c>
      <c r="H1063" s="18" t="str">
        <f>VLOOKUP(M1063,Revistas!$B$2:$H$63996,5,FALSE)</f>
        <v>10/217</v>
      </c>
      <c r="I1063" s="18" t="str">
        <f>VLOOKUP(M1063,Revistas!$B$2:$H$63996,6,FALSE)</f>
        <v>SI</v>
      </c>
      <c r="J1063" s="18" t="s">
        <v>4396</v>
      </c>
      <c r="K1063" s="18"/>
      <c r="L1063" s="18">
        <v>0</v>
      </c>
      <c r="M1063" s="18" t="s">
        <v>3849</v>
      </c>
      <c r="N1063" s="18" t="s">
        <v>154</v>
      </c>
      <c r="O1063" s="18">
        <v>2017</v>
      </c>
      <c r="P1063" s="18">
        <v>28</v>
      </c>
      <c r="Q1063" s="18"/>
      <c r="R1063" s="18"/>
      <c r="S1063" s="18"/>
    </row>
    <row r="1064" spans="1:20" x14ac:dyDescent="0.25">
      <c r="A1064" s="17" t="s">
        <v>3369</v>
      </c>
      <c r="B1064" s="17" t="s">
        <v>3370</v>
      </c>
      <c r="C1064" s="17" t="s">
        <v>2164</v>
      </c>
      <c r="D1064" s="18" t="s">
        <v>26</v>
      </c>
      <c r="E1064" s="18">
        <f>VLOOKUP(M1064,Revistas!$B$2:$H$63996,2,FALSE)</f>
        <v>1.294</v>
      </c>
      <c r="F1064" s="18" t="str">
        <f>VLOOKUP(M1064,Revistas!$B$2:$H$63996,3,FALSE)</f>
        <v>Q3</v>
      </c>
      <c r="G1064" s="18" t="str">
        <f>VLOOKUP(M1064,Revistas!$B$2:$H$63996,4,FALSE)</f>
        <v>PEDIATRICS - SCIE;</v>
      </c>
      <c r="H1064" s="18" t="str">
        <f>VLOOKUP(M1064,Revistas!$B$2:$H$63996,5,FALSE)</f>
        <v>77/121</v>
      </c>
      <c r="I1064" s="18" t="str">
        <f>VLOOKUP(M1064,Revistas!$B$2:$H$63996,6,FALSE)</f>
        <v>NO</v>
      </c>
      <c r="J1064" s="18" t="s">
        <v>3371</v>
      </c>
      <c r="K1064" s="18"/>
      <c r="L1064" s="18">
        <v>0</v>
      </c>
      <c r="M1064" s="18" t="s">
        <v>2166</v>
      </c>
      <c r="N1064" s="18" t="s">
        <v>250</v>
      </c>
      <c r="O1064" s="18">
        <v>2017</v>
      </c>
      <c r="P1064" s="18">
        <v>21</v>
      </c>
      <c r="Q1064" s="18"/>
      <c r="R1064" s="18">
        <v>27</v>
      </c>
      <c r="S1064" s="18">
        <v>28</v>
      </c>
    </row>
    <row r="1065" spans="1:20" x14ac:dyDescent="0.25">
      <c r="A1065" s="17" t="s">
        <v>5363</v>
      </c>
      <c r="B1065" s="17" t="s">
        <v>5362</v>
      </c>
      <c r="C1065" s="17" t="s">
        <v>7245</v>
      </c>
      <c r="D1065" s="18" t="s">
        <v>10</v>
      </c>
      <c r="E1065" s="18">
        <f>VLOOKUP(M1065,Revistas!$B$2:$H$63996,2,FALSE)</f>
        <v>3.0550000000000002</v>
      </c>
      <c r="F1065" s="18" t="str">
        <f>VLOOKUP(M1065,Revistas!$B$2:$H$63996,3,FALSE)</f>
        <v>Q1</v>
      </c>
      <c r="G1065" s="18" t="str">
        <f>VLOOKUP(M1065,Revistas!$B$2:$H$63996,4,FALSE)</f>
        <v>ORTHOPEDICS - SCIE</v>
      </c>
      <c r="H1065" s="18" t="str">
        <f>VLOOKUP(M1065,Revistas!$B$2:$H$63996,5,FALSE)</f>
        <v>9 DE 76</v>
      </c>
      <c r="I1065" s="18" t="str">
        <f>VLOOKUP(M1065,Revistas!$B$2:$H$63996,6,FALSE)</f>
        <v>NO</v>
      </c>
      <c r="J1065" s="18" t="s">
        <v>5366</v>
      </c>
      <c r="K1065" s="18"/>
      <c r="L1065" s="18" t="s">
        <v>586</v>
      </c>
      <c r="M1065" s="18" t="s">
        <v>5367</v>
      </c>
      <c r="N1065" s="18" t="s">
        <v>5365</v>
      </c>
      <c r="O1065" s="18">
        <v>2017</v>
      </c>
      <c r="P1065" s="18"/>
      <c r="Q1065" s="18"/>
      <c r="R1065" s="18"/>
      <c r="S1065" s="18"/>
      <c r="T1065" s="23">
        <v>29258761</v>
      </c>
    </row>
    <row r="1066" spans="1:20" x14ac:dyDescent="0.25">
      <c r="A1066" s="17" t="s">
        <v>1842</v>
      </c>
      <c r="B1066" s="17" t="s">
        <v>1843</v>
      </c>
      <c r="C1066" s="17" t="s">
        <v>1654</v>
      </c>
      <c r="D1066" s="18" t="s">
        <v>10</v>
      </c>
      <c r="E1066" s="18">
        <f>VLOOKUP(M1066,Revistas!$B$2:$H$63996,2,FALSE)</f>
        <v>1.8240000000000001</v>
      </c>
      <c r="F1066" s="18" t="str">
        <f>VLOOKUP(M1066,Revistas!$B$2:$H$63996,3,FALSE)</f>
        <v>Q3</v>
      </c>
      <c r="G1066" s="18" t="str">
        <f>VLOOKUP(M1066,Revistas!$B$2:$H$63996,4,FALSE)</f>
        <v>RHEUMATOLOGY - SCIE</v>
      </c>
      <c r="H1066" s="18" t="str">
        <f>VLOOKUP(M1066,Revistas!$B$2:$H$63996,5,FALSE)</f>
        <v>21 DE 30</v>
      </c>
      <c r="I1066" s="18" t="str">
        <f>VLOOKUP(M1066,Revistas!$B$2:$H$63996,6,FALSE)</f>
        <v>NO</v>
      </c>
      <c r="J1066" s="18" t="s">
        <v>1844</v>
      </c>
      <c r="K1066" s="18" t="s">
        <v>1845</v>
      </c>
      <c r="L1066" s="18">
        <v>0</v>
      </c>
      <c r="M1066" s="18" t="s">
        <v>1657</v>
      </c>
      <c r="N1066" s="18" t="s">
        <v>250</v>
      </c>
      <c r="O1066" s="18">
        <v>2017</v>
      </c>
      <c r="P1066" s="18">
        <v>37</v>
      </c>
      <c r="Q1066" s="18">
        <v>5</v>
      </c>
      <c r="R1066" s="18">
        <v>727</v>
      </c>
      <c r="S1066" s="18">
        <v>734</v>
      </c>
      <c r="T1066" s="23">
        <v>28197718</v>
      </c>
    </row>
    <row r="1067" spans="1:20" x14ac:dyDescent="0.25">
      <c r="A1067" s="17" t="s">
        <v>4167</v>
      </c>
      <c r="B1067" s="17" t="s">
        <v>4168</v>
      </c>
      <c r="C1067" s="17" t="s">
        <v>4169</v>
      </c>
      <c r="D1067" s="18" t="s">
        <v>10</v>
      </c>
      <c r="E1067" s="18">
        <f>VLOOKUP(M1067,Revistas!$B$2:$H$63996,2,FALSE)</f>
        <v>9.0250000000000004</v>
      </c>
      <c r="F1067" s="18" t="str">
        <f>VLOOKUP(M1067,Revistas!$B$2:$H$63996,3,FALSE)</f>
        <v>Q1</v>
      </c>
      <c r="G1067" s="18" t="str">
        <f>VLOOKUP(M1067,Revistas!$B$2:$H$63996,4,FALSE)</f>
        <v>GENETICS &amp; HEREDITY - SCIE</v>
      </c>
      <c r="H1067" s="18" t="str">
        <f>VLOOKUP(M1067,Revistas!$B$2:$H$63996,5,FALSE)</f>
        <v>8/166</v>
      </c>
      <c r="I1067" s="18" t="str">
        <f>VLOOKUP(M1067,Revistas!$B$2:$H$63996,6,FALSE)</f>
        <v>SI</v>
      </c>
      <c r="J1067" s="18" t="s">
        <v>4170</v>
      </c>
      <c r="K1067" s="18" t="s">
        <v>4171</v>
      </c>
      <c r="L1067" s="18">
        <v>1</v>
      </c>
      <c r="M1067" s="18" t="s">
        <v>4172</v>
      </c>
      <c r="N1067" s="28">
        <v>37561</v>
      </c>
      <c r="O1067" s="18">
        <v>2017</v>
      </c>
      <c r="P1067" s="18">
        <v>101</v>
      </c>
      <c r="Q1067" s="18">
        <v>5</v>
      </c>
      <c r="R1067" s="18">
        <v>844</v>
      </c>
      <c r="S1067" s="18">
        <v>855</v>
      </c>
      <c r="T1067" s="23">
        <v>29100094</v>
      </c>
    </row>
    <row r="1068" spans="1:20" x14ac:dyDescent="0.25">
      <c r="A1068" s="17" t="s">
        <v>1585</v>
      </c>
      <c r="B1068" s="17" t="s">
        <v>1586</v>
      </c>
      <c r="C1068" s="17" t="s">
        <v>1587</v>
      </c>
      <c r="D1068" s="18" t="s">
        <v>10</v>
      </c>
      <c r="E1068" s="18">
        <f>VLOOKUP(M1068,Revistas!$B$2:$H$63996,2,FALSE)</f>
        <v>4.7060000000000004</v>
      </c>
      <c r="F1068" s="18" t="str">
        <f>VLOOKUP(M1068,Revistas!$B$2:$H$63996,3,FALSE)</f>
        <v>Q1</v>
      </c>
      <c r="G1068" s="18" t="str">
        <f>VLOOKUP(M1068,Revistas!$B$2:$H$63996,4,FALSE)</f>
        <v>MICROBIOLOGY - SCIE</v>
      </c>
      <c r="H1068" s="18" t="str">
        <f>VLOOKUP(M1068,Revistas!$B$2:$H$63996,5,FALSE)</f>
        <v>26/125</v>
      </c>
      <c r="I1068" s="18" t="str">
        <f>VLOOKUP(M1068,Revistas!$B$2:$H$63996,6,FALSE)</f>
        <v>NO</v>
      </c>
      <c r="J1068" s="18" t="s">
        <v>1588</v>
      </c>
      <c r="K1068" s="18" t="s">
        <v>1589</v>
      </c>
      <c r="L1068" s="18">
        <v>0</v>
      </c>
      <c r="M1068" s="18" t="s">
        <v>1590</v>
      </c>
      <c r="N1068" s="28">
        <v>46905</v>
      </c>
      <c r="O1068" s="18">
        <v>2017</v>
      </c>
      <c r="P1068" s="18">
        <v>8</v>
      </c>
      <c r="Q1068" s="18"/>
      <c r="R1068" s="18"/>
      <c r="S1068" s="18">
        <v>1143</v>
      </c>
      <c r="T1068" s="23">
        <v>28702005</v>
      </c>
    </row>
    <row r="1069" spans="1:20" x14ac:dyDescent="0.25">
      <c r="A1069" s="17" t="s">
        <v>1802</v>
      </c>
      <c r="B1069" s="17" t="s">
        <v>1803</v>
      </c>
      <c r="C1069" s="17" t="s">
        <v>1660</v>
      </c>
      <c r="D1069" s="18" t="s">
        <v>26</v>
      </c>
      <c r="E1069" s="18">
        <f>VLOOKUP(M1069,Revistas!$B$2:$H$63996,2,FALSE)</f>
        <v>12.811</v>
      </c>
      <c r="F1069" s="18" t="str">
        <f>VLOOKUP(M1069,Revistas!$B$2:$H$63996,3,FALSE)</f>
        <v>Q1</v>
      </c>
      <c r="G1069" s="18" t="str">
        <f>VLOOKUP(M1069,Revistas!$B$2:$H$63996,4,FALSE)</f>
        <v>RHEUMATOLOGY - SCIE</v>
      </c>
      <c r="H1069" s="18" t="str">
        <f>VLOOKUP(M1069,Revistas!$B$2:$H$63996,5,FALSE)</f>
        <v>1 DE 30</v>
      </c>
      <c r="I1069" s="18" t="str">
        <f>VLOOKUP(M1069,Revistas!$B$2:$H$63996,6,FALSE)</f>
        <v>SI</v>
      </c>
      <c r="J1069" s="18" t="s">
        <v>1804</v>
      </c>
      <c r="K1069" s="18"/>
      <c r="L1069" s="18">
        <v>0</v>
      </c>
      <c r="M1069" s="18" t="s">
        <v>1663</v>
      </c>
      <c r="N1069" s="18" t="s">
        <v>226</v>
      </c>
      <c r="O1069" s="18">
        <v>2017</v>
      </c>
      <c r="P1069" s="18">
        <v>76</v>
      </c>
      <c r="Q1069" s="18"/>
      <c r="R1069" s="18">
        <v>824</v>
      </c>
      <c r="S1069" s="18">
        <v>824</v>
      </c>
    </row>
    <row r="1070" spans="1:20" x14ac:dyDescent="0.25">
      <c r="A1070" s="17" t="s">
        <v>5069</v>
      </c>
      <c r="B1070" s="17" t="s">
        <v>5070</v>
      </c>
      <c r="C1070" s="17" t="s">
        <v>4138</v>
      </c>
      <c r="D1070" s="18" t="s">
        <v>10</v>
      </c>
      <c r="E1070" s="18">
        <f>VLOOKUP(M1070,Revistas!$B$2:$H$63996,2,FALSE)</f>
        <v>4.601</v>
      </c>
      <c r="F1070" s="18" t="str">
        <f>VLOOKUP(M1070,Revistas!$B$2:$H$63996,3,FALSE)</f>
        <v>Q1</v>
      </c>
      <c r="G1070" s="18" t="str">
        <f>VLOOKUP(M1070,Revistas!$B$2:$H$63996,4,FALSE)</f>
        <v>GENETICS &amp; HEREDITY - SCIE</v>
      </c>
      <c r="H1070" s="18" t="str">
        <f>VLOOKUP(M1070,Revistas!$B$2:$H$63996,5,FALSE)</f>
        <v>29/167</v>
      </c>
      <c r="I1070" s="18" t="str">
        <f>VLOOKUP(M1070,Revistas!$B$2:$H$63996,6,FALSE)</f>
        <v>NO</v>
      </c>
      <c r="J1070" s="18" t="s">
        <v>5071</v>
      </c>
      <c r="K1070" s="18" t="s">
        <v>5072</v>
      </c>
      <c r="L1070" s="18">
        <v>4</v>
      </c>
      <c r="M1070" s="18" t="s">
        <v>4139</v>
      </c>
      <c r="N1070" s="18" t="s">
        <v>62</v>
      </c>
      <c r="O1070" s="18">
        <v>2017</v>
      </c>
      <c r="P1070" s="18">
        <v>38</v>
      </c>
      <c r="Q1070" s="18">
        <v>2</v>
      </c>
      <c r="R1070" s="18">
        <v>160</v>
      </c>
      <c r="S1070" s="18">
        <v>168</v>
      </c>
      <c r="T1070" s="23">
        <v>27774737</v>
      </c>
    </row>
    <row r="1071" spans="1:20" x14ac:dyDescent="0.25">
      <c r="A1071" s="17" t="s">
        <v>5039</v>
      </c>
      <c r="B1071" s="17" t="s">
        <v>5040</v>
      </c>
      <c r="C1071" s="17" t="s">
        <v>217</v>
      </c>
      <c r="D1071" s="18" t="s">
        <v>10</v>
      </c>
      <c r="E1071" s="18">
        <f>VLOOKUP(M1071,Revistas!$B$2:$H$63996,2,FALSE)</f>
        <v>2.806</v>
      </c>
      <c r="F1071" s="18" t="str">
        <f>VLOOKUP(M1071,Revistas!$B$2:$H$63996,3,FALSE)</f>
        <v>Q1</v>
      </c>
      <c r="G1071" s="18" t="str">
        <f>VLOOKUP(M1071,Revistas!$B$2:$H$63996,4,FALSE)</f>
        <v>MULTIDISCIPLINARY SCIENCES</v>
      </c>
      <c r="H1071" s="18" t="str">
        <f>VLOOKUP(M1071,Revistas!$B$2:$H$63996,5,FALSE)</f>
        <v>15/64</v>
      </c>
      <c r="I1071" s="18" t="str">
        <f>VLOOKUP(M1071,Revistas!$B$2:$H$63996,6,FALSE)</f>
        <v>NO</v>
      </c>
      <c r="J1071" s="18" t="s">
        <v>5041</v>
      </c>
      <c r="K1071" s="18" t="s">
        <v>5042</v>
      </c>
      <c r="L1071" s="18">
        <v>0</v>
      </c>
      <c r="M1071" s="18" t="s">
        <v>220</v>
      </c>
      <c r="N1071" s="28">
        <v>47270</v>
      </c>
      <c r="O1071" s="18">
        <v>2017</v>
      </c>
      <c r="P1071" s="18">
        <v>12</v>
      </c>
      <c r="Q1071" s="18">
        <v>6</v>
      </c>
      <c r="R1071" s="18"/>
      <c r="S1071" s="18" t="s">
        <v>5043</v>
      </c>
      <c r="T1071" s="23">
        <v>28662078</v>
      </c>
    </row>
    <row r="1072" spans="1:20" x14ac:dyDescent="0.25">
      <c r="A1072" s="17" t="s">
        <v>568</v>
      </c>
      <c r="B1072" s="17" t="s">
        <v>569</v>
      </c>
      <c r="C1072" s="17" t="s">
        <v>570</v>
      </c>
      <c r="D1072" s="18" t="s">
        <v>571</v>
      </c>
      <c r="E1072" s="18">
        <f>VLOOKUP(M1072,Revistas!$B$2:$H$63996,2,FALSE)</f>
        <v>5.1680000000000001</v>
      </c>
      <c r="F1072" s="18" t="str">
        <f>VLOOKUP(M1072,Revistas!$B$2:$H$63996,3,FALSE)</f>
        <v>Q1</v>
      </c>
      <c r="G1072" s="18" t="str">
        <f>VLOOKUP(M1072,Revistas!$B$2:$H$63996,4,FALSE)</f>
        <v>ONCOLOGY</v>
      </c>
      <c r="H1072" s="18" t="str">
        <f>VLOOKUP(M1072,Revistas!$B$2:$H$63996,5,FALSE)</f>
        <v>44/217</v>
      </c>
      <c r="I1072" s="18" t="str">
        <f>VLOOKUP(M1072,Revistas!$B$2:$H$63996,6,FALSE)</f>
        <v>NO</v>
      </c>
      <c r="J1072" s="18" t="s">
        <v>572</v>
      </c>
      <c r="K1072" s="18" t="s">
        <v>573</v>
      </c>
      <c r="L1072" s="18">
        <v>0</v>
      </c>
      <c r="M1072" s="18" t="s">
        <v>574</v>
      </c>
      <c r="N1072" s="18" t="s">
        <v>575</v>
      </c>
      <c r="O1072" s="18">
        <v>2017</v>
      </c>
      <c r="P1072" s="18">
        <v>8</v>
      </c>
      <c r="Q1072" s="18">
        <v>4</v>
      </c>
      <c r="R1072" s="18">
        <v>5664</v>
      </c>
      <c r="S1072" s="18">
        <v>5665</v>
      </c>
    </row>
    <row r="1073" spans="1:20" x14ac:dyDescent="0.25">
      <c r="A1073" s="17" t="s">
        <v>583</v>
      </c>
      <c r="B1073" s="17" t="s">
        <v>582</v>
      </c>
      <c r="C1073" s="17" t="s">
        <v>578</v>
      </c>
      <c r="D1073" s="18" t="s">
        <v>10</v>
      </c>
      <c r="E1073" s="18" t="str">
        <f>VLOOKUP(M1073,Revistas!$B$2:$H$63996,2,FALSE)</f>
        <v>NO TIENE</v>
      </c>
      <c r="F1073" s="18" t="str">
        <f>VLOOKUP(M1073,Revistas!$B$2:$H$63996,3,FALSE)</f>
        <v>NO TIENE</v>
      </c>
      <c r="G1073" s="18" t="str">
        <f>VLOOKUP(M1073,Revistas!$B$2:$H$63996,4,FALSE)</f>
        <v>NO TIENE</v>
      </c>
      <c r="H1073" s="18" t="str">
        <f>VLOOKUP(M1073,Revistas!$B$2:$H$63996,5,FALSE)</f>
        <v>NO TIENE</v>
      </c>
      <c r="I1073" s="18" t="str">
        <f>VLOOKUP(M1073,Revistas!$B$2:$H$63996,6,FALSE)</f>
        <v>NO</v>
      </c>
      <c r="J1073" s="18" t="s">
        <v>585</v>
      </c>
      <c r="K1073" s="18"/>
      <c r="L1073" s="18" t="s">
        <v>587</v>
      </c>
      <c r="M1073" s="18" t="s">
        <v>581</v>
      </c>
      <c r="N1073" s="18">
        <v>2017</v>
      </c>
      <c r="O1073" s="18">
        <v>2017</v>
      </c>
      <c r="P1073" s="18">
        <v>16</v>
      </c>
      <c r="Q1073" s="18"/>
      <c r="R1073" s="18" t="s">
        <v>584</v>
      </c>
      <c r="S1073" s="18"/>
      <c r="T1073" s="23">
        <v>28828606</v>
      </c>
    </row>
    <row r="1074" spans="1:20" x14ac:dyDescent="0.25">
      <c r="A1074" s="17" t="s">
        <v>3718</v>
      </c>
      <c r="B1074" s="17" t="s">
        <v>3719</v>
      </c>
      <c r="C1074" s="17" t="s">
        <v>3696</v>
      </c>
      <c r="D1074" s="18" t="s">
        <v>10</v>
      </c>
      <c r="E1074" s="18">
        <f>VLOOKUP(M1074,Revistas!$B$2:$H$63996,2,FALSE)</f>
        <v>2.3690000000000002</v>
      </c>
      <c r="F1074" s="18" t="str">
        <f>VLOOKUP(M1074,Revistas!$B$2:$H$63996,3,FALSE)</f>
        <v>Q2</v>
      </c>
      <c r="G1074" s="18" t="str">
        <f>VLOOKUP(M1074,Revistas!$B$2:$H$63996,4,FALSE)</f>
        <v>OBSTETRICS &amp; GYNECOLOGY - SCIE</v>
      </c>
      <c r="H1074" s="18" t="str">
        <f>VLOOKUP(M1074,Revistas!$B$2:$H$63996,5,FALSE)</f>
        <v>30/80</v>
      </c>
      <c r="I1074" s="18" t="str">
        <f>VLOOKUP(M1074,Revistas!$B$2:$H$63996,6,FALSE)</f>
        <v>NO</v>
      </c>
      <c r="J1074" s="18" t="s">
        <v>3720</v>
      </c>
      <c r="K1074" s="18" t="s">
        <v>3721</v>
      </c>
      <c r="L1074" s="18">
        <v>0</v>
      </c>
      <c r="M1074" s="18" t="s">
        <v>3699</v>
      </c>
      <c r="N1074" s="18" t="s">
        <v>300</v>
      </c>
      <c r="O1074" s="18">
        <v>2017</v>
      </c>
      <c r="P1074" s="18">
        <v>27</v>
      </c>
      <c r="Q1074" s="18">
        <v>3</v>
      </c>
      <c r="R1074" s="18">
        <v>620</v>
      </c>
      <c r="S1074" s="18">
        <v>626</v>
      </c>
      <c r="T1074" s="23">
        <v>28187096</v>
      </c>
    </row>
    <row r="1075" spans="1:20" x14ac:dyDescent="0.25">
      <c r="A1075" s="17" t="s">
        <v>2894</v>
      </c>
      <c r="B1075" s="17" t="s">
        <v>2895</v>
      </c>
      <c r="C1075" s="17" t="s">
        <v>736</v>
      </c>
      <c r="D1075" s="18" t="s">
        <v>571</v>
      </c>
      <c r="E1075" s="18">
        <f>VLOOKUP(M1075,Revistas!$B$2:$H$63996,2,FALSE)</f>
        <v>1.125</v>
      </c>
      <c r="F1075" s="18" t="str">
        <f>VLOOKUP(M1075,Revistas!$B$2:$H$63996,3,FALSE)</f>
        <v>Q3</v>
      </c>
      <c r="G1075" s="18" t="str">
        <f>VLOOKUP(M1075,Revistas!$B$2:$H$63996,4,FALSE)</f>
        <v>MEDICINA, GENERAL &amp; INTERNAL</v>
      </c>
      <c r="H1075" s="18" t="str">
        <f>VLOOKUP(M1075,Revistas!$B$2:$H$63996,5,FALSE)</f>
        <v>91/154</v>
      </c>
      <c r="I1075" s="18" t="str">
        <f>VLOOKUP(M1075,Revistas!$B$2:$H$63996,6,FALSE)</f>
        <v>NO</v>
      </c>
      <c r="J1075" s="18" t="s">
        <v>2896</v>
      </c>
      <c r="K1075" s="18" t="s">
        <v>2897</v>
      </c>
      <c r="L1075" s="18">
        <v>0</v>
      </c>
      <c r="M1075" s="18" t="s">
        <v>739</v>
      </c>
      <c r="N1075" s="28">
        <v>44958</v>
      </c>
      <c r="O1075" s="18">
        <v>2017</v>
      </c>
      <c r="P1075" s="18">
        <v>148</v>
      </c>
      <c r="Q1075" s="18">
        <v>4</v>
      </c>
      <c r="R1075" s="18">
        <v>166</v>
      </c>
      <c r="S1075" s="18">
        <v>169</v>
      </c>
      <c r="T1075" s="23">
        <v>28073522</v>
      </c>
    </row>
    <row r="1076" spans="1:20" x14ac:dyDescent="0.25">
      <c r="A1076" s="17" t="s">
        <v>5112</v>
      </c>
      <c r="B1076" s="17" t="s">
        <v>5113</v>
      </c>
      <c r="C1076" s="17" t="s">
        <v>3194</v>
      </c>
      <c r="D1076" s="18" t="s">
        <v>10</v>
      </c>
      <c r="E1076" s="18">
        <f>VLOOKUP(M1076,Revistas!$B$2:$H$63996,2,FALSE)</f>
        <v>1.3129999999999999</v>
      </c>
      <c r="F1076" s="18" t="str">
        <f>VLOOKUP(M1076,Revistas!$B$2:$H$63996,3,FALSE)</f>
        <v>Q3</v>
      </c>
      <c r="G1076" s="18" t="str">
        <f>VLOOKUP(M1076,Revistas!$B$2:$H$63996,4,FALSE)</f>
        <v>SURGERY</v>
      </c>
      <c r="H1076" s="18" t="str">
        <f>VLOOKUP(M1076,Revistas!$B$2:$H$63996,5,FALSE)</f>
        <v>127/196</v>
      </c>
      <c r="I1076" s="18" t="str">
        <f>VLOOKUP(M1076,Revistas!$B$2:$H$63996,6,FALSE)</f>
        <v>NO</v>
      </c>
      <c r="J1076" s="18" t="s">
        <v>5114</v>
      </c>
      <c r="K1076" s="18" t="s">
        <v>5115</v>
      </c>
      <c r="L1076" s="18">
        <v>1</v>
      </c>
      <c r="M1076" s="18" t="s">
        <v>3197</v>
      </c>
      <c r="N1076" s="18" t="s">
        <v>62</v>
      </c>
      <c r="O1076" s="18">
        <v>2017</v>
      </c>
      <c r="P1076" s="18">
        <v>27</v>
      </c>
      <c r="Q1076" s="18">
        <v>1</v>
      </c>
      <c r="R1076" s="18">
        <v>96</v>
      </c>
      <c r="S1076" s="18">
        <v>101</v>
      </c>
      <c r="T1076" s="23">
        <v>27898990</v>
      </c>
    </row>
    <row r="1077" spans="1:20" x14ac:dyDescent="0.25">
      <c r="A1077" s="17" t="s">
        <v>3516</v>
      </c>
      <c r="B1077" s="17" t="s">
        <v>3517</v>
      </c>
      <c r="C1077" s="17" t="s">
        <v>2326</v>
      </c>
      <c r="D1077" s="18" t="s">
        <v>10</v>
      </c>
      <c r="E1077" s="18">
        <f>VLOOKUP(M1077,Revistas!$B$2:$H$63996,2,FALSE)</f>
        <v>7.3609999999999998</v>
      </c>
      <c r="F1077" s="18" t="str">
        <f>VLOOKUP(M1077,Revistas!$B$2:$H$63996,3,FALSE)</f>
        <v>Q1</v>
      </c>
      <c r="G1077" s="18" t="str">
        <f>VLOOKUP(M1077,Revistas!$B$2:$H$63996,4,FALSE)</f>
        <v>ALLERGY - SCIE;</v>
      </c>
      <c r="H1077" s="18" t="str">
        <f>VLOOKUP(M1077,Revistas!$B$2:$H$63996,5,FALSE)</f>
        <v>2 DE 26</v>
      </c>
      <c r="I1077" s="18" t="str">
        <f>VLOOKUP(M1077,Revistas!$B$2:$H$63996,6,FALSE)</f>
        <v>SI</v>
      </c>
      <c r="J1077" s="18" t="s">
        <v>3518</v>
      </c>
      <c r="K1077" s="18" t="s">
        <v>3519</v>
      </c>
      <c r="L1077" s="18">
        <v>1</v>
      </c>
      <c r="M1077" s="18" t="s">
        <v>2328</v>
      </c>
      <c r="N1077" s="18" t="s">
        <v>226</v>
      </c>
      <c r="O1077" s="18">
        <v>2017</v>
      </c>
      <c r="P1077" s="18">
        <v>72</v>
      </c>
      <c r="Q1077" s="18">
        <v>6</v>
      </c>
      <c r="R1077" s="18">
        <v>994</v>
      </c>
      <c r="S1077" s="18">
        <v>998</v>
      </c>
      <c r="T1077" s="23">
        <v>27926986</v>
      </c>
    </row>
    <row r="1078" spans="1:20" x14ac:dyDescent="0.25">
      <c r="A1078" s="17" t="s">
        <v>3694</v>
      </c>
      <c r="B1078" s="17" t="s">
        <v>3695</v>
      </c>
      <c r="C1078" s="17" t="s">
        <v>3696</v>
      </c>
      <c r="D1078" s="18" t="s">
        <v>10</v>
      </c>
      <c r="E1078" s="18">
        <f>VLOOKUP(M1078,Revistas!$B$2:$H$63996,2,FALSE)</f>
        <v>2.3690000000000002</v>
      </c>
      <c r="F1078" s="18" t="str">
        <f>VLOOKUP(M1078,Revistas!$B$2:$H$63996,3,FALSE)</f>
        <v>Q2</v>
      </c>
      <c r="G1078" s="18" t="str">
        <f>VLOOKUP(M1078,Revistas!$B$2:$H$63996,4,FALSE)</f>
        <v>OBSTETRICS &amp; GYNECOLOGY - SCIE</v>
      </c>
      <c r="H1078" s="18" t="str">
        <f>VLOOKUP(M1078,Revistas!$B$2:$H$63996,5,FALSE)</f>
        <v>30/80</v>
      </c>
      <c r="I1078" s="18" t="str">
        <f>VLOOKUP(M1078,Revistas!$B$2:$H$63996,6,FALSE)</f>
        <v>NO</v>
      </c>
      <c r="J1078" s="18" t="s">
        <v>3697</v>
      </c>
      <c r="K1078" s="18" t="s">
        <v>3698</v>
      </c>
      <c r="L1078" s="18">
        <v>0</v>
      </c>
      <c r="M1078" s="18" t="s">
        <v>3699</v>
      </c>
      <c r="N1078" s="18" t="s">
        <v>29</v>
      </c>
      <c r="O1078" s="18">
        <v>2017</v>
      </c>
      <c r="P1078" s="18">
        <v>27</v>
      </c>
      <c r="Q1078" s="18">
        <v>6</v>
      </c>
      <c r="R1078" s="18">
        <v>1293</v>
      </c>
      <c r="S1078" s="18">
        <v>1297</v>
      </c>
      <c r="T1078" s="23">
        <v>28604452</v>
      </c>
    </row>
    <row r="1079" spans="1:20" x14ac:dyDescent="0.25">
      <c r="A1079" s="17" t="s">
        <v>3700</v>
      </c>
      <c r="B1079" s="17" t="s">
        <v>3701</v>
      </c>
      <c r="C1079" s="17" t="s">
        <v>3702</v>
      </c>
      <c r="D1079" s="18" t="s">
        <v>10</v>
      </c>
      <c r="E1079" s="18">
        <f>VLOOKUP(M1079,Revistas!$B$2:$H$63996,2,FALSE)</f>
        <v>2.556</v>
      </c>
      <c r="F1079" s="18" t="str">
        <f>VLOOKUP(M1079,Revistas!$B$2:$H$63996,3,FALSE)</f>
        <v>Q3</v>
      </c>
      <c r="G1079" s="18" t="str">
        <f>VLOOKUP(M1079,Revistas!$B$2:$H$63996,4,FALSE)</f>
        <v>ONCOLOGY</v>
      </c>
      <c r="H1079" s="18" t="str">
        <f>VLOOKUP(M1079,Revistas!$B$2:$H$63996,5,FALSE)</f>
        <v>131/217</v>
      </c>
      <c r="I1079" s="18" t="str">
        <f>VLOOKUP(M1079,Revistas!$B$2:$H$63996,6,FALSE)</f>
        <v>NO</v>
      </c>
      <c r="J1079" s="18" t="s">
        <v>3703</v>
      </c>
      <c r="K1079" s="18" t="s">
        <v>3704</v>
      </c>
      <c r="L1079" s="18">
        <v>1</v>
      </c>
      <c r="M1079" s="18" t="s">
        <v>3705</v>
      </c>
      <c r="N1079" s="18" t="s">
        <v>29</v>
      </c>
      <c r="O1079" s="18">
        <v>2017</v>
      </c>
      <c r="P1079" s="18">
        <v>26</v>
      </c>
      <c r="Q1079" s="18">
        <v>4</v>
      </c>
      <c r="R1079" s="18">
        <v>346</v>
      </c>
      <c r="S1079" s="18">
        <v>350</v>
      </c>
      <c r="T1079" s="23">
        <v>27116243</v>
      </c>
    </row>
    <row r="1080" spans="1:20" x14ac:dyDescent="0.25">
      <c r="A1080" s="17" t="s">
        <v>46</v>
      </c>
      <c r="B1080" s="17" t="s">
        <v>47</v>
      </c>
      <c r="C1080" s="17" t="s">
        <v>32</v>
      </c>
      <c r="D1080" s="18" t="s">
        <v>26</v>
      </c>
      <c r="E1080" s="18">
        <f>VLOOKUP(M1080,Revistas!$B$2:$H$63996,2,FALSE)</f>
        <v>3.1230000000000002</v>
      </c>
      <c r="F1080" s="18" t="str">
        <f>VLOOKUP(M1080,Revistas!$B$2:$H$63996,3,FALSE)</f>
        <v>Q2</v>
      </c>
      <c r="G1080" s="18" t="str">
        <f>VLOOKUP(M1080,Revistas!$B$2:$H$63996,4,FALSE)</f>
        <v>PSYCHIATRY - SCIE</v>
      </c>
      <c r="H1080" s="18" t="str">
        <f>VLOOKUP(M1080,Revistas!$B$2:$H$63996,5,FALSE)</f>
        <v>52/142</v>
      </c>
      <c r="I1080" s="18" t="str">
        <f>VLOOKUP(M1080,Revistas!$B$2:$H$63996,6,FALSE)</f>
        <v>NO</v>
      </c>
      <c r="J1080" s="18" t="s">
        <v>48</v>
      </c>
      <c r="K1080" s="18"/>
      <c r="L1080" s="18">
        <v>0</v>
      </c>
      <c r="M1080" s="18" t="s">
        <v>34</v>
      </c>
      <c r="N1080" s="18" t="s">
        <v>35</v>
      </c>
      <c r="O1080" s="18">
        <v>2017</v>
      </c>
      <c r="P1080" s="18">
        <v>41</v>
      </c>
      <c r="Q1080" s="18"/>
      <c r="R1080" s="18" t="s">
        <v>49</v>
      </c>
      <c r="S1080" s="18" t="s">
        <v>49</v>
      </c>
    </row>
    <row r="1081" spans="1:20" x14ac:dyDescent="0.25">
      <c r="A1081" s="17" t="s">
        <v>1971</v>
      </c>
      <c r="B1081" s="17" t="s">
        <v>1972</v>
      </c>
      <c r="C1081" s="17" t="s">
        <v>1973</v>
      </c>
      <c r="D1081" s="18" t="s">
        <v>10</v>
      </c>
      <c r="E1081" s="18">
        <f>VLOOKUP(M1081,Revistas!$B$2:$H$63996,2,FALSE)</f>
        <v>7.7249999999999996</v>
      </c>
      <c r="F1081" s="18" t="str">
        <f>VLOOKUP(M1081,Revistas!$B$2:$H$63996,3,FALSE)</f>
        <v>Q1</v>
      </c>
      <c r="G1081" s="18" t="str">
        <f>VLOOKUP(M1081,Revistas!$B$2:$H$63996,4,FALSE)</f>
        <v>BIOLOGY</v>
      </c>
      <c r="H1081" s="18" t="str">
        <f>VLOOKUP(M1081,Revistas!$B$2:$H$63996,5,FALSE)</f>
        <v>4 DE 84</v>
      </c>
      <c r="I1081" s="18" t="str">
        <f>VLOOKUP(M1081,Revistas!$B$2:$H$63996,6,FALSE)</f>
        <v>SI</v>
      </c>
      <c r="J1081" s="18" t="s">
        <v>1974</v>
      </c>
      <c r="K1081" s="18" t="s">
        <v>1975</v>
      </c>
      <c r="L1081" s="18">
        <v>0</v>
      </c>
      <c r="M1081" s="18" t="s">
        <v>1976</v>
      </c>
      <c r="N1081" s="28">
        <v>45931</v>
      </c>
      <c r="O1081" s="18">
        <v>2017</v>
      </c>
      <c r="P1081" s="18">
        <v>6</v>
      </c>
      <c r="Q1081" s="18"/>
      <c r="R1081" s="18"/>
      <c r="S1081" s="18" t="s">
        <v>1977</v>
      </c>
    </row>
    <row r="1082" spans="1:20" x14ac:dyDescent="0.25">
      <c r="A1082" s="17" t="s">
        <v>1352</v>
      </c>
      <c r="B1082" s="17" t="s">
        <v>1353</v>
      </c>
      <c r="C1082" s="17" t="s">
        <v>476</v>
      </c>
      <c r="D1082" s="18" t="s">
        <v>10</v>
      </c>
      <c r="E1082" s="18">
        <f>VLOOKUP(M1082,Revistas!$B$2:$H$63996,2,FALSE)</f>
        <v>5.6059999999999999</v>
      </c>
      <c r="F1082" s="18" t="str">
        <f>VLOOKUP(M1082,Revistas!$B$2:$H$63996,3,FALSE)</f>
        <v>Q1</v>
      </c>
      <c r="G1082" s="18" t="str">
        <f>VLOOKUP(M1082,Revistas!$B$2:$H$63996,4,FALSE)</f>
        <v>ENDOCRINOLOGY &amp; METABOLISM - SCIE;</v>
      </c>
      <c r="H1082" s="18" t="str">
        <f>VLOOKUP(M1082,Revistas!$B$2:$H$63996,5,FALSE)</f>
        <v>17/138</v>
      </c>
      <c r="I1082" s="18" t="str">
        <f>VLOOKUP(M1082,Revistas!$B$2:$H$63996,6,FALSE)</f>
        <v>NO</v>
      </c>
      <c r="J1082" s="18" t="s">
        <v>1354</v>
      </c>
      <c r="K1082" s="18" t="s">
        <v>1355</v>
      </c>
      <c r="L1082" s="18">
        <v>2</v>
      </c>
      <c r="M1082" s="18" t="s">
        <v>478</v>
      </c>
      <c r="N1082" s="18" t="s">
        <v>300</v>
      </c>
      <c r="O1082" s="18">
        <v>2017</v>
      </c>
      <c r="P1082" s="18">
        <v>104</v>
      </c>
      <c r="Q1082" s="18"/>
      <c r="R1082" s="18">
        <v>165</v>
      </c>
      <c r="S1082" s="18">
        <v>177</v>
      </c>
    </row>
    <row r="1083" spans="1:20" x14ac:dyDescent="0.25">
      <c r="A1083" s="17" t="s">
        <v>1119</v>
      </c>
      <c r="B1083" s="17" t="s">
        <v>1120</v>
      </c>
      <c r="C1083" s="17" t="s">
        <v>947</v>
      </c>
      <c r="D1083" s="18" t="s">
        <v>10</v>
      </c>
      <c r="E1083" s="18">
        <f>VLOOKUP(M1083,Revistas!$B$2:$H$63996,2,FALSE)</f>
        <v>47.831000000000003</v>
      </c>
      <c r="F1083" s="18" t="str">
        <f>VLOOKUP(M1083,Revistas!$B$2:$H$63996,3,FALSE)</f>
        <v>Q1</v>
      </c>
      <c r="G1083" s="18" t="str">
        <f>VLOOKUP(M1083,Revistas!$B$2:$H$63996,4,FALSE)</f>
        <v>MEDICINA, GENERAL &amp; INTERNAL</v>
      </c>
      <c r="H1083" s="18" t="str">
        <f>VLOOKUP(M1083,Revistas!$B$2:$H$63996,5,FALSE)</f>
        <v>2/154</v>
      </c>
      <c r="I1083" s="18" t="str">
        <f>VLOOKUP(M1083,Revistas!$B$2:$H$63996,6,FALSE)</f>
        <v>SI</v>
      </c>
      <c r="J1083" s="18" t="s">
        <v>1121</v>
      </c>
      <c r="K1083" s="18" t="s">
        <v>1122</v>
      </c>
      <c r="L1083" s="18">
        <v>32</v>
      </c>
      <c r="M1083" s="18" t="s">
        <v>950</v>
      </c>
      <c r="N1083" s="18" t="s">
        <v>1123</v>
      </c>
      <c r="O1083" s="18">
        <v>2017</v>
      </c>
      <c r="P1083" s="18">
        <v>389</v>
      </c>
      <c r="Q1083" s="18">
        <v>10064</v>
      </c>
      <c r="R1083" s="18">
        <v>37</v>
      </c>
      <c r="S1083" s="18">
        <v>55</v>
      </c>
      <c r="T1083" s="23">
        <v>27863813</v>
      </c>
    </row>
    <row r="1084" spans="1:20" x14ac:dyDescent="0.25">
      <c r="A1084" s="17" t="s">
        <v>3192</v>
      </c>
      <c r="B1084" s="17" t="s">
        <v>3193</v>
      </c>
      <c r="C1084" s="17" t="s">
        <v>3194</v>
      </c>
      <c r="D1084" s="18" t="s">
        <v>10</v>
      </c>
      <c r="E1084" s="18">
        <f>VLOOKUP(M1084,Revistas!$B$2:$H$63996,2,FALSE)</f>
        <v>1.3129999999999999</v>
      </c>
      <c r="F1084" s="18" t="str">
        <f>VLOOKUP(M1084,Revistas!$B$2:$H$63996,3,FALSE)</f>
        <v>Q3</v>
      </c>
      <c r="G1084" s="18" t="str">
        <f>VLOOKUP(M1084,Revistas!$B$2:$H$63996,4,FALSE)</f>
        <v>SURGERY</v>
      </c>
      <c r="H1084" s="18" t="str">
        <f>VLOOKUP(M1084,Revistas!$B$2:$H$63996,5,FALSE)</f>
        <v>127/196</v>
      </c>
      <c r="I1084" s="18" t="str">
        <f>VLOOKUP(M1084,Revistas!$B$2:$H$63996,6,FALSE)</f>
        <v>NO</v>
      </c>
      <c r="J1084" s="18" t="s">
        <v>3195</v>
      </c>
      <c r="K1084" s="18" t="s">
        <v>3196</v>
      </c>
      <c r="L1084" s="18">
        <v>0</v>
      </c>
      <c r="M1084" s="18" t="s">
        <v>3197</v>
      </c>
      <c r="N1084" s="18" t="s">
        <v>129</v>
      </c>
      <c r="O1084" s="18">
        <v>2017</v>
      </c>
      <c r="P1084" s="18">
        <v>27</v>
      </c>
      <c r="Q1084" s="18">
        <v>5</v>
      </c>
      <c r="R1084" s="18">
        <v>431</v>
      </c>
      <c r="S1084" s="18">
        <v>436</v>
      </c>
      <c r="T1084" s="23">
        <v>28081579</v>
      </c>
    </row>
    <row r="1085" spans="1:20" x14ac:dyDescent="0.25">
      <c r="A1085" s="17" t="s">
        <v>3293</v>
      </c>
      <c r="B1085" s="17" t="s">
        <v>3294</v>
      </c>
      <c r="C1085" s="17" t="s">
        <v>3295</v>
      </c>
      <c r="D1085" s="18" t="s">
        <v>10</v>
      </c>
      <c r="E1085" s="18">
        <f>VLOOKUP(M1085,Revistas!$B$2:$H$63996,2,FALSE)</f>
        <v>1.768</v>
      </c>
      <c r="F1085" s="18" t="str">
        <f>VLOOKUP(M1085,Revistas!$B$2:$H$63996,3,FALSE)</f>
        <v>Q3</v>
      </c>
      <c r="G1085" s="18" t="str">
        <f>VLOOKUP(M1085,Revistas!$B$2:$H$63996,4,FALSE)</f>
        <v>PUBLIC, ENVIRONMENTAL &amp; OCCUPATIONAL HEALTH - SCIE</v>
      </c>
      <c r="H1085" s="18" t="str">
        <f>VLOOKUP(M1085,Revistas!$B$2:$H$63996,5,FALSE)</f>
        <v>94/176</v>
      </c>
      <c r="I1085" s="18" t="str">
        <f>VLOOKUP(M1085,Revistas!$B$2:$H$63996,6,FALSE)</f>
        <v>NO</v>
      </c>
      <c r="J1085" s="18" t="s">
        <v>3296</v>
      </c>
      <c r="K1085" s="18" t="s">
        <v>3297</v>
      </c>
      <c r="L1085" s="18">
        <v>0</v>
      </c>
      <c r="M1085" s="18" t="s">
        <v>3298</v>
      </c>
      <c r="N1085" s="18" t="s">
        <v>214</v>
      </c>
      <c r="O1085" s="18">
        <v>2017</v>
      </c>
      <c r="P1085" s="18">
        <v>31</v>
      </c>
      <c r="Q1085" s="18">
        <v>4</v>
      </c>
      <c r="R1085" s="18">
        <v>313</v>
      </c>
      <c r="S1085" s="18">
        <v>319</v>
      </c>
    </row>
    <row r="1087" spans="1:20" hidden="1" x14ac:dyDescent="0.25"/>
    <row r="1088" spans="1:20" hidden="1" x14ac:dyDescent="0.25">
      <c r="A1088" s="20" t="s">
        <v>73</v>
      </c>
      <c r="B1088" s="20" t="s">
        <v>73</v>
      </c>
      <c r="C1088" s="20" t="s">
        <v>73</v>
      </c>
      <c r="D1088" s="23" t="s">
        <v>74</v>
      </c>
      <c r="E1088" s="23" t="s">
        <v>73</v>
      </c>
      <c r="F1088" s="23" t="s">
        <v>75</v>
      </c>
      <c r="G1088" s="23" t="s">
        <v>7254</v>
      </c>
      <c r="H1088" s="23" t="s">
        <v>73</v>
      </c>
      <c r="I1088" s="23" t="s">
        <v>78</v>
      </c>
      <c r="J1088" s="23" t="s">
        <v>7255</v>
      </c>
    </row>
    <row r="1089" spans="1:10" hidden="1" x14ac:dyDescent="0.25">
      <c r="A1089" s="20" t="s">
        <v>10</v>
      </c>
      <c r="B1089" s="20">
        <f>DCOUNTA(A1:S1085,B1088,A1088:A1089)</f>
        <v>674</v>
      </c>
      <c r="C1089" s="20" t="s">
        <v>10</v>
      </c>
      <c r="D1089" s="23">
        <f>DSUM(A1:S1085,E1,C1088:C1089)</f>
        <v>3222.1830000000009</v>
      </c>
      <c r="E1089" s="23" t="s">
        <v>10</v>
      </c>
      <c r="F1089" s="23" t="s">
        <v>5470</v>
      </c>
      <c r="G1089" s="23">
        <f>DCOUNTA(A1:S1085,F1088,E1088:F1089)</f>
        <v>311</v>
      </c>
      <c r="H1089" s="23" t="s">
        <v>10</v>
      </c>
      <c r="I1089" s="23" t="s">
        <v>2680</v>
      </c>
      <c r="J1089" s="23">
        <f>DCOUNTA(A1:S1085,I1,H1088:I1089)</f>
        <v>135</v>
      </c>
    </row>
    <row r="1090" spans="1:10" hidden="1" x14ac:dyDescent="0.25"/>
    <row r="1091" spans="1:10" hidden="1" x14ac:dyDescent="0.25">
      <c r="A1091" s="20" t="s">
        <v>73</v>
      </c>
      <c r="B1091" s="20" t="s">
        <v>73</v>
      </c>
      <c r="C1091" s="20" t="s">
        <v>73</v>
      </c>
      <c r="D1091" s="23" t="s">
        <v>74</v>
      </c>
      <c r="E1091" s="23" t="s">
        <v>73</v>
      </c>
      <c r="F1091" s="23" t="s">
        <v>75</v>
      </c>
      <c r="G1091" s="23" t="s">
        <v>7254</v>
      </c>
      <c r="H1091" s="23" t="s">
        <v>73</v>
      </c>
      <c r="I1091" s="23" t="s">
        <v>78</v>
      </c>
      <c r="J1091" s="23" t="s">
        <v>7255</v>
      </c>
    </row>
    <row r="1092" spans="1:10" hidden="1" x14ac:dyDescent="0.25">
      <c r="A1092" s="20" t="s">
        <v>274</v>
      </c>
      <c r="B1092" s="20">
        <f>DCOUNTA(A1:S1085,D1,A1091:A1092)</f>
        <v>70</v>
      </c>
      <c r="C1092" s="20" t="s">
        <v>274</v>
      </c>
      <c r="D1092" s="23">
        <f>DSUM(A1:S1085,E1,C1091:C1092)</f>
        <v>300.14900000000006</v>
      </c>
      <c r="E1092" s="23" t="s">
        <v>274</v>
      </c>
      <c r="F1092" s="23" t="s">
        <v>5470</v>
      </c>
      <c r="G1092" s="23">
        <f>DCOUNTA(A1:S1085,F1,E1091:F1092)</f>
        <v>20</v>
      </c>
      <c r="H1092" s="23" t="s">
        <v>274</v>
      </c>
      <c r="I1092" s="23" t="s">
        <v>2680</v>
      </c>
      <c r="J1092" s="23">
        <f>DCOUNTA(A1:S1085,I1,H1091:I1092)</f>
        <v>9</v>
      </c>
    </row>
    <row r="1093" spans="1:10" hidden="1" x14ac:dyDescent="0.25"/>
    <row r="1094" spans="1:10" hidden="1" x14ac:dyDescent="0.25">
      <c r="A1094" s="20" t="s">
        <v>73</v>
      </c>
      <c r="B1094" s="20" t="s">
        <v>73</v>
      </c>
      <c r="C1094" s="20" t="s">
        <v>73</v>
      </c>
      <c r="D1094" s="23" t="s">
        <v>74</v>
      </c>
      <c r="E1094" s="23" t="s">
        <v>73</v>
      </c>
      <c r="F1094" s="23" t="s">
        <v>75</v>
      </c>
      <c r="G1094" s="23" t="s">
        <v>7254</v>
      </c>
      <c r="H1094" s="23" t="s">
        <v>73</v>
      </c>
      <c r="I1094" s="23" t="s">
        <v>78</v>
      </c>
      <c r="J1094" s="23" t="s">
        <v>7255</v>
      </c>
    </row>
    <row r="1095" spans="1:10" hidden="1" x14ac:dyDescent="0.25">
      <c r="A1095" s="20" t="s">
        <v>356</v>
      </c>
      <c r="B1095" s="20">
        <f>DCOUNTA(A1:S1085,D1,A1094:A1095)</f>
        <v>13</v>
      </c>
      <c r="C1095" s="20" t="s">
        <v>356</v>
      </c>
      <c r="D1095" s="23">
        <f>DSUM(A1:S1085,E1,C1094:C1095)</f>
        <v>47.356000000000002</v>
      </c>
      <c r="E1095" s="23" t="s">
        <v>356</v>
      </c>
      <c r="F1095" s="23" t="s">
        <v>5470</v>
      </c>
      <c r="G1095" s="23">
        <f>DCOUNTA(A1:S1085,F1,E1094:F1095)</f>
        <v>9</v>
      </c>
      <c r="H1095" s="23" t="s">
        <v>356</v>
      </c>
      <c r="I1095" s="23" t="s">
        <v>2680</v>
      </c>
      <c r="J1095" s="23">
        <f>DCOUNTA(A1:S1085,I1,H1094:I1095)</f>
        <v>1</v>
      </c>
    </row>
    <row r="1096" spans="1:10" hidden="1" x14ac:dyDescent="0.25"/>
    <row r="1097" spans="1:10" hidden="1" x14ac:dyDescent="0.25">
      <c r="A1097" s="20" t="s">
        <v>73</v>
      </c>
      <c r="B1097" s="20" t="s">
        <v>73</v>
      </c>
      <c r="C1097" s="20" t="s">
        <v>73</v>
      </c>
      <c r="D1097" s="23" t="s">
        <v>74</v>
      </c>
      <c r="E1097" s="23" t="s">
        <v>73</v>
      </c>
      <c r="F1097" s="23" t="s">
        <v>75</v>
      </c>
      <c r="G1097" s="23" t="s">
        <v>7254</v>
      </c>
      <c r="H1097" s="23" t="s">
        <v>73</v>
      </c>
      <c r="I1097" s="23" t="s">
        <v>78</v>
      </c>
      <c r="J1097" s="23" t="s">
        <v>7255</v>
      </c>
    </row>
    <row r="1098" spans="1:10" hidden="1" x14ac:dyDescent="0.25">
      <c r="A1098" s="20" t="s">
        <v>571</v>
      </c>
      <c r="B1098" s="20">
        <f>DCOUNTA(A1:S1085,D1,A1097:A1098)</f>
        <v>45</v>
      </c>
      <c r="C1098" s="20" t="s">
        <v>571</v>
      </c>
      <c r="D1098" s="23">
        <f>DSUM(A1:S1085,E1,C1097:C1098)</f>
        <v>229.59600000000006</v>
      </c>
      <c r="E1098" s="23" t="s">
        <v>571</v>
      </c>
      <c r="F1098" s="23" t="s">
        <v>5470</v>
      </c>
      <c r="G1098" s="23">
        <f>DCOUNTA(A1:S1085,F1,E1097:F1098)</f>
        <v>18</v>
      </c>
      <c r="H1098" s="23" t="s">
        <v>571</v>
      </c>
      <c r="I1098" s="23" t="s">
        <v>2680</v>
      </c>
      <c r="J1098" s="23">
        <f>DCOUNTA(A1:S1085,I1,H1097:I1098)</f>
        <v>9</v>
      </c>
    </row>
    <row r="1099" spans="1:10" hidden="1" x14ac:dyDescent="0.25"/>
    <row r="1100" spans="1:10" hidden="1" x14ac:dyDescent="0.25"/>
    <row r="1101" spans="1:10" hidden="1" x14ac:dyDescent="0.25">
      <c r="A1101" s="20" t="s">
        <v>73</v>
      </c>
      <c r="B1101" s="20" t="s">
        <v>73</v>
      </c>
      <c r="C1101" s="20" t="s">
        <v>73</v>
      </c>
      <c r="D1101" s="23" t="s">
        <v>74</v>
      </c>
      <c r="E1101" s="23" t="s">
        <v>73</v>
      </c>
      <c r="F1101" s="23" t="s">
        <v>75</v>
      </c>
      <c r="G1101" s="23" t="s">
        <v>7254</v>
      </c>
      <c r="H1101" s="23" t="s">
        <v>73</v>
      </c>
      <c r="I1101" s="23" t="s">
        <v>78</v>
      </c>
      <c r="J1101" s="23" t="s">
        <v>7255</v>
      </c>
    </row>
    <row r="1102" spans="1:10" hidden="1" x14ac:dyDescent="0.25">
      <c r="A1102" s="20" t="s">
        <v>26</v>
      </c>
      <c r="B1102" s="20">
        <f>DCOUNTA(A1:S1085,D1,A1101:A1102)</f>
        <v>207</v>
      </c>
      <c r="C1102" s="20" t="s">
        <v>26</v>
      </c>
      <c r="D1102" s="23">
        <f>DSUM(A1:S1085,E1,C1101:C1102)</f>
        <v>1474.1559999999981</v>
      </c>
      <c r="E1102" s="23" t="s">
        <v>26</v>
      </c>
      <c r="F1102" s="23" t="s">
        <v>5470</v>
      </c>
      <c r="G1102" s="23">
        <f>DCOUNTA(A1:S1085,F1,E1101:F1102)</f>
        <v>159</v>
      </c>
      <c r="H1102" s="23" t="s">
        <v>26</v>
      </c>
      <c r="I1102" s="23" t="s">
        <v>2680</v>
      </c>
      <c r="J1102" s="23">
        <f>DCOUNTA(A1:S1085,I1,H1101:I1102)</f>
        <v>123</v>
      </c>
    </row>
    <row r="1103" spans="1:10" hidden="1" x14ac:dyDescent="0.25"/>
    <row r="1104" spans="1:10" hidden="1" x14ac:dyDescent="0.25">
      <c r="A1104" s="20" t="s">
        <v>73</v>
      </c>
      <c r="B1104" s="20" t="s">
        <v>73</v>
      </c>
      <c r="C1104" s="20" t="s">
        <v>73</v>
      </c>
      <c r="D1104" s="23" t="s">
        <v>74</v>
      </c>
      <c r="E1104" s="23" t="s">
        <v>73</v>
      </c>
      <c r="F1104" s="23" t="s">
        <v>75</v>
      </c>
      <c r="G1104" s="23" t="s">
        <v>7254</v>
      </c>
      <c r="H1104" s="23" t="s">
        <v>73</v>
      </c>
      <c r="I1104" s="23" t="s">
        <v>78</v>
      </c>
      <c r="J1104" s="23" t="s">
        <v>7255</v>
      </c>
    </row>
    <row r="1105" spans="1:51" hidden="1" x14ac:dyDescent="0.25">
      <c r="A1105" s="20" t="s">
        <v>210</v>
      </c>
      <c r="B1105" s="20">
        <f>DCOUNTA(A1:S1085,D1,A1104:A1105)</f>
        <v>75</v>
      </c>
      <c r="C1105" s="20" t="s">
        <v>210</v>
      </c>
      <c r="D1105" s="23">
        <f>DSUM(A1:S1085,E1,C1104:C1105)</f>
        <v>208.11100000000008</v>
      </c>
      <c r="E1105" s="23" t="s">
        <v>210</v>
      </c>
      <c r="F1105" s="23" t="s">
        <v>5470</v>
      </c>
      <c r="G1105" s="23">
        <f>DCOUNTA(A1:S1085,F1,E1104:F1105)</f>
        <v>23</v>
      </c>
      <c r="H1105" s="23" t="s">
        <v>210</v>
      </c>
      <c r="I1105" s="23" t="s">
        <v>2680</v>
      </c>
      <c r="J1105" s="23">
        <f>DCOUNTA(A1:S1085,I1,H1104:I1105)</f>
        <v>6</v>
      </c>
    </row>
    <row r="1107" spans="1:51" ht="15.75" x14ac:dyDescent="0.3">
      <c r="B1107" s="19" t="s">
        <v>7256</v>
      </c>
      <c r="C1107" s="19" t="s">
        <v>7257</v>
      </c>
      <c r="D1107" s="19" t="s">
        <v>5466</v>
      </c>
      <c r="E1107" s="19" t="s">
        <v>7258</v>
      </c>
      <c r="F1107" s="19" t="s">
        <v>7259</v>
      </c>
      <c r="N1107" s="24"/>
      <c r="AX1107" s="20" t="s">
        <v>7260</v>
      </c>
      <c r="AY1107" s="20" t="s">
        <v>7261</v>
      </c>
    </row>
    <row r="1108" spans="1:51" ht="15.75" x14ac:dyDescent="0.3">
      <c r="B1108" s="21">
        <f>B1089</f>
        <v>674</v>
      </c>
      <c r="C1108" s="26" t="s">
        <v>7262</v>
      </c>
      <c r="D1108" s="21">
        <f>D1089</f>
        <v>3222.1830000000009</v>
      </c>
      <c r="E1108" s="21">
        <f>G1089</f>
        <v>311</v>
      </c>
      <c r="F1108" s="21">
        <f>J1089</f>
        <v>135</v>
      </c>
      <c r="N1108" s="24"/>
    </row>
    <row r="1109" spans="1:51" ht="15.75" x14ac:dyDescent="0.3">
      <c r="B1109" s="21">
        <f>B1092</f>
        <v>70</v>
      </c>
      <c r="C1109" s="26" t="s">
        <v>7263</v>
      </c>
      <c r="D1109" s="21">
        <f>D1092</f>
        <v>300.14900000000006</v>
      </c>
      <c r="E1109" s="21">
        <f>G1092</f>
        <v>20</v>
      </c>
      <c r="F1109" s="21">
        <f>J1092</f>
        <v>9</v>
      </c>
      <c r="N1109" s="24"/>
    </row>
    <row r="1110" spans="1:51" ht="15.75" x14ac:dyDescent="0.3">
      <c r="B1110" s="21">
        <f>B1095</f>
        <v>13</v>
      </c>
      <c r="C1110" s="26" t="s">
        <v>7264</v>
      </c>
      <c r="D1110" s="21">
        <f>D1095</f>
        <v>47.356000000000002</v>
      </c>
      <c r="E1110" s="21">
        <f>G1095</f>
        <v>9</v>
      </c>
      <c r="F1110" s="21">
        <f>J1095</f>
        <v>1</v>
      </c>
      <c r="N1110" s="24"/>
    </row>
    <row r="1111" spans="1:51" ht="15.75" x14ac:dyDescent="0.3">
      <c r="B1111" s="21">
        <f>B1098</f>
        <v>45</v>
      </c>
      <c r="C1111" s="26" t="s">
        <v>7265</v>
      </c>
      <c r="D1111" s="21">
        <f>D1098</f>
        <v>229.59600000000006</v>
      </c>
      <c r="E1111" s="21">
        <f>G1098</f>
        <v>18</v>
      </c>
      <c r="F1111" s="21">
        <f>J1098</f>
        <v>9</v>
      </c>
      <c r="N1111" s="24"/>
    </row>
    <row r="1112" spans="1:51" ht="15.75" x14ac:dyDescent="0.3">
      <c r="B1112" s="21">
        <f>B1102</f>
        <v>207</v>
      </c>
      <c r="C1112" s="26" t="s">
        <v>26</v>
      </c>
      <c r="D1112" s="21">
        <f>D1102</f>
        <v>1474.1559999999981</v>
      </c>
      <c r="E1112" s="21">
        <f>G1102</f>
        <v>159</v>
      </c>
      <c r="F1112" s="21">
        <f>J1102</f>
        <v>123</v>
      </c>
      <c r="N1112" s="24"/>
    </row>
    <row r="1113" spans="1:51" ht="15.75" x14ac:dyDescent="0.3">
      <c r="B1113" s="21">
        <f>B1105</f>
        <v>75</v>
      </c>
      <c r="C1113" s="26" t="s">
        <v>7266</v>
      </c>
      <c r="D1113" s="21">
        <f>D1105</f>
        <v>208.11100000000008</v>
      </c>
      <c r="E1113" s="21">
        <f>G1105</f>
        <v>23</v>
      </c>
      <c r="F1113" s="21">
        <f>J1105</f>
        <v>6</v>
      </c>
      <c r="N1113" s="24"/>
    </row>
    <row r="1114" spans="1:51" ht="15.75" x14ac:dyDescent="0.3">
      <c r="B1114" s="22"/>
      <c r="C1114" s="19" t="s">
        <v>7267</v>
      </c>
      <c r="D1114" s="19">
        <f>D1108</f>
        <v>3222.1830000000009</v>
      </c>
      <c r="E1114" s="22"/>
      <c r="N1114" s="24"/>
    </row>
    <row r="1115" spans="1:51" ht="15.75" x14ac:dyDescent="0.3">
      <c r="B1115" s="22"/>
      <c r="C1115" s="19" t="s">
        <v>7268</v>
      </c>
      <c r="D1115" s="19">
        <f>D1108+D1109+D1110+D1111+D1112+D1113</f>
        <v>5481.5509999999986</v>
      </c>
    </row>
  </sheetData>
  <autoFilter ref="A1:DT1085"/>
  <sortState ref="A2:DT1088">
    <sortCondition ref="A2:A1088"/>
  </sortState>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66"/>
  </sheetPr>
  <dimension ref="A1:AY1116"/>
  <sheetViews>
    <sheetView workbookViewId="0">
      <selection activeCell="P1119" sqref="P1119"/>
    </sheetView>
  </sheetViews>
  <sheetFormatPr baseColWidth="10" defaultRowHeight="15" x14ac:dyDescent="0.25"/>
  <cols>
    <col min="1" max="1" width="22.42578125" style="20" customWidth="1"/>
    <col min="2" max="2" width="17" style="20" customWidth="1"/>
    <col min="3" max="3" width="19.28515625" style="20" customWidth="1"/>
    <col min="4" max="4" width="15.5703125" style="23" customWidth="1"/>
    <col min="5" max="6" width="11.42578125" style="23"/>
    <col min="7" max="8" width="0" style="23" hidden="1" customWidth="1"/>
    <col min="9" max="9" width="11.42578125" style="23"/>
    <col min="10" max="14" width="0" style="23" hidden="1" customWidth="1"/>
    <col min="15" max="20" width="11.42578125" style="23"/>
    <col min="21" max="16384" width="11.42578125" style="20"/>
  </cols>
  <sheetData>
    <row r="1" spans="1:20" s="2" customFormat="1" ht="38.25" x14ac:dyDescent="0.2">
      <c r="A1" s="1" t="s">
        <v>70</v>
      </c>
      <c r="B1" s="1" t="s">
        <v>71</v>
      </c>
      <c r="C1" s="1" t="s">
        <v>72</v>
      </c>
      <c r="D1" s="1" t="s">
        <v>73</v>
      </c>
      <c r="E1" s="1" t="s">
        <v>74</v>
      </c>
      <c r="F1" s="1" t="s">
        <v>75</v>
      </c>
      <c r="G1" s="1" t="s">
        <v>76</v>
      </c>
      <c r="H1" s="1" t="s">
        <v>77</v>
      </c>
      <c r="I1" s="1" t="s">
        <v>78</v>
      </c>
      <c r="J1" s="1" t="s">
        <v>79</v>
      </c>
      <c r="K1" s="1" t="s">
        <v>80</v>
      </c>
      <c r="L1" s="1" t="s">
        <v>81</v>
      </c>
      <c r="M1" s="1" t="s">
        <v>0</v>
      </c>
      <c r="N1" s="1" t="s">
        <v>1</v>
      </c>
      <c r="O1" s="1" t="s">
        <v>2</v>
      </c>
      <c r="P1" s="1" t="s">
        <v>3</v>
      </c>
      <c r="Q1" s="1" t="s">
        <v>4</v>
      </c>
      <c r="R1" s="1" t="s">
        <v>5</v>
      </c>
      <c r="S1" s="1" t="s">
        <v>6</v>
      </c>
    </row>
    <row r="2" spans="1:20" x14ac:dyDescent="0.25">
      <c r="A2" s="17" t="s">
        <v>1250</v>
      </c>
      <c r="B2" s="17" t="s">
        <v>1249</v>
      </c>
      <c r="C2" s="17" t="s">
        <v>1251</v>
      </c>
      <c r="D2" s="18" t="s">
        <v>274</v>
      </c>
      <c r="E2" s="18">
        <f>VLOOKUP(M2,Revistas!$B$2:$H$63996,2,FALSE)</f>
        <v>5.67</v>
      </c>
      <c r="F2" s="18" t="str">
        <f>VLOOKUP(M2,Revistas!$B$2:$H$63996,3,FALSE)</f>
        <v>Q1</v>
      </c>
      <c r="G2" s="18" t="str">
        <f>VLOOKUP(M2,Revistas!$B$2:$H$63996,4,FALSE)</f>
        <v>HEMATOLOGY</v>
      </c>
      <c r="H2" s="18" t="str">
        <f>VLOOKUP(M2,Revistas!$B$2:$H$63996,5,FALSE)</f>
        <v>10 DE 70</v>
      </c>
      <c r="I2" s="18" t="str">
        <f>VLOOKUP(M2,Revistas!$B$2:$H$63996,6,FALSE)</f>
        <v>NO</v>
      </c>
      <c r="J2" s="18" t="s">
        <v>1253</v>
      </c>
      <c r="K2" s="18"/>
      <c r="L2" s="18" t="s">
        <v>586</v>
      </c>
      <c r="M2" s="18" t="s">
        <v>1193</v>
      </c>
      <c r="N2" s="18" t="s">
        <v>1252</v>
      </c>
      <c r="O2" s="18">
        <v>2017</v>
      </c>
      <c r="P2" s="18"/>
      <c r="Q2" s="18"/>
      <c r="R2" s="18"/>
      <c r="S2" s="18"/>
      <c r="T2" s="23">
        <v>28480958</v>
      </c>
    </row>
    <row r="3" spans="1:20" x14ac:dyDescent="0.25">
      <c r="A3" s="17" t="s">
        <v>1231</v>
      </c>
      <c r="B3" s="17" t="s">
        <v>1232</v>
      </c>
      <c r="C3" s="17" t="s">
        <v>1177</v>
      </c>
      <c r="D3" s="18" t="s">
        <v>274</v>
      </c>
      <c r="E3" s="18">
        <f>VLOOKUP(M3,Revistas!$B$2:$H$63996,2,FALSE)</f>
        <v>3.569</v>
      </c>
      <c r="F3" s="18" t="str">
        <f>VLOOKUP(M3,Revistas!$B$2:$H$63996,3,FALSE)</f>
        <v>Q2</v>
      </c>
      <c r="G3" s="18" t="str">
        <f>VLOOKUP(M3,Revistas!$B$2:$H$63996,4,FALSE)</f>
        <v>HEMATOLOGY</v>
      </c>
      <c r="H3" s="18" t="str">
        <f>VLOOKUP(M3,Revistas!$B$2:$H$63996,5,FALSE)</f>
        <v>22/70</v>
      </c>
      <c r="I3" s="18" t="str">
        <f>VLOOKUP(M3,Revistas!$B$2:$H$63996,6,FALSE)</f>
        <v>NO</v>
      </c>
      <c r="J3" s="18" t="s">
        <v>1233</v>
      </c>
      <c r="K3" s="18" t="s">
        <v>1234</v>
      </c>
      <c r="L3" s="18">
        <v>3</v>
      </c>
      <c r="M3" s="18" t="s">
        <v>1180</v>
      </c>
      <c r="N3" s="18" t="s">
        <v>344</v>
      </c>
      <c r="O3" s="18">
        <v>2017</v>
      </c>
      <c r="P3" s="18">
        <v>23</v>
      </c>
      <c r="Q3" s="18">
        <v>1</v>
      </c>
      <c r="R3" s="18" t="s">
        <v>1235</v>
      </c>
      <c r="S3" s="18" t="s">
        <v>1236</v>
      </c>
      <c r="T3" s="23">
        <v>28074560</v>
      </c>
    </row>
    <row r="4" spans="1:20" x14ac:dyDescent="0.25">
      <c r="A4" s="17" t="s">
        <v>1237</v>
      </c>
      <c r="B4" s="17" t="s">
        <v>1238</v>
      </c>
      <c r="C4" s="17" t="s">
        <v>1239</v>
      </c>
      <c r="D4" s="18" t="s">
        <v>10</v>
      </c>
      <c r="E4" s="18">
        <f>VLOOKUP(M4,Revistas!$B$2:$H$63996,2,FALSE)</f>
        <v>5.6269999999999998</v>
      </c>
      <c r="F4" s="18" t="str">
        <f>VLOOKUP(M4,Revistas!$B$2:$H$63996,3,FALSE)</f>
        <v>Q1</v>
      </c>
      <c r="G4" s="18" t="str">
        <f>VLOOKUP(M4,Revistas!$B$2:$H$63996,4,FALSE)</f>
        <v>PERIPHERAL VASCULAR DISEASE</v>
      </c>
      <c r="H4" s="18" t="str">
        <f>VLOOKUP(M4,Revistas!$B$2:$H$63996,5,FALSE)</f>
        <v>6 DE 63</v>
      </c>
      <c r="I4" s="18" t="str">
        <f>VLOOKUP(M4,Revistas!$B$2:$H$63996,6,FALSE)</f>
        <v>SI</v>
      </c>
      <c r="J4" s="18" t="s">
        <v>1240</v>
      </c>
      <c r="K4" s="18" t="s">
        <v>1241</v>
      </c>
      <c r="L4" s="18">
        <v>2</v>
      </c>
      <c r="M4" s="18" t="s">
        <v>1242</v>
      </c>
      <c r="N4" s="18" t="s">
        <v>344</v>
      </c>
      <c r="O4" s="18">
        <v>2017</v>
      </c>
      <c r="P4" s="18">
        <v>117</v>
      </c>
      <c r="Q4" s="18">
        <v>1</v>
      </c>
      <c r="R4" s="18">
        <v>66</v>
      </c>
      <c r="S4" s="18">
        <v>74</v>
      </c>
      <c r="T4" s="23">
        <v>27734074</v>
      </c>
    </row>
    <row r="5" spans="1:20" x14ac:dyDescent="0.25">
      <c r="A5" s="17" t="s">
        <v>1227</v>
      </c>
      <c r="B5" s="17" t="s">
        <v>1228</v>
      </c>
      <c r="C5" s="17" t="s">
        <v>1177</v>
      </c>
      <c r="D5" s="18" t="s">
        <v>10</v>
      </c>
      <c r="E5" s="18">
        <f>VLOOKUP(M5,Revistas!$B$2:$H$63996,2,FALSE)</f>
        <v>3.569</v>
      </c>
      <c r="F5" s="18" t="str">
        <f>VLOOKUP(M5,Revistas!$B$2:$H$63996,3,FALSE)</f>
        <v>Q2</v>
      </c>
      <c r="G5" s="18" t="str">
        <f>VLOOKUP(M5,Revistas!$B$2:$H$63996,4,FALSE)</f>
        <v>HEMATOLOGY</v>
      </c>
      <c r="H5" s="18" t="str">
        <f>VLOOKUP(M5,Revistas!$B$2:$H$63996,5,FALSE)</f>
        <v>22/70</v>
      </c>
      <c r="I5" s="18" t="str">
        <f>VLOOKUP(M5,Revistas!$B$2:$H$63996,6,FALSE)</f>
        <v>NO</v>
      </c>
      <c r="J5" s="18" t="s">
        <v>1229</v>
      </c>
      <c r="K5" s="18" t="s">
        <v>1230</v>
      </c>
      <c r="L5" s="18">
        <v>3</v>
      </c>
      <c r="M5" s="18" t="s">
        <v>1180</v>
      </c>
      <c r="N5" s="18" t="s">
        <v>344</v>
      </c>
      <c r="O5" s="18">
        <v>2017</v>
      </c>
      <c r="P5" s="18">
        <v>23</v>
      </c>
      <c r="Q5" s="18">
        <v>1</v>
      </c>
      <c r="R5" s="18">
        <v>105</v>
      </c>
      <c r="S5" s="18">
        <v>114</v>
      </c>
      <c r="T5" s="23">
        <v>27761962</v>
      </c>
    </row>
    <row r="6" spans="1:20" x14ac:dyDescent="0.25">
      <c r="A6" s="17" t="s">
        <v>1169</v>
      </c>
      <c r="B6" s="17" t="s">
        <v>1170</v>
      </c>
      <c r="C6" s="17" t="s">
        <v>1171</v>
      </c>
      <c r="D6" s="18" t="s">
        <v>10</v>
      </c>
      <c r="E6" s="18">
        <f>VLOOKUP(M6,Revistas!$B$2:$H$63996,2,FALSE)</f>
        <v>7.702</v>
      </c>
      <c r="F6" s="18" t="str">
        <f>VLOOKUP(M6,Revistas!$B$2:$H$63996,3,FALSE)</f>
        <v>Q1</v>
      </c>
      <c r="G6" s="18" t="str">
        <f>VLOOKUP(M6,Revistas!$B$2:$H$63996,4,FALSE)</f>
        <v>HEMATOLOGY - SCIE</v>
      </c>
      <c r="H6" s="18" t="str">
        <f>VLOOKUP(M6,Revistas!$B$2:$H$63996,5,FALSE)</f>
        <v>4 de 70</v>
      </c>
      <c r="I6" s="18" t="str">
        <f>VLOOKUP(M6,Revistas!$B$2:$H$63996,6,FALSE)</f>
        <v>SI</v>
      </c>
      <c r="J6" s="18" t="s">
        <v>1172</v>
      </c>
      <c r="K6" s="18" t="s">
        <v>1173</v>
      </c>
      <c r="L6" s="18">
        <v>0</v>
      </c>
      <c r="M6" s="18" t="s">
        <v>1174</v>
      </c>
      <c r="N6" s="18" t="s">
        <v>14</v>
      </c>
      <c r="O6" s="18">
        <v>2017</v>
      </c>
      <c r="P6" s="18">
        <v>102</v>
      </c>
      <c r="Q6" s="18">
        <v>12</v>
      </c>
      <c r="R6" s="18">
        <v>2005</v>
      </c>
      <c r="S6" s="18">
        <v>2014</v>
      </c>
      <c r="T6" s="23">
        <v>28971901</v>
      </c>
    </row>
    <row r="7" spans="1:20" x14ac:dyDescent="0.25">
      <c r="A7" s="17" t="s">
        <v>1244</v>
      </c>
      <c r="B7" s="17" t="s">
        <v>1243</v>
      </c>
      <c r="C7" s="17" t="s">
        <v>1245</v>
      </c>
      <c r="D7" s="18" t="s">
        <v>210</v>
      </c>
      <c r="E7" s="18">
        <f>VLOOKUP(M7,Revistas!$B$2:$H$63996,2,FALSE)</f>
        <v>6.3419999999999996</v>
      </c>
      <c r="F7" s="18" t="str">
        <f>VLOOKUP(M7,Revistas!$B$2:$H$63996,3,FALSE)</f>
        <v>Q1</v>
      </c>
      <c r="G7" s="18" t="str">
        <f>VLOOKUP(M7,Revistas!$B$2:$H$63996,4,FALSE)</f>
        <v>HEMATOLOGY - SCIE</v>
      </c>
      <c r="H7" s="18" t="str">
        <f>VLOOKUP(M7,Revistas!$B$2:$H$63996,5,FALSE)</f>
        <v>70 DE 8</v>
      </c>
      <c r="I7" s="18" t="str">
        <f>VLOOKUP(M7,Revistas!$B$2:$H$63996,6,FALSE)</f>
        <v>NO</v>
      </c>
      <c r="J7" s="18" t="s">
        <v>1247</v>
      </c>
      <c r="K7" s="18"/>
      <c r="L7" s="18" t="s">
        <v>586</v>
      </c>
      <c r="M7" s="18" t="s">
        <v>1248</v>
      </c>
      <c r="N7" s="18" t="s">
        <v>1246</v>
      </c>
      <c r="O7" s="18">
        <v>2017</v>
      </c>
      <c r="P7" s="18"/>
      <c r="Q7" s="18"/>
      <c r="R7" s="18"/>
      <c r="S7" s="18"/>
      <c r="T7" s="23">
        <v>28826659</v>
      </c>
    </row>
    <row r="8" spans="1:20" x14ac:dyDescent="0.25">
      <c r="A8" s="17" t="s">
        <v>1175</v>
      </c>
      <c r="B8" s="17" t="s">
        <v>1176</v>
      </c>
      <c r="C8" s="17" t="s">
        <v>1177</v>
      </c>
      <c r="D8" s="18" t="s">
        <v>10</v>
      </c>
      <c r="E8" s="18">
        <f>VLOOKUP(M8,Revistas!$B$2:$H$63996,2,FALSE)</f>
        <v>3.569</v>
      </c>
      <c r="F8" s="18" t="str">
        <f>VLOOKUP(M8,Revistas!$B$2:$H$63996,3,FALSE)</f>
        <v>Q2</v>
      </c>
      <c r="G8" s="18" t="str">
        <f>VLOOKUP(M8,Revistas!$B$2:$H$63996,4,FALSE)</f>
        <v>HEMATOLOGY</v>
      </c>
      <c r="H8" s="18" t="str">
        <f>VLOOKUP(M8,Revistas!$B$2:$H$63996,5,FALSE)</f>
        <v>22/70</v>
      </c>
      <c r="I8" s="18" t="str">
        <f>VLOOKUP(M8,Revistas!$B$2:$H$63996,6,FALSE)</f>
        <v>NO</v>
      </c>
      <c r="J8" s="18" t="s">
        <v>1178</v>
      </c>
      <c r="K8" s="18" t="s">
        <v>1179</v>
      </c>
      <c r="L8" s="18">
        <v>0</v>
      </c>
      <c r="M8" s="18" t="s">
        <v>1180</v>
      </c>
      <c r="N8" s="18" t="s">
        <v>94</v>
      </c>
      <c r="O8" s="18">
        <v>2017</v>
      </c>
      <c r="P8" s="18">
        <v>23</v>
      </c>
      <c r="Q8" s="18">
        <v>6</v>
      </c>
      <c r="R8" s="18">
        <v>868</v>
      </c>
      <c r="S8" s="18">
        <v>876</v>
      </c>
      <c r="T8" s="23">
        <v>28851065</v>
      </c>
    </row>
    <row r="9" spans="1:20" x14ac:dyDescent="0.25">
      <c r="A9" s="17" t="s">
        <v>1187</v>
      </c>
      <c r="B9" s="17" t="s">
        <v>1188</v>
      </c>
      <c r="C9" s="17" t="s">
        <v>1189</v>
      </c>
      <c r="D9" s="18" t="s">
        <v>10</v>
      </c>
      <c r="E9" s="18">
        <f>VLOOKUP(M9,Revistas!$B$2:$H$63996,2,FALSE)</f>
        <v>5.67</v>
      </c>
      <c r="F9" s="18" t="str">
        <f>VLOOKUP(M9,Revistas!$B$2:$H$63996,3,FALSE)</f>
        <v>Q1</v>
      </c>
      <c r="G9" s="18" t="str">
        <f>VLOOKUP(M9,Revistas!$B$2:$H$63996,4,FALSE)</f>
        <v>HEMATOLOGY</v>
      </c>
      <c r="H9" s="18" t="str">
        <f>VLOOKUP(M9,Revistas!$B$2:$H$63996,5,FALSE)</f>
        <v>10 DE 70</v>
      </c>
      <c r="I9" s="18" t="str">
        <f>VLOOKUP(M9,Revistas!$B$2:$H$63996,6,FALSE)</f>
        <v>NO</v>
      </c>
      <c r="J9" s="18" t="s">
        <v>1190</v>
      </c>
      <c r="K9" s="18" t="s">
        <v>1191</v>
      </c>
      <c r="L9" s="18">
        <v>0</v>
      </c>
      <c r="M9" s="18" t="s">
        <v>1192</v>
      </c>
      <c r="N9" s="18" t="s">
        <v>154</v>
      </c>
      <c r="O9" s="18">
        <v>2017</v>
      </c>
      <c r="P9" s="18">
        <v>178</v>
      </c>
      <c r="Q9" s="18">
        <v>6</v>
      </c>
      <c r="R9" s="18">
        <v>959</v>
      </c>
      <c r="S9" s="18">
        <v>970</v>
      </c>
      <c r="T9" s="23">
        <v>28573819</v>
      </c>
    </row>
    <row r="10" spans="1:20" x14ac:dyDescent="0.25">
      <c r="A10" s="17" t="s">
        <v>1181</v>
      </c>
      <c r="B10" s="17" t="s">
        <v>1182</v>
      </c>
      <c r="C10" s="17" t="s">
        <v>1183</v>
      </c>
      <c r="D10" s="18" t="s">
        <v>10</v>
      </c>
      <c r="E10" s="18">
        <f>VLOOKUP(M10,Revistas!$B$2:$H$63996,2,FALSE)</f>
        <v>1.61</v>
      </c>
      <c r="F10" s="18" t="str">
        <f>VLOOKUP(M10,Revistas!$B$2:$H$63996,3,FALSE)</f>
        <v>Q4</v>
      </c>
      <c r="G10" s="18" t="str">
        <f>VLOOKUP(M10,Revistas!$B$2:$H$63996,4,FALSE)</f>
        <v>HEMATOLOGY - SCIE</v>
      </c>
      <c r="H10" s="18" t="str">
        <f>VLOOKUP(M10,Revistas!$B$2:$H$63996,5,FALSE)</f>
        <v>53/70</v>
      </c>
      <c r="I10" s="18" t="str">
        <f>VLOOKUP(M10,Revistas!$B$2:$H$63996,6,FALSE)</f>
        <v>NO</v>
      </c>
      <c r="J10" s="18" t="s">
        <v>1184</v>
      </c>
      <c r="K10" s="18" t="s">
        <v>1185</v>
      </c>
      <c r="L10" s="18">
        <v>0</v>
      </c>
      <c r="M10" s="18" t="s">
        <v>1186</v>
      </c>
      <c r="N10" s="18" t="s">
        <v>129</v>
      </c>
      <c r="O10" s="18">
        <v>2017</v>
      </c>
      <c r="P10" s="18">
        <v>106</v>
      </c>
      <c r="Q10" s="18">
        <v>4</v>
      </c>
      <c r="R10" s="18">
        <v>508</v>
      </c>
      <c r="S10" s="18">
        <v>516</v>
      </c>
      <c r="T10" s="23">
        <v>28667351</v>
      </c>
    </row>
    <row r="11" spans="1:20" x14ac:dyDescent="0.25">
      <c r="A11" s="17" t="s">
        <v>1194</v>
      </c>
      <c r="B11" s="17" t="s">
        <v>1195</v>
      </c>
      <c r="C11" s="17" t="s">
        <v>1196</v>
      </c>
      <c r="D11" s="18" t="s">
        <v>210</v>
      </c>
      <c r="E11" s="18">
        <f>VLOOKUP(M11,Revistas!$B$2:$H$63996,2,FALSE)</f>
        <v>2.653</v>
      </c>
      <c r="F11" s="18" t="str">
        <f>VLOOKUP(M11,Revistas!$B$2:$H$63996,3,FALSE)</f>
        <v>Q2</v>
      </c>
      <c r="G11" s="18" t="str">
        <f>VLOOKUP(M11,Revistas!$B$2:$H$63996,4,FALSE)</f>
        <v>HEMATOLOGY</v>
      </c>
      <c r="H11" s="18" t="str">
        <f>VLOOKUP(M11,Revistas!$B$2:$H$63996,5,FALSE)</f>
        <v>33/70</v>
      </c>
      <c r="I11" s="18" t="str">
        <f>VLOOKUP(M11,Revistas!$B$2:$H$63996,6,FALSE)</f>
        <v>NO</v>
      </c>
      <c r="J11" s="18" t="s">
        <v>1197</v>
      </c>
      <c r="K11" s="18" t="s">
        <v>1198</v>
      </c>
      <c r="L11" s="18">
        <v>0</v>
      </c>
      <c r="M11" s="18" t="s">
        <v>1199</v>
      </c>
      <c r="N11" s="18" t="s">
        <v>199</v>
      </c>
      <c r="O11" s="18">
        <v>2017</v>
      </c>
      <c r="P11" s="18">
        <v>99</v>
      </c>
      <c r="Q11" s="18">
        <v>2</v>
      </c>
      <c r="R11" s="18">
        <v>103</v>
      </c>
      <c r="S11" s="18">
        <v>111</v>
      </c>
      <c r="T11" s="23">
        <v>28332238</v>
      </c>
    </row>
    <row r="12" spans="1:20" x14ac:dyDescent="0.25">
      <c r="A12" s="17" t="s">
        <v>1214</v>
      </c>
      <c r="B12" s="17" t="s">
        <v>1215</v>
      </c>
      <c r="C12" s="17" t="s">
        <v>1177</v>
      </c>
      <c r="D12" s="18" t="s">
        <v>26</v>
      </c>
      <c r="E12" s="18">
        <f>VLOOKUP(M12,Revistas!$B$2:$H$63996,2,FALSE)</f>
        <v>3.569</v>
      </c>
      <c r="F12" s="18" t="str">
        <f>VLOOKUP(M12,Revistas!$B$2:$H$63996,3,FALSE)</f>
        <v>Q2</v>
      </c>
      <c r="G12" s="18" t="str">
        <f>VLOOKUP(M12,Revistas!$B$2:$H$63996,4,FALSE)</f>
        <v>HEMATOLOGY</v>
      </c>
      <c r="H12" s="18" t="str">
        <f>VLOOKUP(M12,Revistas!$B$2:$H$63996,5,FALSE)</f>
        <v>22/70</v>
      </c>
      <c r="I12" s="18" t="str">
        <f>VLOOKUP(M12,Revistas!$B$2:$H$63996,6,FALSE)</f>
        <v>NO</v>
      </c>
      <c r="J12" s="18" t="s">
        <v>1216</v>
      </c>
      <c r="K12" s="18"/>
      <c r="L12" s="18">
        <v>0</v>
      </c>
      <c r="M12" s="18" t="s">
        <v>1180</v>
      </c>
      <c r="N12" s="18" t="s">
        <v>62</v>
      </c>
      <c r="O12" s="18">
        <v>2017</v>
      </c>
      <c r="P12" s="18">
        <v>23</v>
      </c>
      <c r="Q12" s="18"/>
      <c r="R12" s="18">
        <v>127</v>
      </c>
      <c r="S12" s="18">
        <v>127</v>
      </c>
    </row>
    <row r="13" spans="1:20" x14ac:dyDescent="0.25">
      <c r="A13" s="17" t="s">
        <v>1204</v>
      </c>
      <c r="B13" s="17" t="s">
        <v>1205</v>
      </c>
      <c r="C13" s="17" t="s">
        <v>1171</v>
      </c>
      <c r="D13" s="18" t="s">
        <v>26</v>
      </c>
      <c r="E13" s="18">
        <f>VLOOKUP(M13,Revistas!$B$2:$H$63996,2,FALSE)</f>
        <v>7.702</v>
      </c>
      <c r="F13" s="18" t="str">
        <f>VLOOKUP(M13,Revistas!$B$2:$H$63996,3,FALSE)</f>
        <v>Q1</v>
      </c>
      <c r="G13" s="18" t="str">
        <f>VLOOKUP(M13,Revistas!$B$2:$H$63996,4,FALSE)</f>
        <v>HEMATOLOGY - SCIE</v>
      </c>
      <c r="H13" s="18" t="str">
        <f>VLOOKUP(M13,Revistas!$B$2:$H$63996,5,FALSE)</f>
        <v>4 de 70</v>
      </c>
      <c r="I13" s="18" t="str">
        <f>VLOOKUP(M13,Revistas!$B$2:$H$63996,6,FALSE)</f>
        <v>SI</v>
      </c>
      <c r="J13" s="18" t="s">
        <v>1206</v>
      </c>
      <c r="K13" s="18"/>
      <c r="L13" s="18">
        <v>0</v>
      </c>
      <c r="M13" s="18" t="s">
        <v>1174</v>
      </c>
      <c r="N13" s="28">
        <v>46174</v>
      </c>
      <c r="O13" s="18">
        <v>2017</v>
      </c>
      <c r="P13" s="18">
        <v>102</v>
      </c>
      <c r="Q13" s="18"/>
      <c r="R13" s="18">
        <v>682</v>
      </c>
      <c r="S13" s="18">
        <v>682</v>
      </c>
    </row>
    <row r="14" spans="1:20" x14ac:dyDescent="0.25">
      <c r="A14" s="17" t="s">
        <v>1207</v>
      </c>
      <c r="B14" s="17" t="s">
        <v>1208</v>
      </c>
      <c r="C14" s="17" t="s">
        <v>1177</v>
      </c>
      <c r="D14" s="18" t="s">
        <v>10</v>
      </c>
      <c r="E14" s="18">
        <f>VLOOKUP(M14,Revistas!$B$2:$H$63996,2,FALSE)</f>
        <v>3.569</v>
      </c>
      <c r="F14" s="18" t="str">
        <f>VLOOKUP(M14,Revistas!$B$2:$H$63996,3,FALSE)</f>
        <v>Q2</v>
      </c>
      <c r="G14" s="18" t="str">
        <f>VLOOKUP(M14,Revistas!$B$2:$H$63996,4,FALSE)</f>
        <v>HEMATOLOGY</v>
      </c>
      <c r="H14" s="18" t="str">
        <f>VLOOKUP(M14,Revistas!$B$2:$H$63996,5,FALSE)</f>
        <v>22/70</v>
      </c>
      <c r="I14" s="18" t="str">
        <f>VLOOKUP(M14,Revistas!$B$2:$H$63996,6,FALSE)</f>
        <v>NO</v>
      </c>
      <c r="J14" s="18" t="s">
        <v>1209</v>
      </c>
      <c r="K14" s="18" t="s">
        <v>1210</v>
      </c>
      <c r="L14" s="18">
        <v>1</v>
      </c>
      <c r="M14" s="18" t="s">
        <v>1180</v>
      </c>
      <c r="N14" s="18" t="s">
        <v>300</v>
      </c>
      <c r="O14" s="18">
        <v>2017</v>
      </c>
      <c r="P14" s="18">
        <v>23</v>
      </c>
      <c r="Q14" s="18">
        <v>2</v>
      </c>
      <c r="R14" s="18">
        <v>238</v>
      </c>
      <c r="S14" s="18">
        <v>246</v>
      </c>
      <c r="T14" s="23">
        <v>27891721</v>
      </c>
    </row>
    <row r="15" spans="1:20" x14ac:dyDescent="0.25">
      <c r="A15" s="17" t="s">
        <v>1200</v>
      </c>
      <c r="B15" s="17" t="s">
        <v>1201</v>
      </c>
      <c r="C15" s="17" t="s">
        <v>1171</v>
      </c>
      <c r="D15" s="18" t="s">
        <v>10</v>
      </c>
      <c r="E15" s="18">
        <f>VLOOKUP(M15,Revistas!$B$2:$H$63996,2,FALSE)</f>
        <v>7.702</v>
      </c>
      <c r="F15" s="18" t="str">
        <f>VLOOKUP(M15,Revistas!$B$2:$H$63996,3,FALSE)</f>
        <v>Q1</v>
      </c>
      <c r="G15" s="18" t="str">
        <f>VLOOKUP(M15,Revistas!$B$2:$H$63996,4,FALSE)</f>
        <v>HEMATOLOGY - SCIE</v>
      </c>
      <c r="H15" s="18" t="str">
        <f>VLOOKUP(M15,Revistas!$B$2:$H$63996,5,FALSE)</f>
        <v>4 de 70</v>
      </c>
      <c r="I15" s="18" t="str">
        <f>VLOOKUP(M15,Revistas!$B$2:$H$63996,6,FALSE)</f>
        <v>SI</v>
      </c>
      <c r="J15" s="18" t="s">
        <v>1202</v>
      </c>
      <c r="K15" s="18" t="s">
        <v>1203</v>
      </c>
      <c r="L15" s="18">
        <v>0</v>
      </c>
      <c r="M15" s="18" t="s">
        <v>1174</v>
      </c>
      <c r="N15" s="18" t="s">
        <v>29</v>
      </c>
      <c r="O15" s="18">
        <v>2017</v>
      </c>
      <c r="P15" s="18">
        <v>102</v>
      </c>
      <c r="Q15" s="18">
        <v>7</v>
      </c>
      <c r="R15" s="18">
        <v>1192</v>
      </c>
      <c r="S15" s="18">
        <v>1203</v>
      </c>
      <c r="T15" s="23">
        <v>28385783</v>
      </c>
    </row>
    <row r="16" spans="1:20" x14ac:dyDescent="0.25">
      <c r="A16" s="17" t="s">
        <v>1223</v>
      </c>
      <c r="B16" s="17" t="s">
        <v>1224</v>
      </c>
      <c r="C16" s="17" t="s">
        <v>1177</v>
      </c>
      <c r="D16" s="18" t="s">
        <v>210</v>
      </c>
      <c r="E16" s="18">
        <f>VLOOKUP(M16,Revistas!$B$2:$H$63996,2,FALSE)</f>
        <v>3.569</v>
      </c>
      <c r="F16" s="18" t="str">
        <f>VLOOKUP(M16,Revistas!$B$2:$H$63996,3,FALSE)</f>
        <v>Q2</v>
      </c>
      <c r="G16" s="18" t="str">
        <f>VLOOKUP(M16,Revistas!$B$2:$H$63996,4,FALSE)</f>
        <v>HEMATOLOGY</v>
      </c>
      <c r="H16" s="18" t="str">
        <f>VLOOKUP(M16,Revistas!$B$2:$H$63996,5,FALSE)</f>
        <v>22/70</v>
      </c>
      <c r="I16" s="18" t="str">
        <f>VLOOKUP(M16,Revistas!$B$2:$H$63996,6,FALSE)</f>
        <v>NO</v>
      </c>
      <c r="J16" s="18" t="s">
        <v>1225</v>
      </c>
      <c r="K16" s="18" t="s">
        <v>1226</v>
      </c>
      <c r="L16" s="18">
        <v>3</v>
      </c>
      <c r="M16" s="18" t="s">
        <v>1180</v>
      </c>
      <c r="N16" s="18" t="s">
        <v>344</v>
      </c>
      <c r="O16" s="18">
        <v>2017</v>
      </c>
      <c r="P16" s="18">
        <v>23</v>
      </c>
      <c r="Q16" s="18"/>
      <c r="R16" s="18">
        <v>4</v>
      </c>
      <c r="S16" s="18">
        <v>13</v>
      </c>
      <c r="T16" s="23">
        <v>27990784</v>
      </c>
    </row>
    <row r="17" spans="1:20" x14ac:dyDescent="0.25">
      <c r="A17" s="17" t="s">
        <v>1217</v>
      </c>
      <c r="B17" s="17" t="s">
        <v>1218</v>
      </c>
      <c r="C17" s="17" t="s">
        <v>1219</v>
      </c>
      <c r="D17" s="18" t="s">
        <v>10</v>
      </c>
      <c r="E17" s="18">
        <f>VLOOKUP(M17,Revistas!$B$2:$H$63996,2,FALSE)</f>
        <v>1.607</v>
      </c>
      <c r="F17" s="18" t="str">
        <f>VLOOKUP(M17,Revistas!$B$2:$H$63996,3,FALSE)</f>
        <v>Q4</v>
      </c>
      <c r="G17" s="18" t="str">
        <f>VLOOKUP(M17,Revistas!$B$2:$H$63996,4,FALSE)</f>
        <v>HEMATOLOGY - SCIE</v>
      </c>
      <c r="H17" s="18" t="str">
        <f>VLOOKUP(M17,Revistas!$B$2:$H$63996,5,FALSE)</f>
        <v>54/70</v>
      </c>
      <c r="I17" s="18" t="str">
        <f>VLOOKUP(M17,Revistas!$B$2:$H$63996,6,FALSE)</f>
        <v>NO</v>
      </c>
      <c r="J17" s="18" t="s">
        <v>1220</v>
      </c>
      <c r="K17" s="18" t="s">
        <v>1221</v>
      </c>
      <c r="L17" s="18">
        <v>0</v>
      </c>
      <c r="M17" s="18" t="s">
        <v>1222</v>
      </c>
      <c r="N17" s="18"/>
      <c r="O17" s="18">
        <v>2017</v>
      </c>
      <c r="P17" s="18">
        <v>15</v>
      </c>
      <c r="Q17" s="18">
        <v>1</v>
      </c>
      <c r="R17" s="18">
        <v>77</v>
      </c>
      <c r="S17" s="18">
        <v>84</v>
      </c>
      <c r="T17" s="23">
        <v>26674816</v>
      </c>
    </row>
    <row r="18" spans="1:20" x14ac:dyDescent="0.25">
      <c r="A18" s="17" t="s">
        <v>1211</v>
      </c>
      <c r="B18" s="17" t="s">
        <v>1212</v>
      </c>
      <c r="C18" s="17" t="s">
        <v>1177</v>
      </c>
      <c r="D18" s="18" t="s">
        <v>26</v>
      </c>
      <c r="E18" s="18">
        <f>VLOOKUP(M18,Revistas!$B$2:$H$63996,2,FALSE)</f>
        <v>3.569</v>
      </c>
      <c r="F18" s="18" t="str">
        <f>VLOOKUP(M18,Revistas!$B$2:$H$63996,3,FALSE)</f>
        <v>Q2</v>
      </c>
      <c r="G18" s="18" t="str">
        <f>VLOOKUP(M18,Revistas!$B$2:$H$63996,4,FALSE)</f>
        <v>HEMATOLOGY</v>
      </c>
      <c r="H18" s="18" t="str">
        <f>VLOOKUP(M18,Revistas!$B$2:$H$63996,5,FALSE)</f>
        <v>22/70</v>
      </c>
      <c r="I18" s="18" t="str">
        <f>VLOOKUP(M18,Revistas!$B$2:$H$63996,6,FALSE)</f>
        <v>NO</v>
      </c>
      <c r="J18" s="18" t="s">
        <v>1213</v>
      </c>
      <c r="K18" s="18"/>
      <c r="L18" s="18">
        <v>0</v>
      </c>
      <c r="M18" s="18" t="s">
        <v>1180</v>
      </c>
      <c r="N18" s="18" t="s">
        <v>62</v>
      </c>
      <c r="O18" s="18">
        <v>2017</v>
      </c>
      <c r="P18" s="18">
        <v>23</v>
      </c>
      <c r="Q18" s="18"/>
      <c r="R18" s="18">
        <v>56</v>
      </c>
      <c r="S18" s="18">
        <v>57</v>
      </c>
    </row>
    <row r="20" spans="1:20" hidden="1" x14ac:dyDescent="0.25"/>
    <row r="21" spans="1:20" hidden="1" x14ac:dyDescent="0.25"/>
    <row r="22" spans="1:20" hidden="1" x14ac:dyDescent="0.25"/>
    <row r="23" spans="1:20" hidden="1" x14ac:dyDescent="0.25"/>
    <row r="24" spans="1:20" hidden="1" x14ac:dyDescent="0.25"/>
    <row r="25" spans="1:20" hidden="1" x14ac:dyDescent="0.25"/>
    <row r="26" spans="1:20" hidden="1" x14ac:dyDescent="0.25"/>
    <row r="27" spans="1:20" hidden="1" x14ac:dyDescent="0.25"/>
    <row r="28" spans="1:20" hidden="1" x14ac:dyDescent="0.25"/>
    <row r="29" spans="1:20" hidden="1" x14ac:dyDescent="0.25"/>
    <row r="30" spans="1:20" hidden="1" x14ac:dyDescent="0.25"/>
    <row r="31" spans="1:20" hidden="1" x14ac:dyDescent="0.25"/>
    <row r="32" spans="1:20"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1:10" hidden="1" x14ac:dyDescent="0.25"/>
    <row r="1090" spans="1:10" hidden="1" x14ac:dyDescent="0.25"/>
    <row r="1091" spans="1:10" hidden="1" x14ac:dyDescent="0.25">
      <c r="A1091" s="20" t="s">
        <v>73</v>
      </c>
      <c r="B1091" s="20" t="s">
        <v>73</v>
      </c>
      <c r="C1091" s="20" t="s">
        <v>73</v>
      </c>
      <c r="D1091" s="23" t="s">
        <v>74</v>
      </c>
      <c r="E1091" s="23" t="s">
        <v>73</v>
      </c>
      <c r="F1091" s="23" t="s">
        <v>75</v>
      </c>
      <c r="G1091" s="23" t="s">
        <v>7254</v>
      </c>
      <c r="H1091" s="23" t="s">
        <v>73</v>
      </c>
      <c r="I1091" s="23" t="s">
        <v>78</v>
      </c>
      <c r="J1091" s="23" t="s">
        <v>7255</v>
      </c>
    </row>
    <row r="1092" spans="1:10" hidden="1" x14ac:dyDescent="0.25">
      <c r="A1092" s="20" t="s">
        <v>10</v>
      </c>
      <c r="B1092" s="20">
        <f>DCOUNTA(A1:S1088,B1091,A1091:A1092)</f>
        <v>9</v>
      </c>
      <c r="C1092" s="20" t="s">
        <v>10</v>
      </c>
      <c r="D1092" s="23">
        <f>DSUM(A1:S1088,E1,C1091:C1092)</f>
        <v>40.625</v>
      </c>
      <c r="E1092" s="23" t="s">
        <v>10</v>
      </c>
      <c r="F1092" s="23" t="s">
        <v>5470</v>
      </c>
      <c r="G1092" s="23">
        <f>DCOUNTA(A1:S1088,F1091,E1091:F1092)</f>
        <v>4</v>
      </c>
      <c r="H1092" s="23" t="s">
        <v>10</v>
      </c>
      <c r="I1092" s="23" t="s">
        <v>2680</v>
      </c>
      <c r="J1092" s="23">
        <f>DCOUNTA(A1:S1088,I1,H1091:I1092)</f>
        <v>3</v>
      </c>
    </row>
    <row r="1093" spans="1:10" hidden="1" x14ac:dyDescent="0.25"/>
    <row r="1094" spans="1:10" hidden="1" x14ac:dyDescent="0.25">
      <c r="A1094" s="20" t="s">
        <v>73</v>
      </c>
      <c r="B1094" s="20" t="s">
        <v>73</v>
      </c>
      <c r="C1094" s="20" t="s">
        <v>73</v>
      </c>
      <c r="D1094" s="23" t="s">
        <v>74</v>
      </c>
      <c r="E1094" s="23" t="s">
        <v>73</v>
      </c>
      <c r="F1094" s="23" t="s">
        <v>75</v>
      </c>
      <c r="G1094" s="23" t="s">
        <v>7254</v>
      </c>
      <c r="H1094" s="23" t="s">
        <v>73</v>
      </c>
      <c r="I1094" s="23" t="s">
        <v>78</v>
      </c>
      <c r="J1094" s="23" t="s">
        <v>7255</v>
      </c>
    </row>
    <row r="1095" spans="1:10" hidden="1" x14ac:dyDescent="0.25">
      <c r="A1095" s="20" t="s">
        <v>274</v>
      </c>
      <c r="B1095" s="20">
        <f>DCOUNTA(A1:S1088,D1,A1094:A1095)</f>
        <v>2</v>
      </c>
      <c r="C1095" s="20" t="s">
        <v>274</v>
      </c>
      <c r="D1095" s="23">
        <f>DSUM(A1:S1088,E1,C1094:C1095)</f>
        <v>9.2390000000000008</v>
      </c>
      <c r="E1095" s="23" t="s">
        <v>274</v>
      </c>
      <c r="F1095" s="23" t="s">
        <v>5470</v>
      </c>
      <c r="G1095" s="23">
        <f>DCOUNTA(A1:S1088,F1,E1094:F1095)</f>
        <v>1</v>
      </c>
      <c r="H1095" s="23" t="s">
        <v>274</v>
      </c>
      <c r="I1095" s="23" t="s">
        <v>2680</v>
      </c>
      <c r="J1095" s="23">
        <f>DCOUNTA(A1:S1088,I1,H1094:I1095)</f>
        <v>0</v>
      </c>
    </row>
    <row r="1096" spans="1:10" hidden="1" x14ac:dyDescent="0.25"/>
    <row r="1097" spans="1:10" hidden="1" x14ac:dyDescent="0.25">
      <c r="A1097" s="20" t="s">
        <v>73</v>
      </c>
      <c r="B1097" s="20" t="s">
        <v>73</v>
      </c>
      <c r="C1097" s="20" t="s">
        <v>73</v>
      </c>
      <c r="D1097" s="23" t="s">
        <v>74</v>
      </c>
      <c r="E1097" s="23" t="s">
        <v>73</v>
      </c>
      <c r="F1097" s="23" t="s">
        <v>75</v>
      </c>
      <c r="G1097" s="23" t="s">
        <v>7254</v>
      </c>
      <c r="H1097" s="23" t="s">
        <v>73</v>
      </c>
      <c r="I1097" s="23" t="s">
        <v>78</v>
      </c>
      <c r="J1097" s="23" t="s">
        <v>7255</v>
      </c>
    </row>
    <row r="1098" spans="1:10" hidden="1" x14ac:dyDescent="0.25">
      <c r="A1098" s="20" t="s">
        <v>356</v>
      </c>
      <c r="B1098" s="20">
        <f>DCOUNTA(A1:S1088,D1,A1097:A1098)</f>
        <v>0</v>
      </c>
      <c r="C1098" s="20" t="s">
        <v>356</v>
      </c>
      <c r="D1098" s="23">
        <f>DSUM(A1:S1088,E1,C1097:C1098)</f>
        <v>0</v>
      </c>
      <c r="E1098" s="23" t="s">
        <v>356</v>
      </c>
      <c r="F1098" s="23" t="s">
        <v>5470</v>
      </c>
      <c r="G1098" s="23">
        <f>DCOUNTA(A1:S1088,F1,E1097:F1098)</f>
        <v>0</v>
      </c>
      <c r="H1098" s="23" t="s">
        <v>356</v>
      </c>
      <c r="I1098" s="23" t="s">
        <v>2680</v>
      </c>
      <c r="J1098" s="23">
        <f>DCOUNTA(A1:S1088,I1,H1097:I1098)</f>
        <v>0</v>
      </c>
    </row>
    <row r="1099" spans="1:10" hidden="1" x14ac:dyDescent="0.25"/>
    <row r="1100" spans="1:10" hidden="1" x14ac:dyDescent="0.25">
      <c r="A1100" s="20" t="s">
        <v>73</v>
      </c>
      <c r="B1100" s="20" t="s">
        <v>73</v>
      </c>
      <c r="C1100" s="20" t="s">
        <v>73</v>
      </c>
      <c r="D1100" s="23" t="s">
        <v>74</v>
      </c>
      <c r="E1100" s="23" t="s">
        <v>73</v>
      </c>
      <c r="F1100" s="23" t="s">
        <v>75</v>
      </c>
      <c r="G1100" s="23" t="s">
        <v>7254</v>
      </c>
      <c r="H1100" s="23" t="s">
        <v>73</v>
      </c>
      <c r="I1100" s="23" t="s">
        <v>78</v>
      </c>
      <c r="J1100" s="23" t="s">
        <v>7255</v>
      </c>
    </row>
    <row r="1101" spans="1:10" hidden="1" x14ac:dyDescent="0.25">
      <c r="A1101" s="20" t="s">
        <v>571</v>
      </c>
      <c r="B1101" s="20">
        <f>DCOUNTA(A1:S1088,D1,A1100:A1101)</f>
        <v>0</v>
      </c>
      <c r="C1101" s="20" t="s">
        <v>571</v>
      </c>
      <c r="D1101" s="23">
        <f>DSUM(A1:S1088,E1,C1100:C1101)</f>
        <v>0</v>
      </c>
      <c r="E1101" s="23" t="s">
        <v>571</v>
      </c>
      <c r="F1101" s="23" t="s">
        <v>5470</v>
      </c>
      <c r="G1101" s="23">
        <f>DCOUNTA(A1:S1088,F1,E1100:F1101)</f>
        <v>0</v>
      </c>
      <c r="H1101" s="23" t="s">
        <v>571</v>
      </c>
      <c r="I1101" s="23" t="s">
        <v>2680</v>
      </c>
      <c r="J1101" s="23">
        <f>DCOUNTA(A1:S1088,I1,H1100:I1101)</f>
        <v>0</v>
      </c>
    </row>
    <row r="1102" spans="1:10" hidden="1" x14ac:dyDescent="0.25"/>
    <row r="1103" spans="1:10" hidden="1" x14ac:dyDescent="0.25"/>
    <row r="1104" spans="1:10" hidden="1" x14ac:dyDescent="0.25">
      <c r="A1104" s="20" t="s">
        <v>73</v>
      </c>
      <c r="B1104" s="20" t="s">
        <v>73</v>
      </c>
      <c r="C1104" s="20" t="s">
        <v>73</v>
      </c>
      <c r="D1104" s="23" t="s">
        <v>74</v>
      </c>
      <c r="E1104" s="23" t="s">
        <v>73</v>
      </c>
      <c r="F1104" s="23" t="s">
        <v>75</v>
      </c>
      <c r="G1104" s="23" t="s">
        <v>7254</v>
      </c>
      <c r="H1104" s="23" t="s">
        <v>73</v>
      </c>
      <c r="I1104" s="23" t="s">
        <v>78</v>
      </c>
      <c r="J1104" s="23" t="s">
        <v>7255</v>
      </c>
    </row>
    <row r="1105" spans="1:51" hidden="1" x14ac:dyDescent="0.25">
      <c r="A1105" s="20" t="s">
        <v>26</v>
      </c>
      <c r="B1105" s="20">
        <f>DCOUNTA(A1:S1088,D1,A1104:A1105)</f>
        <v>3</v>
      </c>
      <c r="C1105" s="20" t="s">
        <v>26</v>
      </c>
      <c r="D1105" s="23">
        <f>DSUM(A1:S1088,E1,C1104:C1105)</f>
        <v>14.84</v>
      </c>
      <c r="E1105" s="23" t="s">
        <v>26</v>
      </c>
      <c r="F1105" s="23" t="s">
        <v>5470</v>
      </c>
      <c r="G1105" s="23">
        <f>DCOUNTA(A1:S1088,F1,E1104:F1105)</f>
        <v>1</v>
      </c>
      <c r="H1105" s="23" t="s">
        <v>26</v>
      </c>
      <c r="I1105" s="23" t="s">
        <v>2680</v>
      </c>
      <c r="J1105" s="23">
        <f>DCOUNTA(A1:S1088,I1,H1104:I1105)</f>
        <v>1</v>
      </c>
    </row>
    <row r="1106" spans="1:51" hidden="1" x14ac:dyDescent="0.25"/>
    <row r="1107" spans="1:51" hidden="1" x14ac:dyDescent="0.25">
      <c r="A1107" s="20" t="s">
        <v>73</v>
      </c>
      <c r="B1107" s="20" t="s">
        <v>73</v>
      </c>
      <c r="C1107" s="20" t="s">
        <v>73</v>
      </c>
      <c r="D1107" s="23" t="s">
        <v>74</v>
      </c>
      <c r="E1107" s="23" t="s">
        <v>73</v>
      </c>
      <c r="F1107" s="23" t="s">
        <v>75</v>
      </c>
      <c r="G1107" s="23" t="s">
        <v>7254</v>
      </c>
      <c r="H1107" s="23" t="s">
        <v>73</v>
      </c>
      <c r="I1107" s="23" t="s">
        <v>78</v>
      </c>
      <c r="J1107" s="23" t="s">
        <v>7255</v>
      </c>
    </row>
    <row r="1108" spans="1:51" hidden="1" x14ac:dyDescent="0.25">
      <c r="A1108" s="20" t="s">
        <v>210</v>
      </c>
      <c r="B1108" s="20">
        <f>DCOUNTA(A1:S1088,D1,A1107:A1108)</f>
        <v>3</v>
      </c>
      <c r="C1108" s="20" t="s">
        <v>210</v>
      </c>
      <c r="D1108" s="23">
        <f>DSUM(A1:S1088,E1,C1107:C1108)</f>
        <v>12.564</v>
      </c>
      <c r="E1108" s="23" t="s">
        <v>210</v>
      </c>
      <c r="F1108" s="23" t="s">
        <v>5470</v>
      </c>
      <c r="G1108" s="23">
        <f>DCOUNTA(A1:S1088,F1,E1107:F1108)</f>
        <v>1</v>
      </c>
      <c r="H1108" s="23" t="s">
        <v>210</v>
      </c>
      <c r="I1108" s="23" t="s">
        <v>2680</v>
      </c>
      <c r="J1108" s="23">
        <f>DCOUNTA(A1:S1088,I1,H1107:I1108)</f>
        <v>0</v>
      </c>
    </row>
    <row r="1110" spans="1:51" ht="15.75" x14ac:dyDescent="0.3">
      <c r="B1110" s="19" t="s">
        <v>7256</v>
      </c>
      <c r="C1110" s="19" t="s">
        <v>7257</v>
      </c>
      <c r="D1110" s="19" t="s">
        <v>5466</v>
      </c>
      <c r="E1110" s="19" t="s">
        <v>7258</v>
      </c>
      <c r="F1110" s="19" t="s">
        <v>7259</v>
      </c>
      <c r="N1110" s="24"/>
      <c r="AX1110" s="20" t="s">
        <v>7260</v>
      </c>
      <c r="AY1110" s="20" t="s">
        <v>7261</v>
      </c>
    </row>
    <row r="1111" spans="1:51" ht="15.75" x14ac:dyDescent="0.3">
      <c r="B1111" s="21">
        <f>B1092</f>
        <v>9</v>
      </c>
      <c r="C1111" s="26" t="s">
        <v>7262</v>
      </c>
      <c r="D1111" s="21">
        <f>D1092</f>
        <v>40.625</v>
      </c>
      <c r="E1111" s="21">
        <f>G1092</f>
        <v>4</v>
      </c>
      <c r="F1111" s="21">
        <f>J1092</f>
        <v>3</v>
      </c>
      <c r="N1111" s="24"/>
    </row>
    <row r="1112" spans="1:51" ht="15.75" x14ac:dyDescent="0.3">
      <c r="B1112" s="21">
        <f>B1095</f>
        <v>2</v>
      </c>
      <c r="C1112" s="26" t="s">
        <v>7263</v>
      </c>
      <c r="D1112" s="21">
        <f>D1095</f>
        <v>9.2390000000000008</v>
      </c>
      <c r="E1112" s="21">
        <f>G1095</f>
        <v>1</v>
      </c>
      <c r="F1112" s="21">
        <f>J1095</f>
        <v>0</v>
      </c>
      <c r="N1112" s="24"/>
    </row>
    <row r="1113" spans="1:51" ht="15.75" x14ac:dyDescent="0.3">
      <c r="B1113" s="21">
        <f>B1105</f>
        <v>3</v>
      </c>
      <c r="C1113" s="26" t="s">
        <v>26</v>
      </c>
      <c r="D1113" s="21">
        <f>D1105</f>
        <v>14.84</v>
      </c>
      <c r="E1113" s="21">
        <f>G1105</f>
        <v>1</v>
      </c>
      <c r="F1113" s="21">
        <f>J1105</f>
        <v>1</v>
      </c>
      <c r="N1113" s="24"/>
    </row>
    <row r="1114" spans="1:51" ht="15.75" x14ac:dyDescent="0.3">
      <c r="B1114" s="21">
        <f>B1108</f>
        <v>3</v>
      </c>
      <c r="C1114" s="26" t="s">
        <v>7266</v>
      </c>
      <c r="D1114" s="21">
        <f>D1108</f>
        <v>12.564</v>
      </c>
      <c r="E1114" s="21">
        <f>G1108</f>
        <v>1</v>
      </c>
      <c r="F1114" s="21">
        <f>J1108</f>
        <v>0</v>
      </c>
      <c r="N1114" s="24"/>
    </row>
    <row r="1115" spans="1:51" ht="15.75" x14ac:dyDescent="0.3">
      <c r="B1115" s="22"/>
      <c r="C1115" s="19" t="s">
        <v>7267</v>
      </c>
      <c r="D1115" s="19">
        <f>D1111</f>
        <v>40.625</v>
      </c>
      <c r="E1115" s="22"/>
      <c r="N1115" s="24"/>
    </row>
    <row r="1116" spans="1:51" ht="15.75" x14ac:dyDescent="0.3">
      <c r="B1116" s="22"/>
      <c r="C1116" s="19" t="s">
        <v>7268</v>
      </c>
      <c r="D1116" s="19">
        <f>D1111+D1112+D1113+D1114</f>
        <v>77.268000000000001</v>
      </c>
    </row>
  </sheetData>
  <sortState ref="A2:AY18">
    <sortCondition ref="A2:A18"/>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66"/>
  </sheetPr>
  <dimension ref="A1:AY1115"/>
  <sheetViews>
    <sheetView workbookViewId="0">
      <selection activeCell="P1119" sqref="P1119"/>
    </sheetView>
  </sheetViews>
  <sheetFormatPr baseColWidth="10" defaultRowHeight="15" x14ac:dyDescent="0.25"/>
  <cols>
    <col min="1" max="1" width="22.42578125" style="20" customWidth="1"/>
    <col min="2" max="2" width="17" style="20" customWidth="1"/>
    <col min="3" max="3" width="19.28515625" style="20" customWidth="1"/>
    <col min="4" max="4" width="16" style="23" customWidth="1"/>
    <col min="5" max="6" width="11.42578125" style="23"/>
    <col min="7" max="8" width="0" style="23" hidden="1" customWidth="1"/>
    <col min="9" max="9" width="11.42578125" style="23"/>
    <col min="10" max="14" width="0" style="23" hidden="1" customWidth="1"/>
    <col min="15" max="20" width="11.42578125" style="23"/>
    <col min="21" max="16384" width="11.42578125" style="20"/>
  </cols>
  <sheetData>
    <row r="1" spans="1:20" s="2" customFormat="1" ht="38.25" x14ac:dyDescent="0.2">
      <c r="A1" s="1" t="s">
        <v>70</v>
      </c>
      <c r="B1" s="1" t="s">
        <v>71</v>
      </c>
      <c r="C1" s="1" t="s">
        <v>72</v>
      </c>
      <c r="D1" s="1" t="s">
        <v>73</v>
      </c>
      <c r="E1" s="1" t="s">
        <v>74</v>
      </c>
      <c r="F1" s="1" t="s">
        <v>75</v>
      </c>
      <c r="G1" s="1" t="s">
        <v>76</v>
      </c>
      <c r="H1" s="1" t="s">
        <v>77</v>
      </c>
      <c r="I1" s="1" t="s">
        <v>78</v>
      </c>
      <c r="J1" s="1" t="s">
        <v>79</v>
      </c>
      <c r="K1" s="1" t="s">
        <v>80</v>
      </c>
      <c r="L1" s="1" t="s">
        <v>81</v>
      </c>
      <c r="M1" s="1" t="s">
        <v>0</v>
      </c>
      <c r="N1" s="1" t="s">
        <v>1</v>
      </c>
      <c r="O1" s="1" t="s">
        <v>2</v>
      </c>
      <c r="P1" s="1" t="s">
        <v>3</v>
      </c>
      <c r="Q1" s="1" t="s">
        <v>4</v>
      </c>
      <c r="R1" s="1" t="s">
        <v>5</v>
      </c>
      <c r="S1" s="1" t="s">
        <v>6</v>
      </c>
    </row>
    <row r="2" spans="1:20" x14ac:dyDescent="0.25">
      <c r="A2" s="17" t="s">
        <v>1285</v>
      </c>
      <c r="B2" s="17" t="s">
        <v>1286</v>
      </c>
      <c r="C2" s="17" t="s">
        <v>1287</v>
      </c>
      <c r="D2" s="18" t="s">
        <v>26</v>
      </c>
      <c r="E2" s="18">
        <f>VLOOKUP(M2,Revistas!$B$2:$H$63996,2,FALSE)</f>
        <v>3.1760000000000002</v>
      </c>
      <c r="F2" s="18" t="str">
        <f>VLOOKUP(M2,Revistas!$B$2:$H$63996,3,FALSE)</f>
        <v>Q2</v>
      </c>
      <c r="G2" s="18" t="str">
        <f>VLOOKUP(M2,Revistas!$B$2:$H$63996,4,FALSE)</f>
        <v>PHARMACOLOGY &amp; PHARMACY - SCIE;</v>
      </c>
      <c r="H2" s="18" t="str">
        <f>VLOOKUP(M2,Revistas!$B$2:$H$63996,5,FALSE)</f>
        <v>75/257</v>
      </c>
      <c r="I2" s="18" t="str">
        <f>VLOOKUP(M2,Revistas!$B$2:$H$63996,6,FALSE)</f>
        <v>NO</v>
      </c>
      <c r="J2" s="18" t="s">
        <v>1288</v>
      </c>
      <c r="K2" s="18"/>
      <c r="L2" s="18">
        <v>0</v>
      </c>
      <c r="M2" s="18" t="s">
        <v>1289</v>
      </c>
      <c r="N2" s="18" t="s">
        <v>199</v>
      </c>
      <c r="O2" s="18">
        <v>2017</v>
      </c>
      <c r="P2" s="18">
        <v>121</v>
      </c>
      <c r="Q2" s="18"/>
      <c r="R2" s="18">
        <v>13</v>
      </c>
      <c r="S2" s="18">
        <v>13</v>
      </c>
    </row>
    <row r="3" spans="1:20" x14ac:dyDescent="0.25">
      <c r="A3" s="17" t="s">
        <v>1290</v>
      </c>
      <c r="B3" s="17" t="s">
        <v>1291</v>
      </c>
      <c r="C3" s="17" t="s">
        <v>1287</v>
      </c>
      <c r="D3" s="18" t="s">
        <v>26</v>
      </c>
      <c r="E3" s="18">
        <f>VLOOKUP(M3,Revistas!$B$2:$H$63996,2,FALSE)</f>
        <v>3.1760000000000002</v>
      </c>
      <c r="F3" s="18" t="str">
        <f>VLOOKUP(M3,Revistas!$B$2:$H$63996,3,FALSE)</f>
        <v>Q2</v>
      </c>
      <c r="G3" s="18" t="str">
        <f>VLOOKUP(M3,Revistas!$B$2:$H$63996,4,FALSE)</f>
        <v>PHARMACOLOGY &amp; PHARMACY - SCIE;</v>
      </c>
      <c r="H3" s="18" t="str">
        <f>VLOOKUP(M3,Revistas!$B$2:$H$63996,5,FALSE)</f>
        <v>75/257</v>
      </c>
      <c r="I3" s="18" t="str">
        <f>VLOOKUP(M3,Revistas!$B$2:$H$63996,6,FALSE)</f>
        <v>NO</v>
      </c>
      <c r="J3" s="18" t="s">
        <v>1292</v>
      </c>
      <c r="K3" s="18"/>
      <c r="L3" s="18">
        <v>0</v>
      </c>
      <c r="M3" s="18" t="s">
        <v>1289</v>
      </c>
      <c r="N3" s="18" t="s">
        <v>199</v>
      </c>
      <c r="O3" s="18">
        <v>2017</v>
      </c>
      <c r="P3" s="18">
        <v>121</v>
      </c>
      <c r="Q3" s="18"/>
      <c r="R3" s="18">
        <v>50</v>
      </c>
      <c r="S3" s="18">
        <v>50</v>
      </c>
    </row>
    <row r="4" spans="1:20" x14ac:dyDescent="0.25">
      <c r="A4" s="17" t="s">
        <v>1261</v>
      </c>
      <c r="B4" s="17" t="s">
        <v>1262</v>
      </c>
      <c r="C4" s="17" t="s">
        <v>181</v>
      </c>
      <c r="D4" s="18" t="s">
        <v>10</v>
      </c>
      <c r="E4" s="18">
        <f>VLOOKUP(M4,Revistas!$B$2:$H$63996,2,FALSE)</f>
        <v>4.2590000000000003</v>
      </c>
      <c r="F4" s="18" t="str">
        <f>VLOOKUP(M4,Revistas!$B$2:$H$63996,3,FALSE)</f>
        <v>Q1</v>
      </c>
      <c r="G4" s="18" t="str">
        <f>VLOOKUP(M4,Revistas!$B$2:$H$63996,4,FALSE)</f>
        <v>MULTIDISCIPLINARY SCIENCES</v>
      </c>
      <c r="H4" s="18" t="str">
        <f>VLOOKUP(M4,Revistas!$B$2:$H$63996,5,FALSE)</f>
        <v>10 DE 64</v>
      </c>
      <c r="I4" s="18" t="str">
        <f>VLOOKUP(M4,Revistas!$B$2:$H$63996,6,FALSE)</f>
        <v>NO</v>
      </c>
      <c r="J4" s="18" t="s">
        <v>1263</v>
      </c>
      <c r="K4" s="18" t="s">
        <v>1264</v>
      </c>
      <c r="L4" s="18">
        <v>0</v>
      </c>
      <c r="M4" s="18" t="s">
        <v>184</v>
      </c>
      <c r="N4" s="18" t="s">
        <v>608</v>
      </c>
      <c r="O4" s="18">
        <v>2017</v>
      </c>
      <c r="P4" s="18">
        <v>7</v>
      </c>
      <c r="Q4" s="18"/>
      <c r="R4" s="18"/>
      <c r="S4" s="18">
        <v>16802</v>
      </c>
      <c r="T4" s="23">
        <v>29196758</v>
      </c>
    </row>
    <row r="5" spans="1:20" x14ac:dyDescent="0.25">
      <c r="A5" s="17" t="s">
        <v>1279</v>
      </c>
      <c r="B5" s="17" t="s">
        <v>1280</v>
      </c>
      <c r="C5" s="17" t="s">
        <v>1281</v>
      </c>
      <c r="D5" s="18" t="s">
        <v>10</v>
      </c>
      <c r="E5" s="18">
        <f>VLOOKUP(M5,Revistas!$B$2:$H$63996,2,FALSE)</f>
        <v>2.6560000000000001</v>
      </c>
      <c r="F5" s="18" t="str">
        <f>VLOOKUP(M5,Revistas!$B$2:$H$63996,3,FALSE)</f>
        <v>Q2</v>
      </c>
      <c r="G5" s="18" t="str">
        <f>VLOOKUP(M5,Revistas!$B$2:$H$63996,4,FALSE)</f>
        <v>DEVELOPMENTAL BIOLOGY - SCIE;</v>
      </c>
      <c r="H5" s="18" t="str">
        <f>VLOOKUP(M5,Revistas!$B$2:$H$63996,5,FALSE)</f>
        <v>17/41</v>
      </c>
      <c r="I5" s="18" t="str">
        <f>VLOOKUP(M5,Revistas!$B$2:$H$63996,6,FALSE)</f>
        <v>NO</v>
      </c>
      <c r="J5" s="18" t="s">
        <v>1282</v>
      </c>
      <c r="K5" s="18" t="s">
        <v>1283</v>
      </c>
      <c r="L5" s="18">
        <v>1</v>
      </c>
      <c r="M5" s="18" t="s">
        <v>1284</v>
      </c>
      <c r="N5" s="18" t="s">
        <v>199</v>
      </c>
      <c r="O5" s="18">
        <v>2017</v>
      </c>
      <c r="P5" s="18">
        <v>29</v>
      </c>
      <c r="Q5" s="18">
        <v>9</v>
      </c>
      <c r="R5" s="18">
        <v>1803</v>
      </c>
      <c r="S5" s="18">
        <v>1812</v>
      </c>
      <c r="T5" s="23">
        <v>27755963</v>
      </c>
    </row>
    <row r="6" spans="1:20" x14ac:dyDescent="0.25">
      <c r="A6" s="17" t="s">
        <v>1271</v>
      </c>
      <c r="B6" s="17" t="s">
        <v>1272</v>
      </c>
      <c r="C6" s="17" t="s">
        <v>458</v>
      </c>
      <c r="D6" s="18" t="s">
        <v>10</v>
      </c>
      <c r="E6" s="18">
        <f>VLOOKUP(M6,Revistas!$B$2:$H$63996,2,FALSE)</f>
        <v>3.5819999999999999</v>
      </c>
      <c r="F6" s="18" t="str">
        <f>VLOOKUP(M6,Revistas!$B$2:$H$63996,3,FALSE)</f>
        <v>Q1</v>
      </c>
      <c r="G6" s="18" t="str">
        <f>VLOOKUP(M6,Revistas!$B$2:$H$63996,4,FALSE)</f>
        <v>PHARMACOLOGY &amp; PHARMACY - SCIE;</v>
      </c>
      <c r="H6" s="18" t="str">
        <f>VLOOKUP(M6,Revistas!$B$2:$H$63996,5,FALSE)</f>
        <v>58/257</v>
      </c>
      <c r="I6" s="18" t="str">
        <f>VLOOKUP(M6,Revistas!$B$2:$H$63996,6,FALSE)</f>
        <v>NO</v>
      </c>
      <c r="J6" s="18" t="s">
        <v>1273</v>
      </c>
      <c r="K6" s="18" t="s">
        <v>1274</v>
      </c>
      <c r="L6" s="18">
        <v>0</v>
      </c>
      <c r="M6" s="18" t="s">
        <v>461</v>
      </c>
      <c r="N6" s="28">
        <v>37135</v>
      </c>
      <c r="O6" s="18">
        <v>2017</v>
      </c>
      <c r="P6" s="18">
        <v>390</v>
      </c>
      <c r="Q6" s="18"/>
      <c r="R6" s="18">
        <v>10</v>
      </c>
      <c r="S6" s="18">
        <v>21</v>
      </c>
      <c r="T6" s="23">
        <v>28826906</v>
      </c>
    </row>
    <row r="7" spans="1:20" x14ac:dyDescent="0.25">
      <c r="A7" s="17" t="s">
        <v>1275</v>
      </c>
      <c r="B7" s="17" t="s">
        <v>1276</v>
      </c>
      <c r="C7" s="17" t="s">
        <v>469</v>
      </c>
      <c r="D7" s="18" t="s">
        <v>10</v>
      </c>
      <c r="E7" s="18">
        <f>VLOOKUP(M7,Revistas!$B$2:$H$63996,2,FALSE)</f>
        <v>6.3369999999999997</v>
      </c>
      <c r="F7" s="18" t="str">
        <f>VLOOKUP(M7,Revistas!$B$2:$H$63996,3,FALSE)</f>
        <v>Q1</v>
      </c>
      <c r="G7" s="18" t="str">
        <f>VLOOKUP(M7,Revistas!$B$2:$H$63996,4,FALSE)</f>
        <v>ENDOCRINOLOGY &amp; METABOLISM</v>
      </c>
      <c r="H7" s="18" t="str">
        <f>VLOOKUP(M7,Revistas!$B$2:$H$63996,5,FALSE)</f>
        <v>13/138</v>
      </c>
      <c r="I7" s="18" t="str">
        <f>VLOOKUP(M7,Revistas!$B$2:$H$63996,6,FALSE)</f>
        <v>SI</v>
      </c>
      <c r="J7" s="18" t="s">
        <v>1277</v>
      </c>
      <c r="K7" s="18" t="s">
        <v>1278</v>
      </c>
      <c r="L7" s="18">
        <v>2</v>
      </c>
      <c r="M7" s="18" t="s">
        <v>472</v>
      </c>
      <c r="N7" s="28">
        <v>37135</v>
      </c>
      <c r="O7" s="18">
        <v>2017</v>
      </c>
      <c r="P7" s="18">
        <v>27</v>
      </c>
      <c r="Q7" s="18">
        <v>7</v>
      </c>
      <c r="R7" s="18">
        <v>379</v>
      </c>
      <c r="S7" s="18">
        <v>397</v>
      </c>
      <c r="T7" s="23">
        <v>28010122</v>
      </c>
    </row>
    <row r="8" spans="1:20" x14ac:dyDescent="0.25">
      <c r="A8" s="17" t="s">
        <v>1265</v>
      </c>
      <c r="B8" s="17" t="s">
        <v>1266</v>
      </c>
      <c r="C8" s="17" t="s">
        <v>1267</v>
      </c>
      <c r="D8" s="18" t="s">
        <v>210</v>
      </c>
      <c r="E8" s="18">
        <f>VLOOKUP(M8,Revistas!$B$2:$H$63996,2,FALSE)</f>
        <v>3.226</v>
      </c>
      <c r="F8" s="18" t="str">
        <f>VLOOKUP(M8,Revistas!$B$2:$H$63996,3,FALSE)</f>
        <v>Q2</v>
      </c>
      <c r="G8" s="18" t="str">
        <f>VLOOKUP(M8,Revistas!$B$2:$H$63996,4,FALSE)</f>
        <v>BIOCHEMISTRY &amp; MOLECULAR BIOLOGY - SCIE;</v>
      </c>
      <c r="H8" s="18" t="str">
        <f>VLOOKUP(M8,Revistas!$B$2:$H$63996,5,FALSE)</f>
        <v>116/286</v>
      </c>
      <c r="I8" s="18" t="str">
        <f>VLOOKUP(M8,Revistas!$B$2:$H$63996,6,FALSE)</f>
        <v>NO</v>
      </c>
      <c r="J8" s="18" t="s">
        <v>1268</v>
      </c>
      <c r="K8" s="18" t="s">
        <v>1269</v>
      </c>
      <c r="L8" s="18">
        <v>0</v>
      </c>
      <c r="M8" s="18" t="s">
        <v>1270</v>
      </c>
      <c r="N8" s="18" t="s">
        <v>94</v>
      </c>
      <c r="O8" s="18">
        <v>2017</v>
      </c>
      <c r="P8" s="18">
        <v>18</v>
      </c>
      <c r="Q8" s="18">
        <v>11</v>
      </c>
      <c r="R8" s="18"/>
      <c r="S8" s="18">
        <v>2315</v>
      </c>
    </row>
    <row r="9" spans="1:20" x14ac:dyDescent="0.25">
      <c r="A9" s="17" t="s">
        <v>1308</v>
      </c>
      <c r="B9" s="17" t="s">
        <v>1309</v>
      </c>
      <c r="C9" s="17" t="s">
        <v>1310</v>
      </c>
      <c r="D9" s="18" t="s">
        <v>10</v>
      </c>
      <c r="E9" s="18">
        <f>VLOOKUP(M9,Revistas!$B$2:$H$63996,2,FALSE)</f>
        <v>29.885999999999999</v>
      </c>
      <c r="F9" s="18" t="str">
        <f>VLOOKUP(M9,Revistas!$B$2:$H$63996,3,FALSE)</f>
        <v>Q1</v>
      </c>
      <c r="G9" s="18" t="str">
        <f>VLOOKUP(M9,Revistas!$B$2:$H$63996,4,FALSE)</f>
        <v>BIOCHEMISTRY &amp; MOLECULAR BIOLOGY</v>
      </c>
      <c r="H9" s="18" t="str">
        <f>VLOOKUP(M9,Revistas!$B$2:$H$63996,5,FALSE)</f>
        <v>2/286</v>
      </c>
      <c r="I9" s="18" t="str">
        <f>VLOOKUP(M9,Revistas!$B$2:$H$63996,6,FALSE)</f>
        <v>SI</v>
      </c>
      <c r="J9" s="18" t="s">
        <v>1311</v>
      </c>
      <c r="K9" s="18" t="s">
        <v>1312</v>
      </c>
      <c r="L9" s="18">
        <v>8</v>
      </c>
      <c r="M9" s="18" t="s">
        <v>1313</v>
      </c>
      <c r="N9" s="18" t="s">
        <v>62</v>
      </c>
      <c r="O9" s="18">
        <v>2017</v>
      </c>
      <c r="P9" s="18">
        <v>23</v>
      </c>
      <c r="Q9" s="18">
        <v>2</v>
      </c>
      <c r="R9" s="18">
        <v>200</v>
      </c>
      <c r="S9" s="18">
        <v>212</v>
      </c>
      <c r="T9" s="23">
        <v>28067899</v>
      </c>
    </row>
    <row r="10" spans="1:20" x14ac:dyDescent="0.25">
      <c r="A10" s="17" t="s">
        <v>1293</v>
      </c>
      <c r="B10" s="17" t="s">
        <v>1294</v>
      </c>
      <c r="C10" s="17" t="s">
        <v>1287</v>
      </c>
      <c r="D10" s="18" t="s">
        <v>26</v>
      </c>
      <c r="E10" s="18">
        <f>VLOOKUP(M10,Revistas!$B$2:$H$63996,2,FALSE)</f>
        <v>3.1760000000000002</v>
      </c>
      <c r="F10" s="18" t="str">
        <f>VLOOKUP(M10,Revistas!$B$2:$H$63996,3,FALSE)</f>
        <v>Q2</v>
      </c>
      <c r="G10" s="18" t="str">
        <f>VLOOKUP(M10,Revistas!$B$2:$H$63996,4,FALSE)</f>
        <v>PHARMACOLOGY &amp; PHARMACY - SCIE;</v>
      </c>
      <c r="H10" s="18" t="str">
        <f>VLOOKUP(M10,Revistas!$B$2:$H$63996,5,FALSE)</f>
        <v>75/257</v>
      </c>
      <c r="I10" s="18" t="str">
        <f>VLOOKUP(M10,Revistas!$B$2:$H$63996,6,FALSE)</f>
        <v>NO</v>
      </c>
      <c r="J10" s="18" t="s">
        <v>1295</v>
      </c>
      <c r="K10" s="18"/>
      <c r="L10" s="18">
        <v>0</v>
      </c>
      <c r="M10" s="18" t="s">
        <v>1289</v>
      </c>
      <c r="N10" s="18" t="s">
        <v>199</v>
      </c>
      <c r="O10" s="18">
        <v>2017</v>
      </c>
      <c r="P10" s="18">
        <v>121</v>
      </c>
      <c r="Q10" s="18"/>
      <c r="R10" s="18">
        <v>57</v>
      </c>
      <c r="S10" s="18">
        <v>57</v>
      </c>
    </row>
    <row r="11" spans="1:20" x14ac:dyDescent="0.25">
      <c r="A11" s="17" t="s">
        <v>1302</v>
      </c>
      <c r="B11" s="17" t="s">
        <v>1303</v>
      </c>
      <c r="C11" s="17" t="s">
        <v>1304</v>
      </c>
      <c r="D11" s="18" t="s">
        <v>10</v>
      </c>
      <c r="E11" s="18">
        <f>VLOOKUP(M11,Revistas!$B$2:$H$63996,2,FALSE)</f>
        <v>3.835</v>
      </c>
      <c r="F11" s="18" t="str">
        <f>VLOOKUP(M11,Revistas!$B$2:$H$63996,3,FALSE)</f>
        <v>Q1</v>
      </c>
      <c r="G11" s="18" t="str">
        <f>VLOOKUP(M11,Revistas!$B$2:$H$63996,4,FALSE)</f>
        <v>ENVIRONMENTAL SCIENCES - SCIE;</v>
      </c>
      <c r="H11" s="18" t="str">
        <f>VLOOKUP(M11,Revistas!$B$2:$H$63996,5,FALSE)</f>
        <v>44/229</v>
      </c>
      <c r="I11" s="18" t="str">
        <f>VLOOKUP(M11,Revistas!$B$2:$H$63996,6,FALSE)</f>
        <v>NO</v>
      </c>
      <c r="J11" s="18" t="s">
        <v>1305</v>
      </c>
      <c r="K11" s="18" t="s">
        <v>1306</v>
      </c>
      <c r="L11" s="18">
        <v>1</v>
      </c>
      <c r="M11" s="18" t="s">
        <v>1307</v>
      </c>
      <c r="N11" s="18" t="s">
        <v>250</v>
      </c>
      <c r="O11" s="18">
        <v>2017</v>
      </c>
      <c r="P11" s="18">
        <v>155</v>
      </c>
      <c r="Q11" s="18"/>
      <c r="R11" s="18">
        <v>182</v>
      </c>
      <c r="S11" s="18">
        <v>192</v>
      </c>
      <c r="T11" s="23">
        <v>28222365</v>
      </c>
    </row>
    <row r="12" spans="1:20" x14ac:dyDescent="0.25">
      <c r="A12" s="17" t="s">
        <v>1315</v>
      </c>
      <c r="B12" s="17" t="s">
        <v>1314</v>
      </c>
      <c r="C12" s="17" t="s">
        <v>1316</v>
      </c>
      <c r="D12" s="18" t="s">
        <v>10</v>
      </c>
      <c r="E12" s="18" t="str">
        <f>VLOOKUP(M12,Revistas!$B$2:$H$63996,2,FALSE)</f>
        <v>NO TIENE</v>
      </c>
      <c r="F12" s="18" t="str">
        <f>VLOOKUP(M12,Revistas!$B$2:$H$63996,3,FALSE)</f>
        <v>NO TIENE</v>
      </c>
      <c r="G12" s="18" t="str">
        <f>VLOOKUP(M12,Revistas!$B$2:$H$63996,4,FALSE)</f>
        <v>NO TIENE</v>
      </c>
      <c r="H12" s="18" t="str">
        <f>VLOOKUP(M12,Revistas!$B$2:$H$63996,5,FALSE)</f>
        <v>NO TIENE</v>
      </c>
      <c r="I12" s="18" t="str">
        <f>VLOOKUP(M12,Revistas!$B$2:$H$63996,6,FALSE)</f>
        <v>NO</v>
      </c>
      <c r="J12" s="18" t="s">
        <v>1318</v>
      </c>
      <c r="K12" s="18"/>
      <c r="L12" s="18" t="s">
        <v>586</v>
      </c>
      <c r="M12" s="18" t="s">
        <v>1319</v>
      </c>
      <c r="N12" s="18">
        <v>2017</v>
      </c>
      <c r="O12" s="18">
        <v>2017</v>
      </c>
      <c r="P12" s="18">
        <v>29</v>
      </c>
      <c r="Q12" s="18">
        <v>5</v>
      </c>
      <c r="R12" s="18" t="s">
        <v>1317</v>
      </c>
      <c r="S12" s="18"/>
      <c r="T12" s="23">
        <v>28923168</v>
      </c>
    </row>
    <row r="13" spans="1:20" x14ac:dyDescent="0.25">
      <c r="A13" s="17" t="s">
        <v>1254</v>
      </c>
      <c r="B13" s="17" t="s">
        <v>1255</v>
      </c>
      <c r="C13" s="17" t="s">
        <v>1256</v>
      </c>
      <c r="D13" s="18" t="s">
        <v>10</v>
      </c>
      <c r="E13" s="18">
        <f>VLOOKUP(M13,Revistas!$B$2:$H$63996,2,FALSE)</f>
        <v>4.1210000000000004</v>
      </c>
      <c r="F13" s="18" t="str">
        <f>VLOOKUP(M13,Revistas!$B$2:$H$63996,3,FALSE)</f>
        <v>Q2</v>
      </c>
      <c r="G13" s="18" t="str">
        <f>VLOOKUP(M13,Revistas!$B$2:$H$63996,4,FALSE)</f>
        <v>RHEUMATOLOGY - SCIE</v>
      </c>
      <c r="H13" s="18" t="str">
        <f>VLOOKUP(M13,Revistas!$B$2:$H$63996,5,FALSE)</f>
        <v>8 DE 30</v>
      </c>
      <c r="I13" s="18" t="str">
        <f>VLOOKUP(M13,Revistas!$B$2:$H$63996,6,FALSE)</f>
        <v>NO</v>
      </c>
      <c r="J13" s="18" t="s">
        <v>1257</v>
      </c>
      <c r="K13" s="18" t="s">
        <v>1258</v>
      </c>
      <c r="L13" s="18">
        <v>0</v>
      </c>
      <c r="M13" s="18" t="s">
        <v>1259</v>
      </c>
      <c r="N13" s="18" t="s">
        <v>1260</v>
      </c>
      <c r="O13" s="18">
        <v>2017</v>
      </c>
      <c r="P13" s="18">
        <v>19</v>
      </c>
      <c r="Q13" s="18"/>
      <c r="R13" s="18"/>
      <c r="S13" s="18">
        <v>268</v>
      </c>
      <c r="T13" s="23">
        <v>29208022</v>
      </c>
    </row>
    <row r="14" spans="1:20" x14ac:dyDescent="0.25">
      <c r="A14" s="17" t="s">
        <v>1296</v>
      </c>
      <c r="B14" s="17" t="s">
        <v>1297</v>
      </c>
      <c r="C14" s="17" t="s">
        <v>1298</v>
      </c>
      <c r="D14" s="18" t="s">
        <v>10</v>
      </c>
      <c r="E14" s="18">
        <f>VLOOKUP(M14,Revistas!$B$2:$H$63996,2,FALSE)</f>
        <v>2.9359999999999999</v>
      </c>
      <c r="F14" s="18" t="str">
        <f>VLOOKUP(M14,Revistas!$B$2:$H$63996,3,FALSE)</f>
        <v>Q2</v>
      </c>
      <c r="G14" s="18" t="str">
        <f>VLOOKUP(M14,Revistas!$B$2:$H$63996,4,FALSE)</f>
        <v>MEDICINE, RESEARCH &amp; EXPERIMENTAL - SCIE;</v>
      </c>
      <c r="H14" s="18" t="str">
        <f>VLOOKUP(M14,Revistas!$B$2:$H$63996,5,FALSE)</f>
        <v>45/128</v>
      </c>
      <c r="I14" s="18" t="str">
        <f>VLOOKUP(M14,Revistas!$B$2:$H$63996,6,FALSE)</f>
        <v>NO</v>
      </c>
      <c r="J14" s="18" t="s">
        <v>1299</v>
      </c>
      <c r="K14" s="18" t="s">
        <v>1300</v>
      </c>
      <c r="L14" s="18">
        <v>0</v>
      </c>
      <c r="M14" s="18" t="s">
        <v>1301</v>
      </c>
      <c r="N14" s="28">
        <v>37073</v>
      </c>
      <c r="O14" s="18">
        <v>2017</v>
      </c>
      <c r="P14" s="18">
        <v>180</v>
      </c>
      <c r="Q14" s="18"/>
      <c r="R14" s="18">
        <v>93</v>
      </c>
      <c r="S14" s="18">
        <v>101</v>
      </c>
      <c r="T14" s="23">
        <v>28499935</v>
      </c>
    </row>
    <row r="16" spans="1:20" hidden="1" x14ac:dyDescent="0.25"/>
    <row r="17" hidden="1" x14ac:dyDescent="0.25"/>
    <row r="18" hidden="1" x14ac:dyDescent="0.25"/>
    <row r="19" hidden="1" x14ac:dyDescent="0.25"/>
    <row r="20" hidden="1" x14ac:dyDescent="0.25"/>
    <row r="21" hidden="1" x14ac:dyDescent="0.25"/>
    <row r="22" hidden="1" x14ac:dyDescent="0.25"/>
    <row r="23" hidden="1" x14ac:dyDescent="0.25"/>
    <row r="24" hidden="1" x14ac:dyDescent="0.25"/>
    <row r="25" hidden="1" x14ac:dyDescent="0.25"/>
    <row r="26" hidden="1" x14ac:dyDescent="0.25"/>
    <row r="27" hidden="1" x14ac:dyDescent="0.25"/>
    <row r="28" hidden="1" x14ac:dyDescent="0.25"/>
    <row r="29" hidden="1" x14ac:dyDescent="0.25"/>
    <row r="30" hidden="1" x14ac:dyDescent="0.25"/>
    <row r="31" hidden="1" x14ac:dyDescent="0.25"/>
    <row r="32"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1:10" hidden="1" x14ac:dyDescent="0.25"/>
    <row r="1090" spans="1:10" hidden="1" x14ac:dyDescent="0.25"/>
    <row r="1091" spans="1:10" hidden="1" x14ac:dyDescent="0.25">
      <c r="A1091" s="20" t="s">
        <v>73</v>
      </c>
      <c r="B1091" s="20" t="s">
        <v>73</v>
      </c>
      <c r="C1091" s="20" t="s">
        <v>73</v>
      </c>
      <c r="D1091" s="23" t="s">
        <v>74</v>
      </c>
      <c r="E1091" s="23" t="s">
        <v>73</v>
      </c>
      <c r="F1091" s="23" t="s">
        <v>75</v>
      </c>
      <c r="G1091" s="23" t="s">
        <v>7254</v>
      </c>
      <c r="H1091" s="23" t="s">
        <v>73</v>
      </c>
      <c r="I1091" s="23" t="s">
        <v>78</v>
      </c>
      <c r="J1091" s="23" t="s">
        <v>7255</v>
      </c>
    </row>
    <row r="1092" spans="1:10" hidden="1" x14ac:dyDescent="0.25">
      <c r="A1092" s="20" t="s">
        <v>10</v>
      </c>
      <c r="B1092" s="20">
        <f>DCOUNTA(A1:S1088,B1091,A1091:A1092)</f>
        <v>9</v>
      </c>
      <c r="C1092" s="20" t="s">
        <v>10</v>
      </c>
      <c r="D1092" s="23">
        <f>DSUM(A1:S1088,E1,C1091:C1092)</f>
        <v>57.612000000000002</v>
      </c>
      <c r="E1092" s="23" t="s">
        <v>10</v>
      </c>
      <c r="F1092" s="23" t="s">
        <v>5470</v>
      </c>
      <c r="G1092" s="23">
        <f>DCOUNTA(A1:S1088,F1091,E1091:F1092)</f>
        <v>5</v>
      </c>
      <c r="H1092" s="23" t="s">
        <v>10</v>
      </c>
      <c r="I1092" s="23" t="s">
        <v>2680</v>
      </c>
      <c r="J1092" s="23">
        <f>DCOUNTA(A1:S1088,I1,H1091:I1092)</f>
        <v>2</v>
      </c>
    </row>
    <row r="1093" spans="1:10" hidden="1" x14ac:dyDescent="0.25"/>
    <row r="1094" spans="1:10" hidden="1" x14ac:dyDescent="0.25">
      <c r="A1094" s="20" t="s">
        <v>73</v>
      </c>
      <c r="B1094" s="20" t="s">
        <v>73</v>
      </c>
      <c r="C1094" s="20" t="s">
        <v>73</v>
      </c>
      <c r="D1094" s="23" t="s">
        <v>74</v>
      </c>
      <c r="E1094" s="23" t="s">
        <v>73</v>
      </c>
      <c r="F1094" s="23" t="s">
        <v>75</v>
      </c>
      <c r="G1094" s="23" t="s">
        <v>7254</v>
      </c>
      <c r="H1094" s="23" t="s">
        <v>73</v>
      </c>
      <c r="I1094" s="23" t="s">
        <v>78</v>
      </c>
      <c r="J1094" s="23" t="s">
        <v>7255</v>
      </c>
    </row>
    <row r="1095" spans="1:10" hidden="1" x14ac:dyDescent="0.25">
      <c r="A1095" s="20" t="s">
        <v>274</v>
      </c>
      <c r="B1095" s="20">
        <f>DCOUNTA(A1:S1088,D1,A1094:A1095)</f>
        <v>0</v>
      </c>
      <c r="C1095" s="20" t="s">
        <v>274</v>
      </c>
      <c r="D1095" s="23">
        <f>DSUM(A1:S1088,E1,C1094:C1095)</f>
        <v>0</v>
      </c>
      <c r="E1095" s="23" t="s">
        <v>274</v>
      </c>
      <c r="F1095" s="23" t="s">
        <v>5470</v>
      </c>
      <c r="G1095" s="23">
        <f>DCOUNTA(A1:S1088,F1,E1094:F1095)</f>
        <v>0</v>
      </c>
      <c r="H1095" s="23" t="s">
        <v>274</v>
      </c>
      <c r="I1095" s="23" t="s">
        <v>2680</v>
      </c>
      <c r="J1095" s="23">
        <f>DCOUNTA(A1:S1088,I1,H1094:I1095)</f>
        <v>0</v>
      </c>
    </row>
    <row r="1096" spans="1:10" hidden="1" x14ac:dyDescent="0.25"/>
    <row r="1097" spans="1:10" hidden="1" x14ac:dyDescent="0.25">
      <c r="A1097" s="20" t="s">
        <v>73</v>
      </c>
      <c r="B1097" s="20" t="s">
        <v>73</v>
      </c>
      <c r="C1097" s="20" t="s">
        <v>73</v>
      </c>
      <c r="D1097" s="23" t="s">
        <v>74</v>
      </c>
      <c r="E1097" s="23" t="s">
        <v>73</v>
      </c>
      <c r="F1097" s="23" t="s">
        <v>75</v>
      </c>
      <c r="G1097" s="23" t="s">
        <v>7254</v>
      </c>
      <c r="H1097" s="23" t="s">
        <v>73</v>
      </c>
      <c r="I1097" s="23" t="s">
        <v>78</v>
      </c>
      <c r="J1097" s="23" t="s">
        <v>7255</v>
      </c>
    </row>
    <row r="1098" spans="1:10" hidden="1" x14ac:dyDescent="0.25">
      <c r="A1098" s="20" t="s">
        <v>356</v>
      </c>
      <c r="B1098" s="20">
        <f>DCOUNTA(A1:S1088,D1,A1097:A1098)</f>
        <v>0</v>
      </c>
      <c r="C1098" s="20" t="s">
        <v>356</v>
      </c>
      <c r="D1098" s="23">
        <f>DSUM(A1:S1088,E1,C1097:C1098)</f>
        <v>0</v>
      </c>
      <c r="E1098" s="23" t="s">
        <v>356</v>
      </c>
      <c r="F1098" s="23" t="s">
        <v>5470</v>
      </c>
      <c r="G1098" s="23">
        <f>DCOUNTA(A1:S1088,F1,E1097:F1098)</f>
        <v>0</v>
      </c>
      <c r="H1098" s="23" t="s">
        <v>356</v>
      </c>
      <c r="I1098" s="23" t="s">
        <v>2680</v>
      </c>
      <c r="J1098" s="23">
        <f>DCOUNTA(A1:S1088,I1,H1097:I1098)</f>
        <v>0</v>
      </c>
    </row>
    <row r="1099" spans="1:10" hidden="1" x14ac:dyDescent="0.25"/>
    <row r="1100" spans="1:10" hidden="1" x14ac:dyDescent="0.25">
      <c r="A1100" s="20" t="s">
        <v>73</v>
      </c>
      <c r="B1100" s="20" t="s">
        <v>73</v>
      </c>
      <c r="C1100" s="20" t="s">
        <v>73</v>
      </c>
      <c r="D1100" s="23" t="s">
        <v>74</v>
      </c>
      <c r="E1100" s="23" t="s">
        <v>73</v>
      </c>
      <c r="F1100" s="23" t="s">
        <v>75</v>
      </c>
      <c r="G1100" s="23" t="s">
        <v>7254</v>
      </c>
      <c r="H1100" s="23" t="s">
        <v>73</v>
      </c>
      <c r="I1100" s="23" t="s">
        <v>78</v>
      </c>
      <c r="J1100" s="23" t="s">
        <v>7255</v>
      </c>
    </row>
    <row r="1101" spans="1:10" hidden="1" x14ac:dyDescent="0.25">
      <c r="A1101" s="20" t="s">
        <v>571</v>
      </c>
      <c r="B1101" s="20">
        <f>DCOUNTA(A1:S1088,D1,A1100:A1101)</f>
        <v>0</v>
      </c>
      <c r="C1101" s="20" t="s">
        <v>571</v>
      </c>
      <c r="D1101" s="23">
        <f>DSUM(A1:S1088,E1,C1100:C1101)</f>
        <v>0</v>
      </c>
      <c r="E1101" s="23" t="s">
        <v>571</v>
      </c>
      <c r="F1101" s="23" t="s">
        <v>5470</v>
      </c>
      <c r="G1101" s="23">
        <f>DCOUNTA(A1:S1088,F1,E1100:F1101)</f>
        <v>0</v>
      </c>
      <c r="H1101" s="23" t="s">
        <v>571</v>
      </c>
      <c r="I1101" s="23" t="s">
        <v>2680</v>
      </c>
      <c r="J1101" s="23">
        <f>DCOUNTA(A1:S1088,I1,H1100:I1101)</f>
        <v>0</v>
      </c>
    </row>
    <row r="1102" spans="1:10" hidden="1" x14ac:dyDescent="0.25"/>
    <row r="1103" spans="1:10" hidden="1" x14ac:dyDescent="0.25"/>
    <row r="1104" spans="1:10" hidden="1" x14ac:dyDescent="0.25">
      <c r="A1104" s="20" t="s">
        <v>73</v>
      </c>
      <c r="B1104" s="20" t="s">
        <v>73</v>
      </c>
      <c r="C1104" s="20" t="s">
        <v>73</v>
      </c>
      <c r="D1104" s="23" t="s">
        <v>74</v>
      </c>
      <c r="E1104" s="23" t="s">
        <v>73</v>
      </c>
      <c r="F1104" s="23" t="s">
        <v>75</v>
      </c>
      <c r="G1104" s="23" t="s">
        <v>7254</v>
      </c>
      <c r="H1104" s="23" t="s">
        <v>73</v>
      </c>
      <c r="I1104" s="23" t="s">
        <v>78</v>
      </c>
      <c r="J1104" s="23" t="s">
        <v>7255</v>
      </c>
    </row>
    <row r="1105" spans="1:51" hidden="1" x14ac:dyDescent="0.25">
      <c r="A1105" s="20" t="s">
        <v>26</v>
      </c>
      <c r="B1105" s="20">
        <f>DCOUNTA(A1:S1088,D1,A1104:A1105)</f>
        <v>3</v>
      </c>
      <c r="C1105" s="20" t="s">
        <v>26</v>
      </c>
      <c r="D1105" s="23">
        <f>DSUM(A1:S1088,E1,C1104:C1105)</f>
        <v>9.5280000000000005</v>
      </c>
      <c r="E1105" s="23" t="s">
        <v>26</v>
      </c>
      <c r="F1105" s="23" t="s">
        <v>5470</v>
      </c>
      <c r="G1105" s="23">
        <f>DCOUNTA(A1:S1088,F1,E1104:F1105)</f>
        <v>0</v>
      </c>
      <c r="H1105" s="23" t="s">
        <v>26</v>
      </c>
      <c r="I1105" s="23" t="s">
        <v>2680</v>
      </c>
      <c r="J1105" s="23">
        <f>DCOUNTA(A1:S1088,I1,H1104:I1105)</f>
        <v>0</v>
      </c>
    </row>
    <row r="1106" spans="1:51" hidden="1" x14ac:dyDescent="0.25"/>
    <row r="1107" spans="1:51" hidden="1" x14ac:dyDescent="0.25">
      <c r="A1107" s="20" t="s">
        <v>73</v>
      </c>
      <c r="B1107" s="20" t="s">
        <v>73</v>
      </c>
      <c r="C1107" s="20" t="s">
        <v>73</v>
      </c>
      <c r="D1107" s="23" t="s">
        <v>74</v>
      </c>
      <c r="E1107" s="23" t="s">
        <v>73</v>
      </c>
      <c r="F1107" s="23" t="s">
        <v>75</v>
      </c>
      <c r="G1107" s="23" t="s">
        <v>7254</v>
      </c>
      <c r="H1107" s="23" t="s">
        <v>73</v>
      </c>
      <c r="I1107" s="23" t="s">
        <v>78</v>
      </c>
      <c r="J1107" s="23" t="s">
        <v>7255</v>
      </c>
    </row>
    <row r="1108" spans="1:51" hidden="1" x14ac:dyDescent="0.25">
      <c r="A1108" s="20" t="s">
        <v>210</v>
      </c>
      <c r="B1108" s="20">
        <f>DCOUNTA(A1:S1088,D1,A1107:A1108)</f>
        <v>1</v>
      </c>
      <c r="C1108" s="20" t="s">
        <v>210</v>
      </c>
      <c r="D1108" s="23">
        <f>DSUM(A1:S1088,E1,C1107:C1108)</f>
        <v>3.226</v>
      </c>
      <c r="E1108" s="23" t="s">
        <v>210</v>
      </c>
      <c r="F1108" s="23" t="s">
        <v>5470</v>
      </c>
      <c r="G1108" s="23">
        <f>DCOUNTA(A1:S1088,F1,E1107:F1108)</f>
        <v>0</v>
      </c>
      <c r="H1108" s="23" t="s">
        <v>210</v>
      </c>
      <c r="I1108" s="23" t="s">
        <v>2680</v>
      </c>
      <c r="J1108" s="23">
        <f>DCOUNTA(A1:S1088,I1,H1107:I1108)</f>
        <v>0</v>
      </c>
    </row>
    <row r="1110" spans="1:51" ht="15.75" x14ac:dyDescent="0.3">
      <c r="B1110" s="19" t="s">
        <v>7256</v>
      </c>
      <c r="C1110" s="19" t="s">
        <v>7257</v>
      </c>
      <c r="D1110" s="19" t="s">
        <v>5466</v>
      </c>
      <c r="E1110" s="19" t="s">
        <v>7258</v>
      </c>
      <c r="F1110" s="19" t="s">
        <v>7259</v>
      </c>
      <c r="N1110" s="24"/>
      <c r="AX1110" s="20" t="s">
        <v>7260</v>
      </c>
      <c r="AY1110" s="20" t="s">
        <v>7261</v>
      </c>
    </row>
    <row r="1111" spans="1:51" ht="15.75" x14ac:dyDescent="0.3">
      <c r="B1111" s="21">
        <f>B1092</f>
        <v>9</v>
      </c>
      <c r="C1111" s="26" t="s">
        <v>7262</v>
      </c>
      <c r="D1111" s="21">
        <f>D1092</f>
        <v>57.612000000000002</v>
      </c>
      <c r="E1111" s="21">
        <f>G1092</f>
        <v>5</v>
      </c>
      <c r="F1111" s="21">
        <f>J1092</f>
        <v>2</v>
      </c>
      <c r="N1111" s="24"/>
    </row>
    <row r="1112" spans="1:51" ht="15.75" x14ac:dyDescent="0.3">
      <c r="B1112" s="21">
        <f>B1105</f>
        <v>3</v>
      </c>
      <c r="C1112" s="26" t="s">
        <v>26</v>
      </c>
      <c r="D1112" s="21">
        <f>D1105</f>
        <v>9.5280000000000005</v>
      </c>
      <c r="E1112" s="21">
        <f>G1105</f>
        <v>0</v>
      </c>
      <c r="F1112" s="21">
        <f>J1105</f>
        <v>0</v>
      </c>
      <c r="N1112" s="24"/>
    </row>
    <row r="1113" spans="1:51" ht="15.75" x14ac:dyDescent="0.3">
      <c r="B1113" s="21">
        <f>B1108</f>
        <v>1</v>
      </c>
      <c r="C1113" s="26" t="s">
        <v>7266</v>
      </c>
      <c r="D1113" s="21">
        <f>D1108</f>
        <v>3.226</v>
      </c>
      <c r="E1113" s="21">
        <f>G1108</f>
        <v>0</v>
      </c>
      <c r="F1113" s="21">
        <f>J1108</f>
        <v>0</v>
      </c>
      <c r="N1113" s="24"/>
    </row>
    <row r="1114" spans="1:51" ht="15.75" x14ac:dyDescent="0.3">
      <c r="B1114" s="22"/>
      <c r="C1114" s="19" t="s">
        <v>7267</v>
      </c>
      <c r="D1114" s="19">
        <f>D1111</f>
        <v>57.612000000000002</v>
      </c>
      <c r="E1114" s="22"/>
      <c r="N1114" s="24"/>
    </row>
    <row r="1115" spans="1:51" ht="15.75" x14ac:dyDescent="0.3">
      <c r="B1115" s="22"/>
      <c r="C1115" s="19" t="s">
        <v>7268</v>
      </c>
      <c r="D1115" s="19">
        <f>D1111+D1112+D1113</f>
        <v>70.366</v>
      </c>
    </row>
  </sheetData>
  <sortState ref="A2:AY14">
    <sortCondition ref="A2:A14"/>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66"/>
  </sheetPr>
  <dimension ref="A1:AY1117"/>
  <sheetViews>
    <sheetView workbookViewId="0">
      <selection activeCell="P1119" sqref="P1119"/>
    </sheetView>
  </sheetViews>
  <sheetFormatPr baseColWidth="10" defaultRowHeight="15" x14ac:dyDescent="0.25"/>
  <cols>
    <col min="1" max="1" width="22.42578125" style="20" customWidth="1"/>
    <col min="2" max="2" width="17" style="20" customWidth="1"/>
    <col min="3" max="3" width="19.28515625" style="20" customWidth="1"/>
    <col min="4" max="4" width="18.42578125" style="23" customWidth="1"/>
    <col min="5" max="6" width="11.42578125" style="23"/>
    <col min="7" max="8" width="0" style="23" hidden="1" customWidth="1"/>
    <col min="9" max="9" width="11.42578125" style="23"/>
    <col min="10" max="14" width="0" style="23" hidden="1" customWidth="1"/>
    <col min="15" max="20" width="11.42578125" style="23"/>
    <col min="21" max="16384" width="11.42578125" style="20"/>
  </cols>
  <sheetData>
    <row r="1" spans="1:19" s="2" customFormat="1" ht="38.25" x14ac:dyDescent="0.2">
      <c r="A1" s="1" t="s">
        <v>70</v>
      </c>
      <c r="B1" s="1" t="s">
        <v>71</v>
      </c>
      <c r="C1" s="1" t="s">
        <v>72</v>
      </c>
      <c r="D1" s="1" t="s">
        <v>73</v>
      </c>
      <c r="E1" s="1" t="s">
        <v>74</v>
      </c>
      <c r="F1" s="1" t="s">
        <v>75</v>
      </c>
      <c r="G1" s="1" t="s">
        <v>76</v>
      </c>
      <c r="H1" s="1" t="s">
        <v>77</v>
      </c>
      <c r="I1" s="1" t="s">
        <v>78</v>
      </c>
      <c r="J1" s="1" t="s">
        <v>79</v>
      </c>
      <c r="K1" s="1" t="s">
        <v>80</v>
      </c>
      <c r="L1" s="1" t="s">
        <v>81</v>
      </c>
      <c r="M1" s="1" t="s">
        <v>0</v>
      </c>
      <c r="N1" s="1" t="s">
        <v>1</v>
      </c>
      <c r="O1" s="1" t="s">
        <v>2</v>
      </c>
      <c r="P1" s="1" t="s">
        <v>3</v>
      </c>
      <c r="Q1" s="1" t="s">
        <v>4</v>
      </c>
      <c r="R1" s="1" t="s">
        <v>5</v>
      </c>
      <c r="S1" s="1" t="s">
        <v>6</v>
      </c>
    </row>
    <row r="2" spans="1:19" x14ac:dyDescent="0.25">
      <c r="A2" s="17" t="s">
        <v>1320</v>
      </c>
      <c r="B2" s="17" t="s">
        <v>1321</v>
      </c>
      <c r="C2" s="17" t="s">
        <v>629</v>
      </c>
      <c r="D2" s="18" t="s">
        <v>571</v>
      </c>
      <c r="E2" s="18">
        <f>VLOOKUP(M2,Revistas!$B$2:$H$63996,2,FALSE)</f>
        <v>19.896000000000001</v>
      </c>
      <c r="F2" s="18" t="str">
        <f>VLOOKUP(M2,Revistas!$B$2:$H$63996,3,FALSE)</f>
        <v>Q1</v>
      </c>
      <c r="G2" s="18" t="str">
        <f>VLOOKUP(M2,Revistas!$B$2:$H$63996,4,FALSE)</f>
        <v>CARDIAC &amp; CARDIOVASCULAR SYSTEM</v>
      </c>
      <c r="H2" s="18" t="str">
        <f>VLOOKUP(M2,Revistas!$B$2:$H$63996,5,FALSE)</f>
        <v>1/126</v>
      </c>
      <c r="I2" s="18" t="str">
        <f>VLOOKUP(M2,Revistas!$B$2:$H$63996,6,FALSE)</f>
        <v>SI</v>
      </c>
      <c r="J2" s="18" t="s">
        <v>1322</v>
      </c>
      <c r="K2" s="18" t="s">
        <v>1323</v>
      </c>
      <c r="L2" s="18">
        <v>0</v>
      </c>
      <c r="M2" s="18" t="s">
        <v>631</v>
      </c>
      <c r="N2" s="28">
        <v>43009</v>
      </c>
      <c r="O2" s="18">
        <v>2017</v>
      </c>
      <c r="P2" s="18">
        <v>70</v>
      </c>
      <c r="Q2" s="18">
        <v>16</v>
      </c>
      <c r="R2" s="18">
        <v>2020</v>
      </c>
      <c r="S2" s="18">
        <v>2021</v>
      </c>
    </row>
    <row r="3" spans="1:19" x14ac:dyDescent="0.25">
      <c r="A3" s="17" t="s">
        <v>1336</v>
      </c>
      <c r="B3" s="17" t="s">
        <v>1337</v>
      </c>
      <c r="C3" s="17" t="s">
        <v>476</v>
      </c>
      <c r="D3" s="18" t="s">
        <v>26</v>
      </c>
      <c r="E3" s="18">
        <f>VLOOKUP(M3,Revistas!$B$2:$H$63996,2,FALSE)</f>
        <v>5.6059999999999999</v>
      </c>
      <c r="F3" s="18" t="str">
        <f>VLOOKUP(M3,Revistas!$B$2:$H$63996,3,FALSE)</f>
        <v>Q1</v>
      </c>
      <c r="G3" s="18" t="str">
        <f>VLOOKUP(M3,Revistas!$B$2:$H$63996,4,FALSE)</f>
        <v>ENDOCRINOLOGY &amp; METABOLISM - SCIE;</v>
      </c>
      <c r="H3" s="18" t="str">
        <f>VLOOKUP(M3,Revistas!$B$2:$H$63996,5,FALSE)</f>
        <v>17/138</v>
      </c>
      <c r="I3" s="18" t="str">
        <f>VLOOKUP(M3,Revistas!$B$2:$H$63996,6,FALSE)</f>
        <v>NO</v>
      </c>
      <c r="J3" s="18" t="s">
        <v>1338</v>
      </c>
      <c r="K3" s="18"/>
      <c r="L3" s="18">
        <v>0</v>
      </c>
      <c r="M3" s="18" t="s">
        <v>478</v>
      </c>
      <c r="N3" s="18" t="s">
        <v>29</v>
      </c>
      <c r="O3" s="18">
        <v>2017</v>
      </c>
      <c r="P3" s="18">
        <v>108</v>
      </c>
      <c r="Q3" s="18"/>
      <c r="R3" s="18" t="s">
        <v>1339</v>
      </c>
      <c r="S3" s="18" t="s">
        <v>1339</v>
      </c>
    </row>
    <row r="4" spans="1:19" x14ac:dyDescent="0.25">
      <c r="A4" s="17" t="s">
        <v>1324</v>
      </c>
      <c r="B4" s="17" t="s">
        <v>1325</v>
      </c>
      <c r="C4" s="17" t="s">
        <v>1287</v>
      </c>
      <c r="D4" s="18" t="s">
        <v>26</v>
      </c>
      <c r="E4" s="18">
        <f>VLOOKUP(M4,Revistas!$B$2:$H$63996,2,FALSE)</f>
        <v>3.1760000000000002</v>
      </c>
      <c r="F4" s="18" t="str">
        <f>VLOOKUP(M4,Revistas!$B$2:$H$63996,3,FALSE)</f>
        <v>Q2</v>
      </c>
      <c r="G4" s="18" t="str">
        <f>VLOOKUP(M4,Revistas!$B$2:$H$63996,4,FALSE)</f>
        <v>PHARMACOLOGY &amp; PHARMACY - SCIE;</v>
      </c>
      <c r="H4" s="18" t="str">
        <f>VLOOKUP(M4,Revistas!$B$2:$H$63996,5,FALSE)</f>
        <v>75/257</v>
      </c>
      <c r="I4" s="18" t="str">
        <f>VLOOKUP(M4,Revistas!$B$2:$H$63996,6,FALSE)</f>
        <v>NO</v>
      </c>
      <c r="J4" s="18" t="s">
        <v>1326</v>
      </c>
      <c r="K4" s="18"/>
      <c r="L4" s="18">
        <v>0</v>
      </c>
      <c r="M4" s="18" t="s">
        <v>1289</v>
      </c>
      <c r="N4" s="18" t="s">
        <v>199</v>
      </c>
      <c r="O4" s="18">
        <v>2017</v>
      </c>
      <c r="P4" s="18">
        <v>121</v>
      </c>
      <c r="Q4" s="18"/>
      <c r="R4" s="18">
        <v>19</v>
      </c>
      <c r="S4" s="18">
        <v>19</v>
      </c>
    </row>
    <row r="5" spans="1:19" x14ac:dyDescent="0.25">
      <c r="A5" s="17" t="s">
        <v>1340</v>
      </c>
      <c r="B5" s="17" t="s">
        <v>1341</v>
      </c>
      <c r="C5" s="17" t="s">
        <v>1342</v>
      </c>
      <c r="D5" s="18" t="s">
        <v>210</v>
      </c>
      <c r="E5" s="18">
        <f>VLOOKUP(M5,Revistas!$B$2:$H$63996,2,FALSE)</f>
        <v>4.4000000000000004</v>
      </c>
      <c r="F5" s="18" t="str">
        <f>VLOOKUP(M5,Revistas!$B$2:$H$63996,3,FALSE)</f>
        <v>Q1</v>
      </c>
      <c r="G5" s="18" t="str">
        <f>VLOOKUP(M5,Revistas!$B$2:$H$63996,4,FALSE)</f>
        <v>PHARMACOLOGY &amp;PHARMACY</v>
      </c>
      <c r="H5" s="18" t="str">
        <f>VLOOKUP(M5,Revistas!$B$2:$H$63996,5,FALSE)</f>
        <v>33/256</v>
      </c>
      <c r="I5" s="18" t="str">
        <f>VLOOKUP(M5,Revistas!$B$2:$H$63996,6,FALSE)</f>
        <v>NO</v>
      </c>
      <c r="J5" s="18" t="s">
        <v>1343</v>
      </c>
      <c r="K5" s="18" t="s">
        <v>1344</v>
      </c>
      <c r="L5" s="18">
        <v>0</v>
      </c>
      <c r="M5" s="18" t="s">
        <v>1345</v>
      </c>
      <c r="N5" s="28">
        <v>41426</v>
      </c>
      <c r="O5" s="18">
        <v>2017</v>
      </c>
      <c r="P5" s="18">
        <v>8</v>
      </c>
      <c r="Q5" s="18"/>
      <c r="R5" s="18"/>
      <c r="S5" s="18">
        <v>363</v>
      </c>
    </row>
    <row r="6" spans="1:19" x14ac:dyDescent="0.25">
      <c r="A6" s="17" t="s">
        <v>1356</v>
      </c>
      <c r="B6" s="17" t="s">
        <v>1357</v>
      </c>
      <c r="C6" s="17" t="s">
        <v>1358</v>
      </c>
      <c r="D6" s="18" t="s">
        <v>356</v>
      </c>
      <c r="E6" s="18">
        <f>VLOOKUP(M6,Revistas!$B$2:$H$63996,2,FALSE)</f>
        <v>4.7519999999999998</v>
      </c>
      <c r="F6" s="18" t="str">
        <f>VLOOKUP(M6,Revistas!$B$2:$H$63996,3,FALSE)</f>
        <v>Q1</v>
      </c>
      <c r="G6" s="18" t="str">
        <f>VLOOKUP(M6,Revistas!$B$2:$H$63996,4,FALSE)</f>
        <v>CARDIAC &amp; CARDIOVASCULAR SYSTEM</v>
      </c>
      <c r="H6" s="18" t="str">
        <f>VLOOKUP(M6,Revistas!$B$2:$H$63996,5,FALSE)</f>
        <v>29/126</v>
      </c>
      <c r="I6" s="18" t="str">
        <f>VLOOKUP(M6,Revistas!$B$2:$H$63996,6,FALSE)</f>
        <v>NO</v>
      </c>
      <c r="J6" s="18" t="s">
        <v>1359</v>
      </c>
      <c r="K6" s="18" t="s">
        <v>1360</v>
      </c>
      <c r="L6" s="18">
        <v>0</v>
      </c>
      <c r="M6" s="18" t="s">
        <v>1361</v>
      </c>
      <c r="N6" s="28">
        <v>42401</v>
      </c>
      <c r="O6" s="18">
        <v>2017</v>
      </c>
      <c r="P6" s="18">
        <v>16</v>
      </c>
      <c r="Q6" s="18"/>
      <c r="R6" s="18"/>
      <c r="S6" s="18">
        <v>25</v>
      </c>
    </row>
    <row r="7" spans="1:19" x14ac:dyDescent="0.25">
      <c r="A7" s="17" t="s">
        <v>1330</v>
      </c>
      <c r="B7" s="17" t="s">
        <v>1331</v>
      </c>
      <c r="C7" s="17" t="s">
        <v>1287</v>
      </c>
      <c r="D7" s="18" t="s">
        <v>26</v>
      </c>
      <c r="E7" s="18">
        <f>VLOOKUP(M7,Revistas!$B$2:$H$63996,2,FALSE)</f>
        <v>3.1760000000000002</v>
      </c>
      <c r="F7" s="18" t="str">
        <f>VLOOKUP(M7,Revistas!$B$2:$H$63996,3,FALSE)</f>
        <v>Q2</v>
      </c>
      <c r="G7" s="18" t="str">
        <f>VLOOKUP(M7,Revistas!$B$2:$H$63996,4,FALSE)</f>
        <v>PHARMACOLOGY &amp; PHARMACY - SCIE;</v>
      </c>
      <c r="H7" s="18" t="str">
        <f>VLOOKUP(M7,Revistas!$B$2:$H$63996,5,FALSE)</f>
        <v>75/257</v>
      </c>
      <c r="I7" s="18" t="str">
        <f>VLOOKUP(M7,Revistas!$B$2:$H$63996,6,FALSE)</f>
        <v>NO</v>
      </c>
      <c r="J7" s="18" t="s">
        <v>1332</v>
      </c>
      <c r="K7" s="18"/>
      <c r="L7" s="18">
        <v>0</v>
      </c>
      <c r="M7" s="18" t="s">
        <v>1289</v>
      </c>
      <c r="N7" s="18" t="s">
        <v>199</v>
      </c>
      <c r="O7" s="18">
        <v>2017</v>
      </c>
      <c r="P7" s="18">
        <v>121</v>
      </c>
      <c r="Q7" s="18"/>
      <c r="R7" s="18">
        <v>71</v>
      </c>
      <c r="S7" s="18">
        <v>71</v>
      </c>
    </row>
    <row r="8" spans="1:19" x14ac:dyDescent="0.25">
      <c r="A8" s="17" t="s">
        <v>1327</v>
      </c>
      <c r="B8" s="17" t="s">
        <v>1328</v>
      </c>
      <c r="C8" s="17" t="s">
        <v>1287</v>
      </c>
      <c r="D8" s="18" t="s">
        <v>26</v>
      </c>
      <c r="E8" s="18">
        <f>VLOOKUP(M8,Revistas!$B$2:$H$63996,2,FALSE)</f>
        <v>3.1760000000000002</v>
      </c>
      <c r="F8" s="18" t="str">
        <f>VLOOKUP(M8,Revistas!$B$2:$H$63996,3,FALSE)</f>
        <v>Q2</v>
      </c>
      <c r="G8" s="18" t="str">
        <f>VLOOKUP(M8,Revistas!$B$2:$H$63996,4,FALSE)</f>
        <v>PHARMACOLOGY &amp; PHARMACY - SCIE;</v>
      </c>
      <c r="H8" s="18" t="str">
        <f>VLOOKUP(M8,Revistas!$B$2:$H$63996,5,FALSE)</f>
        <v>75/257</v>
      </c>
      <c r="I8" s="18" t="str">
        <f>VLOOKUP(M8,Revistas!$B$2:$H$63996,6,FALSE)</f>
        <v>NO</v>
      </c>
      <c r="J8" s="18" t="s">
        <v>1329</v>
      </c>
      <c r="K8" s="18"/>
      <c r="L8" s="18">
        <v>0</v>
      </c>
      <c r="M8" s="18" t="s">
        <v>1289</v>
      </c>
      <c r="N8" s="18" t="s">
        <v>199</v>
      </c>
      <c r="O8" s="18">
        <v>2017</v>
      </c>
      <c r="P8" s="18">
        <v>121</v>
      </c>
      <c r="Q8" s="18"/>
      <c r="R8" s="18">
        <v>70</v>
      </c>
      <c r="S8" s="18">
        <v>71</v>
      </c>
    </row>
    <row r="9" spans="1:19" x14ac:dyDescent="0.25">
      <c r="A9" s="17" t="s">
        <v>1333</v>
      </c>
      <c r="B9" s="17" t="s">
        <v>1334</v>
      </c>
      <c r="C9" s="17" t="s">
        <v>1287</v>
      </c>
      <c r="D9" s="18" t="s">
        <v>26</v>
      </c>
      <c r="E9" s="18">
        <f>VLOOKUP(M9,Revistas!$B$2:$H$63996,2,FALSE)</f>
        <v>3.1760000000000002</v>
      </c>
      <c r="F9" s="18" t="str">
        <f>VLOOKUP(M9,Revistas!$B$2:$H$63996,3,FALSE)</f>
        <v>Q2</v>
      </c>
      <c r="G9" s="18" t="str">
        <f>VLOOKUP(M9,Revistas!$B$2:$H$63996,4,FALSE)</f>
        <v>PHARMACOLOGY &amp; PHARMACY - SCIE;</v>
      </c>
      <c r="H9" s="18" t="str">
        <f>VLOOKUP(M9,Revistas!$B$2:$H$63996,5,FALSE)</f>
        <v>75/257</v>
      </c>
      <c r="I9" s="18" t="str">
        <f>VLOOKUP(M9,Revistas!$B$2:$H$63996,6,FALSE)</f>
        <v>NO</v>
      </c>
      <c r="J9" s="18" t="s">
        <v>1335</v>
      </c>
      <c r="K9" s="18"/>
      <c r="L9" s="18">
        <v>0</v>
      </c>
      <c r="M9" s="18" t="s">
        <v>1289</v>
      </c>
      <c r="N9" s="18" t="s">
        <v>199</v>
      </c>
      <c r="O9" s="18">
        <v>2017</v>
      </c>
      <c r="P9" s="18">
        <v>121</v>
      </c>
      <c r="Q9" s="18"/>
      <c r="R9" s="18">
        <v>77</v>
      </c>
      <c r="S9" s="18">
        <v>77</v>
      </c>
    </row>
    <row r="10" spans="1:19" x14ac:dyDescent="0.25">
      <c r="A10" s="17" t="s">
        <v>1346</v>
      </c>
      <c r="B10" s="17" t="s">
        <v>1347</v>
      </c>
      <c r="C10" s="17" t="s">
        <v>1348</v>
      </c>
      <c r="D10" s="18" t="s">
        <v>10</v>
      </c>
      <c r="E10" s="18">
        <f>VLOOKUP(M10,Revistas!$B$2:$H$63996,2,FALSE)</f>
        <v>4.5810000000000004</v>
      </c>
      <c r="F10" s="18" t="str">
        <f>VLOOKUP(M10,Revistas!$B$2:$H$63996,3,FALSE)</f>
        <v>Q1</v>
      </c>
      <c r="G10" s="18" t="str">
        <f>VLOOKUP(M10,Revistas!$B$2:$H$63996,4,FALSE)</f>
        <v>PHARMACOLOGY &amp; PHARMACY - SCIE</v>
      </c>
      <c r="H10" s="18" t="str">
        <f>VLOOKUP(M10,Revistas!$B$2:$H$63996,5,FALSE)</f>
        <v>30/256</v>
      </c>
      <c r="I10" s="18" t="str">
        <f>VLOOKUP(M10,Revistas!$B$2:$H$63996,6,FALSE)</f>
        <v>NO</v>
      </c>
      <c r="J10" s="18" t="s">
        <v>1349</v>
      </c>
      <c r="K10" s="18" t="s">
        <v>1350</v>
      </c>
      <c r="L10" s="18">
        <v>2</v>
      </c>
      <c r="M10" s="18" t="s">
        <v>1351</v>
      </c>
      <c r="N10" s="18" t="s">
        <v>817</v>
      </c>
      <c r="O10" s="18">
        <v>2017</v>
      </c>
      <c r="P10" s="18">
        <v>129</v>
      </c>
      <c r="Q10" s="18"/>
      <c r="R10" s="18">
        <v>67</v>
      </c>
      <c r="S10" s="18">
        <v>72</v>
      </c>
    </row>
    <row r="11" spans="1:19" x14ac:dyDescent="0.25">
      <c r="A11" s="17" t="s">
        <v>1352</v>
      </c>
      <c r="B11" s="17" t="s">
        <v>1353</v>
      </c>
      <c r="C11" s="17" t="s">
        <v>476</v>
      </c>
      <c r="D11" s="18" t="s">
        <v>10</v>
      </c>
      <c r="E11" s="18">
        <f>VLOOKUP(M11,Revistas!$B$2:$H$63996,2,FALSE)</f>
        <v>5.6059999999999999</v>
      </c>
      <c r="F11" s="18" t="str">
        <f>VLOOKUP(M11,Revistas!$B$2:$H$63996,3,FALSE)</f>
        <v>Q1</v>
      </c>
      <c r="G11" s="18" t="str">
        <f>VLOOKUP(M11,Revistas!$B$2:$H$63996,4,FALSE)</f>
        <v>ENDOCRINOLOGY &amp; METABOLISM - SCIE;</v>
      </c>
      <c r="H11" s="18" t="str">
        <f>VLOOKUP(M11,Revistas!$B$2:$H$63996,5,FALSE)</f>
        <v>17/138</v>
      </c>
      <c r="I11" s="18" t="str">
        <f>VLOOKUP(M11,Revistas!$B$2:$H$63996,6,FALSE)</f>
        <v>NO</v>
      </c>
      <c r="J11" s="18" t="s">
        <v>1354</v>
      </c>
      <c r="K11" s="18" t="s">
        <v>1355</v>
      </c>
      <c r="L11" s="18">
        <v>2</v>
      </c>
      <c r="M11" s="18" t="s">
        <v>478</v>
      </c>
      <c r="N11" s="18" t="s">
        <v>300</v>
      </c>
      <c r="O11" s="18">
        <v>2017</v>
      </c>
      <c r="P11" s="18">
        <v>104</v>
      </c>
      <c r="Q11" s="18"/>
      <c r="R11" s="18">
        <v>165</v>
      </c>
      <c r="S11" s="18">
        <v>177</v>
      </c>
    </row>
    <row r="13" spans="1:19" hidden="1" x14ac:dyDescent="0.25"/>
    <row r="14" spans="1:19" hidden="1" x14ac:dyDescent="0.25"/>
    <row r="15" spans="1:19" hidden="1" x14ac:dyDescent="0.25"/>
    <row r="16" spans="1:19" hidden="1" x14ac:dyDescent="0.25"/>
    <row r="17" hidden="1" x14ac:dyDescent="0.25"/>
    <row r="18" hidden="1" x14ac:dyDescent="0.25"/>
    <row r="19" hidden="1" x14ac:dyDescent="0.25"/>
    <row r="20" hidden="1" x14ac:dyDescent="0.25"/>
    <row r="21" hidden="1" x14ac:dyDescent="0.25"/>
    <row r="22" hidden="1" x14ac:dyDescent="0.25"/>
    <row r="23" hidden="1" x14ac:dyDescent="0.25"/>
    <row r="24" hidden="1" x14ac:dyDescent="0.25"/>
    <row r="25" hidden="1" x14ac:dyDescent="0.25"/>
    <row r="26" hidden="1" x14ac:dyDescent="0.25"/>
    <row r="27" hidden="1" x14ac:dyDescent="0.25"/>
    <row r="28" hidden="1" x14ac:dyDescent="0.25"/>
    <row r="29" hidden="1" x14ac:dyDescent="0.25"/>
    <row r="30" hidden="1" x14ac:dyDescent="0.25"/>
    <row r="31" hidden="1" x14ac:dyDescent="0.25"/>
    <row r="32"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1:10" hidden="1" x14ac:dyDescent="0.25"/>
    <row r="1090" spans="1:10" hidden="1" x14ac:dyDescent="0.25"/>
    <row r="1091" spans="1:10" hidden="1" x14ac:dyDescent="0.25">
      <c r="A1091" s="20" t="s">
        <v>73</v>
      </c>
      <c r="B1091" s="20" t="s">
        <v>73</v>
      </c>
      <c r="C1091" s="20" t="s">
        <v>73</v>
      </c>
      <c r="D1091" s="23" t="s">
        <v>74</v>
      </c>
      <c r="E1091" s="23" t="s">
        <v>73</v>
      </c>
      <c r="F1091" s="23" t="s">
        <v>75</v>
      </c>
      <c r="G1091" s="23" t="s">
        <v>7254</v>
      </c>
      <c r="H1091" s="23" t="s">
        <v>73</v>
      </c>
      <c r="I1091" s="23" t="s">
        <v>78</v>
      </c>
      <c r="J1091" s="23" t="s">
        <v>7255</v>
      </c>
    </row>
    <row r="1092" spans="1:10" hidden="1" x14ac:dyDescent="0.25">
      <c r="A1092" s="20" t="s">
        <v>10</v>
      </c>
      <c r="B1092" s="20">
        <f>DCOUNTA(A1:S1088,B1091,A1091:A1092)</f>
        <v>2</v>
      </c>
      <c r="C1092" s="20" t="s">
        <v>10</v>
      </c>
      <c r="D1092" s="23">
        <f>DSUM(A1:S1088,E1,C1091:C1092)</f>
        <v>10.187000000000001</v>
      </c>
      <c r="E1092" s="23" t="s">
        <v>10</v>
      </c>
      <c r="F1092" s="23" t="s">
        <v>5470</v>
      </c>
      <c r="G1092" s="23">
        <f>DCOUNTA(A1:S1088,F1091,E1091:F1092)</f>
        <v>2</v>
      </c>
      <c r="H1092" s="23" t="s">
        <v>10</v>
      </c>
      <c r="I1092" s="23" t="s">
        <v>2680</v>
      </c>
      <c r="J1092" s="23">
        <f>DCOUNTA(A1:S1088,I1,H1091:I1092)</f>
        <v>0</v>
      </c>
    </row>
    <row r="1093" spans="1:10" hidden="1" x14ac:dyDescent="0.25"/>
    <row r="1094" spans="1:10" hidden="1" x14ac:dyDescent="0.25">
      <c r="A1094" s="20" t="s">
        <v>73</v>
      </c>
      <c r="B1094" s="20" t="s">
        <v>73</v>
      </c>
      <c r="C1094" s="20" t="s">
        <v>73</v>
      </c>
      <c r="D1094" s="23" t="s">
        <v>74</v>
      </c>
      <c r="E1094" s="23" t="s">
        <v>73</v>
      </c>
      <c r="F1094" s="23" t="s">
        <v>75</v>
      </c>
      <c r="G1094" s="23" t="s">
        <v>7254</v>
      </c>
      <c r="H1094" s="23" t="s">
        <v>73</v>
      </c>
      <c r="I1094" s="23" t="s">
        <v>78</v>
      </c>
      <c r="J1094" s="23" t="s">
        <v>7255</v>
      </c>
    </row>
    <row r="1095" spans="1:10" hidden="1" x14ac:dyDescent="0.25">
      <c r="A1095" s="20" t="s">
        <v>274</v>
      </c>
      <c r="B1095" s="20">
        <f>DCOUNTA(A1:S1088,D1,A1094:A1095)</f>
        <v>0</v>
      </c>
      <c r="C1095" s="20" t="s">
        <v>274</v>
      </c>
      <c r="D1095" s="23">
        <f>DSUM(A1:S1088,E1,C1094:C1095)</f>
        <v>0</v>
      </c>
      <c r="E1095" s="23" t="s">
        <v>274</v>
      </c>
      <c r="F1095" s="23" t="s">
        <v>5470</v>
      </c>
      <c r="G1095" s="23">
        <f>DCOUNTA(A1:S1088,F1,E1094:F1095)</f>
        <v>0</v>
      </c>
      <c r="H1095" s="23" t="s">
        <v>274</v>
      </c>
      <c r="I1095" s="23" t="s">
        <v>2680</v>
      </c>
      <c r="J1095" s="23">
        <f>DCOUNTA(A1:S1088,I1,H1094:I1095)</f>
        <v>0</v>
      </c>
    </row>
    <row r="1096" spans="1:10" hidden="1" x14ac:dyDescent="0.25"/>
    <row r="1097" spans="1:10" hidden="1" x14ac:dyDescent="0.25">
      <c r="A1097" s="20" t="s">
        <v>73</v>
      </c>
      <c r="B1097" s="20" t="s">
        <v>73</v>
      </c>
      <c r="C1097" s="20" t="s">
        <v>73</v>
      </c>
      <c r="D1097" s="23" t="s">
        <v>74</v>
      </c>
      <c r="E1097" s="23" t="s">
        <v>73</v>
      </c>
      <c r="F1097" s="23" t="s">
        <v>75</v>
      </c>
      <c r="G1097" s="23" t="s">
        <v>7254</v>
      </c>
      <c r="H1097" s="23" t="s">
        <v>73</v>
      </c>
      <c r="I1097" s="23" t="s">
        <v>78</v>
      </c>
      <c r="J1097" s="23" t="s">
        <v>7255</v>
      </c>
    </row>
    <row r="1098" spans="1:10" hidden="1" x14ac:dyDescent="0.25">
      <c r="A1098" s="20" t="s">
        <v>356</v>
      </c>
      <c r="B1098" s="20">
        <f>DCOUNTA(A1:S1088,D1,A1097:A1098)</f>
        <v>1</v>
      </c>
      <c r="C1098" s="20" t="s">
        <v>356</v>
      </c>
      <c r="D1098" s="23">
        <f>DSUM(A1:S1088,E1,C1097:C1098)</f>
        <v>4.7519999999999998</v>
      </c>
      <c r="E1098" s="23" t="s">
        <v>356</v>
      </c>
      <c r="F1098" s="23" t="s">
        <v>5470</v>
      </c>
      <c r="G1098" s="23">
        <f>DCOUNTA(A1:S1088,F1,E1097:F1098)</f>
        <v>1</v>
      </c>
      <c r="H1098" s="23" t="s">
        <v>356</v>
      </c>
      <c r="I1098" s="23" t="s">
        <v>2680</v>
      </c>
      <c r="J1098" s="23">
        <f>DCOUNTA(A1:S1088,I1,H1097:I1098)</f>
        <v>0</v>
      </c>
    </row>
    <row r="1099" spans="1:10" hidden="1" x14ac:dyDescent="0.25"/>
    <row r="1100" spans="1:10" hidden="1" x14ac:dyDescent="0.25">
      <c r="A1100" s="20" t="s">
        <v>73</v>
      </c>
      <c r="B1100" s="20" t="s">
        <v>73</v>
      </c>
      <c r="C1100" s="20" t="s">
        <v>73</v>
      </c>
      <c r="D1100" s="23" t="s">
        <v>74</v>
      </c>
      <c r="E1100" s="23" t="s">
        <v>73</v>
      </c>
      <c r="F1100" s="23" t="s">
        <v>75</v>
      </c>
      <c r="G1100" s="23" t="s">
        <v>7254</v>
      </c>
      <c r="H1100" s="23" t="s">
        <v>73</v>
      </c>
      <c r="I1100" s="23" t="s">
        <v>78</v>
      </c>
      <c r="J1100" s="23" t="s">
        <v>7255</v>
      </c>
    </row>
    <row r="1101" spans="1:10" hidden="1" x14ac:dyDescent="0.25">
      <c r="A1101" s="20" t="s">
        <v>571</v>
      </c>
      <c r="B1101" s="20">
        <f>DCOUNTA(A1:S1088,D1,A1100:A1101)</f>
        <v>1</v>
      </c>
      <c r="C1101" s="20" t="s">
        <v>571</v>
      </c>
      <c r="D1101" s="23">
        <f>DSUM(A1:S1088,E1,C1100:C1101)</f>
        <v>19.896000000000001</v>
      </c>
      <c r="E1101" s="23" t="s">
        <v>571</v>
      </c>
      <c r="F1101" s="23" t="s">
        <v>5470</v>
      </c>
      <c r="G1101" s="23">
        <f>DCOUNTA(A1:S1088,F1,E1100:F1101)</f>
        <v>1</v>
      </c>
      <c r="H1101" s="23" t="s">
        <v>571</v>
      </c>
      <c r="I1101" s="23" t="s">
        <v>2680</v>
      </c>
      <c r="J1101" s="23">
        <f>DCOUNTA(A1:S1088,I1,H1100:I1101)</f>
        <v>1</v>
      </c>
    </row>
    <row r="1102" spans="1:10" hidden="1" x14ac:dyDescent="0.25"/>
    <row r="1103" spans="1:10" hidden="1" x14ac:dyDescent="0.25"/>
    <row r="1104" spans="1:10" hidden="1" x14ac:dyDescent="0.25">
      <c r="A1104" s="20" t="s">
        <v>73</v>
      </c>
      <c r="B1104" s="20" t="s">
        <v>73</v>
      </c>
      <c r="C1104" s="20" t="s">
        <v>73</v>
      </c>
      <c r="D1104" s="23" t="s">
        <v>74</v>
      </c>
      <c r="E1104" s="23" t="s">
        <v>73</v>
      </c>
      <c r="F1104" s="23" t="s">
        <v>75</v>
      </c>
      <c r="G1104" s="23" t="s">
        <v>7254</v>
      </c>
      <c r="H1104" s="23" t="s">
        <v>73</v>
      </c>
      <c r="I1104" s="23" t="s">
        <v>78</v>
      </c>
      <c r="J1104" s="23" t="s">
        <v>7255</v>
      </c>
    </row>
    <row r="1105" spans="1:51" hidden="1" x14ac:dyDescent="0.25">
      <c r="A1105" s="20" t="s">
        <v>26</v>
      </c>
      <c r="B1105" s="20">
        <f>DCOUNTA(A1:S1088,D1,A1104:A1105)</f>
        <v>5</v>
      </c>
      <c r="C1105" s="20" t="s">
        <v>26</v>
      </c>
      <c r="D1105" s="23">
        <f>DSUM(A1:S1088,E1,C1104:C1105)</f>
        <v>18.310000000000002</v>
      </c>
      <c r="E1105" s="23" t="s">
        <v>26</v>
      </c>
      <c r="F1105" s="23" t="s">
        <v>5470</v>
      </c>
      <c r="G1105" s="23">
        <f>DCOUNTA(A1:S1088,F1,E1104:F1105)</f>
        <v>1</v>
      </c>
      <c r="H1105" s="23" t="s">
        <v>26</v>
      </c>
      <c r="I1105" s="23" t="s">
        <v>2680</v>
      </c>
      <c r="J1105" s="23">
        <f>DCOUNTA(A1:S1088,I1,H1104:I1105)</f>
        <v>0</v>
      </c>
    </row>
    <row r="1106" spans="1:51" hidden="1" x14ac:dyDescent="0.25"/>
    <row r="1107" spans="1:51" hidden="1" x14ac:dyDescent="0.25">
      <c r="A1107" s="20" t="s">
        <v>73</v>
      </c>
      <c r="B1107" s="20" t="s">
        <v>73</v>
      </c>
      <c r="C1107" s="20" t="s">
        <v>73</v>
      </c>
      <c r="D1107" s="23" t="s">
        <v>74</v>
      </c>
      <c r="E1107" s="23" t="s">
        <v>73</v>
      </c>
      <c r="F1107" s="23" t="s">
        <v>75</v>
      </c>
      <c r="G1107" s="23" t="s">
        <v>7254</v>
      </c>
      <c r="H1107" s="23" t="s">
        <v>73</v>
      </c>
      <c r="I1107" s="23" t="s">
        <v>78</v>
      </c>
      <c r="J1107" s="23" t="s">
        <v>7255</v>
      </c>
    </row>
    <row r="1108" spans="1:51" hidden="1" x14ac:dyDescent="0.25">
      <c r="A1108" s="20" t="s">
        <v>210</v>
      </c>
      <c r="B1108" s="20">
        <f>DCOUNTA(A1:S1088,D1,A1107:A1108)</f>
        <v>1</v>
      </c>
      <c r="C1108" s="20" t="s">
        <v>210</v>
      </c>
      <c r="D1108" s="23">
        <f>DSUM(A1:S1088,E1,C1107:C1108)</f>
        <v>4.4000000000000004</v>
      </c>
      <c r="E1108" s="23" t="s">
        <v>210</v>
      </c>
      <c r="F1108" s="23" t="s">
        <v>5470</v>
      </c>
      <c r="G1108" s="23">
        <f>DCOUNTA(A1:S1088,F1,E1107:F1108)</f>
        <v>1</v>
      </c>
      <c r="H1108" s="23" t="s">
        <v>210</v>
      </c>
      <c r="I1108" s="23" t="s">
        <v>2680</v>
      </c>
      <c r="J1108" s="23">
        <f>DCOUNTA(A1:S1088,I1,H1107:I1108)</f>
        <v>0</v>
      </c>
    </row>
    <row r="1110" spans="1:51" ht="15.75" x14ac:dyDescent="0.3">
      <c r="B1110" s="19" t="s">
        <v>7256</v>
      </c>
      <c r="C1110" s="19" t="s">
        <v>7257</v>
      </c>
      <c r="D1110" s="19" t="s">
        <v>5466</v>
      </c>
      <c r="E1110" s="19" t="s">
        <v>7258</v>
      </c>
      <c r="F1110" s="19" t="s">
        <v>7259</v>
      </c>
      <c r="N1110" s="24"/>
      <c r="AX1110" s="20" t="s">
        <v>7260</v>
      </c>
      <c r="AY1110" s="20" t="s">
        <v>7261</v>
      </c>
    </row>
    <row r="1111" spans="1:51" ht="15.75" x14ac:dyDescent="0.3">
      <c r="B1111" s="21">
        <f>B1092</f>
        <v>2</v>
      </c>
      <c r="C1111" s="26" t="s">
        <v>7262</v>
      </c>
      <c r="D1111" s="21">
        <f>D1092</f>
        <v>10.187000000000001</v>
      </c>
      <c r="E1111" s="21">
        <f>G1092</f>
        <v>2</v>
      </c>
      <c r="F1111" s="21">
        <f>J1092</f>
        <v>0</v>
      </c>
      <c r="N1111" s="24"/>
    </row>
    <row r="1112" spans="1:51" ht="15.75" x14ac:dyDescent="0.3">
      <c r="B1112" s="21">
        <f>B1098</f>
        <v>1</v>
      </c>
      <c r="C1112" s="26" t="s">
        <v>7264</v>
      </c>
      <c r="D1112" s="21">
        <f>D1098</f>
        <v>4.7519999999999998</v>
      </c>
      <c r="E1112" s="21">
        <f>G1098</f>
        <v>1</v>
      </c>
      <c r="F1112" s="21">
        <f>J1098</f>
        <v>0</v>
      </c>
      <c r="N1112" s="24"/>
    </row>
    <row r="1113" spans="1:51" ht="15.75" x14ac:dyDescent="0.3">
      <c r="B1113" s="21">
        <f>B1101</f>
        <v>1</v>
      </c>
      <c r="C1113" s="26" t="s">
        <v>7265</v>
      </c>
      <c r="D1113" s="21">
        <f>D1101</f>
        <v>19.896000000000001</v>
      </c>
      <c r="E1113" s="21">
        <f>G1101</f>
        <v>1</v>
      </c>
      <c r="F1113" s="21">
        <f>J1101</f>
        <v>1</v>
      </c>
      <c r="N1113" s="24"/>
    </row>
    <row r="1114" spans="1:51" ht="15.75" x14ac:dyDescent="0.3">
      <c r="B1114" s="21">
        <f>B1105</f>
        <v>5</v>
      </c>
      <c r="C1114" s="26" t="s">
        <v>26</v>
      </c>
      <c r="D1114" s="21">
        <f>D1105</f>
        <v>18.310000000000002</v>
      </c>
      <c r="E1114" s="21">
        <f>G1105</f>
        <v>1</v>
      </c>
      <c r="F1114" s="21">
        <f>J1105</f>
        <v>0</v>
      </c>
      <c r="N1114" s="24"/>
    </row>
    <row r="1115" spans="1:51" ht="15.75" x14ac:dyDescent="0.3">
      <c r="B1115" s="21">
        <f>B1108</f>
        <v>1</v>
      </c>
      <c r="C1115" s="26" t="s">
        <v>7266</v>
      </c>
      <c r="D1115" s="21">
        <f>D1108</f>
        <v>4.4000000000000004</v>
      </c>
      <c r="E1115" s="21">
        <f>G1108</f>
        <v>1</v>
      </c>
      <c r="F1115" s="21">
        <f>J1108</f>
        <v>0</v>
      </c>
      <c r="N1115" s="24"/>
    </row>
    <row r="1116" spans="1:51" ht="15.75" x14ac:dyDescent="0.3">
      <c r="B1116" s="22"/>
      <c r="C1116" s="19" t="s">
        <v>7267</v>
      </c>
      <c r="D1116" s="19">
        <f>D1111</f>
        <v>10.187000000000001</v>
      </c>
      <c r="E1116" s="22"/>
      <c r="N1116" s="24"/>
    </row>
    <row r="1117" spans="1:51" ht="15.75" x14ac:dyDescent="0.3">
      <c r="B1117" s="22"/>
      <c r="C1117" s="19" t="s">
        <v>7268</v>
      </c>
      <c r="D1117" s="19">
        <f>D1111+D1112+D1113+D1114+D1115</f>
        <v>57.545000000000002</v>
      </c>
    </row>
  </sheetData>
  <sortState ref="A2:AY11">
    <sortCondition ref="A2:A11"/>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Y1116"/>
  <sheetViews>
    <sheetView workbookViewId="0">
      <selection activeCell="P1119" sqref="P1119"/>
    </sheetView>
  </sheetViews>
  <sheetFormatPr baseColWidth="10" defaultRowHeight="15" x14ac:dyDescent="0.25"/>
  <cols>
    <col min="1" max="1" width="22.42578125" style="20" customWidth="1"/>
    <col min="2" max="2" width="17" style="20" customWidth="1"/>
    <col min="3" max="3" width="19.28515625" style="20" customWidth="1"/>
    <col min="4" max="4" width="20.28515625" style="23" customWidth="1"/>
    <col min="5" max="6" width="11.42578125" style="23"/>
    <col min="7" max="8" width="0" style="23" hidden="1" customWidth="1"/>
    <col min="9" max="9" width="11.42578125" style="23"/>
    <col min="10" max="14" width="0" style="23" hidden="1" customWidth="1"/>
    <col min="15" max="20" width="11.42578125" style="23"/>
    <col min="21" max="16384" width="11.42578125" style="20"/>
  </cols>
  <sheetData>
    <row r="1" spans="1:20" s="2" customFormat="1" ht="38.25" x14ac:dyDescent="0.2">
      <c r="A1" s="1" t="s">
        <v>70</v>
      </c>
      <c r="B1" s="1" t="s">
        <v>71</v>
      </c>
      <c r="C1" s="1" t="s">
        <v>72</v>
      </c>
      <c r="D1" s="1" t="s">
        <v>73</v>
      </c>
      <c r="E1" s="1" t="s">
        <v>74</v>
      </c>
      <c r="F1" s="1" t="s">
        <v>75</v>
      </c>
      <c r="G1" s="1" t="s">
        <v>76</v>
      </c>
      <c r="H1" s="1" t="s">
        <v>77</v>
      </c>
      <c r="I1" s="1" t="s">
        <v>78</v>
      </c>
      <c r="J1" s="1" t="s">
        <v>79</v>
      </c>
      <c r="K1" s="1" t="s">
        <v>80</v>
      </c>
      <c r="L1" s="1" t="s">
        <v>81</v>
      </c>
      <c r="M1" s="1" t="s">
        <v>0</v>
      </c>
      <c r="N1" s="1" t="s">
        <v>1</v>
      </c>
      <c r="O1" s="1" t="s">
        <v>2</v>
      </c>
      <c r="P1" s="1" t="s">
        <v>3</v>
      </c>
      <c r="Q1" s="1" t="s">
        <v>4</v>
      </c>
      <c r="R1" s="1" t="s">
        <v>5</v>
      </c>
      <c r="S1" s="1" t="s">
        <v>6</v>
      </c>
    </row>
    <row r="2" spans="1:20" x14ac:dyDescent="0.25">
      <c r="A2" s="17" t="s">
        <v>1408</v>
      </c>
      <c r="B2" s="17" t="s">
        <v>1409</v>
      </c>
      <c r="C2" s="17" t="s">
        <v>1410</v>
      </c>
      <c r="D2" s="18" t="s">
        <v>26</v>
      </c>
      <c r="E2" s="18">
        <f>VLOOKUP(M2,Revistas!$B$2:$H$63996,2,FALSE)</f>
        <v>13.246</v>
      </c>
      <c r="F2" s="18" t="str">
        <f>VLOOKUP(M2,Revistas!$B$2:$H$63996,3,FALSE)</f>
        <v>Q1</v>
      </c>
      <c r="G2" s="18" t="str">
        <f>VLOOKUP(M2,Revistas!$B$2:$H$63996,4,FALSE)</f>
        <v>GASTROENTEROLOGY &amp;HEPATOLOGY</v>
      </c>
      <c r="H2" s="18" t="str">
        <f>VLOOKUP(M2,Revistas!$B$2:$H$63996,5,FALSE)</f>
        <v>4DE 79</v>
      </c>
      <c r="I2" s="18" t="str">
        <f>VLOOKUP(M2,Revistas!$B$2:$H$63996,6,FALSE)</f>
        <v>SI</v>
      </c>
      <c r="J2" s="18" t="s">
        <v>1411</v>
      </c>
      <c r="K2" s="18"/>
      <c r="L2" s="18">
        <v>0</v>
      </c>
      <c r="M2" s="18" t="s">
        <v>1412</v>
      </c>
      <c r="N2" s="18" t="s">
        <v>129</v>
      </c>
      <c r="O2" s="18">
        <v>2017</v>
      </c>
      <c r="P2" s="18">
        <v>66</v>
      </c>
      <c r="Q2" s="18"/>
      <c r="R2" s="18" t="s">
        <v>1413</v>
      </c>
      <c r="S2" s="18" t="s">
        <v>1413</v>
      </c>
    </row>
    <row r="3" spans="1:20" x14ac:dyDescent="0.25">
      <c r="A3" s="17" t="s">
        <v>1494</v>
      </c>
      <c r="B3" s="17" t="s">
        <v>1495</v>
      </c>
      <c r="C3" s="17" t="s">
        <v>1496</v>
      </c>
      <c r="D3" s="18" t="s">
        <v>10</v>
      </c>
      <c r="E3" s="18">
        <f>VLOOKUP(M3,Revistas!$B$2:$H$63996,2,FALSE)</f>
        <v>3.4950000000000001</v>
      </c>
      <c r="F3" s="18" t="str">
        <f>VLOOKUP(M3,Revistas!$B$2:$H$63996,3,FALSE)</f>
        <v>Q1</v>
      </c>
      <c r="G3" s="18" t="str">
        <f>VLOOKUP(M3,Revistas!$B$2:$H$63996,4,FALSE)</f>
        <v>PEDIATRICS - SCIE;</v>
      </c>
      <c r="H3" s="18" t="str">
        <f>VLOOKUP(M3,Revistas!$B$2:$H$63996,5,FALSE)</f>
        <v>9 DE 121</v>
      </c>
      <c r="I3" s="18" t="str">
        <f>VLOOKUP(M3,Revistas!$B$2:$H$63996,6,FALSE)</f>
        <v>SI</v>
      </c>
      <c r="J3" s="18" t="s">
        <v>1497</v>
      </c>
      <c r="K3" s="18" t="s">
        <v>1498</v>
      </c>
      <c r="L3" s="18">
        <v>0</v>
      </c>
      <c r="M3" s="18" t="s">
        <v>1499</v>
      </c>
      <c r="N3" s="18" t="s">
        <v>300</v>
      </c>
      <c r="O3" s="18">
        <v>2017</v>
      </c>
      <c r="P3" s="18">
        <v>18</v>
      </c>
      <c r="Q3" s="18">
        <v>3</v>
      </c>
      <c r="R3" s="18">
        <v>234</v>
      </c>
      <c r="S3" s="18">
        <v>240</v>
      </c>
      <c r="T3" s="23">
        <v>28107263</v>
      </c>
    </row>
    <row r="4" spans="1:20" x14ac:dyDescent="0.25">
      <c r="A4" s="17" t="s">
        <v>1509</v>
      </c>
      <c r="B4" s="17" t="s">
        <v>1510</v>
      </c>
      <c r="C4" s="17" t="s">
        <v>1511</v>
      </c>
      <c r="D4" s="18" t="s">
        <v>10</v>
      </c>
      <c r="E4" s="18">
        <f>VLOOKUP(M4,Revistas!$B$2:$H$63996,2,FALSE)</f>
        <v>1.778</v>
      </c>
      <c r="F4" s="18" t="str">
        <f>VLOOKUP(M4,Revistas!$B$2:$H$63996,3,FALSE)</f>
        <v>Q3</v>
      </c>
      <c r="G4" s="18" t="str">
        <f>VLOOKUP(M4,Revistas!$B$2:$H$63996,4,FALSE)</f>
        <v>INFECTIOUS DISEASES - SCIE;</v>
      </c>
      <c r="H4" s="18" t="str">
        <f>VLOOKUP(M4,Revistas!$B$2:$H$63996,5,FALSE)</f>
        <v>63/84</v>
      </c>
      <c r="I4" s="18" t="str">
        <f>VLOOKUP(M4,Revistas!$B$2:$H$63996,6,FALSE)</f>
        <v>NO</v>
      </c>
      <c r="J4" s="18" t="s">
        <v>1512</v>
      </c>
      <c r="K4" s="18" t="s">
        <v>1513</v>
      </c>
      <c r="L4" s="18">
        <v>1</v>
      </c>
      <c r="M4" s="18" t="s">
        <v>1514</v>
      </c>
      <c r="N4" s="18"/>
      <c r="O4" s="18">
        <v>2017</v>
      </c>
      <c r="P4" s="18">
        <v>18</v>
      </c>
      <c r="Q4" s="18">
        <v>3</v>
      </c>
      <c r="R4" s="18">
        <v>118</v>
      </c>
      <c r="S4" s="18">
        <v>125</v>
      </c>
      <c r="T4" s="23">
        <v>28555519</v>
      </c>
    </row>
    <row r="5" spans="1:20" x14ac:dyDescent="0.25">
      <c r="A5" s="17" t="s">
        <v>1471</v>
      </c>
      <c r="B5" s="17" t="s">
        <v>1472</v>
      </c>
      <c r="C5" s="17" t="s">
        <v>1424</v>
      </c>
      <c r="D5" s="18" t="s">
        <v>10</v>
      </c>
      <c r="E5" s="18">
        <f>VLOOKUP(M5,Revistas!$B$2:$H$63996,2,FALSE)</f>
        <v>3.9350000000000001</v>
      </c>
      <c r="F5" s="18" t="str">
        <f>VLOOKUP(M5,Revistas!$B$2:$H$63996,3,FALSE)</f>
        <v>Q1</v>
      </c>
      <c r="G5" s="18" t="str">
        <f>VLOOKUP(M5,Revistas!$B$2:$H$63996,4,FALSE)</f>
        <v>INFECTIOUS DISEASES - SCIE;</v>
      </c>
      <c r="H5" s="18" t="str">
        <f>VLOOKUP(M5,Revistas!$B$2:$H$63996,5,FALSE)</f>
        <v>20/84</v>
      </c>
      <c r="I5" s="18" t="str">
        <f>VLOOKUP(M5,Revistas!$B$2:$H$63996,6,FALSE)</f>
        <v>NO</v>
      </c>
      <c r="J5" s="18" t="s">
        <v>1473</v>
      </c>
      <c r="K5" s="18" t="s">
        <v>1474</v>
      </c>
      <c r="L5" s="18">
        <v>1</v>
      </c>
      <c r="M5" s="18" t="s">
        <v>1427</v>
      </c>
      <c r="N5" s="28">
        <v>37043</v>
      </c>
      <c r="O5" s="18">
        <v>2017</v>
      </c>
      <c r="P5" s="18">
        <v>75</v>
      </c>
      <c r="Q5" s="18">
        <v>2</v>
      </c>
      <c r="R5" s="18">
        <v>211</v>
      </c>
      <c r="S5" s="18">
        <v>218</v>
      </c>
      <c r="T5" s="23">
        <v>28282300</v>
      </c>
    </row>
    <row r="6" spans="1:20" x14ac:dyDescent="0.25">
      <c r="A6" s="17" t="s">
        <v>1475</v>
      </c>
      <c r="B6" s="17" t="s">
        <v>1476</v>
      </c>
      <c r="C6" s="17" t="s">
        <v>1477</v>
      </c>
      <c r="D6" s="18" t="s">
        <v>10</v>
      </c>
      <c r="E6" s="18">
        <f>VLOOKUP(M6,Revistas!$B$2:$H$63996,2,FALSE)</f>
        <v>4.8630000000000004</v>
      </c>
      <c r="F6" s="18" t="str">
        <f>VLOOKUP(M6,Revistas!$B$2:$H$63996,3,FALSE)</f>
        <v>Q1</v>
      </c>
      <c r="G6" s="18" t="str">
        <f>VLOOKUP(M6,Revistas!$B$2:$H$63996,4,FALSE)</f>
        <v>CARDIAC &amp; CARDIOVASCULAR SYSTEM</v>
      </c>
      <c r="H6" s="18" t="str">
        <f>VLOOKUP(M6,Revistas!$B$2:$H$63996,5,FALSE)</f>
        <v>37/126</v>
      </c>
      <c r="I6" s="18" t="str">
        <f>VLOOKUP(M6,Revistas!$B$2:$H$63996,6,FALSE)</f>
        <v>NO</v>
      </c>
      <c r="J6" s="18" t="s">
        <v>1478</v>
      </c>
      <c r="K6" s="18" t="s">
        <v>1479</v>
      </c>
      <c r="L6" s="18">
        <v>2</v>
      </c>
      <c r="M6" s="18" t="s">
        <v>1480</v>
      </c>
      <c r="N6" s="18" t="s">
        <v>250</v>
      </c>
      <c r="O6" s="18">
        <v>2017</v>
      </c>
      <c r="P6" s="18">
        <v>6</v>
      </c>
      <c r="Q6" s="18">
        <v>5</v>
      </c>
      <c r="R6" s="18"/>
      <c r="S6" s="18" t="s">
        <v>1481</v>
      </c>
    </row>
    <row r="7" spans="1:20" x14ac:dyDescent="0.25">
      <c r="A7" s="17" t="s">
        <v>1435</v>
      </c>
      <c r="B7" s="17" t="s">
        <v>1436</v>
      </c>
      <c r="C7" s="17" t="s">
        <v>1410</v>
      </c>
      <c r="D7" s="18" t="s">
        <v>10</v>
      </c>
      <c r="E7" s="18">
        <f>VLOOKUP(M7,Revistas!$B$2:$H$63996,2,FALSE)</f>
        <v>13.246</v>
      </c>
      <c r="F7" s="18" t="str">
        <f>VLOOKUP(M7,Revistas!$B$2:$H$63996,3,FALSE)</f>
        <v>Q1</v>
      </c>
      <c r="G7" s="18" t="str">
        <f>VLOOKUP(M7,Revistas!$B$2:$H$63996,4,FALSE)</f>
        <v>GASTROENTEROLOGY &amp;HEPATOLOGY</v>
      </c>
      <c r="H7" s="18" t="str">
        <f>VLOOKUP(M7,Revistas!$B$2:$H$63996,5,FALSE)</f>
        <v>4DE 79</v>
      </c>
      <c r="I7" s="18" t="str">
        <f>VLOOKUP(M7,Revistas!$B$2:$H$63996,6,FALSE)</f>
        <v>SI</v>
      </c>
      <c r="J7" s="18" t="s">
        <v>1437</v>
      </c>
      <c r="K7" s="18" t="s">
        <v>1438</v>
      </c>
      <c r="L7" s="18">
        <v>1</v>
      </c>
      <c r="M7" s="18" t="s">
        <v>1412</v>
      </c>
      <c r="N7" s="18" t="s">
        <v>199</v>
      </c>
      <c r="O7" s="18">
        <v>2017</v>
      </c>
      <c r="P7" s="18">
        <v>66</v>
      </c>
      <c r="Q7" s="18">
        <v>2</v>
      </c>
      <c r="R7" s="18">
        <v>344</v>
      </c>
      <c r="S7" s="18">
        <v>356</v>
      </c>
      <c r="T7" s="23">
        <v>28109003</v>
      </c>
    </row>
    <row r="8" spans="1:20" x14ac:dyDescent="0.25">
      <c r="A8" s="17" t="s">
        <v>1445</v>
      </c>
      <c r="B8" s="17" t="s">
        <v>1446</v>
      </c>
      <c r="C8" s="17" t="s">
        <v>1447</v>
      </c>
      <c r="D8" s="18" t="s">
        <v>26</v>
      </c>
      <c r="E8" s="18">
        <f>VLOOKUP(M8,Revistas!$B$2:$H$63996,2,FALSE)</f>
        <v>6.2960000000000003</v>
      </c>
      <c r="F8" s="18" t="str">
        <f>VLOOKUP(M8,Revistas!$B$2:$H$63996,3,FALSE)</f>
        <v>Q1</v>
      </c>
      <c r="G8" s="18" t="str">
        <f>VLOOKUP(M8,Revistas!$B$2:$H$63996,4,FALSE)</f>
        <v>INFECTIOUS DISEASES - SCIE;</v>
      </c>
      <c r="H8" s="18" t="str">
        <f>VLOOKUP(M8,Revistas!$B$2:$H$63996,5,FALSE)</f>
        <v>6 DE 84</v>
      </c>
      <c r="I8" s="18" t="str">
        <f>VLOOKUP(M8,Revistas!$B$2:$H$63996,6,FALSE)</f>
        <v>SI</v>
      </c>
      <c r="J8" s="18" t="s">
        <v>1448</v>
      </c>
      <c r="K8" s="18"/>
      <c r="L8" s="18">
        <v>0</v>
      </c>
      <c r="M8" s="18" t="s">
        <v>1449</v>
      </c>
      <c r="N8" s="18" t="s">
        <v>29</v>
      </c>
      <c r="O8" s="18">
        <v>2017</v>
      </c>
      <c r="P8" s="18">
        <v>20</v>
      </c>
      <c r="Q8" s="18"/>
      <c r="R8" s="18">
        <v>107</v>
      </c>
      <c r="S8" s="18">
        <v>108</v>
      </c>
    </row>
    <row r="9" spans="1:20" x14ac:dyDescent="0.25">
      <c r="A9" s="17" t="s">
        <v>1394</v>
      </c>
      <c r="B9" s="17" t="s">
        <v>1395</v>
      </c>
      <c r="C9" s="17" t="s">
        <v>1396</v>
      </c>
      <c r="D9" s="18" t="s">
        <v>10</v>
      </c>
      <c r="E9" s="18">
        <f>VLOOKUP(M9,Revistas!$B$2:$H$63996,2,FALSE)</f>
        <v>3.0510000000000002</v>
      </c>
      <c r="F9" s="18" t="str">
        <f>VLOOKUP(M9,Revistas!$B$2:$H$63996,3,FALSE)</f>
        <v>Q2</v>
      </c>
      <c r="G9" s="18" t="str">
        <f>VLOOKUP(M9,Revistas!$B$2:$H$63996,4,FALSE)</f>
        <v>VIROLOGY - SCIE</v>
      </c>
      <c r="H9" s="18" t="str">
        <f>VLOOKUP(M9,Revistas!$B$2:$H$63996,5,FALSE)</f>
        <v>15/33</v>
      </c>
      <c r="I9" s="18" t="str">
        <f>VLOOKUP(M9,Revistas!$B$2:$H$63996,6,FALSE)</f>
        <v>NO</v>
      </c>
      <c r="J9" s="18" t="s">
        <v>1397</v>
      </c>
      <c r="K9" s="18" t="s">
        <v>1398</v>
      </c>
      <c r="L9" s="18">
        <v>0</v>
      </c>
      <c r="M9" s="18" t="s">
        <v>1399</v>
      </c>
      <c r="N9" s="18" t="s">
        <v>94</v>
      </c>
      <c r="O9" s="18">
        <v>2017</v>
      </c>
      <c r="P9" s="18">
        <v>96</v>
      </c>
      <c r="Q9" s="18"/>
      <c r="R9" s="18">
        <v>110</v>
      </c>
      <c r="S9" s="18">
        <v>115</v>
      </c>
      <c r="T9" s="23">
        <v>29053990</v>
      </c>
    </row>
    <row r="10" spans="1:20" x14ac:dyDescent="0.25">
      <c r="A10" s="17" t="s">
        <v>1532</v>
      </c>
      <c r="B10" s="17" t="s">
        <v>1533</v>
      </c>
      <c r="C10" s="17" t="s">
        <v>1534</v>
      </c>
      <c r="D10" s="18" t="s">
        <v>10</v>
      </c>
      <c r="E10" s="18">
        <f>VLOOKUP(M10,Revistas!$B$2:$H$63996,2,FALSE)</f>
        <v>3.2570000000000001</v>
      </c>
      <c r="F10" s="18" t="str">
        <f>VLOOKUP(M10,Revistas!$B$2:$H$63996,3,FALSE)</f>
        <v>Q2</v>
      </c>
      <c r="G10" s="18" t="str">
        <f>VLOOKUP(M10,Revistas!$B$2:$H$63996,4,FALSE)</f>
        <v>INFECTIOUS DISEASES - SCIE;</v>
      </c>
      <c r="H10" s="18" t="str">
        <f>VLOOKUP(M10,Revistas!$B$2:$H$63996,5,FALSE)</f>
        <v>26/84</v>
      </c>
      <c r="I10" s="18" t="str">
        <f>VLOOKUP(M10,Revistas!$B$2:$H$63996,6,FALSE)</f>
        <v>NO</v>
      </c>
      <c r="J10" s="18" t="s">
        <v>1535</v>
      </c>
      <c r="K10" s="18" t="s">
        <v>1536</v>
      </c>
      <c r="L10" s="18">
        <v>6</v>
      </c>
      <c r="M10" s="18" t="s">
        <v>1537</v>
      </c>
      <c r="N10" s="18" t="s">
        <v>344</v>
      </c>
      <c r="O10" s="18">
        <v>2017</v>
      </c>
      <c r="P10" s="18">
        <v>18</v>
      </c>
      <c r="Q10" s="18">
        <v>1</v>
      </c>
      <c r="R10" s="18">
        <v>5</v>
      </c>
      <c r="S10" s="18">
        <v>12</v>
      </c>
      <c r="T10" s="23">
        <v>27279571</v>
      </c>
    </row>
    <row r="11" spans="1:20" x14ac:dyDescent="0.25">
      <c r="A11" s="17" t="s">
        <v>50</v>
      </c>
      <c r="B11" s="17" t="s">
        <v>51</v>
      </c>
      <c r="C11" s="17" t="s">
        <v>52</v>
      </c>
      <c r="D11" s="18" t="s">
        <v>10</v>
      </c>
      <c r="E11" s="18">
        <f>VLOOKUP(M11,Revistas!$B$2:$H$63996,2,FALSE)</f>
        <v>3.206</v>
      </c>
      <c r="F11" s="18" t="str">
        <f>VLOOKUP(M11,Revistas!$B$2:$H$63996,3,FALSE)</f>
        <v>Q2</v>
      </c>
      <c r="G11" s="18" t="str">
        <f>VLOOKUP(M11,Revistas!$B$2:$H$63996,4,FALSE)</f>
        <v>NEUROSCIENCES - SCIE;</v>
      </c>
      <c r="H11" s="18" t="str">
        <f>VLOOKUP(M11,Revistas!$B$2:$H$63996,5,FALSE)</f>
        <v>108/259</v>
      </c>
      <c r="I11" s="18" t="str">
        <f>VLOOKUP(M11,Revistas!$B$2:$H$63996,6,FALSE)</f>
        <v>NO</v>
      </c>
      <c r="J11" s="18" t="s">
        <v>53</v>
      </c>
      <c r="K11" s="18" t="s">
        <v>54</v>
      </c>
      <c r="L11" s="18">
        <v>0</v>
      </c>
      <c r="M11" s="18" t="s">
        <v>55</v>
      </c>
      <c r="N11" s="18" t="s">
        <v>35</v>
      </c>
      <c r="O11" s="18">
        <v>2017</v>
      </c>
      <c r="P11" s="18">
        <v>23</v>
      </c>
      <c r="Q11" s="18">
        <v>2</v>
      </c>
      <c r="R11" s="18">
        <v>304</v>
      </c>
      <c r="S11" s="18">
        <v>312</v>
      </c>
      <c r="T11" s="23">
        <v>27943048</v>
      </c>
    </row>
    <row r="12" spans="1:20" x14ac:dyDescent="0.25">
      <c r="A12" s="17" t="s">
        <v>1453</v>
      </c>
      <c r="B12" s="17" t="s">
        <v>1454</v>
      </c>
      <c r="C12" s="17" t="s">
        <v>1383</v>
      </c>
      <c r="D12" s="18" t="s">
        <v>10</v>
      </c>
      <c r="E12" s="18">
        <f>VLOOKUP(M12,Revistas!$B$2:$H$63996,2,FALSE)</f>
        <v>6.2729999999999997</v>
      </c>
      <c r="F12" s="18" t="str">
        <f>VLOOKUP(M12,Revistas!$B$2:$H$63996,3,FALSE)</f>
        <v>Q1</v>
      </c>
      <c r="G12" s="18" t="str">
        <f>VLOOKUP(M12,Revistas!$B$2:$H$63996,4,FALSE)</f>
        <v>INFECTIOUS DISEASES - SCIE;</v>
      </c>
      <c r="H12" s="18" t="str">
        <f>VLOOKUP(M12,Revistas!$B$2:$H$63996,5,FALSE)</f>
        <v>7 DE 84</v>
      </c>
      <c r="I12" s="18" t="str">
        <f>VLOOKUP(M12,Revistas!$B$2:$H$63996,6,FALSE)</f>
        <v>SI</v>
      </c>
      <c r="J12" s="18" t="s">
        <v>1455</v>
      </c>
      <c r="K12" s="18" t="s">
        <v>1456</v>
      </c>
      <c r="L12" s="18">
        <v>4</v>
      </c>
      <c r="M12" s="18" t="s">
        <v>1386</v>
      </c>
      <c r="N12" s="28">
        <v>42156</v>
      </c>
      <c r="O12" s="18">
        <v>2017</v>
      </c>
      <c r="P12" s="18">
        <v>215</v>
      </c>
      <c r="Q12" s="18">
        <v>12</v>
      </c>
      <c r="R12" s="18">
        <v>1789</v>
      </c>
      <c r="S12" s="18">
        <v>1798</v>
      </c>
      <c r="T12" s="23">
        <v>28549145</v>
      </c>
    </row>
    <row r="13" spans="1:20" x14ac:dyDescent="0.25">
      <c r="A13" s="17" t="s">
        <v>1400</v>
      </c>
      <c r="B13" s="17" t="s">
        <v>1401</v>
      </c>
      <c r="C13" s="17" t="s">
        <v>1402</v>
      </c>
      <c r="D13" s="18" t="s">
        <v>571</v>
      </c>
      <c r="E13" s="18">
        <f>VLOOKUP(M13,Revistas!$B$2:$H$63996,2,FALSE)</f>
        <v>47.831000000000003</v>
      </c>
      <c r="F13" s="18" t="str">
        <f>VLOOKUP(M13,Revistas!$B$2:$H$63996,3,FALSE)</f>
        <v>Q1</v>
      </c>
      <c r="G13" s="18" t="str">
        <f>VLOOKUP(M13,Revistas!$B$2:$H$63996,4,FALSE)</f>
        <v>MEDICINA, GENERAL &amp; INTERNAL</v>
      </c>
      <c r="H13" s="18" t="str">
        <f>VLOOKUP(M13,Revistas!$B$2:$H$63996,5,FALSE)</f>
        <v>2/154</v>
      </c>
      <c r="I13" s="18" t="str">
        <f>VLOOKUP(M13,Revistas!$B$2:$H$63996,6,FALSE)</f>
        <v>SI</v>
      </c>
      <c r="J13" s="18" t="s">
        <v>1403</v>
      </c>
      <c r="K13" s="18" t="s">
        <v>1404</v>
      </c>
      <c r="L13" s="18">
        <v>0</v>
      </c>
      <c r="M13" s="18" t="s">
        <v>1405</v>
      </c>
      <c r="N13" s="18" t="s">
        <v>94</v>
      </c>
      <c r="O13" s="18">
        <v>2017</v>
      </c>
      <c r="P13" s="18">
        <v>4</v>
      </c>
      <c r="Q13" s="18">
        <v>11</v>
      </c>
      <c r="R13" s="18" t="s">
        <v>1406</v>
      </c>
      <c r="S13" s="18" t="s">
        <v>1407</v>
      </c>
      <c r="T13" s="23">
        <v>29096786</v>
      </c>
    </row>
    <row r="14" spans="1:20" x14ac:dyDescent="0.25">
      <c r="A14" s="17" t="s">
        <v>1485</v>
      </c>
      <c r="B14" s="17" t="s">
        <v>1486</v>
      </c>
      <c r="C14" s="17" t="s">
        <v>758</v>
      </c>
      <c r="D14" s="18" t="s">
        <v>26</v>
      </c>
      <c r="E14" s="18">
        <f>VLOOKUP(M14,Revistas!$B$2:$H$63996,2,FALSE)</f>
        <v>6.968</v>
      </c>
      <c r="F14" s="18" t="str">
        <f>VLOOKUP(M14,Revistas!$B$2:$H$63996,3,FALSE)</f>
        <v>Q1</v>
      </c>
      <c r="G14" s="18" t="str">
        <f>VLOOKUP(M14,Revistas!$B$2:$H$63996,4,FALSE)</f>
        <v>CARDIAC &amp; CARDIOVASCULAR SYSTEM</v>
      </c>
      <c r="H14" s="18" t="str">
        <f>VLOOKUP(M14,Revistas!$B$2:$H$63996,5,FALSE)</f>
        <v>12/126</v>
      </c>
      <c r="I14" s="18" t="str">
        <f>VLOOKUP(M14,Revistas!$B$2:$H$63996,6,FALSE)</f>
        <v>SI</v>
      </c>
      <c r="J14" s="18" t="s">
        <v>1487</v>
      </c>
      <c r="K14" s="18"/>
      <c r="L14" s="18">
        <v>0</v>
      </c>
      <c r="M14" s="18" t="s">
        <v>761</v>
      </c>
      <c r="N14" s="18" t="s">
        <v>250</v>
      </c>
      <c r="O14" s="18">
        <v>2017</v>
      </c>
      <c r="P14" s="18">
        <v>19</v>
      </c>
      <c r="Q14" s="18"/>
      <c r="R14" s="18">
        <v>297</v>
      </c>
      <c r="S14" s="18">
        <v>297</v>
      </c>
    </row>
    <row r="15" spans="1:20" x14ac:dyDescent="0.25">
      <c r="A15" s="17" t="s">
        <v>1482</v>
      </c>
      <c r="B15" s="17" t="s">
        <v>1483</v>
      </c>
      <c r="C15" s="17" t="s">
        <v>758</v>
      </c>
      <c r="D15" s="18" t="s">
        <v>26</v>
      </c>
      <c r="E15" s="18">
        <f>VLOOKUP(M15,Revistas!$B$2:$H$63996,2,FALSE)</f>
        <v>6.968</v>
      </c>
      <c r="F15" s="18" t="str">
        <f>VLOOKUP(M15,Revistas!$B$2:$H$63996,3,FALSE)</f>
        <v>Q1</v>
      </c>
      <c r="G15" s="18" t="str">
        <f>VLOOKUP(M15,Revistas!$B$2:$H$63996,4,FALSE)</f>
        <v>CARDIAC &amp; CARDIOVASCULAR SYSTEM</v>
      </c>
      <c r="H15" s="18" t="str">
        <f>VLOOKUP(M15,Revistas!$B$2:$H$63996,5,FALSE)</f>
        <v>12/126</v>
      </c>
      <c r="I15" s="18" t="str">
        <f>VLOOKUP(M15,Revistas!$B$2:$H$63996,6,FALSE)</f>
        <v>SI</v>
      </c>
      <c r="J15" s="18" t="s">
        <v>1484</v>
      </c>
      <c r="K15" s="18"/>
      <c r="L15" s="18">
        <v>0</v>
      </c>
      <c r="M15" s="18" t="s">
        <v>761</v>
      </c>
      <c r="N15" s="18" t="s">
        <v>250</v>
      </c>
      <c r="O15" s="18">
        <v>2017</v>
      </c>
      <c r="P15" s="18">
        <v>19</v>
      </c>
      <c r="Q15" s="18"/>
      <c r="R15" s="18">
        <v>22</v>
      </c>
      <c r="S15" s="18">
        <v>22</v>
      </c>
    </row>
    <row r="16" spans="1:20" x14ac:dyDescent="0.25">
      <c r="A16" s="17" t="s">
        <v>1418</v>
      </c>
      <c r="B16" s="17" t="s">
        <v>1419</v>
      </c>
      <c r="C16" s="17" t="s">
        <v>1376</v>
      </c>
      <c r="D16" s="18" t="s">
        <v>10</v>
      </c>
      <c r="E16" s="18">
        <f>VLOOKUP(M16,Revistas!$B$2:$H$63996,2,FALSE)</f>
        <v>8.2159999999999993</v>
      </c>
      <c r="F16" s="18" t="str">
        <f>VLOOKUP(M16,Revistas!$B$2:$H$63996,3,FALSE)</f>
        <v>Q1</v>
      </c>
      <c r="G16" s="18" t="str">
        <f>VLOOKUP(M16,Revistas!$B$2:$H$63996,4,FALSE)</f>
        <v>IMMUNOLOGY - SCIE;</v>
      </c>
      <c r="H16" s="18" t="str">
        <f>VLOOKUP(M16,Revistas!$B$2:$H$63996,5,FALSE)</f>
        <v>15/150</v>
      </c>
      <c r="I16" s="18" t="str">
        <f>VLOOKUP(M16,Revistas!$B$2:$H$63996,6,FALSE)</f>
        <v>SI</v>
      </c>
      <c r="J16" s="18" t="s">
        <v>1420</v>
      </c>
      <c r="K16" s="18" t="s">
        <v>1421</v>
      </c>
      <c r="L16" s="18">
        <v>0</v>
      </c>
      <c r="M16" s="18" t="s">
        <v>1379</v>
      </c>
      <c r="N16" s="28">
        <v>42248</v>
      </c>
      <c r="O16" s="18">
        <v>2017</v>
      </c>
      <c r="P16" s="18">
        <v>65</v>
      </c>
      <c r="Q16" s="18">
        <v>6</v>
      </c>
      <c r="R16" s="18">
        <v>1012</v>
      </c>
      <c r="S16" s="18">
        <v>1019</v>
      </c>
      <c r="T16" s="23">
        <v>28903510</v>
      </c>
    </row>
    <row r="17" spans="1:50" x14ac:dyDescent="0.25">
      <c r="A17" s="17" t="s">
        <v>1414</v>
      </c>
      <c r="B17" s="17" t="s">
        <v>1415</v>
      </c>
      <c r="C17" s="17" t="s">
        <v>947</v>
      </c>
      <c r="D17" s="18" t="s">
        <v>10</v>
      </c>
      <c r="E17" s="18">
        <f>VLOOKUP(M17,Revistas!$B$2:$H$63996,2,FALSE)</f>
        <v>47.831000000000003</v>
      </c>
      <c r="F17" s="18" t="str">
        <f>VLOOKUP(M17,Revistas!$B$2:$H$63996,3,FALSE)</f>
        <v>Q1</v>
      </c>
      <c r="G17" s="18" t="str">
        <f>VLOOKUP(M17,Revistas!$B$2:$H$63996,4,FALSE)</f>
        <v>MEDICINA, GENERAL &amp; INTERNAL</v>
      </c>
      <c r="H17" s="18" t="str">
        <f>VLOOKUP(M17,Revistas!$B$2:$H$63996,5,FALSE)</f>
        <v>2/154</v>
      </c>
      <c r="I17" s="18" t="str">
        <f>VLOOKUP(M17,Revistas!$B$2:$H$63996,6,FALSE)</f>
        <v>SI</v>
      </c>
      <c r="J17" s="18" t="s">
        <v>1416</v>
      </c>
      <c r="K17" s="18" t="s">
        <v>1417</v>
      </c>
      <c r="L17" s="18">
        <v>2</v>
      </c>
      <c r="M17" s="18" t="s">
        <v>950</v>
      </c>
      <c r="N17" s="28">
        <v>45170</v>
      </c>
      <c r="O17" s="18">
        <v>2017</v>
      </c>
      <c r="P17" s="18">
        <v>390</v>
      </c>
      <c r="Q17" s="18">
        <v>10101</v>
      </c>
      <c r="R17" s="18">
        <v>1499</v>
      </c>
      <c r="S17" s="18">
        <v>1510</v>
      </c>
      <c r="T17" s="23">
        <v>28750935</v>
      </c>
    </row>
    <row r="18" spans="1:50" x14ac:dyDescent="0.25">
      <c r="A18" s="17" t="s">
        <v>1450</v>
      </c>
      <c r="B18" s="17" t="s">
        <v>1451</v>
      </c>
      <c r="C18" s="17" t="s">
        <v>1447</v>
      </c>
      <c r="D18" s="18" t="s">
        <v>26</v>
      </c>
      <c r="E18" s="18">
        <f>VLOOKUP(M18,Revistas!$B$2:$H$63996,2,FALSE)</f>
        <v>6.2960000000000003</v>
      </c>
      <c r="F18" s="18" t="str">
        <f>VLOOKUP(M18,Revistas!$B$2:$H$63996,3,FALSE)</f>
        <v>Q1</v>
      </c>
      <c r="G18" s="18" t="str">
        <f>VLOOKUP(M18,Revistas!$B$2:$H$63996,4,FALSE)</f>
        <v>INFECTIOUS DISEASES - SCIE;</v>
      </c>
      <c r="H18" s="18" t="str">
        <f>VLOOKUP(M18,Revistas!$B$2:$H$63996,5,FALSE)</f>
        <v>6 DE 84</v>
      </c>
      <c r="I18" s="18" t="str">
        <f>VLOOKUP(M18,Revistas!$B$2:$H$63996,6,FALSE)</f>
        <v>SI</v>
      </c>
      <c r="J18" s="18" t="s">
        <v>1452</v>
      </c>
      <c r="K18" s="18"/>
      <c r="L18" s="18">
        <v>0</v>
      </c>
      <c r="M18" s="18" t="s">
        <v>1449</v>
      </c>
      <c r="N18" s="18" t="s">
        <v>29</v>
      </c>
      <c r="O18" s="18">
        <v>2017</v>
      </c>
      <c r="P18" s="18">
        <v>20</v>
      </c>
      <c r="Q18" s="18"/>
      <c r="R18" s="18">
        <v>123</v>
      </c>
      <c r="S18" s="18">
        <v>123</v>
      </c>
    </row>
    <row r="19" spans="1:50" x14ac:dyDescent="0.25">
      <c r="A19" s="17" t="s">
        <v>1422</v>
      </c>
      <c r="B19" s="17" t="s">
        <v>1423</v>
      </c>
      <c r="C19" s="17" t="s">
        <v>1424</v>
      </c>
      <c r="D19" s="18" t="s">
        <v>10</v>
      </c>
      <c r="E19" s="18">
        <f>VLOOKUP(M19,Revistas!$B$2:$H$63996,2,FALSE)</f>
        <v>3.9350000000000001</v>
      </c>
      <c r="F19" s="18" t="str">
        <f>VLOOKUP(M19,Revistas!$B$2:$H$63996,3,FALSE)</f>
        <v>Q1</v>
      </c>
      <c r="G19" s="18" t="str">
        <f>VLOOKUP(M19,Revistas!$B$2:$H$63996,4,FALSE)</f>
        <v>INFECTIOUS DISEASES - SCIE;</v>
      </c>
      <c r="H19" s="18" t="str">
        <f>VLOOKUP(M19,Revistas!$B$2:$H$63996,5,FALSE)</f>
        <v>20/84</v>
      </c>
      <c r="I19" s="18" t="str">
        <f>VLOOKUP(M19,Revistas!$B$2:$H$63996,6,FALSE)</f>
        <v>NO</v>
      </c>
      <c r="J19" s="18" t="s">
        <v>1425</v>
      </c>
      <c r="K19" s="18" t="s">
        <v>1426</v>
      </c>
      <c r="L19" s="18">
        <v>0</v>
      </c>
      <c r="M19" s="18" t="s">
        <v>1427</v>
      </c>
      <c r="N19" s="28">
        <v>37135</v>
      </c>
      <c r="O19" s="18">
        <v>2017</v>
      </c>
      <c r="P19" s="18">
        <v>76</v>
      </c>
      <c r="Q19" s="18">
        <v>1</v>
      </c>
      <c r="R19" s="18">
        <v>102</v>
      </c>
      <c r="S19" s="18">
        <v>109</v>
      </c>
      <c r="T19" s="23">
        <v>28418989</v>
      </c>
    </row>
    <row r="20" spans="1:50" x14ac:dyDescent="0.25">
      <c r="A20" s="17" t="s">
        <v>1465</v>
      </c>
      <c r="B20" s="17" t="s">
        <v>1466</v>
      </c>
      <c r="C20" s="17" t="s">
        <v>1467</v>
      </c>
      <c r="D20" s="18" t="s">
        <v>10</v>
      </c>
      <c r="E20" s="18">
        <f>VLOOKUP(M20,Revistas!$B$2:$H$63996,2,FALSE)</f>
        <v>5.0030000000000001</v>
      </c>
      <c r="F20" s="18" t="str">
        <f>VLOOKUP(M20,Revistas!$B$2:$H$63996,3,FALSE)</f>
        <v>Q1</v>
      </c>
      <c r="G20" s="18" t="str">
        <f>VLOOKUP(M20,Revistas!$B$2:$H$63996,4,FALSE)</f>
        <v>IMMUNOLOGY</v>
      </c>
      <c r="H20" s="18" t="str">
        <f>VLOOKUP(M20,Revistas!$B$2:$H$63996,5,FALSE)</f>
        <v>32/150</v>
      </c>
      <c r="I20" s="18" t="str">
        <f>VLOOKUP(M20,Revistas!$B$2:$H$63996,6,FALSE)</f>
        <v>NO</v>
      </c>
      <c r="J20" s="18" t="s">
        <v>1468</v>
      </c>
      <c r="K20" s="18" t="s">
        <v>1469</v>
      </c>
      <c r="L20" s="18">
        <v>2</v>
      </c>
      <c r="M20" s="18" t="s">
        <v>1470</v>
      </c>
      <c r="N20" s="28">
        <v>37043</v>
      </c>
      <c r="O20" s="18">
        <v>2017</v>
      </c>
      <c r="P20" s="18">
        <v>31</v>
      </c>
      <c r="Q20" s="18">
        <v>9</v>
      </c>
      <c r="R20" s="18">
        <v>1253</v>
      </c>
      <c r="S20" s="18">
        <v>1260</v>
      </c>
      <c r="T20" s="23">
        <v>28358742</v>
      </c>
    </row>
    <row r="21" spans="1:50" x14ac:dyDescent="0.25">
      <c r="A21" s="17" t="s">
        <v>1457</v>
      </c>
      <c r="B21" s="17" t="s">
        <v>1458</v>
      </c>
      <c r="C21" s="17" t="s">
        <v>1459</v>
      </c>
      <c r="D21" s="18" t="s">
        <v>10</v>
      </c>
      <c r="E21" s="18">
        <f>VLOOKUP(M21,Revistas!$B$2:$H$63996,2,FALSE)</f>
        <v>1.714</v>
      </c>
      <c r="F21" s="18" t="str">
        <f>VLOOKUP(M21,Revistas!$B$2:$H$63996,3,FALSE)</f>
        <v>Q3</v>
      </c>
      <c r="G21" s="18" t="str">
        <f>VLOOKUP(M21,Revistas!$B$2:$H$63996,4,FALSE)</f>
        <v>MICROBIOLOGY</v>
      </c>
      <c r="H21" s="18" t="str">
        <f>VLOOKUP(M21,Revistas!$B$2:$H$63996,5,FALSE)</f>
        <v>88/124</v>
      </c>
      <c r="I21" s="18" t="str">
        <f>VLOOKUP(M21,Revistas!$B$2:$H$63996,6,FALSE)</f>
        <v>NO</v>
      </c>
      <c r="J21" s="18" t="s">
        <v>1460</v>
      </c>
      <c r="K21" s="18" t="s">
        <v>1461</v>
      </c>
      <c r="L21" s="18">
        <v>1</v>
      </c>
      <c r="M21" s="18" t="s">
        <v>1462</v>
      </c>
      <c r="N21" s="18" t="s">
        <v>1464</v>
      </c>
      <c r="O21" s="18">
        <v>2017</v>
      </c>
      <c r="P21" s="18">
        <v>35</v>
      </c>
      <c r="Q21" s="18">
        <v>6</v>
      </c>
      <c r="R21" s="18">
        <v>377</v>
      </c>
      <c r="S21" s="18">
        <v>383</v>
      </c>
      <c r="T21" s="23">
        <v>28236498</v>
      </c>
    </row>
    <row r="22" spans="1:50" x14ac:dyDescent="0.25">
      <c r="A22" s="17" t="s">
        <v>1439</v>
      </c>
      <c r="B22" s="17" t="s">
        <v>1440</v>
      </c>
      <c r="C22" s="17" t="s">
        <v>1441</v>
      </c>
      <c r="D22" s="18" t="s">
        <v>10</v>
      </c>
      <c r="E22" s="18">
        <f>VLOOKUP(M22,Revistas!$B$2:$H$63996,2,FALSE)</f>
        <v>72.406000000000006</v>
      </c>
      <c r="F22" s="18" t="str">
        <f>VLOOKUP(M22,Revistas!$B$2:$H$63996,3,FALSE)</f>
        <v>Q1</v>
      </c>
      <c r="G22" s="18" t="str">
        <f>VLOOKUP(M22,Revistas!$B$2:$H$63996,4,FALSE)</f>
        <v>MEDICINA, GENERAL &amp; INTERNAL</v>
      </c>
      <c r="H22" s="18" t="str">
        <f>VLOOKUP(M22,Revistas!$B$2:$H$63996,5,FALSE)</f>
        <v>1/154</v>
      </c>
      <c r="I22" s="18" t="str">
        <f>VLOOKUP(M22,Revistas!$B$2:$H$63996,6,FALSE)</f>
        <v>SI</v>
      </c>
      <c r="J22" s="18" t="s">
        <v>1442</v>
      </c>
      <c r="K22" s="18" t="s">
        <v>1443</v>
      </c>
      <c r="L22" s="18">
        <v>3</v>
      </c>
      <c r="M22" s="18" t="s">
        <v>1444</v>
      </c>
      <c r="N22" s="28">
        <v>41456</v>
      </c>
      <c r="O22" s="18">
        <v>2017</v>
      </c>
      <c r="P22" s="18">
        <v>377</v>
      </c>
      <c r="Q22" s="18">
        <v>2</v>
      </c>
      <c r="R22" s="18">
        <v>154</v>
      </c>
      <c r="S22" s="18">
        <v>161</v>
      </c>
      <c r="T22" s="23">
        <v>28700843</v>
      </c>
    </row>
    <row r="23" spans="1:50" x14ac:dyDescent="0.25">
      <c r="A23" s="17" t="s">
        <v>1539</v>
      </c>
      <c r="B23" s="17" t="s">
        <v>1538</v>
      </c>
      <c r="C23" s="17" t="s">
        <v>1542</v>
      </c>
      <c r="D23" s="18" t="s">
        <v>10</v>
      </c>
      <c r="E23" s="18">
        <f>VLOOKUP(M23,Revistas!$B$2:$H$63996,2,FALSE)</f>
        <v>47.831000000000003</v>
      </c>
      <c r="F23" s="18" t="str">
        <f>VLOOKUP(M23,Revistas!$B$2:$H$63996,3,FALSE)</f>
        <v>Q1</v>
      </c>
      <c r="G23" s="18" t="str">
        <f>VLOOKUP(M23,Revistas!$B$2:$H$63996,4,FALSE)</f>
        <v>MEDICINA, GENERAL &amp; INTERNAL</v>
      </c>
      <c r="H23" s="18" t="str">
        <f>VLOOKUP(M23,Revistas!$B$2:$H$63996,5,FALSE)</f>
        <v>2/154</v>
      </c>
      <c r="I23" s="18" t="str">
        <f>VLOOKUP(M23,Revistas!$B$2:$H$63996,6,FALSE)</f>
        <v>SI</v>
      </c>
      <c r="J23" s="18"/>
      <c r="K23" s="18"/>
      <c r="L23" s="18" t="s">
        <v>586</v>
      </c>
      <c r="M23" s="18" t="s">
        <v>1405</v>
      </c>
      <c r="N23" s="18" t="s">
        <v>1540</v>
      </c>
      <c r="O23" s="18">
        <v>2017</v>
      </c>
      <c r="P23" s="18"/>
      <c r="Q23" s="18"/>
      <c r="R23" s="18"/>
      <c r="S23" s="18"/>
      <c r="T23" s="23">
        <v>28993180</v>
      </c>
      <c r="AQ23" s="20" t="s">
        <v>371</v>
      </c>
      <c r="AV23" s="25">
        <v>43013</v>
      </c>
      <c r="AX23" s="20" t="s">
        <v>1541</v>
      </c>
    </row>
    <row r="24" spans="1:50" x14ac:dyDescent="0.25">
      <c r="A24" s="17" t="s">
        <v>1515</v>
      </c>
      <c r="B24" s="17" t="s">
        <v>1516</v>
      </c>
      <c r="C24" s="17" t="s">
        <v>1517</v>
      </c>
      <c r="D24" s="18" t="s">
        <v>10</v>
      </c>
      <c r="E24" s="18">
        <f>VLOOKUP(M24,Revistas!$B$2:$H$63996,2,FALSE)</f>
        <v>5.0709999999999997</v>
      </c>
      <c r="F24" s="18" t="str">
        <f>VLOOKUP(M24,Revistas!$B$2:$H$63996,3,FALSE)</f>
        <v>Q1</v>
      </c>
      <c r="G24" s="18" t="str">
        <f>VLOOKUP(M24,Revistas!$B$2:$H$63996,4,FALSE)</f>
        <v>PHARMACOLOGY &amp; PHARMACY - SCIE;</v>
      </c>
      <c r="H24" s="18" t="str">
        <f>VLOOKUP(M24,Revistas!$B$2:$H$63996,5,FALSE)</f>
        <v>23/256</v>
      </c>
      <c r="I24" s="18" t="str">
        <f>VLOOKUP(M24,Revistas!$B$2:$H$63996,6,FALSE)</f>
        <v>SI</v>
      </c>
      <c r="J24" s="18" t="s">
        <v>1518</v>
      </c>
      <c r="K24" s="18" t="s">
        <v>1519</v>
      </c>
      <c r="L24" s="18">
        <v>7</v>
      </c>
      <c r="M24" s="18" t="s">
        <v>1520</v>
      </c>
      <c r="N24" s="18" t="s">
        <v>344</v>
      </c>
      <c r="O24" s="18">
        <v>2017</v>
      </c>
      <c r="P24" s="18">
        <v>72</v>
      </c>
      <c r="Q24" s="18">
        <v>1</v>
      </c>
      <c r="R24" s="18">
        <v>246</v>
      </c>
      <c r="S24" s="18">
        <v>253</v>
      </c>
      <c r="T24" s="23">
        <v>27629070</v>
      </c>
    </row>
    <row r="25" spans="1:50" x14ac:dyDescent="0.25">
      <c r="A25" s="17" t="s">
        <v>1374</v>
      </c>
      <c r="B25" s="17" t="s">
        <v>1375</v>
      </c>
      <c r="C25" s="17" t="s">
        <v>1376</v>
      </c>
      <c r="D25" s="18" t="s">
        <v>10</v>
      </c>
      <c r="E25" s="18">
        <f>VLOOKUP(M25,Revistas!$B$2:$H$63996,2,FALSE)</f>
        <v>8.2159999999999993</v>
      </c>
      <c r="F25" s="18" t="str">
        <f>VLOOKUP(M25,Revistas!$B$2:$H$63996,3,FALSE)</f>
        <v>Q1</v>
      </c>
      <c r="G25" s="18" t="str">
        <f>VLOOKUP(M25,Revistas!$B$2:$H$63996,4,FALSE)</f>
        <v>IMMUNOLOGY - SCIE;</v>
      </c>
      <c r="H25" s="18" t="str">
        <f>VLOOKUP(M25,Revistas!$B$2:$H$63996,5,FALSE)</f>
        <v>15/150</v>
      </c>
      <c r="I25" s="18" t="str">
        <f>VLOOKUP(M25,Revistas!$B$2:$H$63996,6,FALSE)</f>
        <v>SI</v>
      </c>
      <c r="J25" s="18" t="s">
        <v>1377</v>
      </c>
      <c r="K25" s="18" t="s">
        <v>1378</v>
      </c>
      <c r="L25" s="18">
        <v>0</v>
      </c>
      <c r="M25" s="18" t="s">
        <v>1379</v>
      </c>
      <c r="N25" s="18" t="s">
        <v>1380</v>
      </c>
      <c r="O25" s="18">
        <v>2017</v>
      </c>
      <c r="P25" s="18">
        <v>65</v>
      </c>
      <c r="Q25" s="18">
        <v>12</v>
      </c>
      <c r="R25" s="18">
        <v>2112</v>
      </c>
      <c r="S25" s="18">
        <v>2118</v>
      </c>
      <c r="T25" s="23">
        <v>29020293</v>
      </c>
    </row>
    <row r="26" spans="1:50" x14ac:dyDescent="0.25">
      <c r="A26" s="17" t="s">
        <v>1500</v>
      </c>
      <c r="B26" s="17" t="s">
        <v>1501</v>
      </c>
      <c r="C26" s="17" t="s">
        <v>1459</v>
      </c>
      <c r="D26" s="18" t="s">
        <v>10</v>
      </c>
      <c r="E26" s="18">
        <f>VLOOKUP(M26,Revistas!$B$2:$H$63996,2,FALSE)</f>
        <v>1.714</v>
      </c>
      <c r="F26" s="18" t="str">
        <f>VLOOKUP(M26,Revistas!$B$2:$H$63996,3,FALSE)</f>
        <v>Q3</v>
      </c>
      <c r="G26" s="18" t="str">
        <f>VLOOKUP(M26,Revistas!$B$2:$H$63996,4,FALSE)</f>
        <v>MICROBIOLOGY</v>
      </c>
      <c r="H26" s="18" t="str">
        <f>VLOOKUP(M26,Revistas!$B$2:$H$63996,5,FALSE)</f>
        <v>88/124</v>
      </c>
      <c r="I26" s="18" t="str">
        <f>VLOOKUP(M26,Revistas!$B$2:$H$63996,6,FALSE)</f>
        <v>NO</v>
      </c>
      <c r="J26" s="18" t="s">
        <v>1502</v>
      </c>
      <c r="K26" s="18"/>
      <c r="L26" s="18">
        <v>1</v>
      </c>
      <c r="M26" s="18" t="s">
        <v>1462</v>
      </c>
      <c r="N26" s="18" t="s">
        <v>62</v>
      </c>
      <c r="O26" s="18">
        <v>2017</v>
      </c>
      <c r="P26" s="18">
        <v>35</v>
      </c>
      <c r="Q26" s="18">
        <v>2</v>
      </c>
      <c r="R26" s="18">
        <v>88</v>
      </c>
      <c r="S26" s="18">
        <v>99</v>
      </c>
      <c r="T26" s="23">
        <v>27459919</v>
      </c>
    </row>
    <row r="27" spans="1:50" x14ac:dyDescent="0.25">
      <c r="A27" s="17" t="s">
        <v>1428</v>
      </c>
      <c r="B27" s="17" t="s">
        <v>1429</v>
      </c>
      <c r="C27" s="17" t="s">
        <v>1430</v>
      </c>
      <c r="D27" s="18" t="s">
        <v>10</v>
      </c>
      <c r="E27" s="18">
        <f>VLOOKUP(M27,Revistas!$B$2:$H$63996,2,FALSE)</f>
        <v>4.3019999999999996</v>
      </c>
      <c r="F27" s="18" t="str">
        <f>VLOOKUP(M27,Revistas!$B$2:$H$63996,3,FALSE)</f>
        <v>Q1</v>
      </c>
      <c r="G27" s="18" t="str">
        <f>VLOOKUP(M27,Revistas!$B$2:$H$63996,4,FALSE)</f>
        <v>MICROBIOLOGY</v>
      </c>
      <c r="H27" s="18" t="str">
        <f>VLOOKUP(M27,Revistas!$B$2:$H$63996,5,FALSE)</f>
        <v>23/124</v>
      </c>
      <c r="I27" s="18" t="str">
        <f>VLOOKUP(M27,Revistas!$B$2:$H$63996,6,FALSE)</f>
        <v>NO</v>
      </c>
      <c r="J27" s="18" t="s">
        <v>1431</v>
      </c>
      <c r="K27" s="18" t="s">
        <v>1432</v>
      </c>
      <c r="L27" s="18">
        <v>1</v>
      </c>
      <c r="M27" s="18" t="s">
        <v>1433</v>
      </c>
      <c r="N27" s="18" t="s">
        <v>199</v>
      </c>
      <c r="O27" s="18">
        <v>2017</v>
      </c>
      <c r="P27" s="18">
        <v>61</v>
      </c>
      <c r="Q27" s="18">
        <v>8</v>
      </c>
      <c r="R27" s="18"/>
      <c r="S27" s="18" t="s">
        <v>1434</v>
      </c>
    </row>
    <row r="28" spans="1:50" x14ac:dyDescent="0.25">
      <c r="A28" s="17" t="s">
        <v>1526</v>
      </c>
      <c r="B28" s="17" t="s">
        <v>1527</v>
      </c>
      <c r="C28" s="17" t="s">
        <v>1528</v>
      </c>
      <c r="D28" s="18" t="s">
        <v>10</v>
      </c>
      <c r="E28" s="18">
        <f>VLOOKUP(M28,Revistas!$B$2:$H$63996,2,FALSE)</f>
        <v>2.0950000000000002</v>
      </c>
      <c r="F28" s="18" t="str">
        <f>VLOOKUP(M28,Revistas!$B$2:$H$63996,3,FALSE)</f>
        <v>Q3</v>
      </c>
      <c r="G28" s="18" t="str">
        <f>VLOOKUP(M28,Revistas!$B$2:$H$63996,4,FALSE)</f>
        <v>VIROLOGY - SCIE;</v>
      </c>
      <c r="H28" s="18" t="str">
        <f>VLOOKUP(M28,Revistas!$B$2:$H$63996,5,FALSE)</f>
        <v>21/33</v>
      </c>
      <c r="I28" s="18" t="str">
        <f>VLOOKUP(M28,Revistas!$B$2:$H$63996,6,FALSE)</f>
        <v>NO</v>
      </c>
      <c r="J28" s="18" t="s">
        <v>1529</v>
      </c>
      <c r="K28" s="18" t="s">
        <v>1530</v>
      </c>
      <c r="L28" s="18">
        <v>0</v>
      </c>
      <c r="M28" s="18" t="s">
        <v>1531</v>
      </c>
      <c r="N28" s="18" t="s">
        <v>344</v>
      </c>
      <c r="O28" s="18">
        <v>2017</v>
      </c>
      <c r="P28" s="18">
        <v>33</v>
      </c>
      <c r="Q28" s="18">
        <v>1</v>
      </c>
      <c r="R28" s="18">
        <v>29</v>
      </c>
      <c r="S28" s="18">
        <v>32</v>
      </c>
      <c r="T28" s="23">
        <v>27250802</v>
      </c>
    </row>
    <row r="29" spans="1:50" x14ac:dyDescent="0.25">
      <c r="A29" s="17" t="s">
        <v>1390</v>
      </c>
      <c r="B29" s="17" t="s">
        <v>1391</v>
      </c>
      <c r="C29" s="17" t="s">
        <v>947</v>
      </c>
      <c r="D29" s="18" t="s">
        <v>10</v>
      </c>
      <c r="E29" s="18">
        <f>VLOOKUP(M29,Revistas!$B$2:$H$63996,2,FALSE)</f>
        <v>47.831000000000003</v>
      </c>
      <c r="F29" s="18" t="str">
        <f>VLOOKUP(M29,Revistas!$B$2:$H$63996,3,FALSE)</f>
        <v>Q1</v>
      </c>
      <c r="G29" s="18" t="str">
        <f>VLOOKUP(M29,Revistas!$B$2:$H$63996,4,FALSE)</f>
        <v>MEDICINA, GENERAL &amp; INTERNAL</v>
      </c>
      <c r="H29" s="18" t="str">
        <f>VLOOKUP(M29,Revistas!$B$2:$H$63996,5,FALSE)</f>
        <v>2/154</v>
      </c>
      <c r="I29" s="18" t="str">
        <f>VLOOKUP(M29,Revistas!$B$2:$H$63996,6,FALSE)</f>
        <v>SI</v>
      </c>
      <c r="J29" s="18" t="s">
        <v>1392</v>
      </c>
      <c r="K29" s="18" t="s">
        <v>1393</v>
      </c>
      <c r="L29" s="18">
        <v>0</v>
      </c>
      <c r="M29" s="18" t="s">
        <v>950</v>
      </c>
      <c r="N29" s="28">
        <v>38292</v>
      </c>
      <c r="O29" s="18">
        <v>2017</v>
      </c>
      <c r="P29" s="18">
        <v>390</v>
      </c>
      <c r="Q29" s="18">
        <v>10107</v>
      </c>
      <c r="R29" s="18">
        <v>2073</v>
      </c>
      <c r="S29" s="18">
        <v>2082</v>
      </c>
      <c r="T29" s="23">
        <v>28867499</v>
      </c>
    </row>
    <row r="30" spans="1:50" x14ac:dyDescent="0.25">
      <c r="A30" s="17" t="s">
        <v>1488</v>
      </c>
      <c r="B30" s="17" t="s">
        <v>1489</v>
      </c>
      <c r="C30" s="17" t="s">
        <v>1490</v>
      </c>
      <c r="D30" s="18" t="s">
        <v>10</v>
      </c>
      <c r="E30" s="18">
        <f>VLOOKUP(M30,Revistas!$B$2:$H$63996,2,FALSE)</f>
        <v>0.71799999999999997</v>
      </c>
      <c r="F30" s="18" t="str">
        <f>VLOOKUP(M30,Revistas!$B$2:$H$63996,3,FALSE)</f>
        <v>Q4</v>
      </c>
      <c r="G30" s="18" t="str">
        <f>VLOOKUP(M30,Revistas!$B$2:$H$63996,4,FALSE)</f>
        <v>PHARMACOLOGY &amp; PHARMACY - SCIE</v>
      </c>
      <c r="H30" s="18" t="str">
        <f>VLOOKUP(M30,Revistas!$B$2:$H$63996,5,FALSE)</f>
        <v>239/257</v>
      </c>
      <c r="I30" s="18" t="str">
        <f>VLOOKUP(M30,Revistas!$B$2:$H$63996,6,FALSE)</f>
        <v>NO</v>
      </c>
      <c r="J30" s="18" t="s">
        <v>1491</v>
      </c>
      <c r="K30" s="18" t="s">
        <v>1492</v>
      </c>
      <c r="L30" s="18">
        <v>0</v>
      </c>
      <c r="M30" s="18" t="s">
        <v>1493</v>
      </c>
      <c r="N30" s="18" t="s">
        <v>300</v>
      </c>
      <c r="O30" s="18">
        <v>2017</v>
      </c>
      <c r="P30" s="18">
        <v>24</v>
      </c>
      <c r="Q30" s="18">
        <v>2</v>
      </c>
      <c r="R30" s="18">
        <v>96</v>
      </c>
      <c r="S30" s="18">
        <v>100</v>
      </c>
    </row>
    <row r="31" spans="1:50" x14ac:dyDescent="0.25">
      <c r="A31" s="17" t="s">
        <v>1381</v>
      </c>
      <c r="B31" s="17" t="s">
        <v>1382</v>
      </c>
      <c r="C31" s="17" t="s">
        <v>1383</v>
      </c>
      <c r="D31" s="18" t="s">
        <v>10</v>
      </c>
      <c r="E31" s="18">
        <f>VLOOKUP(M31,Revistas!$B$2:$H$63996,2,FALSE)</f>
        <v>6.2729999999999997</v>
      </c>
      <c r="F31" s="18" t="str">
        <f>VLOOKUP(M31,Revistas!$B$2:$H$63996,3,FALSE)</f>
        <v>Q1</v>
      </c>
      <c r="G31" s="18" t="str">
        <f>VLOOKUP(M31,Revistas!$B$2:$H$63996,4,FALSE)</f>
        <v>INFECTIOUS DISEASES - SCIE;</v>
      </c>
      <c r="H31" s="18" t="str">
        <f>VLOOKUP(M31,Revistas!$B$2:$H$63996,5,FALSE)</f>
        <v>7 DE 84</v>
      </c>
      <c r="I31" s="18" t="str">
        <f>VLOOKUP(M31,Revistas!$B$2:$H$63996,6,FALSE)</f>
        <v>SI</v>
      </c>
      <c r="J31" s="18" t="s">
        <v>1384</v>
      </c>
      <c r="K31" s="18" t="s">
        <v>1385</v>
      </c>
      <c r="L31" s="18">
        <v>0</v>
      </c>
      <c r="M31" s="18" t="s">
        <v>1386</v>
      </c>
      <c r="N31" s="28">
        <v>42309</v>
      </c>
      <c r="O31" s="18">
        <v>2017</v>
      </c>
      <c r="P31" s="18">
        <v>216</v>
      </c>
      <c r="Q31" s="18"/>
      <c r="R31" s="18" t="s">
        <v>1388</v>
      </c>
      <c r="S31" s="18" t="s">
        <v>1389</v>
      </c>
      <c r="T31" s="23">
        <v>29207001</v>
      </c>
    </row>
    <row r="32" spans="1:50" x14ac:dyDescent="0.25">
      <c r="A32" s="17" t="s">
        <v>1521</v>
      </c>
      <c r="B32" s="17" t="s">
        <v>1522</v>
      </c>
      <c r="C32" s="17" t="s">
        <v>1424</v>
      </c>
      <c r="D32" s="18" t="s">
        <v>10</v>
      </c>
      <c r="E32" s="18">
        <f>VLOOKUP(M32,Revistas!$B$2:$H$63996,2,FALSE)</f>
        <v>3.9350000000000001</v>
      </c>
      <c r="F32" s="18" t="str">
        <f>VLOOKUP(M32,Revistas!$B$2:$H$63996,3,FALSE)</f>
        <v>Q1</v>
      </c>
      <c r="G32" s="18" t="str">
        <f>VLOOKUP(M32,Revistas!$B$2:$H$63996,4,FALSE)</f>
        <v>INFECTIOUS DISEASES - SCIE;</v>
      </c>
      <c r="H32" s="18" t="str">
        <f>VLOOKUP(M32,Revistas!$B$2:$H$63996,5,FALSE)</f>
        <v>20/84</v>
      </c>
      <c r="I32" s="18" t="str">
        <f>VLOOKUP(M32,Revistas!$B$2:$H$63996,6,FALSE)</f>
        <v>NO</v>
      </c>
      <c r="J32" s="18" t="s">
        <v>1523</v>
      </c>
      <c r="K32" s="18" t="s">
        <v>1524</v>
      </c>
      <c r="L32" s="18">
        <v>1</v>
      </c>
      <c r="M32" s="18" t="s">
        <v>1427</v>
      </c>
      <c r="N32" s="18" t="s">
        <v>1525</v>
      </c>
      <c r="O32" s="18">
        <v>2017</v>
      </c>
      <c r="P32" s="18">
        <v>74</v>
      </c>
      <c r="Q32" s="18">
        <v>1</v>
      </c>
      <c r="R32" s="18">
        <v>91</v>
      </c>
      <c r="S32" s="18">
        <v>94</v>
      </c>
      <c r="T32" s="23">
        <v>27552152</v>
      </c>
    </row>
    <row r="33" spans="1:20" x14ac:dyDescent="0.25">
      <c r="A33" s="17" t="s">
        <v>1503</v>
      </c>
      <c r="B33" s="17" t="s">
        <v>1504</v>
      </c>
      <c r="C33" s="17" t="s">
        <v>1505</v>
      </c>
      <c r="D33" s="18" t="s">
        <v>274</v>
      </c>
      <c r="E33" s="18">
        <f>VLOOKUP(M33,Revistas!$B$2:$H$63996,2,FALSE)</f>
        <v>1.401</v>
      </c>
      <c r="F33" s="18" t="str">
        <f>VLOOKUP(M33,Revistas!$B$2:$H$63996,3,FALSE)</f>
        <v>Q4</v>
      </c>
      <c r="G33" s="18" t="str">
        <f>VLOOKUP(M33,Revistas!$B$2:$H$63996,4,FALSE)</f>
        <v>GASTROENTEROLOGY &amp;HEPATOLOGY</v>
      </c>
      <c r="H33" s="18" t="str">
        <f>VLOOKUP(M33,Revistas!$B$2:$H$63996,5,FALSE)</f>
        <v>69/79</v>
      </c>
      <c r="I33" s="18" t="str">
        <f>VLOOKUP(M33,Revistas!$B$2:$H$63996,6,FALSE)</f>
        <v>NO</v>
      </c>
      <c r="J33" s="18" t="s">
        <v>1506</v>
      </c>
      <c r="K33" s="18" t="s">
        <v>1507</v>
      </c>
      <c r="L33" s="18">
        <v>0</v>
      </c>
      <c r="M33" s="18" t="s">
        <v>1508</v>
      </c>
      <c r="N33" s="18"/>
      <c r="O33" s="18">
        <v>2017</v>
      </c>
      <c r="P33" s="18">
        <v>109</v>
      </c>
      <c r="Q33" s="18">
        <v>11</v>
      </c>
      <c r="R33" s="18">
        <v>801</v>
      </c>
      <c r="S33" s="18"/>
      <c r="T33" s="23">
        <v>29072084</v>
      </c>
    </row>
    <row r="35" spans="1:20" hidden="1" x14ac:dyDescent="0.25"/>
    <row r="36" spans="1:20" hidden="1" x14ac:dyDescent="0.25"/>
    <row r="37" spans="1:20" hidden="1" x14ac:dyDescent="0.25"/>
    <row r="38" spans="1:20" hidden="1" x14ac:dyDescent="0.25"/>
    <row r="39" spans="1:20" hidden="1" x14ac:dyDescent="0.25"/>
    <row r="40" spans="1:20" hidden="1" x14ac:dyDescent="0.25"/>
    <row r="41" spans="1:20" hidden="1" x14ac:dyDescent="0.25"/>
    <row r="42" spans="1:20" hidden="1" x14ac:dyDescent="0.25"/>
    <row r="43" spans="1:20" hidden="1" x14ac:dyDescent="0.25"/>
    <row r="44" spans="1:20" hidden="1" x14ac:dyDescent="0.25"/>
    <row r="45" spans="1:20" hidden="1" x14ac:dyDescent="0.25"/>
    <row r="46" spans="1:20" hidden="1" x14ac:dyDescent="0.25"/>
    <row r="47" spans="1:20" hidden="1" x14ac:dyDescent="0.25"/>
    <row r="48" spans="1:20"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1:10" hidden="1" x14ac:dyDescent="0.25"/>
    <row r="1090" spans="1:10" hidden="1" x14ac:dyDescent="0.25"/>
    <row r="1091" spans="1:10" hidden="1" x14ac:dyDescent="0.25">
      <c r="A1091" s="20" t="s">
        <v>73</v>
      </c>
      <c r="B1091" s="20" t="s">
        <v>73</v>
      </c>
      <c r="C1091" s="20" t="s">
        <v>73</v>
      </c>
      <c r="D1091" s="23" t="s">
        <v>74</v>
      </c>
      <c r="E1091" s="23" t="s">
        <v>73</v>
      </c>
      <c r="F1091" s="23" t="s">
        <v>75</v>
      </c>
      <c r="G1091" s="23" t="s">
        <v>7254</v>
      </c>
      <c r="H1091" s="23" t="s">
        <v>73</v>
      </c>
      <c r="I1091" s="23" t="s">
        <v>78</v>
      </c>
      <c r="J1091" s="23" t="s">
        <v>7255</v>
      </c>
    </row>
    <row r="1092" spans="1:10" hidden="1" x14ac:dyDescent="0.25">
      <c r="A1092" s="20" t="s">
        <v>10</v>
      </c>
      <c r="B1092" s="20">
        <f>DCOUNTA(A1:S1088,B1091,A1091:A1092)</f>
        <v>25</v>
      </c>
      <c r="C1092" s="20" t="s">
        <v>10</v>
      </c>
      <c r="D1092" s="23">
        <f>DSUM(A1:S1088,E1,C1091:C1092)</f>
        <v>310.19500000000005</v>
      </c>
      <c r="E1092" s="23" t="s">
        <v>10</v>
      </c>
      <c r="F1092" s="23" t="s">
        <v>5470</v>
      </c>
      <c r="G1092" s="23">
        <f>DCOUNTA(A1:S1088,F1091,E1091:F1092)</f>
        <v>17</v>
      </c>
      <c r="H1092" s="23" t="s">
        <v>10</v>
      </c>
      <c r="I1092" s="23" t="s">
        <v>2680</v>
      </c>
      <c r="J1092" s="23">
        <f>DCOUNTA(A1:S1088,I1,H1091:I1092)</f>
        <v>11</v>
      </c>
    </row>
    <row r="1093" spans="1:10" hidden="1" x14ac:dyDescent="0.25"/>
    <row r="1094" spans="1:10" hidden="1" x14ac:dyDescent="0.25">
      <c r="A1094" s="20" t="s">
        <v>73</v>
      </c>
      <c r="B1094" s="20" t="s">
        <v>73</v>
      </c>
      <c r="C1094" s="20" t="s">
        <v>73</v>
      </c>
      <c r="D1094" s="23" t="s">
        <v>74</v>
      </c>
      <c r="E1094" s="23" t="s">
        <v>73</v>
      </c>
      <c r="F1094" s="23" t="s">
        <v>75</v>
      </c>
      <c r="G1094" s="23" t="s">
        <v>7254</v>
      </c>
      <c r="H1094" s="23" t="s">
        <v>73</v>
      </c>
      <c r="I1094" s="23" t="s">
        <v>78</v>
      </c>
      <c r="J1094" s="23" t="s">
        <v>7255</v>
      </c>
    </row>
    <row r="1095" spans="1:10" hidden="1" x14ac:dyDescent="0.25">
      <c r="A1095" s="20" t="s">
        <v>274</v>
      </c>
      <c r="B1095" s="20">
        <f>DCOUNTA(A1:S1088,D1,A1094:A1095)</f>
        <v>1</v>
      </c>
      <c r="C1095" s="20" t="s">
        <v>274</v>
      </c>
      <c r="D1095" s="23">
        <f>DSUM(A1:S1088,E1,C1094:C1095)</f>
        <v>1.401</v>
      </c>
      <c r="E1095" s="23" t="s">
        <v>274</v>
      </c>
      <c r="F1095" s="23" t="s">
        <v>5470</v>
      </c>
      <c r="G1095" s="23">
        <f>DCOUNTA(A1:S1088,F1,E1094:F1095)</f>
        <v>0</v>
      </c>
      <c r="H1095" s="23" t="s">
        <v>274</v>
      </c>
      <c r="I1095" s="23" t="s">
        <v>2680</v>
      </c>
      <c r="J1095" s="23">
        <f>DCOUNTA(A1:S1088,I1,H1094:I1095)</f>
        <v>0</v>
      </c>
    </row>
    <row r="1096" spans="1:10" hidden="1" x14ac:dyDescent="0.25"/>
    <row r="1097" spans="1:10" hidden="1" x14ac:dyDescent="0.25">
      <c r="A1097" s="20" t="s">
        <v>73</v>
      </c>
      <c r="B1097" s="20" t="s">
        <v>73</v>
      </c>
      <c r="C1097" s="20" t="s">
        <v>73</v>
      </c>
      <c r="D1097" s="23" t="s">
        <v>74</v>
      </c>
      <c r="E1097" s="23" t="s">
        <v>73</v>
      </c>
      <c r="F1097" s="23" t="s">
        <v>75</v>
      </c>
      <c r="G1097" s="23" t="s">
        <v>7254</v>
      </c>
      <c r="H1097" s="23" t="s">
        <v>73</v>
      </c>
      <c r="I1097" s="23" t="s">
        <v>78</v>
      </c>
      <c r="J1097" s="23" t="s">
        <v>7255</v>
      </c>
    </row>
    <row r="1098" spans="1:10" hidden="1" x14ac:dyDescent="0.25">
      <c r="A1098" s="20" t="s">
        <v>356</v>
      </c>
      <c r="B1098" s="20">
        <f>DCOUNTA(A1:S1088,D1,A1097:A1098)</f>
        <v>0</v>
      </c>
      <c r="C1098" s="20" t="s">
        <v>356</v>
      </c>
      <c r="D1098" s="23">
        <f>DSUM(A1:S1088,E1,C1097:C1098)</f>
        <v>0</v>
      </c>
      <c r="E1098" s="23" t="s">
        <v>356</v>
      </c>
      <c r="F1098" s="23" t="s">
        <v>5470</v>
      </c>
      <c r="G1098" s="23">
        <f>DCOUNTA(A1:S1088,F1,E1097:F1098)</f>
        <v>0</v>
      </c>
      <c r="H1098" s="23" t="s">
        <v>356</v>
      </c>
      <c r="I1098" s="23" t="s">
        <v>2680</v>
      </c>
      <c r="J1098" s="23">
        <f>DCOUNTA(A1:S1088,I1,H1097:I1098)</f>
        <v>0</v>
      </c>
    </row>
    <row r="1099" spans="1:10" hidden="1" x14ac:dyDescent="0.25"/>
    <row r="1100" spans="1:10" hidden="1" x14ac:dyDescent="0.25">
      <c r="A1100" s="20" t="s">
        <v>73</v>
      </c>
      <c r="B1100" s="20" t="s">
        <v>73</v>
      </c>
      <c r="C1100" s="20" t="s">
        <v>73</v>
      </c>
      <c r="D1100" s="23" t="s">
        <v>74</v>
      </c>
      <c r="E1100" s="23" t="s">
        <v>73</v>
      </c>
      <c r="F1100" s="23" t="s">
        <v>75</v>
      </c>
      <c r="G1100" s="23" t="s">
        <v>7254</v>
      </c>
      <c r="H1100" s="23" t="s">
        <v>73</v>
      </c>
      <c r="I1100" s="23" t="s">
        <v>78</v>
      </c>
      <c r="J1100" s="23" t="s">
        <v>7255</v>
      </c>
    </row>
    <row r="1101" spans="1:10" hidden="1" x14ac:dyDescent="0.25">
      <c r="A1101" s="20" t="s">
        <v>571</v>
      </c>
      <c r="B1101" s="20">
        <f>DCOUNTA(A1:S1088,D1,A1100:A1101)</f>
        <v>1</v>
      </c>
      <c r="C1101" s="20" t="s">
        <v>571</v>
      </c>
      <c r="D1101" s="23">
        <f>DSUM(A1:S1088,E1,C1100:C1101)</f>
        <v>47.831000000000003</v>
      </c>
      <c r="E1101" s="23" t="s">
        <v>571</v>
      </c>
      <c r="F1101" s="23" t="s">
        <v>5470</v>
      </c>
      <c r="G1101" s="23">
        <f>DCOUNTA(A1:S1088,F1,E1100:F1101)</f>
        <v>1</v>
      </c>
      <c r="H1101" s="23" t="s">
        <v>571</v>
      </c>
      <c r="I1101" s="23" t="s">
        <v>2680</v>
      </c>
      <c r="J1101" s="23">
        <f>DCOUNTA(A1:S1088,I1,H1100:I1101)</f>
        <v>1</v>
      </c>
    </row>
    <row r="1102" spans="1:10" hidden="1" x14ac:dyDescent="0.25"/>
    <row r="1103" spans="1:10" hidden="1" x14ac:dyDescent="0.25"/>
    <row r="1104" spans="1:10" hidden="1" x14ac:dyDescent="0.25">
      <c r="A1104" s="20" t="s">
        <v>73</v>
      </c>
      <c r="B1104" s="20" t="s">
        <v>73</v>
      </c>
      <c r="C1104" s="20" t="s">
        <v>73</v>
      </c>
      <c r="D1104" s="23" t="s">
        <v>74</v>
      </c>
      <c r="E1104" s="23" t="s">
        <v>73</v>
      </c>
      <c r="F1104" s="23" t="s">
        <v>75</v>
      </c>
      <c r="G1104" s="23" t="s">
        <v>7254</v>
      </c>
      <c r="H1104" s="23" t="s">
        <v>73</v>
      </c>
      <c r="I1104" s="23" t="s">
        <v>78</v>
      </c>
      <c r="J1104" s="23" t="s">
        <v>7255</v>
      </c>
    </row>
    <row r="1105" spans="1:51" hidden="1" x14ac:dyDescent="0.25">
      <c r="A1105" s="20" t="s">
        <v>26</v>
      </c>
      <c r="B1105" s="20">
        <f>DCOUNTA(A1:S1088,D1,A1104:A1105)</f>
        <v>5</v>
      </c>
      <c r="C1105" s="20" t="s">
        <v>26</v>
      </c>
      <c r="D1105" s="23">
        <f>DSUM(A1:S1088,E1,C1104:C1105)</f>
        <v>39.774000000000001</v>
      </c>
      <c r="E1105" s="23" t="s">
        <v>26</v>
      </c>
      <c r="F1105" s="23" t="s">
        <v>5470</v>
      </c>
      <c r="G1105" s="23">
        <f>DCOUNTA(A1:S1088,F1,E1104:F1105)</f>
        <v>5</v>
      </c>
      <c r="H1105" s="23" t="s">
        <v>26</v>
      </c>
      <c r="I1105" s="23" t="s">
        <v>2680</v>
      </c>
      <c r="J1105" s="23">
        <f>DCOUNTA(A1:S1088,I1,H1104:I1105)</f>
        <v>5</v>
      </c>
    </row>
    <row r="1106" spans="1:51" hidden="1" x14ac:dyDescent="0.25"/>
    <row r="1107" spans="1:51" hidden="1" x14ac:dyDescent="0.25">
      <c r="A1107" s="20" t="s">
        <v>73</v>
      </c>
      <c r="B1107" s="20" t="s">
        <v>73</v>
      </c>
      <c r="C1107" s="20" t="s">
        <v>73</v>
      </c>
      <c r="D1107" s="23" t="s">
        <v>74</v>
      </c>
      <c r="E1107" s="23" t="s">
        <v>73</v>
      </c>
      <c r="F1107" s="23" t="s">
        <v>75</v>
      </c>
      <c r="G1107" s="23" t="s">
        <v>7254</v>
      </c>
      <c r="H1107" s="23" t="s">
        <v>73</v>
      </c>
      <c r="I1107" s="23" t="s">
        <v>78</v>
      </c>
      <c r="J1107" s="23" t="s">
        <v>7255</v>
      </c>
    </row>
    <row r="1108" spans="1:51" hidden="1" x14ac:dyDescent="0.25">
      <c r="A1108" s="20" t="s">
        <v>210</v>
      </c>
      <c r="B1108" s="20">
        <f>DCOUNTA(A1:S1088,D1,A1107:A1108)</f>
        <v>0</v>
      </c>
      <c r="C1108" s="20" t="s">
        <v>210</v>
      </c>
      <c r="D1108" s="23">
        <f>DSUM(A1:S1088,E1,C1107:C1108)</f>
        <v>0</v>
      </c>
      <c r="E1108" s="23" t="s">
        <v>210</v>
      </c>
      <c r="F1108" s="23" t="s">
        <v>5470</v>
      </c>
      <c r="G1108" s="23">
        <f>DCOUNTA(A1:S1088,F1,E1107:F1108)</f>
        <v>0</v>
      </c>
      <c r="H1108" s="23" t="s">
        <v>210</v>
      </c>
      <c r="I1108" s="23" t="s">
        <v>2680</v>
      </c>
      <c r="J1108" s="23">
        <f>DCOUNTA(A1:S1088,I1,H1107:I1108)</f>
        <v>0</v>
      </c>
    </row>
    <row r="1110" spans="1:51" ht="15.75" x14ac:dyDescent="0.3">
      <c r="B1110" s="19" t="s">
        <v>7256</v>
      </c>
      <c r="C1110" s="19" t="s">
        <v>7257</v>
      </c>
      <c r="D1110" s="19" t="s">
        <v>5466</v>
      </c>
      <c r="E1110" s="19" t="s">
        <v>7258</v>
      </c>
      <c r="F1110" s="19" t="s">
        <v>7259</v>
      </c>
      <c r="N1110" s="24"/>
      <c r="AX1110" s="20" t="s">
        <v>7260</v>
      </c>
      <c r="AY1110" s="20" t="s">
        <v>7261</v>
      </c>
    </row>
    <row r="1111" spans="1:51" ht="15.75" x14ac:dyDescent="0.3">
      <c r="B1111" s="21">
        <f>B1092</f>
        <v>25</v>
      </c>
      <c r="C1111" s="26" t="s">
        <v>7262</v>
      </c>
      <c r="D1111" s="21">
        <f>D1092</f>
        <v>310.19500000000005</v>
      </c>
      <c r="E1111" s="21">
        <f>G1092</f>
        <v>17</v>
      </c>
      <c r="F1111" s="21">
        <f>J1092</f>
        <v>11</v>
      </c>
      <c r="N1111" s="24"/>
    </row>
    <row r="1112" spans="1:51" ht="15.75" x14ac:dyDescent="0.3">
      <c r="B1112" s="21">
        <f>B1095</f>
        <v>1</v>
      </c>
      <c r="C1112" s="26" t="s">
        <v>7263</v>
      </c>
      <c r="D1112" s="21">
        <f>D1095</f>
        <v>1.401</v>
      </c>
      <c r="E1112" s="21">
        <f>G1095</f>
        <v>0</v>
      </c>
      <c r="F1112" s="21">
        <f>J1095</f>
        <v>0</v>
      </c>
      <c r="N1112" s="24"/>
    </row>
    <row r="1113" spans="1:51" ht="15.75" x14ac:dyDescent="0.3">
      <c r="B1113" s="21">
        <f>B1101</f>
        <v>1</v>
      </c>
      <c r="C1113" s="26" t="s">
        <v>7265</v>
      </c>
      <c r="D1113" s="21">
        <f>D1101</f>
        <v>47.831000000000003</v>
      </c>
      <c r="E1113" s="21">
        <f>G1101</f>
        <v>1</v>
      </c>
      <c r="F1113" s="21">
        <f>J1101</f>
        <v>1</v>
      </c>
      <c r="N1113" s="24"/>
    </row>
    <row r="1114" spans="1:51" ht="15.75" x14ac:dyDescent="0.3">
      <c r="B1114" s="21">
        <f>B1105</f>
        <v>5</v>
      </c>
      <c r="C1114" s="26" t="s">
        <v>26</v>
      </c>
      <c r="D1114" s="21">
        <f>D1105</f>
        <v>39.774000000000001</v>
      </c>
      <c r="E1114" s="21">
        <f>G1105</f>
        <v>5</v>
      </c>
      <c r="F1114" s="21">
        <f>J1105</f>
        <v>5</v>
      </c>
      <c r="N1114" s="24"/>
    </row>
    <row r="1115" spans="1:51" ht="15.75" x14ac:dyDescent="0.3">
      <c r="B1115" s="22"/>
      <c r="C1115" s="19" t="s">
        <v>7267</v>
      </c>
      <c r="D1115" s="19">
        <f>D1111</f>
        <v>310.19500000000005</v>
      </c>
      <c r="E1115" s="22"/>
      <c r="N1115" s="24"/>
    </row>
    <row r="1116" spans="1:51" ht="15.75" x14ac:dyDescent="0.3">
      <c r="B1116" s="22"/>
      <c r="C1116" s="19" t="s">
        <v>7268</v>
      </c>
      <c r="D1116" s="19">
        <f>D1111+D1113+D1112+D1114</f>
        <v>399.20100000000008</v>
      </c>
    </row>
  </sheetData>
  <sortState ref="A2:AY33">
    <sortCondition ref="A2:A33"/>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Y1116"/>
  <sheetViews>
    <sheetView workbookViewId="0">
      <selection activeCell="P1119" sqref="P1119"/>
    </sheetView>
  </sheetViews>
  <sheetFormatPr baseColWidth="10" defaultColWidth="14.85546875" defaultRowHeight="15" x14ac:dyDescent="0.25"/>
  <cols>
    <col min="1" max="1" width="22.42578125" style="20" customWidth="1"/>
    <col min="2" max="2" width="17" style="20" customWidth="1"/>
    <col min="3" max="3" width="19.28515625" style="20" customWidth="1"/>
    <col min="4" max="6" width="14.85546875" style="23"/>
    <col min="7" max="8" width="0" style="23" hidden="1" customWidth="1"/>
    <col min="9" max="9" width="14.85546875" style="23"/>
    <col min="10" max="14" width="0" style="23" hidden="1" customWidth="1"/>
    <col min="15" max="20" width="14.85546875" style="23"/>
    <col min="21" max="16384" width="14.85546875" style="20"/>
  </cols>
  <sheetData>
    <row r="1" spans="1:48" s="2" customFormat="1" ht="25.5" x14ac:dyDescent="0.2">
      <c r="A1" s="1" t="s">
        <v>70</v>
      </c>
      <c r="B1" s="1" t="s">
        <v>71</v>
      </c>
      <c r="C1" s="1" t="s">
        <v>72</v>
      </c>
      <c r="D1" s="1" t="s">
        <v>73</v>
      </c>
      <c r="E1" s="1" t="s">
        <v>74</v>
      </c>
      <c r="F1" s="1" t="s">
        <v>75</v>
      </c>
      <c r="G1" s="1" t="s">
        <v>76</v>
      </c>
      <c r="H1" s="1" t="s">
        <v>77</v>
      </c>
      <c r="I1" s="1" t="s">
        <v>78</v>
      </c>
      <c r="J1" s="1" t="s">
        <v>79</v>
      </c>
      <c r="K1" s="1" t="s">
        <v>80</v>
      </c>
      <c r="L1" s="1" t="s">
        <v>81</v>
      </c>
      <c r="M1" s="1" t="s">
        <v>0</v>
      </c>
      <c r="N1" s="1" t="s">
        <v>1</v>
      </c>
      <c r="O1" s="1" t="s">
        <v>2</v>
      </c>
      <c r="P1" s="1" t="s">
        <v>3</v>
      </c>
      <c r="Q1" s="1" t="s">
        <v>4</v>
      </c>
      <c r="R1" s="1" t="s">
        <v>5</v>
      </c>
      <c r="S1" s="1" t="s">
        <v>6</v>
      </c>
    </row>
    <row r="2" spans="1:48" x14ac:dyDescent="0.25">
      <c r="A2" s="17" t="s">
        <v>1579</v>
      </c>
      <c r="B2" s="17" t="s">
        <v>1580</v>
      </c>
      <c r="C2" s="17" t="s">
        <v>1581</v>
      </c>
      <c r="D2" s="18" t="s">
        <v>10</v>
      </c>
      <c r="E2" s="18">
        <f>VLOOKUP(M2,Revistas!$B$2:$H$63996,2,FALSE)</f>
        <v>4.1219999999999999</v>
      </c>
      <c r="F2" s="18" t="str">
        <f>VLOOKUP(M2,Revistas!$B$2:$H$63996,3,FALSE)</f>
        <v>Q1</v>
      </c>
      <c r="G2" s="18" t="str">
        <f>VLOOKUP(M2,Revistas!$B$2:$H$63996,4,FALSE)</f>
        <v>GASTROENTEROLOGY &amp; HEPATOLOGY - SCIE;</v>
      </c>
      <c r="H2" s="18" t="str">
        <f>VLOOKUP(M2,Revistas!$B$2:$H$63996,5,FALSE)</f>
        <v>16/79</v>
      </c>
      <c r="I2" s="18" t="str">
        <f>VLOOKUP(M2,Revistas!$B$2:$H$63996,6,FALSE)</f>
        <v>NO</v>
      </c>
      <c r="J2" s="18" t="s">
        <v>1582</v>
      </c>
      <c r="K2" s="18" t="s">
        <v>1583</v>
      </c>
      <c r="L2" s="18">
        <v>0</v>
      </c>
      <c r="M2" s="18" t="s">
        <v>1584</v>
      </c>
      <c r="N2" s="18" t="s">
        <v>154</v>
      </c>
      <c r="O2" s="18">
        <v>2017</v>
      </c>
      <c r="P2" s="18">
        <v>24</v>
      </c>
      <c r="Q2" s="18">
        <v>9</v>
      </c>
      <c r="R2" s="18">
        <v>725</v>
      </c>
      <c r="S2" s="18">
        <v>732</v>
      </c>
      <c r="T2" s="23">
        <v>28248445</v>
      </c>
    </row>
    <row r="3" spans="1:48" x14ac:dyDescent="0.25">
      <c r="A3" s="17" t="s">
        <v>1565</v>
      </c>
      <c r="B3" s="17" t="s">
        <v>1566</v>
      </c>
      <c r="C3" s="17" t="s">
        <v>1567</v>
      </c>
      <c r="D3" s="18" t="s">
        <v>274</v>
      </c>
      <c r="E3" s="18">
        <f>VLOOKUP(M3,Revistas!$B$2:$H$63996,2,FALSE)</f>
        <v>1.33</v>
      </c>
      <c r="F3" s="18" t="str">
        <f>VLOOKUP(M3,Revistas!$B$2:$H$63996,3,FALSE)</f>
        <v>Q3</v>
      </c>
      <c r="G3" s="18" t="str">
        <f>VLOOKUP(M3,Revistas!$B$2:$H$63996,4,FALSE)</f>
        <v>MYCOLOGY - SCIE</v>
      </c>
      <c r="H3" s="18" t="str">
        <f>VLOOKUP(M3,Revistas!$B$2:$H$63996,5,FALSE)</f>
        <v>22/30</v>
      </c>
      <c r="I3" s="18" t="str">
        <f>VLOOKUP(M3,Revistas!$B$2:$H$63996,6,FALSE)</f>
        <v>NO</v>
      </c>
      <c r="J3" s="18" t="s">
        <v>1568</v>
      </c>
      <c r="K3" s="18" t="s">
        <v>1569</v>
      </c>
      <c r="L3" s="18">
        <v>0</v>
      </c>
      <c r="M3" s="18" t="s">
        <v>1570</v>
      </c>
      <c r="N3" s="28">
        <v>11597</v>
      </c>
      <c r="O3" s="18">
        <v>2017</v>
      </c>
      <c r="P3" s="18">
        <v>34</v>
      </c>
      <c r="Q3" s="18">
        <v>4</v>
      </c>
      <c r="R3" s="18">
        <v>246</v>
      </c>
      <c r="S3" s="18">
        <v>246</v>
      </c>
      <c r="T3" s="23">
        <v>28579083</v>
      </c>
    </row>
    <row r="4" spans="1:48" x14ac:dyDescent="0.25">
      <c r="A4" s="17" t="s">
        <v>1611</v>
      </c>
      <c r="B4" s="17" t="s">
        <v>1612</v>
      </c>
      <c r="C4" s="17" t="s">
        <v>1613</v>
      </c>
      <c r="D4" s="18" t="s">
        <v>10</v>
      </c>
      <c r="E4" s="18">
        <f>VLOOKUP(M4,Revistas!$B$2:$H$63996,2,FALSE)</f>
        <v>1.9350000000000001</v>
      </c>
      <c r="F4" s="18" t="str">
        <f>VLOOKUP(M4,Revistas!$B$2:$H$63996,3,FALSE)</f>
        <v>Q3</v>
      </c>
      <c r="G4" s="18" t="str">
        <f>VLOOKUP(M4,Revistas!$B$2:$H$63996,4,FALSE)</f>
        <v>VIROLOGY - SCIE</v>
      </c>
      <c r="H4" s="18" t="str">
        <f>VLOOKUP(M4,Revistas!$B$2:$H$63996,5,FALSE)</f>
        <v>24 DE 34</v>
      </c>
      <c r="I4" s="18" t="str">
        <f>VLOOKUP(M4,Revistas!$B$2:$H$63996,6,FALSE)</f>
        <v>NO</v>
      </c>
      <c r="J4" s="18" t="s">
        <v>1614</v>
      </c>
      <c r="K4" s="18" t="s">
        <v>1615</v>
      </c>
      <c r="L4" s="18">
        <v>3</v>
      </c>
      <c r="M4" s="18" t="s">
        <v>1616</v>
      </c>
      <c r="N4" s="18" t="s">
        <v>300</v>
      </c>
      <c r="O4" s="18">
        <v>2017</v>
      </c>
      <c r="P4" s="18">
        <v>89</v>
      </c>
      <c r="Q4" s="18">
        <v>3</v>
      </c>
      <c r="R4" s="18">
        <v>435</v>
      </c>
      <c r="S4" s="18">
        <v>442</v>
      </c>
      <c r="T4" s="23">
        <v>27505281</v>
      </c>
    </row>
    <row r="5" spans="1:48" x14ac:dyDescent="0.25">
      <c r="A5" s="17" t="s">
        <v>1617</v>
      </c>
      <c r="B5" s="17" t="s">
        <v>1618</v>
      </c>
      <c r="C5" s="17" t="s">
        <v>1619</v>
      </c>
      <c r="D5" s="18" t="s">
        <v>10</v>
      </c>
      <c r="E5" s="18">
        <f>VLOOKUP(M5,Revistas!$B$2:$H$63996,2,FALSE)</f>
        <v>2.4009999999999998</v>
      </c>
      <c r="F5" s="18" t="str">
        <f>VLOOKUP(M5,Revistas!$B$2:$H$63996,3,FALSE)</f>
        <v>Q3</v>
      </c>
      <c r="G5" s="18" t="str">
        <f>VLOOKUP(M5,Revistas!$B$2:$H$63996,4,FALSE)</f>
        <v>INFECTIOUS DISEASES - SCIE;</v>
      </c>
      <c r="H5" s="18" t="str">
        <f>VLOOKUP(M5,Revistas!$B$2:$H$63996,5,FALSE)</f>
        <v>65/125</v>
      </c>
      <c r="I5" s="18" t="str">
        <f>VLOOKUP(M5,Revistas!$B$2:$H$63996,6,FALSE)</f>
        <v>NO</v>
      </c>
      <c r="J5" s="18" t="s">
        <v>1620</v>
      </c>
      <c r="K5" s="18" t="s">
        <v>1621</v>
      </c>
      <c r="L5" s="18">
        <v>2</v>
      </c>
      <c r="M5" s="18" t="s">
        <v>1622</v>
      </c>
      <c r="N5" s="18" t="s">
        <v>62</v>
      </c>
      <c r="O5" s="18">
        <v>2017</v>
      </c>
      <c r="P5" s="18">
        <v>87</v>
      </c>
      <c r="Q5" s="18">
        <v>2</v>
      </c>
      <c r="R5" s="18">
        <v>112</v>
      </c>
      <c r="S5" s="18">
        <v>117</v>
      </c>
      <c r="T5" s="23">
        <v>27889253</v>
      </c>
    </row>
    <row r="6" spans="1:48" x14ac:dyDescent="0.25">
      <c r="A6" s="17" t="s">
        <v>1599</v>
      </c>
      <c r="B6" s="17" t="s">
        <v>1600</v>
      </c>
      <c r="C6" s="17" t="s">
        <v>1601</v>
      </c>
      <c r="D6" s="18" t="s">
        <v>10</v>
      </c>
      <c r="E6" s="18">
        <f>VLOOKUP(M6,Revistas!$B$2:$H$63996,2,FALSE)</f>
        <v>4.3070000000000004</v>
      </c>
      <c r="F6" s="18" t="str">
        <f>VLOOKUP(M6,Revistas!$B$2:$H$63996,3,FALSE)</f>
        <v>Q1</v>
      </c>
      <c r="G6" s="18" t="str">
        <f>VLOOKUP(M6,Revistas!$B$2:$H$63996,4,FALSE)</f>
        <v>PHARMACOLOGY &amp; PHARMACY - SCIE;</v>
      </c>
      <c r="H6" s="18" t="str">
        <f>VLOOKUP(M6,Revistas!$B$2:$H$63996,5,FALSE)</f>
        <v>34/255</v>
      </c>
      <c r="I6" s="18" t="str">
        <f>VLOOKUP(M6,Revistas!$B$2:$H$63996,6,FALSE)</f>
        <v>NO</v>
      </c>
      <c r="J6" s="18" t="s">
        <v>1602</v>
      </c>
      <c r="K6" s="18" t="s">
        <v>1603</v>
      </c>
      <c r="L6" s="18">
        <v>3</v>
      </c>
      <c r="M6" s="18" t="s">
        <v>1604</v>
      </c>
      <c r="N6" s="18" t="s">
        <v>226</v>
      </c>
      <c r="O6" s="18">
        <v>2017</v>
      </c>
      <c r="P6" s="18">
        <v>49</v>
      </c>
      <c r="Q6" s="18">
        <v>6</v>
      </c>
      <c r="R6" s="18">
        <v>727</v>
      </c>
      <c r="S6" s="18">
        <v>733</v>
      </c>
      <c r="T6" s="23">
        <v>28438568</v>
      </c>
    </row>
    <row r="7" spans="1:48" x14ac:dyDescent="0.25">
      <c r="A7" s="17" t="s">
        <v>1605</v>
      </c>
      <c r="B7" s="17" t="s">
        <v>1606</v>
      </c>
      <c r="C7" s="17" t="s">
        <v>217</v>
      </c>
      <c r="D7" s="18" t="s">
        <v>10</v>
      </c>
      <c r="E7" s="18">
        <f>VLOOKUP(M7,Revistas!$B$2:$H$63996,2,FALSE)</f>
        <v>2.806</v>
      </c>
      <c r="F7" s="18" t="str">
        <f>VLOOKUP(M7,Revistas!$B$2:$H$63996,3,FALSE)</f>
        <v>Q1</v>
      </c>
      <c r="G7" s="18" t="str">
        <f>VLOOKUP(M7,Revistas!$B$2:$H$63996,4,FALSE)</f>
        <v>MULTIDISCIPLINARY SCIENCES</v>
      </c>
      <c r="H7" s="18" t="str">
        <f>VLOOKUP(M7,Revistas!$B$2:$H$63996,5,FALSE)</f>
        <v>15/64</v>
      </c>
      <c r="I7" s="18" t="str">
        <f>VLOOKUP(M7,Revistas!$B$2:$H$63996,6,FALSE)</f>
        <v>NO</v>
      </c>
      <c r="J7" s="18" t="s">
        <v>1607</v>
      </c>
      <c r="K7" s="18" t="s">
        <v>1608</v>
      </c>
      <c r="L7" s="18">
        <v>1</v>
      </c>
      <c r="M7" s="18" t="s">
        <v>220</v>
      </c>
      <c r="N7" s="18" t="s">
        <v>1609</v>
      </c>
      <c r="O7" s="18">
        <v>2017</v>
      </c>
      <c r="P7" s="18">
        <v>12</v>
      </c>
      <c r="Q7" s="18">
        <v>4</v>
      </c>
      <c r="R7" s="18"/>
      <c r="S7" s="18" t="s">
        <v>1610</v>
      </c>
    </row>
    <row r="8" spans="1:48" x14ac:dyDescent="0.25">
      <c r="A8" s="17" t="s">
        <v>1647</v>
      </c>
      <c r="B8" s="17" t="s">
        <v>1651</v>
      </c>
      <c r="C8" s="17" t="s">
        <v>1459</v>
      </c>
      <c r="D8" s="18" t="s">
        <v>10</v>
      </c>
      <c r="E8" s="18">
        <f>VLOOKUP(M8,Revistas!$B$2:$H$63996,2,FALSE)</f>
        <v>1.714</v>
      </c>
      <c r="F8" s="18" t="str">
        <f>VLOOKUP(M8,Revistas!$B$2:$H$63996,3,FALSE)</f>
        <v>Q3</v>
      </c>
      <c r="G8" s="18" t="str">
        <f>VLOOKUP(M8,Revistas!$B$2:$H$63996,4,FALSE)</f>
        <v>MICROBIOLOGY</v>
      </c>
      <c r="H8" s="18" t="str">
        <f>VLOOKUP(M8,Revistas!$B$2:$H$63996,5,FALSE)</f>
        <v>88/124</v>
      </c>
      <c r="I8" s="18" t="str">
        <f>VLOOKUP(M8,Revistas!$B$2:$H$63996,6,FALSE)</f>
        <v>NO</v>
      </c>
      <c r="J8" s="18" t="s">
        <v>1649</v>
      </c>
      <c r="K8" s="18"/>
      <c r="L8" s="18" t="s">
        <v>586</v>
      </c>
      <c r="M8" s="18" t="s">
        <v>1463</v>
      </c>
      <c r="N8" s="18" t="s">
        <v>1648</v>
      </c>
      <c r="O8" s="18">
        <v>2017</v>
      </c>
      <c r="P8" s="18"/>
      <c r="Q8" s="18"/>
      <c r="R8" s="18"/>
      <c r="S8" s="18"/>
      <c r="T8" s="23">
        <v>28057353</v>
      </c>
    </row>
    <row r="9" spans="1:48" x14ac:dyDescent="0.25">
      <c r="A9" s="17" t="s">
        <v>1628</v>
      </c>
      <c r="B9" s="17" t="s">
        <v>1629</v>
      </c>
      <c r="C9" s="17" t="s">
        <v>1430</v>
      </c>
      <c r="D9" s="18" t="s">
        <v>10</v>
      </c>
      <c r="E9" s="18">
        <f>VLOOKUP(M9,Revistas!$B$2:$H$63996,2,FALSE)</f>
        <v>4.3019999999999996</v>
      </c>
      <c r="F9" s="18" t="str">
        <f>VLOOKUP(M9,Revistas!$B$2:$H$63996,3,FALSE)</f>
        <v>Q1</v>
      </c>
      <c r="G9" s="18" t="str">
        <f>VLOOKUP(M9,Revistas!$B$2:$H$63996,4,FALSE)</f>
        <v>MICROBIOLOGY</v>
      </c>
      <c r="H9" s="18" t="str">
        <f>VLOOKUP(M9,Revistas!$B$2:$H$63996,5,FALSE)</f>
        <v>23/124</v>
      </c>
      <c r="I9" s="18" t="str">
        <f>VLOOKUP(M9,Revistas!$B$2:$H$63996,6,FALSE)</f>
        <v>NO</v>
      </c>
      <c r="J9" s="18" t="s">
        <v>1630</v>
      </c>
      <c r="K9" s="18" t="s">
        <v>1631</v>
      </c>
      <c r="L9" s="18">
        <v>3</v>
      </c>
      <c r="M9" s="18" t="s">
        <v>1433</v>
      </c>
      <c r="N9" s="18" t="s">
        <v>344</v>
      </c>
      <c r="O9" s="18">
        <v>2017</v>
      </c>
      <c r="P9" s="18">
        <v>61</v>
      </c>
      <c r="Q9" s="18">
        <v>1</v>
      </c>
      <c r="R9" s="18"/>
      <c r="S9" s="18" t="s">
        <v>1632</v>
      </c>
    </row>
    <row r="10" spans="1:48" x14ac:dyDescent="0.25">
      <c r="A10" s="17" t="s">
        <v>1559</v>
      </c>
      <c r="B10" s="17" t="s">
        <v>1560</v>
      </c>
      <c r="C10" s="17" t="s">
        <v>1561</v>
      </c>
      <c r="D10" s="18" t="s">
        <v>571</v>
      </c>
      <c r="E10" s="18">
        <f>VLOOKUP(M10,Revistas!$B$2:$H$63996,2,FALSE)</f>
        <v>5.2919999999999998</v>
      </c>
      <c r="F10" s="18" t="str">
        <f>VLOOKUP(M10,Revistas!$B$2:$H$63996,3,FALSE)</f>
        <v>Q1</v>
      </c>
      <c r="G10" s="18" t="str">
        <f>VLOOKUP(M10,Revistas!$B$2:$H$63996,4,FALSE)</f>
        <v>INFECTIOUS DISEASES - SCIE;</v>
      </c>
      <c r="H10" s="18" t="str">
        <f>VLOOKUP(M10,Revistas!$B$2:$H$63996,5,FALSE)</f>
        <v>8 DE 84</v>
      </c>
      <c r="I10" s="18" t="str">
        <f>VLOOKUP(M10,Revistas!$B$2:$H$63996,6,FALSE)</f>
        <v>SI</v>
      </c>
      <c r="J10" s="18" t="s">
        <v>1562</v>
      </c>
      <c r="K10" s="18" t="s">
        <v>1563</v>
      </c>
      <c r="L10" s="18">
        <v>0</v>
      </c>
      <c r="M10" s="18" t="s">
        <v>1564</v>
      </c>
      <c r="N10" s="18" t="s">
        <v>94</v>
      </c>
      <c r="O10" s="18">
        <v>2017</v>
      </c>
      <c r="P10" s="18">
        <v>23</v>
      </c>
      <c r="Q10" s="18">
        <v>11</v>
      </c>
      <c r="R10" s="18">
        <v>834</v>
      </c>
      <c r="S10" s="18">
        <v>834</v>
      </c>
      <c r="T10" s="23">
        <v>28652116</v>
      </c>
    </row>
    <row r="11" spans="1:48" x14ac:dyDescent="0.25">
      <c r="A11" s="17" t="s">
        <v>1644</v>
      </c>
      <c r="B11" s="17" t="s">
        <v>1643</v>
      </c>
      <c r="C11" s="17" t="s">
        <v>1459</v>
      </c>
      <c r="D11" s="18" t="s">
        <v>10</v>
      </c>
      <c r="E11" s="18">
        <f>VLOOKUP(M11,Revistas!$B$2:$H$63996,2,FALSE)</f>
        <v>1.714</v>
      </c>
      <c r="F11" s="18" t="str">
        <f>VLOOKUP(M11,Revistas!$B$2:$H$63996,3,FALSE)</f>
        <v>Q3</v>
      </c>
      <c r="G11" s="18" t="str">
        <f>VLOOKUP(M11,Revistas!$B$2:$H$63996,4,FALSE)</f>
        <v>MICROBIOLOGY</v>
      </c>
      <c r="H11" s="18" t="str">
        <f>VLOOKUP(M11,Revistas!$B$2:$H$63996,5,FALSE)</f>
        <v>88/124</v>
      </c>
      <c r="I11" s="18" t="str">
        <f>VLOOKUP(M11,Revistas!$B$2:$H$63996,6,FALSE)</f>
        <v>NO</v>
      </c>
      <c r="J11" s="18" t="s">
        <v>1646</v>
      </c>
      <c r="K11" s="18"/>
      <c r="L11" s="18" t="s">
        <v>586</v>
      </c>
      <c r="M11" s="18" t="s">
        <v>1463</v>
      </c>
      <c r="N11" s="18" t="s">
        <v>400</v>
      </c>
      <c r="O11" s="18">
        <v>2017</v>
      </c>
      <c r="P11" s="18"/>
      <c r="Q11" s="18"/>
      <c r="R11" s="18"/>
      <c r="S11" s="18"/>
      <c r="T11" s="23">
        <v>28689671</v>
      </c>
      <c r="AV11" s="25"/>
    </row>
    <row r="12" spans="1:48" x14ac:dyDescent="0.25">
      <c r="A12" s="17" t="s">
        <v>1394</v>
      </c>
      <c r="B12" s="17" t="s">
        <v>1395</v>
      </c>
      <c r="C12" s="17" t="s">
        <v>1396</v>
      </c>
      <c r="D12" s="18" t="s">
        <v>10</v>
      </c>
      <c r="E12" s="18">
        <f>VLOOKUP(M12,Revistas!$B$2:$H$63996,2,FALSE)</f>
        <v>3.0510000000000002</v>
      </c>
      <c r="F12" s="18" t="str">
        <f>VLOOKUP(M12,Revistas!$B$2:$H$63996,3,FALSE)</f>
        <v>Q2</v>
      </c>
      <c r="G12" s="18" t="str">
        <f>VLOOKUP(M12,Revistas!$B$2:$H$63996,4,FALSE)</f>
        <v>VIROLOGY - SCIE</v>
      </c>
      <c r="H12" s="18" t="str">
        <f>VLOOKUP(M12,Revistas!$B$2:$H$63996,5,FALSE)</f>
        <v>15/33</v>
      </c>
      <c r="I12" s="18" t="str">
        <f>VLOOKUP(M12,Revistas!$B$2:$H$63996,6,FALSE)</f>
        <v>NO</v>
      </c>
      <c r="J12" s="18" t="s">
        <v>1397</v>
      </c>
      <c r="K12" s="18" t="s">
        <v>1398</v>
      </c>
      <c r="L12" s="18">
        <v>0</v>
      </c>
      <c r="M12" s="18" t="s">
        <v>1399</v>
      </c>
      <c r="N12" s="18" t="s">
        <v>94</v>
      </c>
      <c r="O12" s="18">
        <v>2017</v>
      </c>
      <c r="P12" s="18">
        <v>96</v>
      </c>
      <c r="Q12" s="18"/>
      <c r="R12" s="18">
        <v>110</v>
      </c>
      <c r="S12" s="18">
        <v>115</v>
      </c>
      <c r="T12" s="23">
        <v>29053990</v>
      </c>
    </row>
    <row r="13" spans="1:48" x14ac:dyDescent="0.25">
      <c r="A13" s="17" t="s">
        <v>1543</v>
      </c>
      <c r="B13" s="17" t="s">
        <v>1544</v>
      </c>
      <c r="C13" s="17" t="s">
        <v>1459</v>
      </c>
      <c r="D13" s="18" t="s">
        <v>571</v>
      </c>
      <c r="E13" s="18">
        <f>VLOOKUP(M13,Revistas!$B$2:$H$63996,2,FALSE)</f>
        <v>1.714</v>
      </c>
      <c r="F13" s="18" t="str">
        <f>VLOOKUP(M13,Revistas!$B$2:$H$63996,3,FALSE)</f>
        <v>Q3</v>
      </c>
      <c r="G13" s="18" t="str">
        <f>VLOOKUP(M13,Revistas!$B$2:$H$63996,4,FALSE)</f>
        <v>MICROBIOLOGY</v>
      </c>
      <c r="H13" s="18" t="str">
        <f>VLOOKUP(M13,Revistas!$B$2:$H$63996,5,FALSE)</f>
        <v>88/124</v>
      </c>
      <c r="I13" s="18" t="str">
        <f>VLOOKUP(M13,Revistas!$B$2:$H$63996,6,FALSE)</f>
        <v>NO</v>
      </c>
      <c r="J13" s="18" t="s">
        <v>1545</v>
      </c>
      <c r="K13" s="18" t="s">
        <v>1546</v>
      </c>
      <c r="L13" s="18">
        <v>0</v>
      </c>
      <c r="M13" s="18" t="s">
        <v>1462</v>
      </c>
      <c r="N13" s="18" t="s">
        <v>14</v>
      </c>
      <c r="O13" s="18">
        <v>2017</v>
      </c>
      <c r="P13" s="18">
        <v>35</v>
      </c>
      <c r="Q13" s="18">
        <v>10</v>
      </c>
      <c r="R13" s="18">
        <v>676</v>
      </c>
      <c r="S13" s="18">
        <v>677</v>
      </c>
      <c r="T13" s="23">
        <v>27435039</v>
      </c>
    </row>
    <row r="14" spans="1:48" x14ac:dyDescent="0.25">
      <c r="A14" s="17" t="s">
        <v>1633</v>
      </c>
      <c r="B14" s="17" t="s">
        <v>1634</v>
      </c>
      <c r="C14" s="17" t="s">
        <v>1601</v>
      </c>
      <c r="D14" s="18" t="s">
        <v>274</v>
      </c>
      <c r="E14" s="18">
        <f>VLOOKUP(M14,Revistas!$B$2:$H$63996,2,FALSE)</f>
        <v>4.3070000000000004</v>
      </c>
      <c r="F14" s="18" t="str">
        <f>VLOOKUP(M14,Revistas!$B$2:$H$63996,3,FALSE)</f>
        <v>Q1</v>
      </c>
      <c r="G14" s="18" t="str">
        <f>VLOOKUP(M14,Revistas!$B$2:$H$63996,4,FALSE)</f>
        <v>PHARMACOLOGY &amp; PHARMACY - SCIE;</v>
      </c>
      <c r="H14" s="18" t="str">
        <f>VLOOKUP(M14,Revistas!$B$2:$H$63996,5,FALSE)</f>
        <v>34/255</v>
      </c>
      <c r="I14" s="18" t="str">
        <f>VLOOKUP(M14,Revistas!$B$2:$H$63996,6,FALSE)</f>
        <v>NO</v>
      </c>
      <c r="J14" s="18" t="s">
        <v>1635</v>
      </c>
      <c r="K14" s="18" t="s">
        <v>1636</v>
      </c>
      <c r="L14" s="18">
        <v>1</v>
      </c>
      <c r="M14" s="18" t="s">
        <v>1604</v>
      </c>
      <c r="N14" s="18" t="s">
        <v>344</v>
      </c>
      <c r="O14" s="18">
        <v>2017</v>
      </c>
      <c r="P14" s="18">
        <v>49</v>
      </c>
      <c r="Q14" s="18">
        <v>1</v>
      </c>
      <c r="R14" s="18">
        <v>112</v>
      </c>
      <c r="S14" s="18">
        <v>113</v>
      </c>
      <c r="T14" s="23">
        <v>27817973</v>
      </c>
    </row>
    <row r="15" spans="1:48" x14ac:dyDescent="0.25">
      <c r="A15" s="17" t="s">
        <v>1591</v>
      </c>
      <c r="B15" s="17" t="s">
        <v>1592</v>
      </c>
      <c r="C15" s="17" t="s">
        <v>1376</v>
      </c>
      <c r="D15" s="18" t="s">
        <v>10</v>
      </c>
      <c r="E15" s="18">
        <f>VLOOKUP(M15,Revistas!$B$2:$H$63996,2,FALSE)</f>
        <v>8.2159999999999993</v>
      </c>
      <c r="F15" s="18" t="str">
        <f>VLOOKUP(M15,Revistas!$B$2:$H$63996,3,FALSE)</f>
        <v>Q1</v>
      </c>
      <c r="G15" s="18" t="str">
        <f>VLOOKUP(M15,Revistas!$B$2:$H$63996,4,FALSE)</f>
        <v>IMMUNOLOGY - SCIE;</v>
      </c>
      <c r="H15" s="18" t="str">
        <f>VLOOKUP(M15,Revistas!$B$2:$H$63996,5,FALSE)</f>
        <v>15/150</v>
      </c>
      <c r="I15" s="18" t="str">
        <f>VLOOKUP(M15,Revistas!$B$2:$H$63996,6,FALSE)</f>
        <v>SI</v>
      </c>
      <c r="J15" s="18" t="s">
        <v>1593</v>
      </c>
      <c r="K15" s="18" t="s">
        <v>1594</v>
      </c>
      <c r="L15" s="18">
        <v>0</v>
      </c>
      <c r="M15" s="18" t="s">
        <v>1379</v>
      </c>
      <c r="N15" s="28">
        <v>42156</v>
      </c>
      <c r="O15" s="18">
        <v>2017</v>
      </c>
      <c r="P15" s="18">
        <v>64</v>
      </c>
      <c r="Q15" s="18">
        <v>12</v>
      </c>
      <c r="R15" s="18">
        <v>1742</v>
      </c>
      <c r="S15" s="18">
        <v>1752</v>
      </c>
      <c r="T15" s="23">
        <v>28369296</v>
      </c>
    </row>
    <row r="16" spans="1:48" x14ac:dyDescent="0.25">
      <c r="A16" s="17" t="s">
        <v>1595</v>
      </c>
      <c r="B16" s="17" t="s">
        <v>1596</v>
      </c>
      <c r="C16" s="17" t="s">
        <v>1459</v>
      </c>
      <c r="D16" s="18" t="s">
        <v>10</v>
      </c>
      <c r="E16" s="18">
        <f>VLOOKUP(M16,Revistas!$B$2:$H$63996,2,FALSE)</f>
        <v>1.714</v>
      </c>
      <c r="F16" s="18" t="str">
        <f>VLOOKUP(M16,Revistas!$B$2:$H$63996,3,FALSE)</f>
        <v>Q3</v>
      </c>
      <c r="G16" s="18" t="str">
        <f>VLOOKUP(M16,Revistas!$B$2:$H$63996,4,FALSE)</f>
        <v>MICROBIOLOGY</v>
      </c>
      <c r="H16" s="18" t="str">
        <f>VLOOKUP(M16,Revistas!$B$2:$H$63996,5,FALSE)</f>
        <v>88/124</v>
      </c>
      <c r="I16" s="18" t="str">
        <f>VLOOKUP(M16,Revistas!$B$2:$H$63996,6,FALSE)</f>
        <v>NO</v>
      </c>
      <c r="J16" s="18" t="s">
        <v>1597</v>
      </c>
      <c r="K16" s="18" t="s">
        <v>1598</v>
      </c>
      <c r="L16" s="18">
        <v>1</v>
      </c>
      <c r="M16" s="18" t="s">
        <v>1462</v>
      </c>
      <c r="N16" s="18" t="s">
        <v>1464</v>
      </c>
      <c r="O16" s="18">
        <v>2017</v>
      </c>
      <c r="P16" s="18">
        <v>35</v>
      </c>
      <c r="Q16" s="18">
        <v>6</v>
      </c>
      <c r="R16" s="18">
        <v>333</v>
      </c>
      <c r="S16" s="18">
        <v>337</v>
      </c>
      <c r="T16" s="23">
        <v>27016135</v>
      </c>
    </row>
    <row r="17" spans="1:48" x14ac:dyDescent="0.25">
      <c r="A17" s="17" t="s">
        <v>1422</v>
      </c>
      <c r="B17" s="17" t="s">
        <v>1423</v>
      </c>
      <c r="C17" s="17" t="s">
        <v>1424</v>
      </c>
      <c r="D17" s="18" t="s">
        <v>10</v>
      </c>
      <c r="E17" s="18">
        <f>VLOOKUP(M17,Revistas!$B$2:$H$63996,2,FALSE)</f>
        <v>3.9350000000000001</v>
      </c>
      <c r="F17" s="18" t="str">
        <f>VLOOKUP(M17,Revistas!$B$2:$H$63996,3,FALSE)</f>
        <v>Q1</v>
      </c>
      <c r="G17" s="18" t="str">
        <f>VLOOKUP(M17,Revistas!$B$2:$H$63996,4,FALSE)</f>
        <v>INFECTIOUS DISEASES - SCIE;</v>
      </c>
      <c r="H17" s="18" t="str">
        <f>VLOOKUP(M17,Revistas!$B$2:$H$63996,5,FALSE)</f>
        <v>20/84</v>
      </c>
      <c r="I17" s="18" t="str">
        <f>VLOOKUP(M17,Revistas!$B$2:$H$63996,6,FALSE)</f>
        <v>NO</v>
      </c>
      <c r="J17" s="18" t="s">
        <v>1425</v>
      </c>
      <c r="K17" s="18" t="s">
        <v>1426</v>
      </c>
      <c r="L17" s="18">
        <v>0</v>
      </c>
      <c r="M17" s="18" t="s">
        <v>1427</v>
      </c>
      <c r="N17" s="28">
        <v>37135</v>
      </c>
      <c r="O17" s="18">
        <v>2017</v>
      </c>
      <c r="P17" s="18">
        <v>76</v>
      </c>
      <c r="Q17" s="18">
        <v>1</v>
      </c>
      <c r="R17" s="18">
        <v>102</v>
      </c>
      <c r="S17" s="18">
        <v>109</v>
      </c>
      <c r="T17" s="23">
        <v>28418989</v>
      </c>
    </row>
    <row r="18" spans="1:48" x14ac:dyDescent="0.25">
      <c r="A18" s="17" t="s">
        <v>1637</v>
      </c>
      <c r="B18" s="17" t="s">
        <v>1650</v>
      </c>
      <c r="C18" s="17" t="s">
        <v>1638</v>
      </c>
      <c r="D18" s="18" t="s">
        <v>274</v>
      </c>
      <c r="E18" s="18" t="str">
        <f>VLOOKUP(M18,Revistas!$B$2:$H$63996,2,FALSE)</f>
        <v>NO TIENE</v>
      </c>
      <c r="F18" s="18" t="str">
        <f>VLOOKUP(M18,Revistas!$B$2:$H$63996,3,FALSE)</f>
        <v>NO TIENE</v>
      </c>
      <c r="G18" s="18" t="str">
        <f>VLOOKUP(M18,Revistas!$B$2:$H$63996,4,FALSE)</f>
        <v>NO TIENE</v>
      </c>
      <c r="H18" s="18" t="str">
        <f>VLOOKUP(M18,Revistas!$B$2:$H$63996,5,FALSE)</f>
        <v>NO TIENE</v>
      </c>
      <c r="I18" s="18" t="str">
        <f>VLOOKUP(M18,Revistas!$B$2:$H$63996,6,FALSE)</f>
        <v>NO</v>
      </c>
      <c r="J18" s="18" t="s">
        <v>1641</v>
      </c>
      <c r="K18" s="18"/>
      <c r="L18" s="18" t="s">
        <v>586</v>
      </c>
      <c r="M18" s="18" t="s">
        <v>1642</v>
      </c>
      <c r="N18" s="18" t="s">
        <v>1640</v>
      </c>
      <c r="O18" s="18">
        <v>2017</v>
      </c>
      <c r="P18" s="18">
        <v>52</v>
      </c>
      <c r="Q18" s="18">
        <v>6</v>
      </c>
      <c r="R18" s="18" t="s">
        <v>1639</v>
      </c>
      <c r="S18" s="18"/>
      <c r="T18" s="23">
        <v>28709717</v>
      </c>
      <c r="AV18" s="25"/>
    </row>
    <row r="19" spans="1:48" x14ac:dyDescent="0.25">
      <c r="A19" s="17" t="s">
        <v>1547</v>
      </c>
      <c r="B19" s="17" t="s">
        <v>1548</v>
      </c>
      <c r="C19" s="17" t="s">
        <v>1549</v>
      </c>
      <c r="D19" s="18" t="s">
        <v>10</v>
      </c>
      <c r="E19" s="18">
        <f>VLOOKUP(M19,Revistas!$B$2:$H$63996,2,FALSE)</f>
        <v>2.2090000000000001</v>
      </c>
      <c r="F19" s="18" t="str">
        <f>VLOOKUP(M19,Revistas!$B$2:$H$63996,3,FALSE)</f>
        <v>Q2</v>
      </c>
      <c r="G19" s="18" t="str">
        <f>VLOOKUP(M19,Revistas!$B$2:$H$63996,4,FALSE)</f>
        <v>PUBLIC, ENVIRONMENTAL &amp; OCCUPATIONAL HEALTH - SCIE;</v>
      </c>
      <c r="H19" s="18" t="str">
        <f>VLOOKUP(M19,Revistas!$B$2:$H$63996,5,FALSE)</f>
        <v>64/176</v>
      </c>
      <c r="I19" s="18" t="str">
        <f>VLOOKUP(M19,Revistas!$B$2:$H$63996,6,FALSE)</f>
        <v>NO</v>
      </c>
      <c r="J19" s="18" t="s">
        <v>1550</v>
      </c>
      <c r="K19" s="18" t="s">
        <v>1551</v>
      </c>
      <c r="L19" s="18">
        <v>0</v>
      </c>
      <c r="M19" s="18" t="s">
        <v>1552</v>
      </c>
      <c r="N19" s="18" t="s">
        <v>608</v>
      </c>
      <c r="O19" s="18">
        <v>2017</v>
      </c>
      <c r="P19" s="18">
        <v>45</v>
      </c>
      <c r="Q19" s="18">
        <v>12</v>
      </c>
      <c r="R19" s="18">
        <v>1356</v>
      </c>
      <c r="S19" s="18">
        <v>1362</v>
      </c>
      <c r="T19" s="23">
        <v>28893449</v>
      </c>
    </row>
    <row r="20" spans="1:48" x14ac:dyDescent="0.25">
      <c r="A20" s="17" t="s">
        <v>1553</v>
      </c>
      <c r="B20" s="17" t="s">
        <v>1554</v>
      </c>
      <c r="C20" s="17" t="s">
        <v>1555</v>
      </c>
      <c r="D20" s="18" t="s">
        <v>10</v>
      </c>
      <c r="E20" s="18">
        <f>VLOOKUP(M20,Revistas!$B$2:$H$63996,2,FALSE)</f>
        <v>2.7269999999999999</v>
      </c>
      <c r="F20" s="18" t="str">
        <f>VLOOKUP(M20,Revistas!$B$2:$H$63996,3,FALSE)</f>
        <v>Q2</v>
      </c>
      <c r="G20" s="18" t="str">
        <f>VLOOKUP(M20,Revistas!$B$2:$H$63996,4,FALSE)</f>
        <v>MICROBIOLOGY - SCIE;</v>
      </c>
      <c r="H20" s="18" t="str">
        <f>VLOOKUP(M20,Revistas!$B$2:$H$63996,5,FALSE)</f>
        <v>57/124</v>
      </c>
      <c r="I20" s="18" t="str">
        <f>VLOOKUP(M20,Revistas!$B$2:$H$63996,6,FALSE)</f>
        <v>NO</v>
      </c>
      <c r="J20" s="18" t="s">
        <v>1556</v>
      </c>
      <c r="K20" s="18" t="s">
        <v>1557</v>
      </c>
      <c r="L20" s="18">
        <v>0</v>
      </c>
      <c r="M20" s="18" t="s">
        <v>1558</v>
      </c>
      <c r="N20" s="18" t="s">
        <v>14</v>
      </c>
      <c r="O20" s="18">
        <v>2017</v>
      </c>
      <c r="P20" s="18">
        <v>36</v>
      </c>
      <c r="Q20" s="18">
        <v>12</v>
      </c>
      <c r="R20" s="18">
        <v>2469</v>
      </c>
      <c r="S20" s="18">
        <v>2473</v>
      </c>
      <c r="T20" s="23">
        <v>28831593</v>
      </c>
    </row>
    <row r="21" spans="1:48" x14ac:dyDescent="0.25">
      <c r="A21" s="17" t="s">
        <v>1575</v>
      </c>
      <c r="B21" s="17" t="s">
        <v>1576</v>
      </c>
      <c r="C21" s="17" t="s">
        <v>1555</v>
      </c>
      <c r="D21" s="18" t="s">
        <v>10</v>
      </c>
      <c r="E21" s="18">
        <f>VLOOKUP(M21,Revistas!$B$2:$H$63996,2,FALSE)</f>
        <v>2.7269999999999999</v>
      </c>
      <c r="F21" s="18" t="str">
        <f>VLOOKUP(M21,Revistas!$B$2:$H$63996,3,FALSE)</f>
        <v>Q2</v>
      </c>
      <c r="G21" s="18" t="str">
        <f>VLOOKUP(M21,Revistas!$B$2:$H$63996,4,FALSE)</f>
        <v>MICROBIOLOGY - SCIE;</v>
      </c>
      <c r="H21" s="18" t="str">
        <f>VLOOKUP(M21,Revistas!$B$2:$H$63996,5,FALSE)</f>
        <v>57/124</v>
      </c>
      <c r="I21" s="18" t="str">
        <f>VLOOKUP(M21,Revistas!$B$2:$H$63996,6,FALSE)</f>
        <v>NO</v>
      </c>
      <c r="J21" s="18" t="s">
        <v>1577</v>
      </c>
      <c r="K21" s="18" t="s">
        <v>1578</v>
      </c>
      <c r="L21" s="18">
        <v>0</v>
      </c>
      <c r="M21" s="18" t="s">
        <v>1558</v>
      </c>
      <c r="N21" s="18" t="s">
        <v>129</v>
      </c>
      <c r="O21" s="18">
        <v>2017</v>
      </c>
      <c r="P21" s="18">
        <v>36</v>
      </c>
      <c r="Q21" s="18">
        <v>10</v>
      </c>
      <c r="R21" s="18">
        <v>1757</v>
      </c>
      <c r="S21" s="18">
        <v>1765</v>
      </c>
      <c r="T21" s="23">
        <v>28477236</v>
      </c>
    </row>
    <row r="22" spans="1:48" x14ac:dyDescent="0.25">
      <c r="A22" s="17" t="s">
        <v>1381</v>
      </c>
      <c r="B22" s="17" t="s">
        <v>1382</v>
      </c>
      <c r="C22" s="17" t="s">
        <v>1383</v>
      </c>
      <c r="D22" s="18" t="s">
        <v>10</v>
      </c>
      <c r="E22" s="18">
        <f>VLOOKUP(M22,Revistas!$B$2:$H$63996,2,FALSE)</f>
        <v>6.2729999999999997</v>
      </c>
      <c r="F22" s="18" t="str">
        <f>VLOOKUP(M22,Revistas!$B$2:$H$63996,3,FALSE)</f>
        <v>Q1</v>
      </c>
      <c r="G22" s="18" t="str">
        <f>VLOOKUP(M22,Revistas!$B$2:$H$63996,4,FALSE)</f>
        <v>INFECTIOUS DISEASES - SCIE;</v>
      </c>
      <c r="H22" s="18" t="str">
        <f>VLOOKUP(M22,Revistas!$B$2:$H$63996,5,FALSE)</f>
        <v>7 DE 84</v>
      </c>
      <c r="I22" s="18" t="str">
        <f>VLOOKUP(M22,Revistas!$B$2:$H$63996,6,FALSE)</f>
        <v>SI</v>
      </c>
      <c r="J22" s="18" t="s">
        <v>1384</v>
      </c>
      <c r="K22" s="18" t="s">
        <v>1385</v>
      </c>
      <c r="L22" s="18">
        <v>0</v>
      </c>
      <c r="M22" s="18" t="s">
        <v>1386</v>
      </c>
      <c r="N22" s="28">
        <v>42309</v>
      </c>
      <c r="O22" s="18">
        <v>2017</v>
      </c>
      <c r="P22" s="18">
        <v>216</v>
      </c>
      <c r="Q22" s="18"/>
      <c r="R22" s="18" t="s">
        <v>1388</v>
      </c>
      <c r="S22" s="18" t="s">
        <v>1389</v>
      </c>
      <c r="T22" s="23">
        <v>29207001</v>
      </c>
    </row>
    <row r="23" spans="1:48" x14ac:dyDescent="0.25">
      <c r="A23" s="17" t="s">
        <v>1521</v>
      </c>
      <c r="B23" s="17" t="s">
        <v>1522</v>
      </c>
      <c r="C23" s="17" t="s">
        <v>1424</v>
      </c>
      <c r="D23" s="18" t="s">
        <v>10</v>
      </c>
      <c r="E23" s="18">
        <f>VLOOKUP(M23,Revistas!$B$2:$H$63996,2,FALSE)</f>
        <v>3.9350000000000001</v>
      </c>
      <c r="F23" s="18" t="str">
        <f>VLOOKUP(M23,Revistas!$B$2:$H$63996,3,FALSE)</f>
        <v>Q1</v>
      </c>
      <c r="G23" s="18" t="str">
        <f>VLOOKUP(M23,Revistas!$B$2:$H$63996,4,FALSE)</f>
        <v>INFECTIOUS DISEASES - SCIE;</v>
      </c>
      <c r="H23" s="18" t="str">
        <f>VLOOKUP(M23,Revistas!$B$2:$H$63996,5,FALSE)</f>
        <v>20/84</v>
      </c>
      <c r="I23" s="18" t="str">
        <f>VLOOKUP(M23,Revistas!$B$2:$H$63996,6,FALSE)</f>
        <v>NO</v>
      </c>
      <c r="J23" s="18" t="s">
        <v>1523</v>
      </c>
      <c r="K23" s="18" t="s">
        <v>1524</v>
      </c>
      <c r="L23" s="18">
        <v>1</v>
      </c>
      <c r="M23" s="18" t="s">
        <v>1427</v>
      </c>
      <c r="N23" s="18" t="s">
        <v>1525</v>
      </c>
      <c r="O23" s="18">
        <v>2017</v>
      </c>
      <c r="P23" s="18">
        <v>74</v>
      </c>
      <c r="Q23" s="18">
        <v>1</v>
      </c>
      <c r="R23" s="18">
        <v>91</v>
      </c>
      <c r="S23" s="18">
        <v>94</v>
      </c>
      <c r="T23" s="23">
        <v>27552152</v>
      </c>
    </row>
    <row r="24" spans="1:48" x14ac:dyDescent="0.25">
      <c r="A24" s="17" t="s">
        <v>1623</v>
      </c>
      <c r="B24" s="17" t="s">
        <v>1624</v>
      </c>
      <c r="C24" s="17" t="s">
        <v>1625</v>
      </c>
      <c r="D24" s="18" t="s">
        <v>10</v>
      </c>
      <c r="E24" s="18">
        <f>VLOOKUP(M24,Revistas!$B$2:$H$63996,2,FALSE)</f>
        <v>2.5489999999999999</v>
      </c>
      <c r="F24" s="18" t="str">
        <f>VLOOKUP(M24,Revistas!$B$2:$H$63996,3,FALSE)</f>
        <v>Q2</v>
      </c>
      <c r="G24" s="18" t="str">
        <f>VLOOKUP(M24,Revistas!$B$2:$H$63996,4,FALSE)</f>
        <v>PUBLIC, ENVIRONMENTAL &amp; OCCUPATIONAL HEALTH - SCIE;</v>
      </c>
      <c r="H24" s="18" t="str">
        <f>VLOOKUP(M24,Revistas!$B$2:$H$63996,5,FALSE)</f>
        <v>48/176</v>
      </c>
      <c r="I24" s="18" t="str">
        <f>VLOOKUP(M24,Revistas!$B$2:$H$63996,6,FALSE)</f>
        <v>NO</v>
      </c>
      <c r="J24" s="18" t="s">
        <v>1626</v>
      </c>
      <c r="K24" s="18" t="s">
        <v>1627</v>
      </c>
      <c r="L24" s="18">
        <v>0</v>
      </c>
      <c r="M24" s="18" t="s">
        <v>7206</v>
      </c>
      <c r="N24" s="18"/>
      <c r="O24" s="18">
        <v>2017</v>
      </c>
      <c r="P24" s="18">
        <v>96</v>
      </c>
      <c r="Q24" s="18">
        <v>3</v>
      </c>
      <c r="R24" s="18">
        <v>701</v>
      </c>
      <c r="S24" s="18">
        <v>707</v>
      </c>
      <c r="T24" s="23">
        <v>28167601</v>
      </c>
    </row>
    <row r="25" spans="1:48" x14ac:dyDescent="0.25">
      <c r="A25" s="17" t="s">
        <v>1571</v>
      </c>
      <c r="B25" s="17" t="s">
        <v>1572</v>
      </c>
      <c r="C25" s="17" t="s">
        <v>1410</v>
      </c>
      <c r="D25" s="18" t="s">
        <v>26</v>
      </c>
      <c r="E25" s="18">
        <f>VLOOKUP(M25,Revistas!$B$2:$H$63996,2,FALSE)</f>
        <v>13.246</v>
      </c>
      <c r="F25" s="18" t="str">
        <f>VLOOKUP(M25,Revistas!$B$2:$H$63996,3,FALSE)</f>
        <v>Q1</v>
      </c>
      <c r="G25" s="18" t="str">
        <f>VLOOKUP(M25,Revistas!$B$2:$H$63996,4,FALSE)</f>
        <v>GASTROENTEROLOGY &amp;HEPATOLOGY</v>
      </c>
      <c r="H25" s="18" t="str">
        <f>VLOOKUP(M25,Revistas!$B$2:$H$63996,5,FALSE)</f>
        <v>4DE 79</v>
      </c>
      <c r="I25" s="18" t="str">
        <f>VLOOKUP(M25,Revistas!$B$2:$H$63996,6,FALSE)</f>
        <v>SI</v>
      </c>
      <c r="J25" s="18" t="s">
        <v>1573</v>
      </c>
      <c r="K25" s="18"/>
      <c r="L25" s="18">
        <v>0</v>
      </c>
      <c r="M25" s="18" t="s">
        <v>1412</v>
      </c>
      <c r="N25" s="18" t="s">
        <v>129</v>
      </c>
      <c r="O25" s="18">
        <v>2017</v>
      </c>
      <c r="P25" s="18">
        <v>66</v>
      </c>
      <c r="Q25" s="18"/>
      <c r="R25" s="18" t="s">
        <v>1574</v>
      </c>
      <c r="S25" s="18" t="s">
        <v>1574</v>
      </c>
    </row>
    <row r="26" spans="1:48" x14ac:dyDescent="0.25">
      <c r="A26" s="17" t="s">
        <v>1503</v>
      </c>
      <c r="B26" s="17" t="s">
        <v>1504</v>
      </c>
      <c r="C26" s="17" t="s">
        <v>1505</v>
      </c>
      <c r="D26" s="18" t="s">
        <v>274</v>
      </c>
      <c r="E26" s="18">
        <f>VLOOKUP(M26,Revistas!$B$2:$H$63996,2,FALSE)</f>
        <v>1.401</v>
      </c>
      <c r="F26" s="18" t="str">
        <f>VLOOKUP(M26,Revistas!$B$2:$H$63996,3,FALSE)</f>
        <v>Q4</v>
      </c>
      <c r="G26" s="18" t="str">
        <f>VLOOKUP(M26,Revistas!$B$2:$H$63996,4,FALSE)</f>
        <v>GASTROENTEROLOGY &amp;HEPATOLOGY</v>
      </c>
      <c r="H26" s="18" t="str">
        <f>VLOOKUP(M26,Revistas!$B$2:$H$63996,5,FALSE)</f>
        <v>69/79</v>
      </c>
      <c r="I26" s="18" t="str">
        <f>VLOOKUP(M26,Revistas!$B$2:$H$63996,6,FALSE)</f>
        <v>NO</v>
      </c>
      <c r="J26" s="18" t="s">
        <v>1506</v>
      </c>
      <c r="K26" s="18" t="s">
        <v>1507</v>
      </c>
      <c r="L26" s="18">
        <v>0</v>
      </c>
      <c r="M26" s="18" t="s">
        <v>1508</v>
      </c>
      <c r="N26" s="18"/>
      <c r="O26" s="18">
        <v>2017</v>
      </c>
      <c r="P26" s="18">
        <v>109</v>
      </c>
      <c r="Q26" s="18">
        <v>11</v>
      </c>
      <c r="R26" s="18"/>
      <c r="S26" s="18"/>
    </row>
    <row r="27" spans="1:48" x14ac:dyDescent="0.25">
      <c r="A27" s="17" t="s">
        <v>1585</v>
      </c>
      <c r="B27" s="17" t="s">
        <v>1586</v>
      </c>
      <c r="C27" s="17" t="s">
        <v>1587</v>
      </c>
      <c r="D27" s="18" t="s">
        <v>10</v>
      </c>
      <c r="E27" s="18">
        <f>VLOOKUP(M27,Revistas!$B$2:$H$63996,2,FALSE)</f>
        <v>4.7060000000000004</v>
      </c>
      <c r="F27" s="18" t="str">
        <f>VLOOKUP(M27,Revistas!$B$2:$H$63996,3,FALSE)</f>
        <v>Q1</v>
      </c>
      <c r="G27" s="18" t="str">
        <f>VLOOKUP(M27,Revistas!$B$2:$H$63996,4,FALSE)</f>
        <v>MICROBIOLOGY - SCIE</v>
      </c>
      <c r="H27" s="18" t="str">
        <f>VLOOKUP(M27,Revistas!$B$2:$H$63996,5,FALSE)</f>
        <v>26/125</v>
      </c>
      <c r="I27" s="18" t="str">
        <f>VLOOKUP(M27,Revistas!$B$2:$H$63996,6,FALSE)</f>
        <v>NO</v>
      </c>
      <c r="J27" s="18" t="s">
        <v>1588</v>
      </c>
      <c r="K27" s="18" t="s">
        <v>1589</v>
      </c>
      <c r="L27" s="18">
        <v>0</v>
      </c>
      <c r="M27" s="18" t="s">
        <v>1590</v>
      </c>
      <c r="N27" s="28">
        <v>46905</v>
      </c>
      <c r="O27" s="18">
        <v>2017</v>
      </c>
      <c r="P27" s="18">
        <v>8</v>
      </c>
      <c r="Q27" s="18"/>
      <c r="R27" s="18"/>
      <c r="S27" s="18">
        <v>1143</v>
      </c>
      <c r="T27" s="23">
        <v>28702005</v>
      </c>
    </row>
    <row r="29" spans="1:48" hidden="1" x14ac:dyDescent="0.25"/>
    <row r="30" spans="1:48" hidden="1" x14ac:dyDescent="0.25"/>
    <row r="31" spans="1:48" hidden="1" x14ac:dyDescent="0.25"/>
    <row r="32" spans="1:48"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1:10" hidden="1" x14ac:dyDescent="0.25"/>
    <row r="1090" spans="1:10" hidden="1" x14ac:dyDescent="0.25"/>
    <row r="1091" spans="1:10" hidden="1" x14ac:dyDescent="0.25">
      <c r="A1091" s="20" t="s">
        <v>73</v>
      </c>
      <c r="B1091" s="20" t="s">
        <v>73</v>
      </c>
      <c r="C1091" s="20" t="s">
        <v>73</v>
      </c>
      <c r="D1091" s="23" t="s">
        <v>74</v>
      </c>
      <c r="E1091" s="23" t="s">
        <v>73</v>
      </c>
      <c r="F1091" s="23" t="s">
        <v>75</v>
      </c>
      <c r="G1091" s="23" t="s">
        <v>7254</v>
      </c>
      <c r="H1091" s="23" t="s">
        <v>73</v>
      </c>
      <c r="I1091" s="23" t="s">
        <v>78</v>
      </c>
      <c r="J1091" s="23" t="s">
        <v>7255</v>
      </c>
    </row>
    <row r="1092" spans="1:10" hidden="1" x14ac:dyDescent="0.25">
      <c r="A1092" s="20" t="s">
        <v>10</v>
      </c>
      <c r="B1092" s="20">
        <f>DCOUNTA(A1:S1088,B1091,A1091:A1092)</f>
        <v>19</v>
      </c>
      <c r="C1092" s="20" t="s">
        <v>10</v>
      </c>
      <c r="D1092" s="23">
        <f>DSUM(A1:S1088,E1,C1091:C1092)</f>
        <v>65.342999999999989</v>
      </c>
      <c r="E1092" s="23" t="s">
        <v>10</v>
      </c>
      <c r="F1092" s="23" t="s">
        <v>5470</v>
      </c>
      <c r="G1092" s="23">
        <f>DCOUNTA(A1:S1088,F1091,E1091:F1092)</f>
        <v>9</v>
      </c>
      <c r="H1092" s="23" t="s">
        <v>10</v>
      </c>
      <c r="I1092" s="23" t="s">
        <v>2680</v>
      </c>
      <c r="J1092" s="23">
        <f>DCOUNTA(A1:S1088,I1,H1091:I1092)</f>
        <v>2</v>
      </c>
    </row>
    <row r="1093" spans="1:10" hidden="1" x14ac:dyDescent="0.25"/>
    <row r="1094" spans="1:10" hidden="1" x14ac:dyDescent="0.25">
      <c r="A1094" s="20" t="s">
        <v>73</v>
      </c>
      <c r="B1094" s="20" t="s">
        <v>73</v>
      </c>
      <c r="C1094" s="20" t="s">
        <v>73</v>
      </c>
      <c r="D1094" s="23" t="s">
        <v>74</v>
      </c>
      <c r="E1094" s="23" t="s">
        <v>73</v>
      </c>
      <c r="F1094" s="23" t="s">
        <v>75</v>
      </c>
      <c r="G1094" s="23" t="s">
        <v>7254</v>
      </c>
      <c r="H1094" s="23" t="s">
        <v>73</v>
      </c>
      <c r="I1094" s="23" t="s">
        <v>78</v>
      </c>
      <c r="J1094" s="23" t="s">
        <v>7255</v>
      </c>
    </row>
    <row r="1095" spans="1:10" hidden="1" x14ac:dyDescent="0.25">
      <c r="A1095" s="20" t="s">
        <v>274</v>
      </c>
      <c r="B1095" s="20">
        <f>DCOUNTA(A1:S1088,D1,A1094:A1095)</f>
        <v>4</v>
      </c>
      <c r="C1095" s="20" t="s">
        <v>274</v>
      </c>
      <c r="D1095" s="23">
        <f>DSUM(A1:S1088,E1,C1094:C1095)</f>
        <v>7.0380000000000003</v>
      </c>
      <c r="E1095" s="23" t="s">
        <v>274</v>
      </c>
      <c r="F1095" s="23" t="s">
        <v>5470</v>
      </c>
      <c r="G1095" s="23">
        <f>DCOUNTA(A1:S1088,F1,E1094:F1095)</f>
        <v>1</v>
      </c>
      <c r="H1095" s="23" t="s">
        <v>274</v>
      </c>
      <c r="I1095" s="23" t="s">
        <v>2680</v>
      </c>
      <c r="J1095" s="23">
        <f>DCOUNTA(A1:S1088,I1,H1094:I1095)</f>
        <v>0</v>
      </c>
    </row>
    <row r="1096" spans="1:10" hidden="1" x14ac:dyDescent="0.25"/>
    <row r="1097" spans="1:10" hidden="1" x14ac:dyDescent="0.25">
      <c r="A1097" s="20" t="s">
        <v>73</v>
      </c>
      <c r="B1097" s="20" t="s">
        <v>73</v>
      </c>
      <c r="C1097" s="20" t="s">
        <v>73</v>
      </c>
      <c r="D1097" s="23" t="s">
        <v>74</v>
      </c>
      <c r="E1097" s="23" t="s">
        <v>73</v>
      </c>
      <c r="F1097" s="23" t="s">
        <v>75</v>
      </c>
      <c r="G1097" s="23" t="s">
        <v>7254</v>
      </c>
      <c r="H1097" s="23" t="s">
        <v>73</v>
      </c>
      <c r="I1097" s="23" t="s">
        <v>78</v>
      </c>
      <c r="J1097" s="23" t="s">
        <v>7255</v>
      </c>
    </row>
    <row r="1098" spans="1:10" hidden="1" x14ac:dyDescent="0.25">
      <c r="A1098" s="20" t="s">
        <v>356</v>
      </c>
      <c r="B1098" s="20">
        <f>DCOUNTA(A1:S1088,D1,A1097:A1098)</f>
        <v>0</v>
      </c>
      <c r="C1098" s="20" t="s">
        <v>356</v>
      </c>
      <c r="D1098" s="23">
        <f>DSUM(A1:S1088,E1,C1097:C1098)</f>
        <v>0</v>
      </c>
      <c r="E1098" s="23" t="s">
        <v>356</v>
      </c>
      <c r="F1098" s="23" t="s">
        <v>5470</v>
      </c>
      <c r="G1098" s="23">
        <f>DCOUNTA(A1:S1088,F1,E1097:F1098)</f>
        <v>0</v>
      </c>
      <c r="H1098" s="23" t="s">
        <v>356</v>
      </c>
      <c r="I1098" s="23" t="s">
        <v>2680</v>
      </c>
      <c r="J1098" s="23">
        <f>DCOUNTA(A1:S1088,I1,H1097:I1098)</f>
        <v>0</v>
      </c>
    </row>
    <row r="1099" spans="1:10" hidden="1" x14ac:dyDescent="0.25"/>
    <row r="1100" spans="1:10" hidden="1" x14ac:dyDescent="0.25">
      <c r="A1100" s="20" t="s">
        <v>73</v>
      </c>
      <c r="B1100" s="20" t="s">
        <v>73</v>
      </c>
      <c r="C1100" s="20" t="s">
        <v>73</v>
      </c>
      <c r="D1100" s="23" t="s">
        <v>74</v>
      </c>
      <c r="E1100" s="23" t="s">
        <v>73</v>
      </c>
      <c r="F1100" s="23" t="s">
        <v>75</v>
      </c>
      <c r="G1100" s="23" t="s">
        <v>7254</v>
      </c>
      <c r="H1100" s="23" t="s">
        <v>73</v>
      </c>
      <c r="I1100" s="23" t="s">
        <v>78</v>
      </c>
      <c r="J1100" s="23" t="s">
        <v>7255</v>
      </c>
    </row>
    <row r="1101" spans="1:10" hidden="1" x14ac:dyDescent="0.25">
      <c r="A1101" s="20" t="s">
        <v>571</v>
      </c>
      <c r="B1101" s="20">
        <f>DCOUNTA(A1:S1088,D1,A1100:A1101)</f>
        <v>2</v>
      </c>
      <c r="C1101" s="20" t="s">
        <v>571</v>
      </c>
      <c r="D1101" s="23">
        <f>DSUM(A1:S1088,E1,C1100:C1101)</f>
        <v>7.0060000000000002</v>
      </c>
      <c r="E1101" s="23" t="s">
        <v>571</v>
      </c>
      <c r="F1101" s="23" t="s">
        <v>5470</v>
      </c>
      <c r="G1101" s="23">
        <f>DCOUNTA(A1:S1088,F1,E1100:F1101)</f>
        <v>1</v>
      </c>
      <c r="H1101" s="23" t="s">
        <v>571</v>
      </c>
      <c r="I1101" s="23" t="s">
        <v>2680</v>
      </c>
      <c r="J1101" s="23">
        <f>DCOUNTA(A1:S1088,I1,H1100:I1101)</f>
        <v>1</v>
      </c>
    </row>
    <row r="1102" spans="1:10" hidden="1" x14ac:dyDescent="0.25"/>
    <row r="1103" spans="1:10" hidden="1" x14ac:dyDescent="0.25"/>
    <row r="1104" spans="1:10" hidden="1" x14ac:dyDescent="0.25">
      <c r="A1104" s="20" t="s">
        <v>73</v>
      </c>
      <c r="B1104" s="20" t="s">
        <v>73</v>
      </c>
      <c r="C1104" s="20" t="s">
        <v>73</v>
      </c>
      <c r="D1104" s="23" t="s">
        <v>74</v>
      </c>
      <c r="E1104" s="23" t="s">
        <v>73</v>
      </c>
      <c r="F1104" s="23" t="s">
        <v>75</v>
      </c>
      <c r="G1104" s="23" t="s">
        <v>7254</v>
      </c>
      <c r="H1104" s="23" t="s">
        <v>73</v>
      </c>
      <c r="I1104" s="23" t="s">
        <v>78</v>
      </c>
      <c r="J1104" s="23" t="s">
        <v>7255</v>
      </c>
    </row>
    <row r="1105" spans="1:51" hidden="1" x14ac:dyDescent="0.25">
      <c r="A1105" s="20" t="s">
        <v>26</v>
      </c>
      <c r="B1105" s="20">
        <f>DCOUNTA(A1:S1088,D1,A1104:A1105)</f>
        <v>1</v>
      </c>
      <c r="C1105" s="20" t="s">
        <v>26</v>
      </c>
      <c r="D1105" s="23">
        <f>DSUM(A1:S1088,E1,C1104:C1105)</f>
        <v>13.246</v>
      </c>
      <c r="E1105" s="23" t="s">
        <v>26</v>
      </c>
      <c r="F1105" s="23" t="s">
        <v>5470</v>
      </c>
      <c r="G1105" s="23">
        <f>DCOUNTA(A1:S1088,F1,E1104:F1105)</f>
        <v>1</v>
      </c>
      <c r="H1105" s="23" t="s">
        <v>26</v>
      </c>
      <c r="I1105" s="23" t="s">
        <v>2680</v>
      </c>
      <c r="J1105" s="23">
        <f>DCOUNTA(A1:S1088,I1,H1104:I1105)</f>
        <v>1</v>
      </c>
    </row>
    <row r="1106" spans="1:51" hidden="1" x14ac:dyDescent="0.25"/>
    <row r="1107" spans="1:51" hidden="1" x14ac:dyDescent="0.25">
      <c r="A1107" s="20" t="s">
        <v>73</v>
      </c>
      <c r="B1107" s="20" t="s">
        <v>73</v>
      </c>
      <c r="C1107" s="20" t="s">
        <v>73</v>
      </c>
      <c r="D1107" s="23" t="s">
        <v>74</v>
      </c>
      <c r="E1107" s="23" t="s">
        <v>73</v>
      </c>
      <c r="F1107" s="23" t="s">
        <v>75</v>
      </c>
      <c r="G1107" s="23" t="s">
        <v>7254</v>
      </c>
      <c r="H1107" s="23" t="s">
        <v>73</v>
      </c>
      <c r="I1107" s="23" t="s">
        <v>78</v>
      </c>
      <c r="J1107" s="23" t="s">
        <v>7255</v>
      </c>
    </row>
    <row r="1108" spans="1:51" hidden="1" x14ac:dyDescent="0.25">
      <c r="A1108" s="20" t="s">
        <v>210</v>
      </c>
      <c r="B1108" s="20">
        <f>DCOUNTA(A1:S1088,D1,A1107:A1108)</f>
        <v>0</v>
      </c>
      <c r="C1108" s="20" t="s">
        <v>210</v>
      </c>
      <c r="D1108" s="23">
        <f>DSUM(A1:S1088,E1,C1107:C1108)</f>
        <v>0</v>
      </c>
      <c r="E1108" s="23" t="s">
        <v>210</v>
      </c>
      <c r="F1108" s="23" t="s">
        <v>5470</v>
      </c>
      <c r="G1108" s="23">
        <f>DCOUNTA(A1:S1088,F1,E1107:F1108)</f>
        <v>0</v>
      </c>
      <c r="H1108" s="23" t="s">
        <v>210</v>
      </c>
      <c r="I1108" s="23" t="s">
        <v>2680</v>
      </c>
      <c r="J1108" s="23">
        <f>DCOUNTA(A1:S1088,I1,H1107:I1108)</f>
        <v>0</v>
      </c>
    </row>
    <row r="1110" spans="1:51" ht="15.75" x14ac:dyDescent="0.3">
      <c r="B1110" s="19" t="s">
        <v>7256</v>
      </c>
      <c r="C1110" s="19" t="s">
        <v>7257</v>
      </c>
      <c r="D1110" s="19" t="s">
        <v>5466</v>
      </c>
      <c r="E1110" s="19" t="s">
        <v>7258</v>
      </c>
      <c r="F1110" s="19" t="s">
        <v>7259</v>
      </c>
      <c r="N1110" s="24"/>
      <c r="AX1110" s="20" t="s">
        <v>7260</v>
      </c>
      <c r="AY1110" s="20" t="s">
        <v>7261</v>
      </c>
    </row>
    <row r="1111" spans="1:51" ht="15.75" x14ac:dyDescent="0.3">
      <c r="B1111" s="21">
        <f>B1092</f>
        <v>19</v>
      </c>
      <c r="C1111" s="26" t="s">
        <v>7262</v>
      </c>
      <c r="D1111" s="21">
        <f>D1092</f>
        <v>65.342999999999989</v>
      </c>
      <c r="E1111" s="21">
        <f>G1092</f>
        <v>9</v>
      </c>
      <c r="F1111" s="21">
        <f>J1092</f>
        <v>2</v>
      </c>
      <c r="N1111" s="24"/>
    </row>
    <row r="1112" spans="1:51" ht="15.75" x14ac:dyDescent="0.3">
      <c r="B1112" s="21">
        <f>B1095</f>
        <v>4</v>
      </c>
      <c r="C1112" s="26" t="s">
        <v>7263</v>
      </c>
      <c r="D1112" s="21">
        <f>D1095</f>
        <v>7.0380000000000003</v>
      </c>
      <c r="E1112" s="21">
        <f>G1095</f>
        <v>1</v>
      </c>
      <c r="F1112" s="21">
        <f>J1095</f>
        <v>0</v>
      </c>
      <c r="N1112" s="24"/>
    </row>
    <row r="1113" spans="1:51" ht="15.75" x14ac:dyDescent="0.3">
      <c r="B1113" s="21">
        <f>B1101</f>
        <v>2</v>
      </c>
      <c r="C1113" s="26" t="s">
        <v>7265</v>
      </c>
      <c r="D1113" s="21">
        <f>D1101</f>
        <v>7.0060000000000002</v>
      </c>
      <c r="E1113" s="21">
        <f>G1101</f>
        <v>1</v>
      </c>
      <c r="F1113" s="21">
        <f>J1101</f>
        <v>1</v>
      </c>
      <c r="N1113" s="24"/>
    </row>
    <row r="1114" spans="1:51" ht="15.75" x14ac:dyDescent="0.3">
      <c r="B1114" s="21">
        <f>B1105</f>
        <v>1</v>
      </c>
      <c r="C1114" s="26" t="s">
        <v>26</v>
      </c>
      <c r="D1114" s="21">
        <f>D1105</f>
        <v>13.246</v>
      </c>
      <c r="E1114" s="21">
        <f>G1105</f>
        <v>1</v>
      </c>
      <c r="F1114" s="21">
        <f>J1105</f>
        <v>1</v>
      </c>
      <c r="N1114" s="24"/>
    </row>
    <row r="1115" spans="1:51" ht="15.75" x14ac:dyDescent="0.3">
      <c r="B1115" s="22"/>
      <c r="C1115" s="19" t="s">
        <v>7267</v>
      </c>
      <c r="D1115" s="19">
        <f>D1111</f>
        <v>65.342999999999989</v>
      </c>
      <c r="E1115" s="22"/>
      <c r="N1115" s="24"/>
    </row>
    <row r="1116" spans="1:51" ht="15.75" x14ac:dyDescent="0.3">
      <c r="B1116" s="22"/>
      <c r="C1116" s="19" t="s">
        <v>7268</v>
      </c>
      <c r="D1116" s="19">
        <f>D1111+D1112+D1113+D1114</f>
        <v>92.632999999999981</v>
      </c>
    </row>
  </sheetData>
  <sortState ref="A2:AY27">
    <sortCondition ref="A2:A27"/>
  </sortState>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Y1117"/>
  <sheetViews>
    <sheetView workbookViewId="0">
      <selection activeCell="P1119" sqref="P1119"/>
    </sheetView>
  </sheetViews>
  <sheetFormatPr baseColWidth="10" defaultRowHeight="15" x14ac:dyDescent="0.25"/>
  <cols>
    <col min="1" max="1" width="22.42578125" style="20" customWidth="1"/>
    <col min="2" max="2" width="17" style="20" customWidth="1"/>
    <col min="3" max="3" width="19.28515625" style="20" customWidth="1"/>
    <col min="4" max="4" width="16.28515625" style="23" customWidth="1"/>
    <col min="5" max="6" width="11.42578125" style="23"/>
    <col min="7" max="8" width="0" style="23" hidden="1" customWidth="1"/>
    <col min="9" max="9" width="11.42578125" style="23"/>
    <col min="10" max="14" width="0" style="23" hidden="1" customWidth="1"/>
    <col min="15" max="20" width="11.42578125" style="23"/>
    <col min="21" max="16384" width="11.42578125" style="20"/>
  </cols>
  <sheetData>
    <row r="1" spans="1:40" s="2" customFormat="1" ht="38.25" x14ac:dyDescent="0.2">
      <c r="A1" s="1" t="s">
        <v>70</v>
      </c>
      <c r="B1" s="1" t="s">
        <v>71</v>
      </c>
      <c r="C1" s="1" t="s">
        <v>72</v>
      </c>
      <c r="D1" s="1" t="s">
        <v>73</v>
      </c>
      <c r="E1" s="1" t="s">
        <v>74</v>
      </c>
      <c r="F1" s="1" t="s">
        <v>75</v>
      </c>
      <c r="G1" s="1" t="s">
        <v>76</v>
      </c>
      <c r="H1" s="1" t="s">
        <v>77</v>
      </c>
      <c r="I1" s="1" t="s">
        <v>78</v>
      </c>
      <c r="J1" s="1" t="s">
        <v>79</v>
      </c>
      <c r="K1" s="1" t="s">
        <v>80</v>
      </c>
      <c r="L1" s="1" t="s">
        <v>81</v>
      </c>
      <c r="M1" s="1" t="s">
        <v>0</v>
      </c>
      <c r="N1" s="1" t="s">
        <v>1</v>
      </c>
      <c r="O1" s="1" t="s">
        <v>2</v>
      </c>
      <c r="P1" s="1" t="s">
        <v>3</v>
      </c>
      <c r="Q1" s="1" t="s">
        <v>4</v>
      </c>
      <c r="R1" s="1" t="s">
        <v>5</v>
      </c>
      <c r="S1" s="1" t="s">
        <v>6</v>
      </c>
    </row>
    <row r="2" spans="1:40" x14ac:dyDescent="0.25">
      <c r="A2" s="17" t="s">
        <v>1933</v>
      </c>
      <c r="B2" s="17" t="s">
        <v>1932</v>
      </c>
      <c r="C2" s="17" t="s">
        <v>1908</v>
      </c>
      <c r="D2" s="18" t="s">
        <v>10</v>
      </c>
      <c r="E2" s="18" t="str">
        <f>VLOOKUP(M2,Revistas!$B$2:$H$63996,2,FALSE)</f>
        <v>NO TIENE</v>
      </c>
      <c r="F2" s="18" t="str">
        <f>VLOOKUP(M2,Revistas!$B$2:$H$63996,3,FALSE)</f>
        <v>NO TIENE</v>
      </c>
      <c r="G2" s="18" t="str">
        <f>VLOOKUP(M2,Revistas!$B$2:$H$63996,4,FALSE)</f>
        <v>NO TIENE</v>
      </c>
      <c r="H2" s="18" t="str">
        <f>VLOOKUP(M2,Revistas!$B$2:$H$63996,5,FALSE)</f>
        <v>NO TIENE</v>
      </c>
      <c r="I2" s="18" t="str">
        <f>VLOOKUP(M2,Revistas!$B$2:$H$63996,6,FALSE)</f>
        <v>NO</v>
      </c>
      <c r="J2" s="18" t="s">
        <v>1935</v>
      </c>
      <c r="K2" s="18"/>
      <c r="L2" s="18" t="s">
        <v>586</v>
      </c>
      <c r="M2" s="18" t="s">
        <v>1775</v>
      </c>
      <c r="N2" s="18" t="s">
        <v>1934</v>
      </c>
      <c r="O2" s="18">
        <v>2017</v>
      </c>
      <c r="P2" s="18"/>
      <c r="Q2" s="18"/>
      <c r="R2" s="18"/>
      <c r="S2" s="18"/>
      <c r="T2" s="23">
        <v>28284772</v>
      </c>
      <c r="AN2" s="25"/>
    </row>
    <row r="3" spans="1:40" x14ac:dyDescent="0.25">
      <c r="A3" s="17" t="s">
        <v>1795</v>
      </c>
      <c r="B3" s="17" t="s">
        <v>1796</v>
      </c>
      <c r="C3" s="17" t="s">
        <v>1660</v>
      </c>
      <c r="D3" s="18" t="s">
        <v>26</v>
      </c>
      <c r="E3" s="18">
        <f>VLOOKUP(M3,Revistas!$B$2:$H$63996,2,FALSE)</f>
        <v>12.811</v>
      </c>
      <c r="F3" s="18" t="str">
        <f>VLOOKUP(M3,Revistas!$B$2:$H$63996,3,FALSE)</f>
        <v>Q1</v>
      </c>
      <c r="G3" s="18" t="str">
        <f>VLOOKUP(M3,Revistas!$B$2:$H$63996,4,FALSE)</f>
        <v>RHEUMATOLOGY - SCIE</v>
      </c>
      <c r="H3" s="18" t="str">
        <f>VLOOKUP(M3,Revistas!$B$2:$H$63996,5,FALSE)</f>
        <v>1 DE 30</v>
      </c>
      <c r="I3" s="18" t="str">
        <f>VLOOKUP(M3,Revistas!$B$2:$H$63996,6,FALSE)</f>
        <v>SI</v>
      </c>
      <c r="J3" s="18" t="s">
        <v>1797</v>
      </c>
      <c r="K3" s="18"/>
      <c r="L3" s="18">
        <v>0</v>
      </c>
      <c r="M3" s="18" t="s">
        <v>1663</v>
      </c>
      <c r="N3" s="18" t="s">
        <v>226</v>
      </c>
      <c r="O3" s="18">
        <v>2017</v>
      </c>
      <c r="P3" s="18">
        <v>76</v>
      </c>
      <c r="Q3" s="18"/>
      <c r="R3" s="18">
        <v>555</v>
      </c>
      <c r="S3" s="18">
        <v>555</v>
      </c>
    </row>
    <row r="4" spans="1:40" x14ac:dyDescent="0.25">
      <c r="A4" s="17" t="s">
        <v>1861</v>
      </c>
      <c r="B4" s="17" t="s">
        <v>1862</v>
      </c>
      <c r="C4" s="17" t="s">
        <v>1863</v>
      </c>
      <c r="D4" s="18" t="s">
        <v>10</v>
      </c>
      <c r="E4" s="18">
        <f>VLOOKUP(M4,Revistas!$B$2:$H$63996,2,FALSE)</f>
        <v>1.89</v>
      </c>
      <c r="F4" s="18" t="str">
        <f>VLOOKUP(M4,Revistas!$B$2:$H$63996,3,FALSE)</f>
        <v>Q2</v>
      </c>
      <c r="G4" s="18" t="str">
        <f>VLOOKUP(M4,Revistas!$B$2:$H$63996,4,FALSE)</f>
        <v>DERMATOLOGY - SCIE</v>
      </c>
      <c r="H4" s="18" t="str">
        <f>VLOOKUP(M4,Revistas!$B$2:$H$63996,5,FALSE)</f>
        <v>29/63</v>
      </c>
      <c r="I4" s="18" t="str">
        <f>VLOOKUP(M4,Revistas!$B$2:$H$63996,6,FALSE)</f>
        <v>NO</v>
      </c>
      <c r="J4" s="18" t="s">
        <v>1864</v>
      </c>
      <c r="K4" s="18" t="s">
        <v>1865</v>
      </c>
      <c r="L4" s="18">
        <v>0</v>
      </c>
      <c r="M4" s="18" t="s">
        <v>1866</v>
      </c>
      <c r="N4" s="18"/>
      <c r="O4" s="18">
        <v>2017</v>
      </c>
      <c r="P4" s="18">
        <v>28</v>
      </c>
      <c r="Q4" s="18">
        <v>7</v>
      </c>
      <c r="R4" s="18">
        <v>606</v>
      </c>
      <c r="S4" s="18">
        <v>612</v>
      </c>
      <c r="T4" s="23">
        <v>28274164</v>
      </c>
    </row>
    <row r="5" spans="1:40" x14ac:dyDescent="0.25">
      <c r="A5" s="17" t="s">
        <v>1930</v>
      </c>
      <c r="B5" s="17" t="s">
        <v>1929</v>
      </c>
      <c r="C5" s="17" t="s">
        <v>1908</v>
      </c>
      <c r="D5" s="18" t="s">
        <v>10</v>
      </c>
      <c r="E5" s="18" t="str">
        <f>VLOOKUP(M5,Revistas!$B$2:$H$63996,2,FALSE)</f>
        <v>NO TIENE</v>
      </c>
      <c r="F5" s="18" t="str">
        <f>VLOOKUP(M5,Revistas!$B$2:$H$63996,3,FALSE)</f>
        <v>NO TIENE</v>
      </c>
      <c r="G5" s="18" t="str">
        <f>VLOOKUP(M5,Revistas!$B$2:$H$63996,4,FALSE)</f>
        <v>NO TIENE</v>
      </c>
      <c r="H5" s="18" t="str">
        <f>VLOOKUP(M5,Revistas!$B$2:$H$63996,5,FALSE)</f>
        <v>NO TIENE</v>
      </c>
      <c r="I5" s="18" t="str">
        <f>VLOOKUP(M5,Revistas!$B$2:$H$63996,6,FALSE)</f>
        <v>NO</v>
      </c>
      <c r="J5" s="18" t="s">
        <v>1931</v>
      </c>
      <c r="K5" s="18"/>
      <c r="L5" s="18" t="s">
        <v>586</v>
      </c>
      <c r="M5" s="18" t="s">
        <v>1775</v>
      </c>
      <c r="N5" s="18" t="s">
        <v>550</v>
      </c>
      <c r="O5" s="18">
        <v>2017</v>
      </c>
      <c r="P5" s="18"/>
      <c r="Q5" s="18"/>
      <c r="R5" s="18"/>
      <c r="S5" s="18"/>
      <c r="T5" s="23">
        <v>28711461</v>
      </c>
      <c r="AN5" s="25"/>
    </row>
    <row r="6" spans="1:40" x14ac:dyDescent="0.25">
      <c r="A6" s="17" t="s">
        <v>1764</v>
      </c>
      <c r="B6" s="17" t="s">
        <v>1765</v>
      </c>
      <c r="C6" s="17" t="s">
        <v>217</v>
      </c>
      <c r="D6" s="18" t="s">
        <v>10</v>
      </c>
      <c r="E6" s="18">
        <f>VLOOKUP(M6,Revistas!$B$2:$H$63996,2,FALSE)</f>
        <v>2.806</v>
      </c>
      <c r="F6" s="18" t="str">
        <f>VLOOKUP(M6,Revistas!$B$2:$H$63996,3,FALSE)</f>
        <v>Q1</v>
      </c>
      <c r="G6" s="18" t="str">
        <f>VLOOKUP(M6,Revistas!$B$2:$H$63996,4,FALSE)</f>
        <v>MULTIDISCIPLINARY SCIENCES</v>
      </c>
      <c r="H6" s="18" t="str">
        <f>VLOOKUP(M6,Revistas!$B$2:$H$63996,5,FALSE)</f>
        <v>15/64</v>
      </c>
      <c r="I6" s="18" t="str">
        <f>VLOOKUP(M6,Revistas!$B$2:$H$63996,6,FALSE)</f>
        <v>NO</v>
      </c>
      <c r="J6" s="18" t="s">
        <v>1766</v>
      </c>
      <c r="K6" s="18" t="s">
        <v>1767</v>
      </c>
      <c r="L6" s="18">
        <v>0</v>
      </c>
      <c r="M6" s="18" t="s">
        <v>220</v>
      </c>
      <c r="N6" s="28">
        <v>38899</v>
      </c>
      <c r="O6" s="18">
        <v>2017</v>
      </c>
      <c r="P6" s="18">
        <v>12</v>
      </c>
      <c r="Q6" s="18">
        <v>7</v>
      </c>
      <c r="R6" s="18"/>
      <c r="S6" s="18" t="s">
        <v>1768</v>
      </c>
      <c r="T6" s="23">
        <v>28683133</v>
      </c>
    </row>
    <row r="7" spans="1:40" x14ac:dyDescent="0.25">
      <c r="A7" s="17" t="s">
        <v>1671</v>
      </c>
      <c r="B7" s="17" t="s">
        <v>1672</v>
      </c>
      <c r="C7" s="17" t="s">
        <v>1673</v>
      </c>
      <c r="D7" s="18" t="s">
        <v>26</v>
      </c>
      <c r="E7" s="18">
        <f>VLOOKUP(M7,Revistas!$B$2:$H$63996,2,FALSE)</f>
        <v>6.9180000000000001</v>
      </c>
      <c r="F7" s="18" t="str">
        <f>VLOOKUP(M7,Revistas!$B$2:$H$63996,3,FALSE)</f>
        <v>Q1</v>
      </c>
      <c r="G7" s="18" t="str">
        <f>VLOOKUP(M7,Revistas!$B$2:$H$63996,4,FALSE)</f>
        <v>RHEUMATOLOGY - SCIE</v>
      </c>
      <c r="H7" s="18" t="str">
        <f>VLOOKUP(M7,Revistas!$B$2:$H$63996,5,FALSE)</f>
        <v>30 de 3</v>
      </c>
      <c r="I7" s="18" t="str">
        <f>VLOOKUP(M7,Revistas!$B$2:$H$63996,6,FALSE)</f>
        <v>SI</v>
      </c>
      <c r="J7" s="18" t="s">
        <v>1674</v>
      </c>
      <c r="K7" s="18"/>
      <c r="L7" s="18">
        <v>0</v>
      </c>
      <c r="M7" s="18" t="s">
        <v>1675</v>
      </c>
      <c r="N7" s="18" t="s">
        <v>129</v>
      </c>
      <c r="O7" s="18">
        <v>2017</v>
      </c>
      <c r="P7" s="18">
        <v>69</v>
      </c>
      <c r="Q7" s="18"/>
      <c r="R7" s="18"/>
      <c r="S7" s="18"/>
    </row>
    <row r="8" spans="1:40" x14ac:dyDescent="0.25">
      <c r="A8" s="17" t="s">
        <v>1789</v>
      </c>
      <c r="B8" s="17" t="s">
        <v>1790</v>
      </c>
      <c r="C8" s="17" t="s">
        <v>1660</v>
      </c>
      <c r="D8" s="18" t="s">
        <v>26</v>
      </c>
      <c r="E8" s="18">
        <f>VLOOKUP(M8,Revistas!$B$2:$H$63996,2,FALSE)</f>
        <v>12.811</v>
      </c>
      <c r="F8" s="18" t="str">
        <f>VLOOKUP(M8,Revistas!$B$2:$H$63996,3,FALSE)</f>
        <v>Q1</v>
      </c>
      <c r="G8" s="18" t="str">
        <f>VLOOKUP(M8,Revistas!$B$2:$H$63996,4,FALSE)</f>
        <v>RHEUMATOLOGY - SCIE</v>
      </c>
      <c r="H8" s="18" t="str">
        <f>VLOOKUP(M8,Revistas!$B$2:$H$63996,5,FALSE)</f>
        <v>1 DE 30</v>
      </c>
      <c r="I8" s="18" t="str">
        <f>VLOOKUP(M8,Revistas!$B$2:$H$63996,6,FALSE)</f>
        <v>SI</v>
      </c>
      <c r="J8" s="18" t="s">
        <v>1791</v>
      </c>
      <c r="K8" s="18"/>
      <c r="L8" s="18">
        <v>0</v>
      </c>
      <c r="M8" s="18" t="s">
        <v>1663</v>
      </c>
      <c r="N8" s="18" t="s">
        <v>226</v>
      </c>
      <c r="O8" s="18">
        <v>2017</v>
      </c>
      <c r="P8" s="18">
        <v>76</v>
      </c>
      <c r="Q8" s="18"/>
      <c r="R8" s="18">
        <v>501</v>
      </c>
      <c r="S8" s="18">
        <v>502</v>
      </c>
    </row>
    <row r="9" spans="1:40" x14ac:dyDescent="0.25">
      <c r="A9" s="17" t="s">
        <v>1792</v>
      </c>
      <c r="B9" s="17" t="s">
        <v>1801</v>
      </c>
      <c r="C9" s="17" t="s">
        <v>1660</v>
      </c>
      <c r="D9" s="18" t="s">
        <v>26</v>
      </c>
      <c r="E9" s="18">
        <f>VLOOKUP(M9,Revistas!$B$2:$H$63996,2,FALSE)</f>
        <v>12.811</v>
      </c>
      <c r="F9" s="18" t="str">
        <f>VLOOKUP(M9,Revistas!$B$2:$H$63996,3,FALSE)</f>
        <v>Q1</v>
      </c>
      <c r="G9" s="18" t="str">
        <f>VLOOKUP(M9,Revistas!$B$2:$H$63996,4,FALSE)</f>
        <v>RHEUMATOLOGY - SCIE</v>
      </c>
      <c r="H9" s="18" t="str">
        <f>VLOOKUP(M9,Revistas!$B$2:$H$63996,5,FALSE)</f>
        <v>1 DE 30</v>
      </c>
      <c r="I9" s="18" t="str">
        <f>VLOOKUP(M9,Revistas!$B$2:$H$63996,6,FALSE)</f>
        <v>SI</v>
      </c>
      <c r="J9" s="18" t="s">
        <v>1794</v>
      </c>
      <c r="K9" s="18"/>
      <c r="L9" s="18">
        <v>0</v>
      </c>
      <c r="M9" s="18" t="s">
        <v>1663</v>
      </c>
      <c r="N9" s="18" t="s">
        <v>226</v>
      </c>
      <c r="O9" s="18">
        <v>2017</v>
      </c>
      <c r="P9" s="18">
        <v>76</v>
      </c>
      <c r="Q9" s="18"/>
      <c r="R9" s="18">
        <v>559</v>
      </c>
      <c r="S9" s="18">
        <v>559</v>
      </c>
    </row>
    <row r="10" spans="1:40" x14ac:dyDescent="0.25">
      <c r="A10" s="17" t="s">
        <v>1792</v>
      </c>
      <c r="B10" s="17" t="s">
        <v>1805</v>
      </c>
      <c r="C10" s="17" t="s">
        <v>1660</v>
      </c>
      <c r="D10" s="18" t="s">
        <v>26</v>
      </c>
      <c r="E10" s="18">
        <f>VLOOKUP(M10,Revistas!$B$2:$H$63996,2,FALSE)</f>
        <v>12.811</v>
      </c>
      <c r="F10" s="18" t="str">
        <f>VLOOKUP(M10,Revistas!$B$2:$H$63996,3,FALSE)</f>
        <v>Q1</v>
      </c>
      <c r="G10" s="18" t="str">
        <f>VLOOKUP(M10,Revistas!$B$2:$H$63996,4,FALSE)</f>
        <v>RHEUMATOLOGY - SCIE</v>
      </c>
      <c r="H10" s="18" t="str">
        <f>VLOOKUP(M10,Revistas!$B$2:$H$63996,5,FALSE)</f>
        <v>1 DE 30</v>
      </c>
      <c r="I10" s="18" t="str">
        <f>VLOOKUP(M10,Revistas!$B$2:$H$63996,6,FALSE)</f>
        <v>SI</v>
      </c>
      <c r="J10" s="18" t="s">
        <v>1806</v>
      </c>
      <c r="K10" s="18"/>
      <c r="L10" s="18">
        <v>0</v>
      </c>
      <c r="M10" s="18" t="s">
        <v>1663</v>
      </c>
      <c r="N10" s="18" t="s">
        <v>226</v>
      </c>
      <c r="O10" s="18">
        <v>2017</v>
      </c>
      <c r="P10" s="18">
        <v>76</v>
      </c>
      <c r="Q10" s="18"/>
      <c r="R10" s="18">
        <v>833</v>
      </c>
      <c r="S10" s="18">
        <v>834</v>
      </c>
    </row>
    <row r="11" spans="1:40" x14ac:dyDescent="0.25">
      <c r="A11" s="17" t="s">
        <v>1792</v>
      </c>
      <c r="B11" s="17" t="s">
        <v>1793</v>
      </c>
      <c r="C11" s="17" t="s">
        <v>1660</v>
      </c>
      <c r="D11" s="18" t="s">
        <v>26</v>
      </c>
      <c r="E11" s="18">
        <f>VLOOKUP(M11,Revistas!$B$2:$H$63996,2,FALSE)</f>
        <v>12.811</v>
      </c>
      <c r="F11" s="18" t="str">
        <f>VLOOKUP(M11,Revistas!$B$2:$H$63996,3,FALSE)</f>
        <v>Q1</v>
      </c>
      <c r="G11" s="18" t="str">
        <f>VLOOKUP(M11,Revistas!$B$2:$H$63996,4,FALSE)</f>
        <v>RHEUMATOLOGY - SCIE</v>
      </c>
      <c r="H11" s="18" t="str">
        <f>VLOOKUP(M11,Revistas!$B$2:$H$63996,5,FALSE)</f>
        <v>1 DE 30</v>
      </c>
      <c r="I11" s="18" t="str">
        <f>VLOOKUP(M11,Revistas!$B$2:$H$63996,6,FALSE)</f>
        <v>SI</v>
      </c>
      <c r="J11" s="18" t="s">
        <v>1794</v>
      </c>
      <c r="K11" s="18"/>
      <c r="L11" s="18">
        <v>0</v>
      </c>
      <c r="M11" s="18" t="s">
        <v>1663</v>
      </c>
      <c r="N11" s="18" t="s">
        <v>226</v>
      </c>
      <c r="O11" s="18">
        <v>2017</v>
      </c>
      <c r="P11" s="18">
        <v>76</v>
      </c>
      <c r="Q11" s="18"/>
      <c r="R11" s="18">
        <v>551</v>
      </c>
      <c r="S11" s="18">
        <v>552</v>
      </c>
    </row>
    <row r="12" spans="1:40" x14ac:dyDescent="0.25">
      <c r="A12" s="17" t="s">
        <v>1676</v>
      </c>
      <c r="B12" s="17" t="s">
        <v>1677</v>
      </c>
      <c r="C12" s="17" t="s">
        <v>1673</v>
      </c>
      <c r="D12" s="18" t="s">
        <v>26</v>
      </c>
      <c r="E12" s="18">
        <f>VLOOKUP(M12,Revistas!$B$2:$H$63996,2,FALSE)</f>
        <v>6.9180000000000001</v>
      </c>
      <c r="F12" s="18" t="str">
        <f>VLOOKUP(M12,Revistas!$B$2:$H$63996,3,FALSE)</f>
        <v>Q1</v>
      </c>
      <c r="G12" s="18" t="str">
        <f>VLOOKUP(M12,Revistas!$B$2:$H$63996,4,FALSE)</f>
        <v>RHEUMATOLOGY - SCIE</v>
      </c>
      <c r="H12" s="18" t="str">
        <f>VLOOKUP(M12,Revistas!$B$2:$H$63996,5,FALSE)</f>
        <v>30 de 3</v>
      </c>
      <c r="I12" s="18" t="str">
        <f>VLOOKUP(M12,Revistas!$B$2:$H$63996,6,FALSE)</f>
        <v>SI</v>
      </c>
      <c r="J12" s="18" t="s">
        <v>1678</v>
      </c>
      <c r="K12" s="18"/>
      <c r="L12" s="18">
        <v>0</v>
      </c>
      <c r="M12" s="18" t="s">
        <v>1675</v>
      </c>
      <c r="N12" s="18" t="s">
        <v>129</v>
      </c>
      <c r="O12" s="18">
        <v>2017</v>
      </c>
      <c r="P12" s="18">
        <v>69</v>
      </c>
      <c r="Q12" s="18"/>
      <c r="R12" s="18"/>
      <c r="S12" s="18"/>
    </row>
    <row r="13" spans="1:40" x14ac:dyDescent="0.25">
      <c r="A13" s="17" t="s">
        <v>1679</v>
      </c>
      <c r="B13" s="17" t="s">
        <v>1680</v>
      </c>
      <c r="C13" s="17" t="s">
        <v>1673</v>
      </c>
      <c r="D13" s="18" t="s">
        <v>26</v>
      </c>
      <c r="E13" s="18">
        <f>VLOOKUP(M13,Revistas!$B$2:$H$63996,2,FALSE)</f>
        <v>6.9180000000000001</v>
      </c>
      <c r="F13" s="18" t="str">
        <f>VLOOKUP(M13,Revistas!$B$2:$H$63996,3,FALSE)</f>
        <v>Q1</v>
      </c>
      <c r="G13" s="18" t="str">
        <f>VLOOKUP(M13,Revistas!$B$2:$H$63996,4,FALSE)</f>
        <v>RHEUMATOLOGY - SCIE</v>
      </c>
      <c r="H13" s="18" t="str">
        <f>VLOOKUP(M13,Revistas!$B$2:$H$63996,5,FALSE)</f>
        <v>30 de 3</v>
      </c>
      <c r="I13" s="18" t="str">
        <f>VLOOKUP(M13,Revistas!$B$2:$H$63996,6,FALSE)</f>
        <v>SI</v>
      </c>
      <c r="J13" s="18" t="s">
        <v>1681</v>
      </c>
      <c r="K13" s="18"/>
      <c r="L13" s="18">
        <v>0</v>
      </c>
      <c r="M13" s="18" t="s">
        <v>1675</v>
      </c>
      <c r="N13" s="18" t="s">
        <v>129</v>
      </c>
      <c r="O13" s="18">
        <v>2017</v>
      </c>
      <c r="P13" s="18">
        <v>69</v>
      </c>
      <c r="Q13" s="18"/>
      <c r="R13" s="18"/>
      <c r="S13" s="18"/>
    </row>
    <row r="14" spans="1:40" x14ac:dyDescent="0.25">
      <c r="A14" s="17" t="s">
        <v>1611</v>
      </c>
      <c r="B14" s="17" t="s">
        <v>1612</v>
      </c>
      <c r="C14" s="17" t="s">
        <v>1613</v>
      </c>
      <c r="D14" s="18" t="s">
        <v>10</v>
      </c>
      <c r="E14" s="18">
        <f>VLOOKUP(M14,Revistas!$B$2:$H$63996,2,FALSE)</f>
        <v>1.9350000000000001</v>
      </c>
      <c r="F14" s="18" t="str">
        <f>VLOOKUP(M14,Revistas!$B$2:$H$63996,3,FALSE)</f>
        <v>Q3</v>
      </c>
      <c r="G14" s="18" t="str">
        <f>VLOOKUP(M14,Revistas!$B$2:$H$63996,4,FALSE)</f>
        <v>VIROLOGY - SCIE</v>
      </c>
      <c r="H14" s="18" t="str">
        <f>VLOOKUP(M14,Revistas!$B$2:$H$63996,5,FALSE)</f>
        <v>24 DE 34</v>
      </c>
      <c r="I14" s="18" t="str">
        <f>VLOOKUP(M14,Revistas!$B$2:$H$63996,6,FALSE)</f>
        <v>NO</v>
      </c>
      <c r="J14" s="18" t="s">
        <v>1614</v>
      </c>
      <c r="K14" s="18" t="s">
        <v>1615</v>
      </c>
      <c r="L14" s="18">
        <v>3</v>
      </c>
      <c r="M14" s="18" t="s">
        <v>1616</v>
      </c>
      <c r="N14" s="18" t="s">
        <v>300</v>
      </c>
      <c r="O14" s="18">
        <v>2017</v>
      </c>
      <c r="P14" s="18">
        <v>89</v>
      </c>
      <c r="Q14" s="18">
        <v>3</v>
      </c>
      <c r="R14" s="18">
        <v>435</v>
      </c>
      <c r="S14" s="18">
        <v>442</v>
      </c>
      <c r="T14" s="23">
        <v>27505281</v>
      </c>
    </row>
    <row r="15" spans="1:40" x14ac:dyDescent="0.25">
      <c r="A15" s="17" t="s">
        <v>1846</v>
      </c>
      <c r="B15" s="17" t="s">
        <v>1847</v>
      </c>
      <c r="C15" s="17" t="s">
        <v>181</v>
      </c>
      <c r="D15" s="18" t="s">
        <v>356</v>
      </c>
      <c r="E15" s="18">
        <f>VLOOKUP(M15,Revistas!$B$2:$H$63996,2,FALSE)</f>
        <v>4.2590000000000003</v>
      </c>
      <c r="F15" s="18" t="str">
        <f>VLOOKUP(M15,Revistas!$B$2:$H$63996,3,FALSE)</f>
        <v>Q1</v>
      </c>
      <c r="G15" s="18" t="str">
        <f>VLOOKUP(M15,Revistas!$B$2:$H$63996,4,FALSE)</f>
        <v>MULTIDISCIPLINARY SCIENCES</v>
      </c>
      <c r="H15" s="18" t="str">
        <f>VLOOKUP(M15,Revistas!$B$2:$H$63996,5,FALSE)</f>
        <v>10 DE 64</v>
      </c>
      <c r="I15" s="18" t="str">
        <f>VLOOKUP(M15,Revistas!$B$2:$H$63996,6,FALSE)</f>
        <v>NO</v>
      </c>
      <c r="J15" s="18" t="s">
        <v>1848</v>
      </c>
      <c r="K15" s="18"/>
      <c r="L15" s="18">
        <v>0</v>
      </c>
      <c r="M15" s="18" t="s">
        <v>184</v>
      </c>
      <c r="N15" s="18" t="s">
        <v>1849</v>
      </c>
      <c r="O15" s="18">
        <v>2017</v>
      </c>
      <c r="P15" s="18">
        <v>7</v>
      </c>
      <c r="Q15" s="18"/>
      <c r="R15" s="18"/>
      <c r="S15" s="18">
        <v>46012</v>
      </c>
      <c r="T15" s="23">
        <v>28378796</v>
      </c>
    </row>
    <row r="16" spans="1:40" x14ac:dyDescent="0.25">
      <c r="A16" s="17" t="s">
        <v>1682</v>
      </c>
      <c r="B16" s="17" t="s">
        <v>1683</v>
      </c>
      <c r="C16" s="17" t="s">
        <v>1673</v>
      </c>
      <c r="D16" s="18" t="s">
        <v>26</v>
      </c>
      <c r="E16" s="18">
        <f>VLOOKUP(M16,Revistas!$B$2:$H$63996,2,FALSE)</f>
        <v>6.9180000000000001</v>
      </c>
      <c r="F16" s="18" t="str">
        <f>VLOOKUP(M16,Revistas!$B$2:$H$63996,3,FALSE)</f>
        <v>Q1</v>
      </c>
      <c r="G16" s="18" t="str">
        <f>VLOOKUP(M16,Revistas!$B$2:$H$63996,4,FALSE)</f>
        <v>RHEUMATOLOGY - SCIE</v>
      </c>
      <c r="H16" s="18" t="str">
        <f>VLOOKUP(M16,Revistas!$B$2:$H$63996,5,FALSE)</f>
        <v>30 de 3</v>
      </c>
      <c r="I16" s="18" t="str">
        <f>VLOOKUP(M16,Revistas!$B$2:$H$63996,6,FALSE)</f>
        <v>SI</v>
      </c>
      <c r="J16" s="18" t="s">
        <v>1684</v>
      </c>
      <c r="K16" s="18"/>
      <c r="L16" s="18">
        <v>0</v>
      </c>
      <c r="M16" s="18" t="s">
        <v>1675</v>
      </c>
      <c r="N16" s="18" t="s">
        <v>129</v>
      </c>
      <c r="O16" s="18">
        <v>2017</v>
      </c>
      <c r="P16" s="18">
        <v>69</v>
      </c>
      <c r="Q16" s="18"/>
      <c r="R16" s="18"/>
      <c r="S16" s="18"/>
    </row>
    <row r="17" spans="1:40" x14ac:dyDescent="0.25">
      <c r="A17" s="17" t="s">
        <v>1652</v>
      </c>
      <c r="B17" s="17" t="s">
        <v>1653</v>
      </c>
      <c r="C17" s="17" t="s">
        <v>1654</v>
      </c>
      <c r="D17" s="18" t="s">
        <v>10</v>
      </c>
      <c r="E17" s="18">
        <f>VLOOKUP(M17,Revistas!$B$2:$H$63996,2,FALSE)</f>
        <v>1.8240000000000001</v>
      </c>
      <c r="F17" s="18" t="str">
        <f>VLOOKUP(M17,Revistas!$B$2:$H$63996,3,FALSE)</f>
        <v>Q3</v>
      </c>
      <c r="G17" s="18" t="str">
        <f>VLOOKUP(M17,Revistas!$B$2:$H$63996,4,FALSE)</f>
        <v>RHEUMATOLOGY - SCIE</v>
      </c>
      <c r="H17" s="18" t="str">
        <f>VLOOKUP(M17,Revistas!$B$2:$H$63996,5,FALSE)</f>
        <v>21 DE 30</v>
      </c>
      <c r="I17" s="18" t="str">
        <f>VLOOKUP(M17,Revistas!$B$2:$H$63996,6,FALSE)</f>
        <v>NO</v>
      </c>
      <c r="J17" s="18" t="s">
        <v>1655</v>
      </c>
      <c r="K17" s="18" t="s">
        <v>1656</v>
      </c>
      <c r="L17" s="18">
        <v>0</v>
      </c>
      <c r="M17" s="18" t="s">
        <v>1657</v>
      </c>
      <c r="N17" s="18" t="s">
        <v>14</v>
      </c>
      <c r="O17" s="18">
        <v>2017</v>
      </c>
      <c r="P17" s="18">
        <v>37</v>
      </c>
      <c r="Q17" s="18">
        <v>12</v>
      </c>
      <c r="R17" s="18">
        <v>2043</v>
      </c>
      <c r="S17" s="18">
        <v>2047</v>
      </c>
      <c r="T17" s="23">
        <v>28905097</v>
      </c>
    </row>
    <row r="18" spans="1:40" x14ac:dyDescent="0.25">
      <c r="A18" s="17" t="s">
        <v>1685</v>
      </c>
      <c r="B18" s="17" t="s">
        <v>1686</v>
      </c>
      <c r="C18" s="17" t="s">
        <v>1673</v>
      </c>
      <c r="D18" s="18" t="s">
        <v>26</v>
      </c>
      <c r="E18" s="18">
        <f>VLOOKUP(M18,Revistas!$B$2:$H$63996,2,FALSE)</f>
        <v>6.9180000000000001</v>
      </c>
      <c r="F18" s="18" t="str">
        <f>VLOOKUP(M18,Revistas!$B$2:$H$63996,3,FALSE)</f>
        <v>Q1</v>
      </c>
      <c r="G18" s="18" t="str">
        <f>VLOOKUP(M18,Revistas!$B$2:$H$63996,4,FALSE)</f>
        <v>RHEUMATOLOGY - SCIE</v>
      </c>
      <c r="H18" s="18" t="str">
        <f>VLOOKUP(M18,Revistas!$B$2:$H$63996,5,FALSE)</f>
        <v>30 de 3</v>
      </c>
      <c r="I18" s="18" t="str">
        <f>VLOOKUP(M18,Revistas!$B$2:$H$63996,6,FALSE)</f>
        <v>SI</v>
      </c>
      <c r="J18" s="18" t="s">
        <v>1687</v>
      </c>
      <c r="K18" s="18"/>
      <c r="L18" s="18">
        <v>0</v>
      </c>
      <c r="M18" s="18" t="s">
        <v>1675</v>
      </c>
      <c r="N18" s="18" t="s">
        <v>129</v>
      </c>
      <c r="O18" s="18">
        <v>2017</v>
      </c>
      <c r="P18" s="18">
        <v>69</v>
      </c>
      <c r="Q18" s="18"/>
      <c r="R18" s="18"/>
      <c r="S18" s="18"/>
    </row>
    <row r="19" spans="1:40" x14ac:dyDescent="0.25">
      <c r="A19" s="17" t="s">
        <v>1688</v>
      </c>
      <c r="B19" s="17" t="s">
        <v>1689</v>
      </c>
      <c r="C19" s="17" t="s">
        <v>1673</v>
      </c>
      <c r="D19" s="18" t="s">
        <v>26</v>
      </c>
      <c r="E19" s="18">
        <f>VLOOKUP(M19,Revistas!$B$2:$H$63996,2,FALSE)</f>
        <v>6.9180000000000001</v>
      </c>
      <c r="F19" s="18" t="str">
        <f>VLOOKUP(M19,Revistas!$B$2:$H$63996,3,FALSE)</f>
        <v>Q1</v>
      </c>
      <c r="G19" s="18" t="str">
        <f>VLOOKUP(M19,Revistas!$B$2:$H$63996,4,FALSE)</f>
        <v>RHEUMATOLOGY - SCIE</v>
      </c>
      <c r="H19" s="18" t="str">
        <f>VLOOKUP(M19,Revistas!$B$2:$H$63996,5,FALSE)</f>
        <v>30 de 3</v>
      </c>
      <c r="I19" s="18" t="str">
        <f>VLOOKUP(M19,Revistas!$B$2:$H$63996,6,FALSE)</f>
        <v>SI</v>
      </c>
      <c r="J19" s="18" t="s">
        <v>1690</v>
      </c>
      <c r="K19" s="18"/>
      <c r="L19" s="18">
        <v>0</v>
      </c>
      <c r="M19" s="18" t="s">
        <v>1675</v>
      </c>
      <c r="N19" s="18" t="s">
        <v>129</v>
      </c>
      <c r="O19" s="18">
        <v>2017</v>
      </c>
      <c r="P19" s="18">
        <v>69</v>
      </c>
      <c r="Q19" s="18"/>
      <c r="R19" s="18"/>
      <c r="S19" s="18"/>
    </row>
    <row r="20" spans="1:40" x14ac:dyDescent="0.25">
      <c r="A20" s="17" t="s">
        <v>1743</v>
      </c>
      <c r="B20" s="17" t="s">
        <v>1744</v>
      </c>
      <c r="C20" s="17" t="s">
        <v>1654</v>
      </c>
      <c r="D20" s="18" t="s">
        <v>10</v>
      </c>
      <c r="E20" s="18">
        <f>VLOOKUP(M20,Revistas!$B$2:$H$63996,2,FALSE)</f>
        <v>1.8240000000000001</v>
      </c>
      <c r="F20" s="18" t="str">
        <f>VLOOKUP(M20,Revistas!$B$2:$H$63996,3,FALSE)</f>
        <v>Q3</v>
      </c>
      <c r="G20" s="18" t="str">
        <f>VLOOKUP(M20,Revistas!$B$2:$H$63996,4,FALSE)</f>
        <v>RHEUMATOLOGY - SCIE</v>
      </c>
      <c r="H20" s="18" t="str">
        <f>VLOOKUP(M20,Revistas!$B$2:$H$63996,5,FALSE)</f>
        <v>21 DE 30</v>
      </c>
      <c r="I20" s="18" t="str">
        <f>VLOOKUP(M20,Revistas!$B$2:$H$63996,6,FALSE)</f>
        <v>NO</v>
      </c>
      <c r="J20" s="18" t="s">
        <v>1745</v>
      </c>
      <c r="K20" s="18" t="s">
        <v>1746</v>
      </c>
      <c r="L20" s="18">
        <v>0</v>
      </c>
      <c r="M20" s="18" t="s">
        <v>1657</v>
      </c>
      <c r="N20" s="18" t="s">
        <v>199</v>
      </c>
      <c r="O20" s="18">
        <v>2017</v>
      </c>
      <c r="P20" s="18">
        <v>37</v>
      </c>
      <c r="Q20" s="18">
        <v>8</v>
      </c>
      <c r="R20" s="18">
        <v>1347</v>
      </c>
      <c r="S20" s="18">
        <v>1356</v>
      </c>
      <c r="T20" s="23">
        <v>28389854</v>
      </c>
    </row>
    <row r="21" spans="1:40" x14ac:dyDescent="0.25">
      <c r="A21" s="17" t="s">
        <v>1912</v>
      </c>
      <c r="B21" s="17" t="s">
        <v>1911</v>
      </c>
      <c r="C21" s="17" t="s">
        <v>1948</v>
      </c>
      <c r="D21" s="18" t="s">
        <v>10</v>
      </c>
      <c r="E21" s="18">
        <f>VLOOKUP(M21,Revistas!$B$2:$H$63996,2,FALSE)</f>
        <v>4.8179999999999996</v>
      </c>
      <c r="F21" s="18" t="str">
        <f>VLOOKUP(M21,Revistas!$B$2:$H$63996,3,FALSE)</f>
        <v>Q1</v>
      </c>
      <c r="G21" s="18" t="str">
        <f>VLOOKUP(M21,Revistas!$B$2:$H$63996,4,FALSE)</f>
        <v>RHEUMATOLOGY - SCIE</v>
      </c>
      <c r="H21" s="18" t="str">
        <f>VLOOKUP(M21,Revistas!$B$2:$H$63996,5,FALSE)</f>
        <v>4 DE 30</v>
      </c>
      <c r="I21" s="18" t="str">
        <f>VLOOKUP(M21,Revistas!$B$2:$H$63996,6,FALSE)</f>
        <v>NO</v>
      </c>
      <c r="J21" s="18" t="s">
        <v>1914</v>
      </c>
      <c r="K21" s="18"/>
      <c r="L21" s="18" t="s">
        <v>586</v>
      </c>
      <c r="M21" s="18" t="s">
        <v>1915</v>
      </c>
      <c r="N21" s="18" t="s">
        <v>1913</v>
      </c>
      <c r="O21" s="18">
        <v>2017</v>
      </c>
      <c r="P21" s="18"/>
      <c r="Q21" s="18"/>
      <c r="R21" s="18"/>
      <c r="S21" s="18"/>
      <c r="T21" s="23">
        <v>29112741</v>
      </c>
      <c r="AN21" s="25"/>
    </row>
    <row r="22" spans="1:40" x14ac:dyDescent="0.25">
      <c r="A22" s="17" t="s">
        <v>1658</v>
      </c>
      <c r="B22" s="17" t="s">
        <v>1659</v>
      </c>
      <c r="C22" s="17" t="s">
        <v>1660</v>
      </c>
      <c r="D22" s="18" t="s">
        <v>10</v>
      </c>
      <c r="E22" s="18">
        <f>VLOOKUP(M22,Revistas!$B$2:$H$63996,2,FALSE)</f>
        <v>12.811</v>
      </c>
      <c r="F22" s="18" t="str">
        <f>VLOOKUP(M22,Revistas!$B$2:$H$63996,3,FALSE)</f>
        <v>Q1</v>
      </c>
      <c r="G22" s="18" t="str">
        <f>VLOOKUP(M22,Revistas!$B$2:$H$63996,4,FALSE)</f>
        <v>RHEUMATOLOGY - SCIE</v>
      </c>
      <c r="H22" s="18" t="str">
        <f>VLOOKUP(M22,Revistas!$B$2:$H$63996,5,FALSE)</f>
        <v>1 DE 30</v>
      </c>
      <c r="I22" s="18" t="str">
        <f>VLOOKUP(M22,Revistas!$B$2:$H$63996,6,FALSE)</f>
        <v>SI</v>
      </c>
      <c r="J22" s="18" t="s">
        <v>1661</v>
      </c>
      <c r="K22" s="18" t="s">
        <v>1662</v>
      </c>
      <c r="L22" s="18">
        <v>1</v>
      </c>
      <c r="M22" s="18" t="s">
        <v>1663</v>
      </c>
      <c r="N22" s="18" t="s">
        <v>94</v>
      </c>
      <c r="O22" s="18">
        <v>2017</v>
      </c>
      <c r="P22" s="18">
        <v>76</v>
      </c>
      <c r="Q22" s="18">
        <v>11</v>
      </c>
      <c r="R22" s="18">
        <v>1823</v>
      </c>
      <c r="S22" s="18">
        <v>1828</v>
      </c>
      <c r="T22" s="23">
        <v>28684556</v>
      </c>
    </row>
    <row r="23" spans="1:40" x14ac:dyDescent="0.25">
      <c r="A23" s="17" t="s">
        <v>1867</v>
      </c>
      <c r="B23" s="17" t="s">
        <v>1868</v>
      </c>
      <c r="C23" s="17" t="s">
        <v>1869</v>
      </c>
      <c r="D23" s="18" t="s">
        <v>210</v>
      </c>
      <c r="E23" s="18" t="str">
        <f>VLOOKUP(M23,Revistas!$B$2:$H$63996,2,FALSE)</f>
        <v>NO TIENE</v>
      </c>
      <c r="F23" s="18" t="str">
        <f>VLOOKUP(M23,Revistas!$B$2:$H$63996,3,FALSE)</f>
        <v>NO TIENE</v>
      </c>
      <c r="G23" s="18" t="str">
        <f>VLOOKUP(M23,Revistas!$B$2:$H$63996,4,FALSE)</f>
        <v>NO TIENE</v>
      </c>
      <c r="H23" s="18" t="str">
        <f>VLOOKUP(M23,Revistas!$B$2:$H$63996,5,FALSE)</f>
        <v>NO TIENE</v>
      </c>
      <c r="I23" s="18" t="str">
        <f>VLOOKUP(M23,Revistas!$B$2:$H$63996,6,FALSE)</f>
        <v>NO</v>
      </c>
      <c r="J23" s="18" t="s">
        <v>1870</v>
      </c>
      <c r="K23" s="18" t="s">
        <v>1871</v>
      </c>
      <c r="L23" s="18">
        <v>0</v>
      </c>
      <c r="M23" s="18" t="s">
        <v>1872</v>
      </c>
      <c r="N23" s="18"/>
      <c r="O23" s="18">
        <v>2017</v>
      </c>
      <c r="P23" s="18">
        <v>9</v>
      </c>
      <c r="Q23" s="18"/>
      <c r="R23" s="18">
        <v>101</v>
      </c>
      <c r="S23" s="18">
        <v>111</v>
      </c>
      <c r="T23" s="23">
        <v>29042821</v>
      </c>
    </row>
    <row r="24" spans="1:40" x14ac:dyDescent="0.25">
      <c r="A24" s="17" t="s">
        <v>1873</v>
      </c>
      <c r="B24" s="17" t="s">
        <v>1874</v>
      </c>
      <c r="C24" s="17" t="s">
        <v>1875</v>
      </c>
      <c r="D24" s="18" t="s">
        <v>210</v>
      </c>
      <c r="E24" s="18">
        <f>VLOOKUP(M24,Revistas!$B$2:$H$63996,2,FALSE)</f>
        <v>2.7570000000000001</v>
      </c>
      <c r="F24" s="18" t="str">
        <f>VLOOKUP(M24,Revistas!$B$2:$H$63996,3,FALSE)</f>
        <v>Q1</v>
      </c>
      <c r="G24" s="18" t="str">
        <f>VLOOKUP(M24,Revistas!$B$2:$H$63996,4,FALSE)</f>
        <v>MEDICINA, GENERAL &amp; INTERNAL</v>
      </c>
      <c r="H24" s="18" t="str">
        <f>VLOOKUP(M24,Revistas!$B$2:$H$63996,5,FALSE)</f>
        <v>33/154</v>
      </c>
      <c r="I24" s="18" t="str">
        <f>VLOOKUP(M24,Revistas!$B$2:$H$63996,6,FALSE)</f>
        <v>NO</v>
      </c>
      <c r="J24" s="18" t="s">
        <v>1876</v>
      </c>
      <c r="K24" s="18" t="s">
        <v>1877</v>
      </c>
      <c r="L24" s="18">
        <v>0</v>
      </c>
      <c r="M24" s="18" t="s">
        <v>1878</v>
      </c>
      <c r="N24" s="18"/>
      <c r="O24" s="18">
        <v>2017</v>
      </c>
      <c r="P24" s="18">
        <v>33</v>
      </c>
      <c r="Q24" s="18">
        <v>7</v>
      </c>
      <c r="R24" s="18">
        <v>1231</v>
      </c>
      <c r="S24" s="18">
        <v>1246</v>
      </c>
      <c r="T24" s="23">
        <v>28358217</v>
      </c>
    </row>
    <row r="25" spans="1:40" x14ac:dyDescent="0.25">
      <c r="A25" s="17" t="s">
        <v>1892</v>
      </c>
      <c r="B25" s="17" t="s">
        <v>1893</v>
      </c>
      <c r="C25" s="17" t="s">
        <v>1834</v>
      </c>
      <c r="D25" s="18" t="s">
        <v>10</v>
      </c>
      <c r="E25" s="18">
        <f>VLOOKUP(M25,Revistas!$B$2:$H$63996,2,FALSE)</f>
        <v>3.319</v>
      </c>
      <c r="F25" s="18" t="str">
        <f>VLOOKUP(M25,Revistas!$B$2:$H$63996,3,FALSE)</f>
        <v>Q2</v>
      </c>
      <c r="G25" s="18" t="str">
        <f>VLOOKUP(M25,Revistas!$B$2:$H$63996,4,FALSE)</f>
        <v>RHEUMATOLOGY - SCIE</v>
      </c>
      <c r="H25" s="18" t="str">
        <f>VLOOKUP(M25,Revistas!$B$2:$H$63996,5,FALSE)</f>
        <v>12 DE 30</v>
      </c>
      <c r="I25" s="18" t="str">
        <f>VLOOKUP(M25,Revistas!$B$2:$H$63996,6,FALSE)</f>
        <v>NO</v>
      </c>
      <c r="J25" s="18" t="s">
        <v>1894</v>
      </c>
      <c r="K25" s="18" t="s">
        <v>1895</v>
      </c>
      <c r="L25" s="18">
        <v>1</v>
      </c>
      <c r="M25" s="18" t="s">
        <v>1837</v>
      </c>
      <c r="N25" s="18" t="s">
        <v>344</v>
      </c>
      <c r="O25" s="18">
        <v>2017</v>
      </c>
      <c r="P25" s="18">
        <v>69</v>
      </c>
      <c r="Q25" s="18">
        <v>1</v>
      </c>
      <c r="R25" s="18">
        <v>150</v>
      </c>
      <c r="S25" s="18">
        <v>155</v>
      </c>
      <c r="T25" s="23">
        <v>27111872</v>
      </c>
    </row>
    <row r="26" spans="1:40" x14ac:dyDescent="0.25">
      <c r="A26" s="17" t="s">
        <v>1691</v>
      </c>
      <c r="B26" s="17" t="s">
        <v>1692</v>
      </c>
      <c r="C26" s="17" t="s">
        <v>1673</v>
      </c>
      <c r="D26" s="18" t="s">
        <v>26</v>
      </c>
      <c r="E26" s="18">
        <f>VLOOKUP(M26,Revistas!$B$2:$H$63996,2,FALSE)</f>
        <v>6.9180000000000001</v>
      </c>
      <c r="F26" s="18" t="str">
        <f>VLOOKUP(M26,Revistas!$B$2:$H$63996,3,FALSE)</f>
        <v>Q1</v>
      </c>
      <c r="G26" s="18" t="str">
        <f>VLOOKUP(M26,Revistas!$B$2:$H$63996,4,FALSE)</f>
        <v>RHEUMATOLOGY - SCIE</v>
      </c>
      <c r="H26" s="18" t="str">
        <f>VLOOKUP(M26,Revistas!$B$2:$H$63996,5,FALSE)</f>
        <v>30 de 3</v>
      </c>
      <c r="I26" s="18" t="str">
        <f>VLOOKUP(M26,Revistas!$B$2:$H$63996,6,FALSE)</f>
        <v>SI</v>
      </c>
      <c r="J26" s="18" t="s">
        <v>1693</v>
      </c>
      <c r="K26" s="18"/>
      <c r="L26" s="18">
        <v>0</v>
      </c>
      <c r="M26" s="18" t="s">
        <v>1675</v>
      </c>
      <c r="N26" s="18" t="s">
        <v>129</v>
      </c>
      <c r="O26" s="18">
        <v>2017</v>
      </c>
      <c r="P26" s="18">
        <v>69</v>
      </c>
      <c r="Q26" s="18"/>
      <c r="R26" s="18"/>
      <c r="S26" s="18"/>
    </row>
    <row r="27" spans="1:40" x14ac:dyDescent="0.25">
      <c r="A27" s="17" t="s">
        <v>1694</v>
      </c>
      <c r="B27" s="17" t="s">
        <v>1695</v>
      </c>
      <c r="C27" s="17" t="s">
        <v>1673</v>
      </c>
      <c r="D27" s="18" t="s">
        <v>26</v>
      </c>
      <c r="E27" s="18">
        <f>VLOOKUP(M27,Revistas!$B$2:$H$63996,2,FALSE)</f>
        <v>6.9180000000000001</v>
      </c>
      <c r="F27" s="18" t="str">
        <f>VLOOKUP(M27,Revistas!$B$2:$H$63996,3,FALSE)</f>
        <v>Q1</v>
      </c>
      <c r="G27" s="18" t="str">
        <f>VLOOKUP(M27,Revistas!$B$2:$H$63996,4,FALSE)</f>
        <v>RHEUMATOLOGY - SCIE</v>
      </c>
      <c r="H27" s="18" t="str">
        <f>VLOOKUP(M27,Revistas!$B$2:$H$63996,5,FALSE)</f>
        <v>30 de 3</v>
      </c>
      <c r="I27" s="18" t="str">
        <f>VLOOKUP(M27,Revistas!$B$2:$H$63996,6,FALSE)</f>
        <v>SI</v>
      </c>
      <c r="J27" s="18" t="s">
        <v>1696</v>
      </c>
      <c r="K27" s="18"/>
      <c r="L27" s="18">
        <v>0</v>
      </c>
      <c r="M27" s="18" t="s">
        <v>1675</v>
      </c>
      <c r="N27" s="18" t="s">
        <v>129</v>
      </c>
      <c r="O27" s="18">
        <v>2017</v>
      </c>
      <c r="P27" s="18">
        <v>69</v>
      </c>
      <c r="Q27" s="18"/>
      <c r="R27" s="18"/>
      <c r="S27" s="18"/>
    </row>
    <row r="28" spans="1:40" x14ac:dyDescent="0.25">
      <c r="A28" s="17" t="s">
        <v>1697</v>
      </c>
      <c r="B28" s="17" t="s">
        <v>1698</v>
      </c>
      <c r="C28" s="17" t="s">
        <v>1673</v>
      </c>
      <c r="D28" s="18" t="s">
        <v>26</v>
      </c>
      <c r="E28" s="18">
        <f>VLOOKUP(M28,Revistas!$B$2:$H$63996,2,FALSE)</f>
        <v>6.9180000000000001</v>
      </c>
      <c r="F28" s="18" t="str">
        <f>VLOOKUP(M28,Revistas!$B$2:$H$63996,3,FALSE)</f>
        <v>Q1</v>
      </c>
      <c r="G28" s="18" t="str">
        <f>VLOOKUP(M28,Revistas!$B$2:$H$63996,4,FALSE)</f>
        <v>RHEUMATOLOGY - SCIE</v>
      </c>
      <c r="H28" s="18" t="str">
        <f>VLOOKUP(M28,Revistas!$B$2:$H$63996,5,FALSE)</f>
        <v>30 de 3</v>
      </c>
      <c r="I28" s="18" t="str">
        <f>VLOOKUP(M28,Revistas!$B$2:$H$63996,6,FALSE)</f>
        <v>SI</v>
      </c>
      <c r="J28" s="18" t="s">
        <v>1699</v>
      </c>
      <c r="K28" s="18"/>
      <c r="L28" s="18">
        <v>0</v>
      </c>
      <c r="M28" s="18" t="s">
        <v>1675</v>
      </c>
      <c r="N28" s="18" t="s">
        <v>129</v>
      </c>
      <c r="O28" s="18">
        <v>2017</v>
      </c>
      <c r="P28" s="18">
        <v>69</v>
      </c>
      <c r="Q28" s="18"/>
      <c r="R28" s="18"/>
      <c r="S28" s="18"/>
    </row>
    <row r="29" spans="1:40" x14ac:dyDescent="0.25">
      <c r="A29" s="17" t="s">
        <v>1903</v>
      </c>
      <c r="B29" s="17" t="s">
        <v>1902</v>
      </c>
      <c r="C29" s="17" t="s">
        <v>1947</v>
      </c>
      <c r="D29" s="18" t="s">
        <v>10</v>
      </c>
      <c r="E29" s="18">
        <f>VLOOKUP(M29,Revistas!$B$2:$H$63996,2,FALSE)</f>
        <v>3.15</v>
      </c>
      <c r="F29" s="18" t="str">
        <f>VLOOKUP(M29,Revistas!$B$2:$H$63996,3,FALSE)</f>
        <v>Q2</v>
      </c>
      <c r="G29" s="18" t="str">
        <f>VLOOKUP(M29,Revistas!$B$2:$H$63996,4,FALSE)</f>
        <v>RHEUMATOLOGY - SCIE</v>
      </c>
      <c r="H29" s="18" t="str">
        <f>VLOOKUP(M29,Revistas!$B$2:$H$63996,5,FALSE)</f>
        <v>13 DE 30</v>
      </c>
      <c r="I29" s="18" t="str">
        <f>VLOOKUP(M29,Revistas!$B$2:$H$63996,6,FALSE)</f>
        <v>NO</v>
      </c>
      <c r="J29" s="18" t="s">
        <v>1905</v>
      </c>
      <c r="K29" s="18"/>
      <c r="L29" s="18" t="s">
        <v>586</v>
      </c>
      <c r="M29" s="18" t="s">
        <v>1670</v>
      </c>
      <c r="N29" s="18" t="s">
        <v>1904</v>
      </c>
      <c r="O29" s="18">
        <v>2017</v>
      </c>
      <c r="P29" s="18"/>
      <c r="Q29" s="18"/>
      <c r="R29" s="18"/>
      <c r="S29" s="18"/>
      <c r="T29" s="23">
        <v>29142032</v>
      </c>
      <c r="AN29" s="25"/>
    </row>
    <row r="30" spans="1:40" x14ac:dyDescent="0.25">
      <c r="A30" s="17" t="s">
        <v>1921</v>
      </c>
      <c r="B30" s="17" t="s">
        <v>1920</v>
      </c>
      <c r="C30" s="17" t="s">
        <v>1908</v>
      </c>
      <c r="D30" s="18" t="s">
        <v>10</v>
      </c>
      <c r="E30" s="18" t="str">
        <f>VLOOKUP(M30,Revistas!$B$2:$H$63996,2,FALSE)</f>
        <v>NO TIENE</v>
      </c>
      <c r="F30" s="18" t="str">
        <f>VLOOKUP(M30,Revistas!$B$2:$H$63996,3,FALSE)</f>
        <v>NO TIENE</v>
      </c>
      <c r="G30" s="18" t="str">
        <f>VLOOKUP(M30,Revistas!$B$2:$H$63996,4,FALSE)</f>
        <v>NO TIENE</v>
      </c>
      <c r="H30" s="18" t="str">
        <f>VLOOKUP(M30,Revistas!$B$2:$H$63996,5,FALSE)</f>
        <v>NO TIENE</v>
      </c>
      <c r="I30" s="18" t="str">
        <f>VLOOKUP(M30,Revistas!$B$2:$H$63996,6,FALSE)</f>
        <v>NO</v>
      </c>
      <c r="J30" s="18" t="s">
        <v>1923</v>
      </c>
      <c r="K30" s="18"/>
      <c r="L30" s="18" t="s">
        <v>586</v>
      </c>
      <c r="M30" s="18" t="s">
        <v>1775</v>
      </c>
      <c r="N30" s="18" t="s">
        <v>1922</v>
      </c>
      <c r="O30" s="18">
        <v>2017</v>
      </c>
      <c r="P30" s="18"/>
      <c r="Q30" s="18"/>
      <c r="R30" s="18"/>
      <c r="S30" s="18"/>
      <c r="T30" s="23">
        <v>29050839</v>
      </c>
      <c r="AN30" s="25"/>
    </row>
    <row r="31" spans="1:40" x14ac:dyDescent="0.25">
      <c r="A31" s="17" t="s">
        <v>1798</v>
      </c>
      <c r="B31" s="17" t="s">
        <v>1799</v>
      </c>
      <c r="C31" s="17" t="s">
        <v>1660</v>
      </c>
      <c r="D31" s="18" t="s">
        <v>26</v>
      </c>
      <c r="E31" s="18">
        <f>VLOOKUP(M31,Revistas!$B$2:$H$63996,2,FALSE)</f>
        <v>12.811</v>
      </c>
      <c r="F31" s="18" t="str">
        <f>VLOOKUP(M31,Revistas!$B$2:$H$63996,3,FALSE)</f>
        <v>Q1</v>
      </c>
      <c r="G31" s="18" t="str">
        <f>VLOOKUP(M31,Revistas!$B$2:$H$63996,4,FALSE)</f>
        <v>RHEUMATOLOGY - SCIE</v>
      </c>
      <c r="H31" s="18" t="str">
        <f>VLOOKUP(M31,Revistas!$B$2:$H$63996,5,FALSE)</f>
        <v>1 DE 30</v>
      </c>
      <c r="I31" s="18" t="str">
        <f>VLOOKUP(M31,Revistas!$B$2:$H$63996,6,FALSE)</f>
        <v>SI</v>
      </c>
      <c r="J31" s="18" t="s">
        <v>1800</v>
      </c>
      <c r="K31" s="18"/>
      <c r="L31" s="18">
        <v>0</v>
      </c>
      <c r="M31" s="18" t="s">
        <v>1663</v>
      </c>
      <c r="N31" s="18" t="s">
        <v>226</v>
      </c>
      <c r="O31" s="18">
        <v>2017</v>
      </c>
      <c r="P31" s="18">
        <v>76</v>
      </c>
      <c r="Q31" s="18"/>
      <c r="R31" s="18">
        <v>555</v>
      </c>
      <c r="S31" s="18">
        <v>555</v>
      </c>
    </row>
    <row r="32" spans="1:40" x14ac:dyDescent="0.25">
      <c r="A32" s="17" t="s">
        <v>1832</v>
      </c>
      <c r="B32" s="17" t="s">
        <v>1833</v>
      </c>
      <c r="C32" s="17" t="s">
        <v>1834</v>
      </c>
      <c r="D32" s="18" t="s">
        <v>10</v>
      </c>
      <c r="E32" s="18">
        <f>VLOOKUP(M32,Revistas!$B$2:$H$63996,2,FALSE)</f>
        <v>3.319</v>
      </c>
      <c r="F32" s="18" t="str">
        <f>VLOOKUP(M32,Revistas!$B$2:$H$63996,3,FALSE)</f>
        <v>Q2</v>
      </c>
      <c r="G32" s="18" t="str">
        <f>VLOOKUP(M32,Revistas!$B$2:$H$63996,4,FALSE)</f>
        <v>RHEUMATOLOGY - SCIE</v>
      </c>
      <c r="H32" s="18" t="str">
        <f>VLOOKUP(M32,Revistas!$B$2:$H$63996,5,FALSE)</f>
        <v>12 DE 30</v>
      </c>
      <c r="I32" s="18" t="str">
        <f>VLOOKUP(M32,Revistas!$B$2:$H$63996,6,FALSE)</f>
        <v>NO</v>
      </c>
      <c r="J32" s="18" t="s">
        <v>1835</v>
      </c>
      <c r="K32" s="18" t="s">
        <v>1836</v>
      </c>
      <c r="L32" s="18">
        <v>1</v>
      </c>
      <c r="M32" s="18" t="s">
        <v>1837</v>
      </c>
      <c r="N32" s="18" t="s">
        <v>226</v>
      </c>
      <c r="O32" s="18">
        <v>2017</v>
      </c>
      <c r="P32" s="18">
        <v>69</v>
      </c>
      <c r="Q32" s="18">
        <v>6</v>
      </c>
      <c r="R32" s="18">
        <v>938</v>
      </c>
      <c r="S32" s="18">
        <v>942</v>
      </c>
      <c r="T32" s="23">
        <v>28129460</v>
      </c>
    </row>
    <row r="33" spans="1:40" x14ac:dyDescent="0.25">
      <c r="A33" s="17" t="s">
        <v>1700</v>
      </c>
      <c r="B33" s="17" t="s">
        <v>1701</v>
      </c>
      <c r="C33" s="17" t="s">
        <v>1673</v>
      </c>
      <c r="D33" s="18" t="s">
        <v>26</v>
      </c>
      <c r="E33" s="18">
        <f>VLOOKUP(M33,Revistas!$B$2:$H$63996,2,FALSE)</f>
        <v>6.9180000000000001</v>
      </c>
      <c r="F33" s="18" t="str">
        <f>VLOOKUP(M33,Revistas!$B$2:$H$63996,3,FALSE)</f>
        <v>Q1</v>
      </c>
      <c r="G33" s="18" t="str">
        <f>VLOOKUP(M33,Revistas!$B$2:$H$63996,4,FALSE)</f>
        <v>RHEUMATOLOGY - SCIE</v>
      </c>
      <c r="H33" s="18" t="str">
        <f>VLOOKUP(M33,Revistas!$B$2:$H$63996,5,FALSE)</f>
        <v>30 de 3</v>
      </c>
      <c r="I33" s="18" t="str">
        <f>VLOOKUP(M33,Revistas!$B$2:$H$63996,6,FALSE)</f>
        <v>SI</v>
      </c>
      <c r="J33" s="18" t="s">
        <v>1702</v>
      </c>
      <c r="K33" s="18"/>
      <c r="L33" s="18">
        <v>0</v>
      </c>
      <c r="M33" s="18" t="s">
        <v>1675</v>
      </c>
      <c r="N33" s="18" t="s">
        <v>129</v>
      </c>
      <c r="O33" s="18">
        <v>2017</v>
      </c>
      <c r="P33" s="18">
        <v>69</v>
      </c>
      <c r="Q33" s="18"/>
      <c r="R33" s="18"/>
      <c r="S33" s="18"/>
    </row>
    <row r="34" spans="1:40" x14ac:dyDescent="0.25">
      <c r="A34" s="17" t="s">
        <v>1879</v>
      </c>
      <c r="B34" s="17" t="s">
        <v>1880</v>
      </c>
      <c r="C34" s="17" t="s">
        <v>1881</v>
      </c>
      <c r="D34" s="18" t="s">
        <v>10</v>
      </c>
      <c r="E34" s="18">
        <f>VLOOKUP(M34,Revistas!$B$2:$H$63996,2,FALSE)</f>
        <v>2.6669999999999998</v>
      </c>
      <c r="F34" s="18" t="str">
        <f>VLOOKUP(M34,Revistas!$B$2:$H$63996,3,FALSE)</f>
        <v>Q2</v>
      </c>
      <c r="G34" s="18" t="str">
        <f>VLOOKUP(M34,Revistas!$B$2:$H$63996,4,FALSE)</f>
        <v>RHEUMATOLOGY - SCIE</v>
      </c>
      <c r="H34" s="18" t="str">
        <f>VLOOKUP(M34,Revistas!$B$2:$H$63996,5,FALSE)</f>
        <v>15 DE 30</v>
      </c>
      <c r="I34" s="18" t="str">
        <f>VLOOKUP(M34,Revistas!$B$2:$H$63996,6,FALSE)</f>
        <v>NO</v>
      </c>
      <c r="J34" s="18" t="s">
        <v>1882</v>
      </c>
      <c r="K34" s="18" t="s">
        <v>1883</v>
      </c>
      <c r="L34" s="18">
        <v>2</v>
      </c>
      <c r="M34" s="18" t="s">
        <v>1884</v>
      </c>
      <c r="N34" s="18"/>
      <c r="O34" s="18">
        <v>2017</v>
      </c>
      <c r="P34" s="18">
        <v>46</v>
      </c>
      <c r="Q34" s="18">
        <v>2</v>
      </c>
      <c r="R34" s="18">
        <v>87</v>
      </c>
      <c r="S34" s="18">
        <v>94</v>
      </c>
      <c r="T34" s="23">
        <v>27440258</v>
      </c>
    </row>
    <row r="35" spans="1:40" x14ac:dyDescent="0.25">
      <c r="A35" s="17" t="s">
        <v>1856</v>
      </c>
      <c r="B35" s="17" t="s">
        <v>1857</v>
      </c>
      <c r="C35" s="17" t="s">
        <v>181</v>
      </c>
      <c r="D35" s="18" t="s">
        <v>10</v>
      </c>
      <c r="E35" s="18">
        <f>VLOOKUP(M35,Revistas!$B$2:$H$63996,2,FALSE)</f>
        <v>4.2590000000000003</v>
      </c>
      <c r="F35" s="18" t="str">
        <f>VLOOKUP(M35,Revistas!$B$2:$H$63996,3,FALSE)</f>
        <v>Q1</v>
      </c>
      <c r="G35" s="18" t="str">
        <f>VLOOKUP(M35,Revistas!$B$2:$H$63996,4,FALSE)</f>
        <v>MULTIDISCIPLINARY SCIENCES</v>
      </c>
      <c r="H35" s="18" t="str">
        <f>VLOOKUP(M35,Revistas!$B$2:$H$63996,5,FALSE)</f>
        <v>10 DE 64</v>
      </c>
      <c r="I35" s="18" t="str">
        <f>VLOOKUP(M35,Revistas!$B$2:$H$63996,6,FALSE)</f>
        <v>NO</v>
      </c>
      <c r="J35" s="18" t="s">
        <v>1858</v>
      </c>
      <c r="K35" s="18" t="s">
        <v>1859</v>
      </c>
      <c r="L35" s="18">
        <v>1</v>
      </c>
      <c r="M35" s="18" t="s">
        <v>184</v>
      </c>
      <c r="N35" s="18" t="s">
        <v>1860</v>
      </c>
      <c r="O35" s="18">
        <v>2017</v>
      </c>
      <c r="P35" s="18">
        <v>7</v>
      </c>
      <c r="Q35" s="18"/>
      <c r="R35" s="18"/>
      <c r="S35" s="18">
        <v>40303</v>
      </c>
      <c r="T35" s="23">
        <v>28059143</v>
      </c>
    </row>
    <row r="36" spans="1:40" x14ac:dyDescent="0.25">
      <c r="A36" s="17" t="s">
        <v>1888</v>
      </c>
      <c r="B36" s="17" t="s">
        <v>1889</v>
      </c>
      <c r="C36" s="17" t="s">
        <v>1660</v>
      </c>
      <c r="D36" s="18" t="s">
        <v>10</v>
      </c>
      <c r="E36" s="18">
        <f>VLOOKUP(M36,Revistas!$B$2:$H$63996,2,FALSE)</f>
        <v>12.811</v>
      </c>
      <c r="F36" s="18" t="str">
        <f>VLOOKUP(M36,Revistas!$B$2:$H$63996,3,FALSE)</f>
        <v>Q1</v>
      </c>
      <c r="G36" s="18" t="str">
        <f>VLOOKUP(M36,Revistas!$B$2:$H$63996,4,FALSE)</f>
        <v>RHEUMATOLOGY - SCIE</v>
      </c>
      <c r="H36" s="18" t="str">
        <f>VLOOKUP(M36,Revistas!$B$2:$H$63996,5,FALSE)</f>
        <v>1 DE 30</v>
      </c>
      <c r="I36" s="18" t="str">
        <f>VLOOKUP(M36,Revistas!$B$2:$H$63996,6,FALSE)</f>
        <v>SI</v>
      </c>
      <c r="J36" s="18" t="s">
        <v>1890</v>
      </c>
      <c r="K36" s="18" t="s">
        <v>1891</v>
      </c>
      <c r="L36" s="18">
        <v>5</v>
      </c>
      <c r="M36" s="18" t="s">
        <v>1663</v>
      </c>
      <c r="N36" s="18" t="s">
        <v>344</v>
      </c>
      <c r="O36" s="18">
        <v>2017</v>
      </c>
      <c r="P36" s="18">
        <v>76</v>
      </c>
      <c r="Q36" s="18">
        <v>1</v>
      </c>
      <c r="R36" s="18">
        <v>286</v>
      </c>
      <c r="S36" s="18">
        <v>294</v>
      </c>
      <c r="T36" s="23">
        <v>27193031</v>
      </c>
    </row>
    <row r="37" spans="1:40" x14ac:dyDescent="0.25">
      <c r="A37" s="17" t="s">
        <v>1786</v>
      </c>
      <c r="B37" s="17" t="s">
        <v>1787</v>
      </c>
      <c r="C37" s="17" t="s">
        <v>1660</v>
      </c>
      <c r="D37" s="18" t="s">
        <v>26</v>
      </c>
      <c r="E37" s="18">
        <f>VLOOKUP(M37,Revistas!$B$2:$H$63996,2,FALSE)</f>
        <v>12.811</v>
      </c>
      <c r="F37" s="18" t="str">
        <f>VLOOKUP(M37,Revistas!$B$2:$H$63996,3,FALSE)</f>
        <v>Q1</v>
      </c>
      <c r="G37" s="18" t="str">
        <f>VLOOKUP(M37,Revistas!$B$2:$H$63996,4,FALSE)</f>
        <v>RHEUMATOLOGY - SCIE</v>
      </c>
      <c r="H37" s="18" t="str">
        <f>VLOOKUP(M37,Revistas!$B$2:$H$63996,5,FALSE)</f>
        <v>1 DE 30</v>
      </c>
      <c r="I37" s="18" t="str">
        <f>VLOOKUP(M37,Revistas!$B$2:$H$63996,6,FALSE)</f>
        <v>SI</v>
      </c>
      <c r="J37" s="18" t="s">
        <v>1788</v>
      </c>
      <c r="K37" s="18"/>
      <c r="L37" s="18">
        <v>0</v>
      </c>
      <c r="M37" s="18" t="s">
        <v>1663</v>
      </c>
      <c r="N37" s="18" t="s">
        <v>226</v>
      </c>
      <c r="O37" s="18">
        <v>2017</v>
      </c>
      <c r="P37" s="18">
        <v>76</v>
      </c>
      <c r="Q37" s="18"/>
      <c r="R37" s="18">
        <v>456</v>
      </c>
      <c r="S37" s="18">
        <v>456</v>
      </c>
    </row>
    <row r="38" spans="1:40" x14ac:dyDescent="0.25">
      <c r="A38" s="17" t="s">
        <v>1813</v>
      </c>
      <c r="B38" s="17" t="s">
        <v>1814</v>
      </c>
      <c r="C38" s="17" t="s">
        <v>1660</v>
      </c>
      <c r="D38" s="18" t="s">
        <v>26</v>
      </c>
      <c r="E38" s="18">
        <f>VLOOKUP(M38,Revistas!$B$2:$H$63996,2,FALSE)</f>
        <v>12.811</v>
      </c>
      <c r="F38" s="18" t="str">
        <f>VLOOKUP(M38,Revistas!$B$2:$H$63996,3,FALSE)</f>
        <v>Q1</v>
      </c>
      <c r="G38" s="18" t="str">
        <f>VLOOKUP(M38,Revistas!$B$2:$H$63996,4,FALSE)</f>
        <v>RHEUMATOLOGY - SCIE</v>
      </c>
      <c r="H38" s="18" t="str">
        <f>VLOOKUP(M38,Revistas!$B$2:$H$63996,5,FALSE)</f>
        <v>1 DE 30</v>
      </c>
      <c r="I38" s="18" t="str">
        <f>VLOOKUP(M38,Revistas!$B$2:$H$63996,6,FALSE)</f>
        <v>SI</v>
      </c>
      <c r="J38" s="18" t="s">
        <v>1815</v>
      </c>
      <c r="K38" s="18"/>
      <c r="L38" s="18">
        <v>0</v>
      </c>
      <c r="M38" s="18" t="s">
        <v>1663</v>
      </c>
      <c r="N38" s="18" t="s">
        <v>226</v>
      </c>
      <c r="O38" s="18">
        <v>2017</v>
      </c>
      <c r="P38" s="18">
        <v>76</v>
      </c>
      <c r="Q38" s="18"/>
      <c r="R38" s="18">
        <v>1179</v>
      </c>
      <c r="S38" s="18">
        <v>1179</v>
      </c>
    </row>
    <row r="39" spans="1:40" x14ac:dyDescent="0.25">
      <c r="A39" s="17" t="s">
        <v>1925</v>
      </c>
      <c r="B39" s="17" t="s">
        <v>1924</v>
      </c>
      <c r="C39" s="17" t="s">
        <v>1926</v>
      </c>
      <c r="D39" s="18" t="s">
        <v>10</v>
      </c>
      <c r="E39" s="18">
        <f>VLOOKUP(M39,Revistas!$B$2:$H$63996,2,FALSE)</f>
        <v>2.6339999999999999</v>
      </c>
      <c r="F39" s="18" t="str">
        <f>VLOOKUP(M39,Revistas!$B$2:$H$63996,3,FALSE)</f>
        <v>Q3</v>
      </c>
      <c r="G39" s="18" t="str">
        <f>VLOOKUP(M39,Revistas!$B$2:$H$63996,4,FALSE)</f>
        <v>RHEUMATOLOGY - SCIE</v>
      </c>
      <c r="H39" s="18" t="str">
        <f>VLOOKUP(M39,Revistas!$B$2:$H$63996,5,FALSE)</f>
        <v>16 DE 30</v>
      </c>
      <c r="I39" s="18" t="str">
        <f>VLOOKUP(M39,Revistas!$B$2:$H$63996,6,FALSE)</f>
        <v>NO</v>
      </c>
      <c r="J39" s="18" t="s">
        <v>1928</v>
      </c>
      <c r="K39" s="18"/>
      <c r="L39" s="18" t="s">
        <v>586</v>
      </c>
      <c r="M39" s="18" t="s">
        <v>1736</v>
      </c>
      <c r="N39" s="18" t="s">
        <v>1927</v>
      </c>
      <c r="O39" s="18">
        <v>2017</v>
      </c>
      <c r="P39" s="18"/>
      <c r="Q39" s="18"/>
      <c r="R39" s="18"/>
      <c r="S39" s="18"/>
      <c r="T39" s="23">
        <v>28980904</v>
      </c>
      <c r="AN39" s="25"/>
    </row>
    <row r="40" spans="1:40" x14ac:dyDescent="0.25">
      <c r="A40" s="17" t="s">
        <v>1753</v>
      </c>
      <c r="B40" s="17" t="s">
        <v>1754</v>
      </c>
      <c r="C40" s="17" t="s">
        <v>1749</v>
      </c>
      <c r="D40" s="18" t="s">
        <v>10</v>
      </c>
      <c r="E40" s="18">
        <f>VLOOKUP(M40,Revistas!$B$2:$H$63996,2,FALSE)</f>
        <v>2.1779999999999999</v>
      </c>
      <c r="F40" s="18" t="str">
        <f>VLOOKUP(M40,Revistas!$B$2:$H$63996,3,FALSE)</f>
        <v>Q2</v>
      </c>
      <c r="G40" s="18" t="str">
        <f>VLOOKUP(M40,Revistas!$B$2:$H$63996,4,FALSE)</f>
        <v>MEDICAL LABORATORY TECHNOLOGY - SCIE;</v>
      </c>
      <c r="H40" s="18" t="str">
        <f>VLOOKUP(M40,Revistas!$B$2:$H$63996,5,FALSE)</f>
        <v>15 DE 30</v>
      </c>
      <c r="I40" s="18" t="str">
        <f>VLOOKUP(M40,Revistas!$B$2:$H$63996,6,FALSE)</f>
        <v>NO</v>
      </c>
      <c r="J40" s="18" t="s">
        <v>1755</v>
      </c>
      <c r="K40" s="18" t="s">
        <v>1756</v>
      </c>
      <c r="L40" s="18">
        <v>6</v>
      </c>
      <c r="M40" s="18" t="s">
        <v>1752</v>
      </c>
      <c r="N40" s="18" t="s">
        <v>199</v>
      </c>
      <c r="O40" s="18">
        <v>2017</v>
      </c>
      <c r="P40" s="18">
        <v>39</v>
      </c>
      <c r="Q40" s="18">
        <v>4</v>
      </c>
      <c r="R40" s="18">
        <v>360</v>
      </c>
      <c r="S40" s="18">
        <v>363</v>
      </c>
      <c r="T40" s="23">
        <v>28379895</v>
      </c>
    </row>
    <row r="41" spans="1:40" x14ac:dyDescent="0.25">
      <c r="A41" s="17" t="s">
        <v>1757</v>
      </c>
      <c r="B41" s="17" t="s">
        <v>1758</v>
      </c>
      <c r="C41" s="17" t="s">
        <v>1749</v>
      </c>
      <c r="D41" s="18" t="s">
        <v>10</v>
      </c>
      <c r="E41" s="18">
        <f>VLOOKUP(M41,Revistas!$B$2:$H$63996,2,FALSE)</f>
        <v>2.1779999999999999</v>
      </c>
      <c r="F41" s="18" t="str">
        <f>VLOOKUP(M41,Revistas!$B$2:$H$63996,3,FALSE)</f>
        <v>Q2</v>
      </c>
      <c r="G41" s="18" t="str">
        <f>VLOOKUP(M41,Revistas!$B$2:$H$63996,4,FALSE)</f>
        <v>MEDICAL LABORATORY TECHNOLOGY - SCIE;</v>
      </c>
      <c r="H41" s="18" t="str">
        <f>VLOOKUP(M41,Revistas!$B$2:$H$63996,5,FALSE)</f>
        <v>15 DE 30</v>
      </c>
      <c r="I41" s="18" t="str">
        <f>VLOOKUP(M41,Revistas!$B$2:$H$63996,6,FALSE)</f>
        <v>NO</v>
      </c>
      <c r="J41" s="18" t="s">
        <v>1759</v>
      </c>
      <c r="K41" s="18" t="s">
        <v>1756</v>
      </c>
      <c r="L41" s="18">
        <v>3</v>
      </c>
      <c r="M41" s="18" t="s">
        <v>1752</v>
      </c>
      <c r="N41" s="18" t="s">
        <v>199</v>
      </c>
      <c r="O41" s="18">
        <v>2017</v>
      </c>
      <c r="P41" s="18">
        <v>39</v>
      </c>
      <c r="Q41" s="18">
        <v>4</v>
      </c>
      <c r="R41" s="18">
        <v>364</v>
      </c>
      <c r="S41" s="18">
        <v>369</v>
      </c>
      <c r="T41" s="23">
        <v>28700520</v>
      </c>
    </row>
    <row r="42" spans="1:40" x14ac:dyDescent="0.25">
      <c r="A42" s="17" t="s">
        <v>1907</v>
      </c>
      <c r="B42" s="17" t="s">
        <v>1906</v>
      </c>
      <c r="C42" s="17" t="s">
        <v>1908</v>
      </c>
      <c r="D42" s="18" t="s">
        <v>10</v>
      </c>
      <c r="E42" s="18" t="str">
        <f>VLOOKUP(M42,Revistas!$B$2:$H$63996,2,FALSE)</f>
        <v>NO TIENE</v>
      </c>
      <c r="F42" s="18" t="str">
        <f>VLOOKUP(M42,Revistas!$B$2:$H$63996,3,FALSE)</f>
        <v>NO TIENE</v>
      </c>
      <c r="G42" s="18" t="str">
        <f>VLOOKUP(M42,Revistas!$B$2:$H$63996,4,FALSE)</f>
        <v>NO TIENE</v>
      </c>
      <c r="H42" s="18" t="str">
        <f>VLOOKUP(M42,Revistas!$B$2:$H$63996,5,FALSE)</f>
        <v>NO TIENE</v>
      </c>
      <c r="I42" s="18" t="str">
        <f>VLOOKUP(M42,Revistas!$B$2:$H$63996,6,FALSE)</f>
        <v>NO</v>
      </c>
      <c r="J42" s="18" t="s">
        <v>1910</v>
      </c>
      <c r="K42" s="18"/>
      <c r="L42" s="18" t="s">
        <v>586</v>
      </c>
      <c r="M42" s="18" t="s">
        <v>1775</v>
      </c>
      <c r="N42" s="18" t="s">
        <v>1909</v>
      </c>
      <c r="O42" s="18">
        <v>2017</v>
      </c>
      <c r="P42" s="18"/>
      <c r="Q42" s="18"/>
      <c r="R42" s="18"/>
      <c r="S42" s="18"/>
      <c r="T42" s="23">
        <v>29132749</v>
      </c>
      <c r="AN42" s="25"/>
    </row>
    <row r="43" spans="1:40" x14ac:dyDescent="0.25">
      <c r="A43" s="17" t="s">
        <v>1825</v>
      </c>
      <c r="B43" s="17" t="s">
        <v>1826</v>
      </c>
      <c r="C43" s="17" t="s">
        <v>1660</v>
      </c>
      <c r="D43" s="18" t="s">
        <v>26</v>
      </c>
      <c r="E43" s="18">
        <f>VLOOKUP(M43,Revistas!$B$2:$H$63996,2,FALSE)</f>
        <v>12.811</v>
      </c>
      <c r="F43" s="18" t="str">
        <f>VLOOKUP(M43,Revistas!$B$2:$H$63996,3,FALSE)</f>
        <v>Q1</v>
      </c>
      <c r="G43" s="18" t="str">
        <f>VLOOKUP(M43,Revistas!$B$2:$H$63996,4,FALSE)</f>
        <v>RHEUMATOLOGY - SCIE</v>
      </c>
      <c r="H43" s="18" t="str">
        <f>VLOOKUP(M43,Revistas!$B$2:$H$63996,5,FALSE)</f>
        <v>1 DE 30</v>
      </c>
      <c r="I43" s="18" t="str">
        <f>VLOOKUP(M43,Revistas!$B$2:$H$63996,6,FALSE)</f>
        <v>SI</v>
      </c>
      <c r="J43" s="18" t="s">
        <v>1827</v>
      </c>
      <c r="K43" s="18"/>
      <c r="L43" s="18">
        <v>0</v>
      </c>
      <c r="M43" s="18" t="s">
        <v>1663</v>
      </c>
      <c r="N43" s="18" t="s">
        <v>226</v>
      </c>
      <c r="O43" s="18">
        <v>2017</v>
      </c>
      <c r="P43" s="18">
        <v>76</v>
      </c>
      <c r="Q43" s="18"/>
      <c r="R43" s="18">
        <v>1304</v>
      </c>
      <c r="S43" s="18">
        <v>1304</v>
      </c>
    </row>
    <row r="44" spans="1:40" x14ac:dyDescent="0.25">
      <c r="A44" s="17" t="s">
        <v>1703</v>
      </c>
      <c r="B44" s="17" t="s">
        <v>1704</v>
      </c>
      <c r="C44" s="17" t="s">
        <v>1673</v>
      </c>
      <c r="D44" s="18" t="s">
        <v>26</v>
      </c>
      <c r="E44" s="18">
        <f>VLOOKUP(M44,Revistas!$B$2:$H$63996,2,FALSE)</f>
        <v>6.9180000000000001</v>
      </c>
      <c r="F44" s="18" t="str">
        <f>VLOOKUP(M44,Revistas!$B$2:$H$63996,3,FALSE)</f>
        <v>Q1</v>
      </c>
      <c r="G44" s="18" t="str">
        <f>VLOOKUP(M44,Revistas!$B$2:$H$63996,4,FALSE)</f>
        <v>RHEUMATOLOGY - SCIE</v>
      </c>
      <c r="H44" s="18" t="str">
        <f>VLOOKUP(M44,Revistas!$B$2:$H$63996,5,FALSE)</f>
        <v>30 de 3</v>
      </c>
      <c r="I44" s="18" t="str">
        <f>VLOOKUP(M44,Revistas!$B$2:$H$63996,6,FALSE)</f>
        <v>SI</v>
      </c>
      <c r="J44" s="18" t="s">
        <v>1705</v>
      </c>
      <c r="K44" s="18"/>
      <c r="L44" s="18">
        <v>0</v>
      </c>
      <c r="M44" s="18" t="s">
        <v>1675</v>
      </c>
      <c r="N44" s="18" t="s">
        <v>129</v>
      </c>
      <c r="O44" s="18">
        <v>2017</v>
      </c>
      <c r="P44" s="18">
        <v>69</v>
      </c>
      <c r="Q44" s="18"/>
      <c r="R44" s="18"/>
      <c r="S44" s="18"/>
    </row>
    <row r="45" spans="1:40" x14ac:dyDescent="0.25">
      <c r="A45" s="17" t="s">
        <v>1760</v>
      </c>
      <c r="B45" s="17" t="s">
        <v>1761</v>
      </c>
      <c r="C45" s="17" t="s">
        <v>1749</v>
      </c>
      <c r="D45" s="18" t="s">
        <v>10</v>
      </c>
      <c r="E45" s="18">
        <f>VLOOKUP(M45,Revistas!$B$2:$H$63996,2,FALSE)</f>
        <v>2.1779999999999999</v>
      </c>
      <c r="F45" s="18" t="str">
        <f>VLOOKUP(M45,Revistas!$B$2:$H$63996,3,FALSE)</f>
        <v>Q2</v>
      </c>
      <c r="G45" s="18" t="str">
        <f>VLOOKUP(M45,Revistas!$B$2:$H$63996,4,FALSE)</f>
        <v>MEDICAL LABORATORY TECHNOLOGY - SCIE;</v>
      </c>
      <c r="H45" s="18" t="str">
        <f>VLOOKUP(M45,Revistas!$B$2:$H$63996,5,FALSE)</f>
        <v>15 DE 30</v>
      </c>
      <c r="I45" s="18" t="str">
        <f>VLOOKUP(M45,Revistas!$B$2:$H$63996,6,FALSE)</f>
        <v>NO</v>
      </c>
      <c r="J45" s="18" t="s">
        <v>1762</v>
      </c>
      <c r="K45" s="18" t="s">
        <v>1763</v>
      </c>
      <c r="L45" s="18">
        <v>2</v>
      </c>
      <c r="M45" s="18" t="s">
        <v>1752</v>
      </c>
      <c r="N45" s="18" t="s">
        <v>199</v>
      </c>
      <c r="O45" s="18">
        <v>2017</v>
      </c>
      <c r="P45" s="18">
        <v>39</v>
      </c>
      <c r="Q45" s="18">
        <v>4</v>
      </c>
      <c r="R45" s="18">
        <v>370</v>
      </c>
      <c r="S45" s="18">
        <v>378</v>
      </c>
      <c r="T45" s="23">
        <v>28703718</v>
      </c>
    </row>
    <row r="46" spans="1:40" x14ac:dyDescent="0.25">
      <c r="A46" s="17" t="s">
        <v>1706</v>
      </c>
      <c r="B46" s="17" t="s">
        <v>1707</v>
      </c>
      <c r="C46" s="17" t="s">
        <v>1673</v>
      </c>
      <c r="D46" s="18" t="s">
        <v>26</v>
      </c>
      <c r="E46" s="18">
        <f>VLOOKUP(M46,Revistas!$B$2:$H$63996,2,FALSE)</f>
        <v>6.9180000000000001</v>
      </c>
      <c r="F46" s="18" t="str">
        <f>VLOOKUP(M46,Revistas!$B$2:$H$63996,3,FALSE)</f>
        <v>Q1</v>
      </c>
      <c r="G46" s="18" t="str">
        <f>VLOOKUP(M46,Revistas!$B$2:$H$63996,4,FALSE)</f>
        <v>RHEUMATOLOGY - SCIE</v>
      </c>
      <c r="H46" s="18" t="str">
        <f>VLOOKUP(M46,Revistas!$B$2:$H$63996,5,FALSE)</f>
        <v>30 de 3</v>
      </c>
      <c r="I46" s="18" t="str">
        <f>VLOOKUP(M46,Revistas!$B$2:$H$63996,6,FALSE)</f>
        <v>SI</v>
      </c>
      <c r="J46" s="18" t="s">
        <v>1708</v>
      </c>
      <c r="K46" s="18"/>
      <c r="L46" s="18">
        <v>0</v>
      </c>
      <c r="M46" s="18" t="s">
        <v>1675</v>
      </c>
      <c r="N46" s="18" t="s">
        <v>129</v>
      </c>
      <c r="O46" s="18">
        <v>2017</v>
      </c>
      <c r="P46" s="18">
        <v>69</v>
      </c>
      <c r="Q46" s="18"/>
      <c r="R46" s="18"/>
      <c r="S46" s="18"/>
    </row>
    <row r="47" spans="1:40" x14ac:dyDescent="0.25">
      <c r="A47" s="17" t="s">
        <v>1942</v>
      </c>
      <c r="B47" s="17" t="s">
        <v>1941</v>
      </c>
      <c r="C47" s="17" t="s">
        <v>1943</v>
      </c>
      <c r="D47" s="18" t="s">
        <v>10</v>
      </c>
      <c r="E47" s="18" t="str">
        <f>VLOOKUP(M47,Revistas!$B$2:$H$63996,2,FALSE)</f>
        <v>NO TIENE</v>
      </c>
      <c r="F47" s="18" t="str">
        <f>VLOOKUP(M47,Revistas!$B$2:$H$63996,3,FALSE)</f>
        <v>NO TIENE</v>
      </c>
      <c r="G47" s="18" t="str">
        <f>VLOOKUP(M47,Revistas!$B$2:$H$63996,4,FALSE)</f>
        <v>NO TIENE</v>
      </c>
      <c r="H47" s="18" t="str">
        <f>VLOOKUP(M47,Revistas!$B$2:$H$63996,5,FALSE)</f>
        <v>NO TIENE</v>
      </c>
      <c r="I47" s="18" t="str">
        <f>VLOOKUP(M47,Revistas!$B$2:$H$63996,6,FALSE)</f>
        <v>NO</v>
      </c>
      <c r="J47" s="18" t="s">
        <v>1945</v>
      </c>
      <c r="K47" s="18"/>
      <c r="L47" s="18" t="s">
        <v>586</v>
      </c>
      <c r="M47" s="18" t="s">
        <v>1946</v>
      </c>
      <c r="N47" s="18">
        <v>2017</v>
      </c>
      <c r="O47" s="18">
        <v>2017</v>
      </c>
      <c r="P47" s="18">
        <v>3</v>
      </c>
      <c r="Q47" s="18">
        <v>2</v>
      </c>
      <c r="R47" s="18"/>
      <c r="S47" s="18" t="s">
        <v>1944</v>
      </c>
      <c r="T47" s="23">
        <v>29071119</v>
      </c>
      <c r="AN47" s="25"/>
    </row>
    <row r="48" spans="1:40" x14ac:dyDescent="0.25">
      <c r="A48" s="17" t="s">
        <v>1937</v>
      </c>
      <c r="B48" s="17" t="s">
        <v>1936</v>
      </c>
      <c r="C48" s="17" t="s">
        <v>1938</v>
      </c>
      <c r="D48" s="18" t="s">
        <v>274</v>
      </c>
      <c r="E48" s="18">
        <f>VLOOKUP(M48,Revistas!$B$2:$H$63996,2,FALSE)</f>
        <v>12.811</v>
      </c>
      <c r="F48" s="18" t="str">
        <f>VLOOKUP(M48,Revistas!$B$2:$H$63996,3,FALSE)</f>
        <v>Q1</v>
      </c>
      <c r="G48" s="18" t="str">
        <f>VLOOKUP(M48,Revistas!$B$2:$H$63996,4,FALSE)</f>
        <v>RHEUMATOLOGY - SCIE</v>
      </c>
      <c r="H48" s="18" t="str">
        <f>VLOOKUP(M48,Revistas!$B$2:$H$63996,5,FALSE)</f>
        <v>1 DE 30</v>
      </c>
      <c r="I48" s="18" t="str">
        <f>VLOOKUP(M48,Revistas!$B$2:$H$63996,6,FALSE)</f>
        <v>SI</v>
      </c>
      <c r="J48" s="18" t="s">
        <v>1940</v>
      </c>
      <c r="K48" s="18"/>
      <c r="L48" s="18" t="s">
        <v>586</v>
      </c>
      <c r="M48" s="18" t="s">
        <v>1664</v>
      </c>
      <c r="N48" s="18" t="s">
        <v>1939</v>
      </c>
      <c r="O48" s="18">
        <v>2017</v>
      </c>
      <c r="P48" s="18"/>
      <c r="Q48" s="18"/>
      <c r="R48" s="18"/>
      <c r="S48" s="18"/>
      <c r="T48" s="23">
        <v>28258059</v>
      </c>
      <c r="AN48" s="25"/>
    </row>
    <row r="49" spans="1:20" x14ac:dyDescent="0.25">
      <c r="A49" s="17" t="s">
        <v>1747</v>
      </c>
      <c r="B49" s="17" t="s">
        <v>1748</v>
      </c>
      <c r="C49" s="17" t="s">
        <v>1749</v>
      </c>
      <c r="D49" s="18" t="s">
        <v>10</v>
      </c>
      <c r="E49" s="18">
        <f>VLOOKUP(M49,Revistas!$B$2:$H$63996,2,FALSE)</f>
        <v>2.1779999999999999</v>
      </c>
      <c r="F49" s="18" t="str">
        <f>VLOOKUP(M49,Revistas!$B$2:$H$63996,3,FALSE)</f>
        <v>Q2</v>
      </c>
      <c r="G49" s="18" t="str">
        <f>VLOOKUP(M49,Revistas!$B$2:$H$63996,4,FALSE)</f>
        <v>MEDICAL LABORATORY TECHNOLOGY - SCIE;</v>
      </c>
      <c r="H49" s="18" t="str">
        <f>VLOOKUP(M49,Revistas!$B$2:$H$63996,5,FALSE)</f>
        <v>15 DE 30</v>
      </c>
      <c r="I49" s="18" t="str">
        <f>VLOOKUP(M49,Revistas!$B$2:$H$63996,6,FALSE)</f>
        <v>NO</v>
      </c>
      <c r="J49" s="18" t="s">
        <v>1750</v>
      </c>
      <c r="K49" s="18" t="s">
        <v>1751</v>
      </c>
      <c r="L49" s="18">
        <v>3</v>
      </c>
      <c r="M49" s="18" t="s">
        <v>1752</v>
      </c>
      <c r="N49" s="18" t="s">
        <v>199</v>
      </c>
      <c r="O49" s="18">
        <v>2017</v>
      </c>
      <c r="P49" s="18">
        <v>39</v>
      </c>
      <c r="Q49" s="18">
        <v>4</v>
      </c>
      <c r="R49" s="18">
        <v>339</v>
      </c>
      <c r="S49" s="18">
        <v>343</v>
      </c>
      <c r="T49" s="23">
        <v>28486309</v>
      </c>
    </row>
    <row r="50" spans="1:20" x14ac:dyDescent="0.25">
      <c r="A50" s="17" t="s">
        <v>1731</v>
      </c>
      <c r="B50" s="17" t="s">
        <v>1732</v>
      </c>
      <c r="C50" s="17" t="s">
        <v>1733</v>
      </c>
      <c r="D50" s="18" t="s">
        <v>10</v>
      </c>
      <c r="E50" s="18">
        <f>VLOOKUP(M50,Revistas!$B$2:$H$63996,2,FALSE)</f>
        <v>2.6339999999999999</v>
      </c>
      <c r="F50" s="18" t="str">
        <f>VLOOKUP(M50,Revistas!$B$2:$H$63996,3,FALSE)</f>
        <v>Q3</v>
      </c>
      <c r="G50" s="18" t="str">
        <f>VLOOKUP(M50,Revistas!$B$2:$H$63996,4,FALSE)</f>
        <v>RHEUMATOLOGY - SCIE</v>
      </c>
      <c r="H50" s="18" t="str">
        <f>VLOOKUP(M50,Revistas!$B$2:$H$63996,5,FALSE)</f>
        <v>16 DE 30</v>
      </c>
      <c r="I50" s="18" t="str">
        <f>VLOOKUP(M50,Revistas!$B$2:$H$63996,6,FALSE)</f>
        <v>NO</v>
      </c>
      <c r="J50" s="18" t="s">
        <v>1734</v>
      </c>
      <c r="K50" s="18" t="s">
        <v>1735</v>
      </c>
      <c r="L50" s="18">
        <v>0</v>
      </c>
      <c r="M50" s="18" t="s">
        <v>1736</v>
      </c>
      <c r="N50" s="18" t="s">
        <v>21</v>
      </c>
      <c r="O50" s="18">
        <v>2017</v>
      </c>
      <c r="P50" s="18">
        <v>35</v>
      </c>
      <c r="Q50" s="18">
        <v>5</v>
      </c>
      <c r="R50" s="18">
        <v>746</v>
      </c>
      <c r="S50" s="18">
        <v>751</v>
      </c>
      <c r="T50" s="23">
        <v>28281462</v>
      </c>
    </row>
    <row r="51" spans="1:20" x14ac:dyDescent="0.25">
      <c r="A51" s="17" t="s">
        <v>1897</v>
      </c>
      <c r="B51" s="17" t="s">
        <v>1896</v>
      </c>
      <c r="C51" s="17" t="s">
        <v>1898</v>
      </c>
      <c r="D51" s="18" t="s">
        <v>10</v>
      </c>
      <c r="E51" s="18" t="str">
        <f>VLOOKUP(M51,Revistas!$B$2:$H$63996,2,FALSE)</f>
        <v>NO TIENE</v>
      </c>
      <c r="F51" s="18" t="str">
        <f>VLOOKUP(M51,Revistas!$B$2:$H$63996,3,FALSE)</f>
        <v>NO TIENE</v>
      </c>
      <c r="G51" s="18" t="str">
        <f>VLOOKUP(M51,Revistas!$B$2:$H$63996,4,FALSE)</f>
        <v>NO TIENE</v>
      </c>
      <c r="H51" s="18" t="str">
        <f>VLOOKUP(M51,Revistas!$B$2:$H$63996,5,FALSE)</f>
        <v>NO TIENE</v>
      </c>
      <c r="I51" s="18" t="str">
        <f>VLOOKUP(M51,Revistas!$B$2:$H$63996,6,FALSE)</f>
        <v>NO</v>
      </c>
      <c r="J51" s="18" t="s">
        <v>1900</v>
      </c>
      <c r="K51" s="18"/>
      <c r="L51" s="18" t="s">
        <v>586</v>
      </c>
      <c r="M51" s="18" t="s">
        <v>1901</v>
      </c>
      <c r="N51" s="18" t="s">
        <v>1899</v>
      </c>
      <c r="O51" s="18">
        <v>2017</v>
      </c>
      <c r="P51" s="18"/>
      <c r="Q51" s="18"/>
      <c r="R51" s="18"/>
      <c r="S51" s="18"/>
      <c r="T51" s="23">
        <v>29204859</v>
      </c>
    </row>
    <row r="52" spans="1:20" x14ac:dyDescent="0.25">
      <c r="A52" s="17" t="s">
        <v>1709</v>
      </c>
      <c r="B52" s="17" t="s">
        <v>1710</v>
      </c>
      <c r="C52" s="17" t="s">
        <v>1673</v>
      </c>
      <c r="D52" s="18" t="s">
        <v>26</v>
      </c>
      <c r="E52" s="18">
        <f>VLOOKUP(M52,Revistas!$B$2:$H$63996,2,FALSE)</f>
        <v>6.9180000000000001</v>
      </c>
      <c r="F52" s="18" t="str">
        <f>VLOOKUP(M52,Revistas!$B$2:$H$63996,3,FALSE)</f>
        <v>Q1</v>
      </c>
      <c r="G52" s="18" t="str">
        <f>VLOOKUP(M52,Revistas!$B$2:$H$63996,4,FALSE)</f>
        <v>RHEUMATOLOGY - SCIE</v>
      </c>
      <c r="H52" s="18" t="str">
        <f>VLOOKUP(M52,Revistas!$B$2:$H$63996,5,FALSE)</f>
        <v>30 de 3</v>
      </c>
      <c r="I52" s="18" t="str">
        <f>VLOOKUP(M52,Revistas!$B$2:$H$63996,6,FALSE)</f>
        <v>SI</v>
      </c>
      <c r="J52" s="18" t="s">
        <v>1711</v>
      </c>
      <c r="K52" s="18"/>
      <c r="L52" s="18">
        <v>0</v>
      </c>
      <c r="M52" s="18" t="s">
        <v>1675</v>
      </c>
      <c r="N52" s="18" t="s">
        <v>129</v>
      </c>
      <c r="O52" s="18">
        <v>2017</v>
      </c>
      <c r="P52" s="18">
        <v>69</v>
      </c>
      <c r="Q52" s="18"/>
      <c r="R52" s="18"/>
      <c r="S52" s="18"/>
    </row>
    <row r="53" spans="1:20" x14ac:dyDescent="0.25">
      <c r="A53" s="17" t="s">
        <v>1816</v>
      </c>
      <c r="B53" s="17" t="s">
        <v>1817</v>
      </c>
      <c r="C53" s="17" t="s">
        <v>1660</v>
      </c>
      <c r="D53" s="18" t="s">
        <v>26</v>
      </c>
      <c r="E53" s="18">
        <f>VLOOKUP(M53,Revistas!$B$2:$H$63996,2,FALSE)</f>
        <v>12.811</v>
      </c>
      <c r="F53" s="18" t="str">
        <f>VLOOKUP(M53,Revistas!$B$2:$H$63996,3,FALSE)</f>
        <v>Q1</v>
      </c>
      <c r="G53" s="18" t="str">
        <f>VLOOKUP(M53,Revistas!$B$2:$H$63996,4,FALSE)</f>
        <v>RHEUMATOLOGY - SCIE</v>
      </c>
      <c r="H53" s="18" t="str">
        <f>VLOOKUP(M53,Revistas!$B$2:$H$63996,5,FALSE)</f>
        <v>1 DE 30</v>
      </c>
      <c r="I53" s="18" t="str">
        <f>VLOOKUP(M53,Revistas!$B$2:$H$63996,6,FALSE)</f>
        <v>SI</v>
      </c>
      <c r="J53" s="18" t="s">
        <v>1818</v>
      </c>
      <c r="K53" s="18"/>
      <c r="L53" s="18">
        <v>0</v>
      </c>
      <c r="M53" s="18" t="s">
        <v>1663</v>
      </c>
      <c r="N53" s="18" t="s">
        <v>226</v>
      </c>
      <c r="O53" s="18">
        <v>2017</v>
      </c>
      <c r="P53" s="18">
        <v>76</v>
      </c>
      <c r="Q53" s="18"/>
      <c r="R53" s="18">
        <v>1179</v>
      </c>
      <c r="S53" s="18">
        <v>1179</v>
      </c>
    </row>
    <row r="54" spans="1:20" x14ac:dyDescent="0.25">
      <c r="A54" s="17" t="s">
        <v>1850</v>
      </c>
      <c r="B54" s="17" t="s">
        <v>1851</v>
      </c>
      <c r="C54" s="17" t="s">
        <v>1852</v>
      </c>
      <c r="D54" s="18" t="s">
        <v>10</v>
      </c>
      <c r="E54" s="18">
        <f>VLOOKUP(M54,Revistas!$B$2:$H$63996,2,FALSE)</f>
        <v>2.3650000000000002</v>
      </c>
      <c r="F54" s="18" t="str">
        <f>VLOOKUP(M54,Revistas!$B$2:$H$63996,3,FALSE)</f>
        <v>Q3</v>
      </c>
      <c r="G54" s="18" t="str">
        <f>VLOOKUP(M54,Revistas!$B$2:$H$63996,4,FALSE)</f>
        <v>RHEUMATOLOGY - SCIE</v>
      </c>
      <c r="H54" s="18" t="str">
        <f>VLOOKUP(M54,Revistas!$B$2:$H$63996,5,FALSE)</f>
        <v>19/30</v>
      </c>
      <c r="I54" s="18" t="str">
        <f>VLOOKUP(M54,Revistas!$B$2:$H$63996,6,FALSE)</f>
        <v>NO</v>
      </c>
      <c r="J54" s="18" t="s">
        <v>1853</v>
      </c>
      <c r="K54" s="18" t="s">
        <v>1854</v>
      </c>
      <c r="L54" s="18">
        <v>1</v>
      </c>
      <c r="M54" s="18" t="s">
        <v>1855</v>
      </c>
      <c r="N54" s="18" t="s">
        <v>300</v>
      </c>
      <c r="O54" s="18">
        <v>2017</v>
      </c>
      <c r="P54" s="18">
        <v>36</v>
      </c>
      <c r="Q54" s="18">
        <v>3</v>
      </c>
      <c r="R54" s="18">
        <v>485</v>
      </c>
      <c r="S54" s="18">
        <v>497</v>
      </c>
      <c r="T54" s="23">
        <v>27995382</v>
      </c>
    </row>
    <row r="55" spans="1:20" x14ac:dyDescent="0.25">
      <c r="A55" s="17" t="s">
        <v>1819</v>
      </c>
      <c r="B55" s="17" t="s">
        <v>1820</v>
      </c>
      <c r="C55" s="17" t="s">
        <v>1660</v>
      </c>
      <c r="D55" s="18" t="s">
        <v>26</v>
      </c>
      <c r="E55" s="18">
        <f>VLOOKUP(M55,Revistas!$B$2:$H$63996,2,FALSE)</f>
        <v>12.811</v>
      </c>
      <c r="F55" s="18" t="str">
        <f>VLOOKUP(M55,Revistas!$B$2:$H$63996,3,FALSE)</f>
        <v>Q1</v>
      </c>
      <c r="G55" s="18" t="str">
        <f>VLOOKUP(M55,Revistas!$B$2:$H$63996,4,FALSE)</f>
        <v>RHEUMATOLOGY - SCIE</v>
      </c>
      <c r="H55" s="18" t="str">
        <f>VLOOKUP(M55,Revistas!$B$2:$H$63996,5,FALSE)</f>
        <v>1 DE 30</v>
      </c>
      <c r="I55" s="18" t="str">
        <f>VLOOKUP(M55,Revistas!$B$2:$H$63996,6,FALSE)</f>
        <v>SI</v>
      </c>
      <c r="J55" s="18" t="s">
        <v>1821</v>
      </c>
      <c r="K55" s="18"/>
      <c r="L55" s="18">
        <v>0</v>
      </c>
      <c r="M55" s="18" t="s">
        <v>1663</v>
      </c>
      <c r="N55" s="18" t="s">
        <v>226</v>
      </c>
      <c r="O55" s="18">
        <v>2017</v>
      </c>
      <c r="P55" s="18">
        <v>76</v>
      </c>
      <c r="Q55" s="18"/>
      <c r="R55" s="18">
        <v>1293</v>
      </c>
      <c r="S55" s="18">
        <v>1293</v>
      </c>
    </row>
    <row r="56" spans="1:20" x14ac:dyDescent="0.25">
      <c r="A56" s="17" t="s">
        <v>1822</v>
      </c>
      <c r="B56" s="17" t="s">
        <v>1823</v>
      </c>
      <c r="C56" s="17" t="s">
        <v>1660</v>
      </c>
      <c r="D56" s="18" t="s">
        <v>26</v>
      </c>
      <c r="E56" s="18">
        <f>VLOOKUP(M56,Revistas!$B$2:$H$63996,2,FALSE)</f>
        <v>12.811</v>
      </c>
      <c r="F56" s="18" t="str">
        <f>VLOOKUP(M56,Revistas!$B$2:$H$63996,3,FALSE)</f>
        <v>Q1</v>
      </c>
      <c r="G56" s="18" t="str">
        <f>VLOOKUP(M56,Revistas!$B$2:$H$63996,4,FALSE)</f>
        <v>RHEUMATOLOGY - SCIE</v>
      </c>
      <c r="H56" s="18" t="str">
        <f>VLOOKUP(M56,Revistas!$B$2:$H$63996,5,FALSE)</f>
        <v>1 DE 30</v>
      </c>
      <c r="I56" s="18" t="str">
        <f>VLOOKUP(M56,Revistas!$B$2:$H$63996,6,FALSE)</f>
        <v>SI</v>
      </c>
      <c r="J56" s="18" t="s">
        <v>1824</v>
      </c>
      <c r="K56" s="18"/>
      <c r="L56" s="18">
        <v>0</v>
      </c>
      <c r="M56" s="18" t="s">
        <v>1663</v>
      </c>
      <c r="N56" s="18" t="s">
        <v>226</v>
      </c>
      <c r="O56" s="18">
        <v>2017</v>
      </c>
      <c r="P56" s="18">
        <v>76</v>
      </c>
      <c r="Q56" s="18"/>
      <c r="R56" s="18">
        <v>1294</v>
      </c>
      <c r="S56" s="18">
        <v>1294</v>
      </c>
    </row>
    <row r="57" spans="1:20" x14ac:dyDescent="0.25">
      <c r="A57" s="17" t="s">
        <v>1727</v>
      </c>
      <c r="B57" s="17" t="s">
        <v>1728</v>
      </c>
      <c r="C57" s="17" t="s">
        <v>181</v>
      </c>
      <c r="D57" s="18" t="s">
        <v>10</v>
      </c>
      <c r="E57" s="18">
        <f>VLOOKUP(M57,Revistas!$B$2:$H$63996,2,FALSE)</f>
        <v>4.2590000000000003</v>
      </c>
      <c r="F57" s="18" t="str">
        <f>VLOOKUP(M57,Revistas!$B$2:$H$63996,3,FALSE)</f>
        <v>Q1</v>
      </c>
      <c r="G57" s="18" t="str">
        <f>VLOOKUP(M57,Revistas!$B$2:$H$63996,4,FALSE)</f>
        <v>MULTIDISCIPLINARY SCIENCES</v>
      </c>
      <c r="H57" s="18" t="str">
        <f>VLOOKUP(M57,Revistas!$B$2:$H$63996,5,FALSE)</f>
        <v>10 DE 64</v>
      </c>
      <c r="I57" s="18" t="str">
        <f>VLOOKUP(M57,Revistas!$B$2:$H$63996,6,FALSE)</f>
        <v>NO</v>
      </c>
      <c r="J57" s="18" t="s">
        <v>1729</v>
      </c>
      <c r="K57" s="18" t="s">
        <v>1730</v>
      </c>
      <c r="L57" s="18">
        <v>0</v>
      </c>
      <c r="M57" s="18" t="s">
        <v>184</v>
      </c>
      <c r="N57" s="28">
        <v>44075</v>
      </c>
      <c r="O57" s="18">
        <v>2017</v>
      </c>
      <c r="P57" s="18">
        <v>7</v>
      </c>
      <c r="Q57" s="18"/>
      <c r="R57" s="18"/>
      <c r="S57" s="18">
        <v>12023</v>
      </c>
      <c r="T57" s="23">
        <v>28931886</v>
      </c>
    </row>
    <row r="58" spans="1:20" x14ac:dyDescent="0.25">
      <c r="A58" s="17" t="s">
        <v>1828</v>
      </c>
      <c r="B58" s="17" t="s">
        <v>1829</v>
      </c>
      <c r="C58" s="17" t="s">
        <v>1739</v>
      </c>
      <c r="D58" s="18" t="s">
        <v>10</v>
      </c>
      <c r="E58" s="18">
        <f>VLOOKUP(M58,Revistas!$B$2:$H$63996,2,FALSE)</f>
        <v>2.835</v>
      </c>
      <c r="F58" s="18" t="str">
        <f>VLOOKUP(M58,Revistas!$B$2:$H$63996,3,FALSE)</f>
        <v>Q2</v>
      </c>
      <c r="G58" s="18" t="str">
        <f>VLOOKUP(M58,Revistas!$B$2:$H$63996,4,FALSE)</f>
        <v>PHARMACOLOGY &amp; PHARMACY - SCIE;</v>
      </c>
      <c r="H58" s="18" t="str">
        <f>VLOOKUP(M58,Revistas!$B$2:$H$63996,5,FALSE)</f>
        <v>100/257</v>
      </c>
      <c r="I58" s="18" t="str">
        <f>VLOOKUP(M58,Revistas!$B$2:$H$63996,6,FALSE)</f>
        <v>NO</v>
      </c>
      <c r="J58" s="18" t="s">
        <v>1830</v>
      </c>
      <c r="K58" s="18" t="s">
        <v>1831</v>
      </c>
      <c r="L58" s="18">
        <v>2</v>
      </c>
      <c r="M58" s="18" t="s">
        <v>1742</v>
      </c>
      <c r="N58" s="18" t="s">
        <v>226</v>
      </c>
      <c r="O58" s="18">
        <v>2017</v>
      </c>
      <c r="P58" s="18">
        <v>31</v>
      </c>
      <c r="Q58" s="18">
        <v>3</v>
      </c>
      <c r="R58" s="18">
        <v>223</v>
      </c>
      <c r="S58" s="18">
        <v>237</v>
      </c>
      <c r="T58" s="23">
        <v>28497221</v>
      </c>
    </row>
    <row r="59" spans="1:20" x14ac:dyDescent="0.25">
      <c r="A59" s="17" t="s">
        <v>1885</v>
      </c>
      <c r="B59" s="17" t="s">
        <v>1886</v>
      </c>
      <c r="C59" s="17" t="s">
        <v>1673</v>
      </c>
      <c r="D59" s="18" t="s">
        <v>10</v>
      </c>
      <c r="E59" s="18">
        <f>VLOOKUP(M59,Revistas!$B$2:$H$63996,2,FALSE)</f>
        <v>6.9180000000000001</v>
      </c>
      <c r="F59" s="18" t="str">
        <f>VLOOKUP(M59,Revistas!$B$2:$H$63996,3,FALSE)</f>
        <v>Q1</v>
      </c>
      <c r="G59" s="18" t="str">
        <f>VLOOKUP(M59,Revistas!$B$2:$H$63996,4,FALSE)</f>
        <v>RHEUMATOLOGY - SCIE</v>
      </c>
      <c r="H59" s="18" t="str">
        <f>VLOOKUP(M59,Revistas!$B$2:$H$63996,5,FALSE)</f>
        <v>30 de 3</v>
      </c>
      <c r="I59" s="18" t="str">
        <f>VLOOKUP(M59,Revistas!$B$2:$H$63996,6,FALSE)</f>
        <v>SI</v>
      </c>
      <c r="J59" s="18" t="s">
        <v>1887</v>
      </c>
      <c r="K59" s="18"/>
      <c r="L59" s="18">
        <v>8</v>
      </c>
      <c r="M59" s="18" t="s">
        <v>1675</v>
      </c>
      <c r="N59" s="18" t="s">
        <v>344</v>
      </c>
      <c r="O59" s="18">
        <v>2017</v>
      </c>
      <c r="P59" s="18">
        <v>69</v>
      </c>
      <c r="Q59" s="18">
        <v>1</v>
      </c>
      <c r="R59" s="18">
        <v>77</v>
      </c>
      <c r="S59" s="18">
        <v>85</v>
      </c>
      <c r="T59" s="23">
        <v>27477804</v>
      </c>
    </row>
    <row r="60" spans="1:20" x14ac:dyDescent="0.25">
      <c r="A60" s="17" t="s">
        <v>1712</v>
      </c>
      <c r="B60" s="17" t="s">
        <v>1713</v>
      </c>
      <c r="C60" s="17" t="s">
        <v>1673</v>
      </c>
      <c r="D60" s="18" t="s">
        <v>26</v>
      </c>
      <c r="E60" s="18">
        <f>VLOOKUP(M60,Revistas!$B$2:$H$63996,2,FALSE)</f>
        <v>6.9180000000000001</v>
      </c>
      <c r="F60" s="18" t="str">
        <f>VLOOKUP(M60,Revistas!$B$2:$H$63996,3,FALSE)</f>
        <v>Q1</v>
      </c>
      <c r="G60" s="18" t="str">
        <f>VLOOKUP(M60,Revistas!$B$2:$H$63996,4,FALSE)</f>
        <v>RHEUMATOLOGY - SCIE</v>
      </c>
      <c r="H60" s="18" t="str">
        <f>VLOOKUP(M60,Revistas!$B$2:$H$63996,5,FALSE)</f>
        <v>30 de 3</v>
      </c>
      <c r="I60" s="18" t="str">
        <f>VLOOKUP(M60,Revistas!$B$2:$H$63996,6,FALSE)</f>
        <v>SI</v>
      </c>
      <c r="J60" s="18" t="s">
        <v>1714</v>
      </c>
      <c r="K60" s="18"/>
      <c r="L60" s="18">
        <v>0</v>
      </c>
      <c r="M60" s="18" t="s">
        <v>1675</v>
      </c>
      <c r="N60" s="18" t="s">
        <v>129</v>
      </c>
      <c r="O60" s="18">
        <v>2017</v>
      </c>
      <c r="P60" s="18">
        <v>69</v>
      </c>
      <c r="Q60" s="18"/>
      <c r="R60" s="18"/>
      <c r="S60" s="18"/>
    </row>
    <row r="61" spans="1:20" x14ac:dyDescent="0.25">
      <c r="A61" s="17" t="s">
        <v>1807</v>
      </c>
      <c r="B61" s="17" t="s">
        <v>1808</v>
      </c>
      <c r="C61" s="17" t="s">
        <v>1660</v>
      </c>
      <c r="D61" s="18" t="s">
        <v>26</v>
      </c>
      <c r="E61" s="18">
        <f>VLOOKUP(M61,Revistas!$B$2:$H$63996,2,FALSE)</f>
        <v>12.811</v>
      </c>
      <c r="F61" s="18" t="str">
        <f>VLOOKUP(M61,Revistas!$B$2:$H$63996,3,FALSE)</f>
        <v>Q1</v>
      </c>
      <c r="G61" s="18" t="str">
        <f>VLOOKUP(M61,Revistas!$B$2:$H$63996,4,FALSE)</f>
        <v>RHEUMATOLOGY - SCIE</v>
      </c>
      <c r="H61" s="18" t="str">
        <f>VLOOKUP(M61,Revistas!$B$2:$H$63996,5,FALSE)</f>
        <v>1 DE 30</v>
      </c>
      <c r="I61" s="18" t="str">
        <f>VLOOKUP(M61,Revistas!$B$2:$H$63996,6,FALSE)</f>
        <v>SI</v>
      </c>
      <c r="J61" s="18" t="s">
        <v>1809</v>
      </c>
      <c r="K61" s="18"/>
      <c r="L61" s="18">
        <v>0</v>
      </c>
      <c r="M61" s="18" t="s">
        <v>1663</v>
      </c>
      <c r="N61" s="18" t="s">
        <v>226</v>
      </c>
      <c r="O61" s="18">
        <v>2017</v>
      </c>
      <c r="P61" s="18">
        <v>76</v>
      </c>
      <c r="Q61" s="18"/>
      <c r="R61" s="18">
        <v>840</v>
      </c>
      <c r="S61" s="18">
        <v>840</v>
      </c>
    </row>
    <row r="62" spans="1:20" x14ac:dyDescent="0.25">
      <c r="A62" s="17" t="s">
        <v>1715</v>
      </c>
      <c r="B62" s="17" t="s">
        <v>1716</v>
      </c>
      <c r="C62" s="17" t="s">
        <v>1673</v>
      </c>
      <c r="D62" s="18" t="s">
        <v>26</v>
      </c>
      <c r="E62" s="18">
        <f>VLOOKUP(M62,Revistas!$B$2:$H$63996,2,FALSE)</f>
        <v>6.9180000000000001</v>
      </c>
      <c r="F62" s="18" t="str">
        <f>VLOOKUP(M62,Revistas!$B$2:$H$63996,3,FALSE)</f>
        <v>Q1</v>
      </c>
      <c r="G62" s="18" t="str">
        <f>VLOOKUP(M62,Revistas!$B$2:$H$63996,4,FALSE)</f>
        <v>RHEUMATOLOGY - SCIE</v>
      </c>
      <c r="H62" s="18" t="str">
        <f>VLOOKUP(M62,Revistas!$B$2:$H$63996,5,FALSE)</f>
        <v>30 de 3</v>
      </c>
      <c r="I62" s="18" t="str">
        <f>VLOOKUP(M62,Revistas!$B$2:$H$63996,6,FALSE)</f>
        <v>SI</v>
      </c>
      <c r="J62" s="18" t="s">
        <v>1717</v>
      </c>
      <c r="K62" s="18"/>
      <c r="L62" s="18">
        <v>0</v>
      </c>
      <c r="M62" s="18" t="s">
        <v>1675</v>
      </c>
      <c r="N62" s="18" t="s">
        <v>129</v>
      </c>
      <c r="O62" s="18">
        <v>2017</v>
      </c>
      <c r="P62" s="18">
        <v>69</v>
      </c>
      <c r="Q62" s="18"/>
      <c r="R62" s="18"/>
      <c r="S62" s="18"/>
    </row>
    <row r="63" spans="1:20" x14ac:dyDescent="0.25">
      <c r="A63" s="17" t="s">
        <v>1737</v>
      </c>
      <c r="B63" s="17" t="s">
        <v>1738</v>
      </c>
      <c r="C63" s="17" t="s">
        <v>1739</v>
      </c>
      <c r="D63" s="18" t="s">
        <v>210</v>
      </c>
      <c r="E63" s="18">
        <f>VLOOKUP(M63,Revistas!$B$2:$H$63996,2,FALSE)</f>
        <v>2.835</v>
      </c>
      <c r="F63" s="18" t="str">
        <f>VLOOKUP(M63,Revistas!$B$2:$H$63996,3,FALSE)</f>
        <v>Q2</v>
      </c>
      <c r="G63" s="18" t="str">
        <f>VLOOKUP(M63,Revistas!$B$2:$H$63996,4,FALSE)</f>
        <v>PHARMACOLOGY &amp; PHARMACY - SCIE;</v>
      </c>
      <c r="H63" s="18" t="str">
        <f>VLOOKUP(M63,Revistas!$B$2:$H$63996,5,FALSE)</f>
        <v>100/257</v>
      </c>
      <c r="I63" s="18" t="str">
        <f>VLOOKUP(M63,Revistas!$B$2:$H$63996,6,FALSE)</f>
        <v>NO</v>
      </c>
      <c r="J63" s="18" t="s">
        <v>1740</v>
      </c>
      <c r="K63" s="18" t="s">
        <v>1741</v>
      </c>
      <c r="L63" s="18">
        <v>0</v>
      </c>
      <c r="M63" s="18" t="s">
        <v>1742</v>
      </c>
      <c r="N63" s="18" t="s">
        <v>199</v>
      </c>
      <c r="O63" s="18">
        <v>2017</v>
      </c>
      <c r="P63" s="18">
        <v>31</v>
      </c>
      <c r="Q63" s="18">
        <v>4</v>
      </c>
      <c r="R63" s="18">
        <v>299</v>
      </c>
      <c r="S63" s="18">
        <v>316</v>
      </c>
      <c r="T63" s="23">
        <v>28612180</v>
      </c>
    </row>
    <row r="64" spans="1:20" x14ac:dyDescent="0.25">
      <c r="A64" s="17" t="s">
        <v>1665</v>
      </c>
      <c r="B64" s="17" t="s">
        <v>1666</v>
      </c>
      <c r="C64" s="17" t="s">
        <v>1667</v>
      </c>
      <c r="D64" s="18" t="s">
        <v>10</v>
      </c>
      <c r="E64" s="18">
        <f>VLOOKUP(M64,Revistas!$B$2:$H$63996,2,FALSE)</f>
        <v>3.15</v>
      </c>
      <c r="F64" s="18" t="str">
        <f>VLOOKUP(M64,Revistas!$B$2:$H$63996,3,FALSE)</f>
        <v>Q2</v>
      </c>
      <c r="G64" s="18" t="str">
        <f>VLOOKUP(M64,Revistas!$B$2:$H$63996,4,FALSE)</f>
        <v>RHEUMATOLOGY - SCIE</v>
      </c>
      <c r="H64" s="18" t="str">
        <f>VLOOKUP(M64,Revistas!$B$2:$H$63996,5,FALSE)</f>
        <v>13 DE 30</v>
      </c>
      <c r="I64" s="18" t="str">
        <f>VLOOKUP(M64,Revistas!$B$2:$H$63996,6,FALSE)</f>
        <v>NO</v>
      </c>
      <c r="J64" s="18" t="s">
        <v>1668</v>
      </c>
      <c r="K64" s="18" t="s">
        <v>1669</v>
      </c>
      <c r="L64" s="18">
        <v>0</v>
      </c>
      <c r="M64" s="18" t="s">
        <v>1670</v>
      </c>
      <c r="N64" s="28">
        <v>37196</v>
      </c>
      <c r="O64" s="18">
        <v>2017</v>
      </c>
      <c r="P64" s="18">
        <v>44</v>
      </c>
      <c r="Q64" s="18">
        <v>11</v>
      </c>
      <c r="R64" s="18">
        <v>1740</v>
      </c>
      <c r="S64" s="18">
        <v>1743</v>
      </c>
      <c r="T64" s="23">
        <v>28148700</v>
      </c>
    </row>
    <row r="65" spans="1:40" x14ac:dyDescent="0.25">
      <c r="A65" s="17" t="s">
        <v>1776</v>
      </c>
      <c r="B65" s="17" t="s">
        <v>1777</v>
      </c>
      <c r="C65" s="17" t="s">
        <v>1778</v>
      </c>
      <c r="D65" s="18" t="s">
        <v>10</v>
      </c>
      <c r="E65" s="18">
        <f>VLOOKUP(M65,Revistas!$B$2:$H$63996,2,FALSE)</f>
        <v>2.86</v>
      </c>
      <c r="F65" s="18" t="str">
        <f>VLOOKUP(M65,Revistas!$B$2:$H$63996,3,FALSE)</f>
        <v>Q3</v>
      </c>
      <c r="G65" s="18" t="str">
        <f>VLOOKUP(M65,Revistas!$B$2:$H$63996,4,FALSE)</f>
        <v>IMMUNOLOGY - SCIE</v>
      </c>
      <c r="H65" s="18" t="str">
        <f>VLOOKUP(M65,Revistas!$B$2:$H$63996,5,FALSE)</f>
        <v>85/151</v>
      </c>
      <c r="I65" s="18" t="str">
        <f>VLOOKUP(M65,Revistas!$B$2:$H$63996,6,FALSE)</f>
        <v>NO</v>
      </c>
      <c r="J65" s="18" t="s">
        <v>1779</v>
      </c>
      <c r="K65" s="18" t="s">
        <v>1780</v>
      </c>
      <c r="L65" s="18">
        <v>1</v>
      </c>
      <c r="M65" s="18" t="s">
        <v>1781</v>
      </c>
      <c r="N65" s="18" t="s">
        <v>29</v>
      </c>
      <c r="O65" s="18">
        <v>2017</v>
      </c>
      <c r="P65" s="18">
        <v>187</v>
      </c>
      <c r="Q65" s="18"/>
      <c r="R65" s="18">
        <v>35</v>
      </c>
      <c r="S65" s="18">
        <v>40</v>
      </c>
      <c r="T65" s="23">
        <v>28495399</v>
      </c>
    </row>
    <row r="66" spans="1:40" x14ac:dyDescent="0.25">
      <c r="A66" s="17" t="s">
        <v>1718</v>
      </c>
      <c r="B66" s="17" t="s">
        <v>1719</v>
      </c>
      <c r="C66" s="17" t="s">
        <v>1673</v>
      </c>
      <c r="D66" s="18" t="s">
        <v>26</v>
      </c>
      <c r="E66" s="18">
        <f>VLOOKUP(M66,Revistas!$B$2:$H$63996,2,FALSE)</f>
        <v>6.9180000000000001</v>
      </c>
      <c r="F66" s="18" t="str">
        <f>VLOOKUP(M66,Revistas!$B$2:$H$63996,3,FALSE)</f>
        <v>Q1</v>
      </c>
      <c r="G66" s="18" t="str">
        <f>VLOOKUP(M66,Revistas!$B$2:$H$63996,4,FALSE)</f>
        <v>RHEUMATOLOGY - SCIE</v>
      </c>
      <c r="H66" s="18" t="str">
        <f>VLOOKUP(M66,Revistas!$B$2:$H$63996,5,FALSE)</f>
        <v>30 de 3</v>
      </c>
      <c r="I66" s="18" t="str">
        <f>VLOOKUP(M66,Revistas!$B$2:$H$63996,6,FALSE)</f>
        <v>SI</v>
      </c>
      <c r="J66" s="18" t="s">
        <v>1720</v>
      </c>
      <c r="K66" s="18"/>
      <c r="L66" s="18">
        <v>0</v>
      </c>
      <c r="M66" s="18" t="s">
        <v>1675</v>
      </c>
      <c r="N66" s="18" t="s">
        <v>129</v>
      </c>
      <c r="O66" s="18">
        <v>2017</v>
      </c>
      <c r="P66" s="18">
        <v>69</v>
      </c>
      <c r="Q66" s="18"/>
      <c r="R66" s="18"/>
      <c r="S66" s="18"/>
    </row>
    <row r="67" spans="1:40" x14ac:dyDescent="0.25">
      <c r="A67" s="17" t="s">
        <v>1810</v>
      </c>
      <c r="B67" s="17" t="s">
        <v>1811</v>
      </c>
      <c r="C67" s="17" t="s">
        <v>1660</v>
      </c>
      <c r="D67" s="18" t="s">
        <v>26</v>
      </c>
      <c r="E67" s="18">
        <f>VLOOKUP(M67,Revistas!$B$2:$H$63996,2,FALSE)</f>
        <v>12.811</v>
      </c>
      <c r="F67" s="18" t="str">
        <f>VLOOKUP(M67,Revistas!$B$2:$H$63996,3,FALSE)</f>
        <v>Q1</v>
      </c>
      <c r="G67" s="18" t="str">
        <f>VLOOKUP(M67,Revistas!$B$2:$H$63996,4,FALSE)</f>
        <v>RHEUMATOLOGY - SCIE</v>
      </c>
      <c r="H67" s="18" t="str">
        <f>VLOOKUP(M67,Revistas!$B$2:$H$63996,5,FALSE)</f>
        <v>1 DE 30</v>
      </c>
      <c r="I67" s="18" t="str">
        <f>VLOOKUP(M67,Revistas!$B$2:$H$63996,6,FALSE)</f>
        <v>SI</v>
      </c>
      <c r="J67" s="18" t="s">
        <v>1812</v>
      </c>
      <c r="K67" s="18"/>
      <c r="L67" s="18">
        <v>0</v>
      </c>
      <c r="M67" s="18" t="s">
        <v>1663</v>
      </c>
      <c r="N67" s="18" t="s">
        <v>226</v>
      </c>
      <c r="O67" s="18">
        <v>2017</v>
      </c>
      <c r="P67" s="18">
        <v>76</v>
      </c>
      <c r="Q67" s="18"/>
      <c r="R67" s="18">
        <v>1116</v>
      </c>
      <c r="S67" s="18">
        <v>1117</v>
      </c>
    </row>
    <row r="68" spans="1:40" x14ac:dyDescent="0.25">
      <c r="A68" s="17" t="s">
        <v>1917</v>
      </c>
      <c r="B68" s="17" t="s">
        <v>1916</v>
      </c>
      <c r="C68" s="17" t="s">
        <v>1908</v>
      </c>
      <c r="D68" s="18" t="s">
        <v>10</v>
      </c>
      <c r="E68" s="18" t="str">
        <f>VLOOKUP(M68,Revistas!$B$2:$H$63996,2,FALSE)</f>
        <v>NO TIENE</v>
      </c>
      <c r="F68" s="18" t="str">
        <f>VLOOKUP(M68,Revistas!$B$2:$H$63996,3,FALSE)</f>
        <v>NO TIENE</v>
      </c>
      <c r="G68" s="18" t="str">
        <f>VLOOKUP(M68,Revistas!$B$2:$H$63996,4,FALSE)</f>
        <v>NO TIENE</v>
      </c>
      <c r="H68" s="18" t="str">
        <f>VLOOKUP(M68,Revistas!$B$2:$H$63996,5,FALSE)</f>
        <v>NO TIENE</v>
      </c>
      <c r="I68" s="18" t="str">
        <f>VLOOKUP(M68,Revistas!$B$2:$H$63996,6,FALSE)</f>
        <v>NO</v>
      </c>
      <c r="J68" s="18" t="s">
        <v>1919</v>
      </c>
      <c r="K68" s="18"/>
      <c r="L68" s="18" t="s">
        <v>586</v>
      </c>
      <c r="M68" s="18" t="s">
        <v>1775</v>
      </c>
      <c r="N68" s="18" t="s">
        <v>1918</v>
      </c>
      <c r="O68" s="18">
        <v>2017</v>
      </c>
      <c r="P68" s="18"/>
      <c r="Q68" s="18"/>
      <c r="R68" s="18"/>
      <c r="S68" s="18"/>
      <c r="T68" s="23">
        <v>29111261</v>
      </c>
      <c r="AN68" s="25"/>
    </row>
    <row r="69" spans="1:40" x14ac:dyDescent="0.25">
      <c r="A69" s="17" t="s">
        <v>1721</v>
      </c>
      <c r="B69" s="17" t="s">
        <v>1722</v>
      </c>
      <c r="C69" s="17" t="s">
        <v>1673</v>
      </c>
      <c r="D69" s="18" t="s">
        <v>26</v>
      </c>
      <c r="E69" s="18">
        <f>VLOOKUP(M69,Revistas!$B$2:$H$63996,2,FALSE)</f>
        <v>6.9180000000000001</v>
      </c>
      <c r="F69" s="18" t="str">
        <f>VLOOKUP(M69,Revistas!$B$2:$H$63996,3,FALSE)</f>
        <v>Q1</v>
      </c>
      <c r="G69" s="18" t="str">
        <f>VLOOKUP(M69,Revistas!$B$2:$H$63996,4,FALSE)</f>
        <v>RHEUMATOLOGY - SCIE</v>
      </c>
      <c r="H69" s="18" t="str">
        <f>VLOOKUP(M69,Revistas!$B$2:$H$63996,5,FALSE)</f>
        <v>30 de 3</v>
      </c>
      <c r="I69" s="18" t="str">
        <f>VLOOKUP(M69,Revistas!$B$2:$H$63996,6,FALSE)</f>
        <v>SI</v>
      </c>
      <c r="J69" s="18" t="s">
        <v>1723</v>
      </c>
      <c r="K69" s="18"/>
      <c r="L69" s="18">
        <v>0</v>
      </c>
      <c r="M69" s="18" t="s">
        <v>1675</v>
      </c>
      <c r="N69" s="18" t="s">
        <v>129</v>
      </c>
      <c r="O69" s="18">
        <v>2017</v>
      </c>
      <c r="P69" s="18">
        <v>69</v>
      </c>
      <c r="Q69" s="18"/>
      <c r="R69" s="18"/>
      <c r="S69" s="18"/>
    </row>
    <row r="70" spans="1:40" x14ac:dyDescent="0.25">
      <c r="A70" s="17" t="s">
        <v>1724</v>
      </c>
      <c r="B70" s="17" t="s">
        <v>1725</v>
      </c>
      <c r="C70" s="17" t="s">
        <v>1673</v>
      </c>
      <c r="D70" s="18" t="s">
        <v>26</v>
      </c>
      <c r="E70" s="18">
        <f>VLOOKUP(M70,Revistas!$B$2:$H$63996,2,FALSE)</f>
        <v>6.9180000000000001</v>
      </c>
      <c r="F70" s="18" t="str">
        <f>VLOOKUP(M70,Revistas!$B$2:$H$63996,3,FALSE)</f>
        <v>Q1</v>
      </c>
      <c r="G70" s="18" t="str">
        <f>VLOOKUP(M70,Revistas!$B$2:$H$63996,4,FALSE)</f>
        <v>RHEUMATOLOGY - SCIE</v>
      </c>
      <c r="H70" s="18" t="str">
        <f>VLOOKUP(M70,Revistas!$B$2:$H$63996,5,FALSE)</f>
        <v>30 de 3</v>
      </c>
      <c r="I70" s="18" t="str">
        <f>VLOOKUP(M70,Revistas!$B$2:$H$63996,6,FALSE)</f>
        <v>SI</v>
      </c>
      <c r="J70" s="18" t="s">
        <v>1726</v>
      </c>
      <c r="K70" s="18"/>
      <c r="L70" s="18">
        <v>0</v>
      </c>
      <c r="M70" s="18" t="s">
        <v>1675</v>
      </c>
      <c r="N70" s="18" t="s">
        <v>129</v>
      </c>
      <c r="O70" s="18">
        <v>2017</v>
      </c>
      <c r="P70" s="18">
        <v>69</v>
      </c>
      <c r="Q70" s="18"/>
      <c r="R70" s="18"/>
      <c r="S70" s="18"/>
    </row>
    <row r="71" spans="1:40" x14ac:dyDescent="0.25">
      <c r="A71" s="17" t="s">
        <v>1838</v>
      </c>
      <c r="B71" s="17" t="s">
        <v>1839</v>
      </c>
      <c r="C71" s="17" t="s">
        <v>1660</v>
      </c>
      <c r="D71" s="18" t="s">
        <v>210</v>
      </c>
      <c r="E71" s="18">
        <f>VLOOKUP(M71,Revistas!$B$2:$H$63996,2,FALSE)</f>
        <v>12.811</v>
      </c>
      <c r="F71" s="18" t="str">
        <f>VLOOKUP(M71,Revistas!$B$2:$H$63996,3,FALSE)</f>
        <v>Q1</v>
      </c>
      <c r="G71" s="18" t="str">
        <f>VLOOKUP(M71,Revistas!$B$2:$H$63996,4,FALSE)</f>
        <v>RHEUMATOLOGY - SCIE</v>
      </c>
      <c r="H71" s="18" t="str">
        <f>VLOOKUP(M71,Revistas!$B$2:$H$63996,5,FALSE)</f>
        <v>1 DE 30</v>
      </c>
      <c r="I71" s="18" t="str">
        <f>VLOOKUP(M71,Revistas!$B$2:$H$63996,6,FALSE)</f>
        <v>SI</v>
      </c>
      <c r="J71" s="18" t="s">
        <v>1840</v>
      </c>
      <c r="K71" s="18" t="s">
        <v>1841</v>
      </c>
      <c r="L71" s="18">
        <v>27</v>
      </c>
      <c r="M71" s="18" t="s">
        <v>1663</v>
      </c>
      <c r="N71" s="18" t="s">
        <v>226</v>
      </c>
      <c r="O71" s="18">
        <v>2017</v>
      </c>
      <c r="P71" s="18">
        <v>76</v>
      </c>
      <c r="Q71" s="18">
        <v>6</v>
      </c>
      <c r="R71" s="18">
        <v>978</v>
      </c>
      <c r="S71" s="18">
        <v>991</v>
      </c>
      <c r="T71" s="23">
        <v>28087505</v>
      </c>
    </row>
    <row r="72" spans="1:40" x14ac:dyDescent="0.25">
      <c r="A72" s="17" t="s">
        <v>1782</v>
      </c>
      <c r="B72" s="17" t="s">
        <v>1783</v>
      </c>
      <c r="C72" s="17" t="s">
        <v>1660</v>
      </c>
      <c r="D72" s="18" t="s">
        <v>10</v>
      </c>
      <c r="E72" s="18">
        <f>VLOOKUP(M72,Revistas!$B$2:$H$63996,2,FALSE)</f>
        <v>12.811</v>
      </c>
      <c r="F72" s="18" t="str">
        <f>VLOOKUP(M72,Revistas!$B$2:$H$63996,3,FALSE)</f>
        <v>Q1</v>
      </c>
      <c r="G72" s="18" t="str">
        <f>VLOOKUP(M72,Revistas!$B$2:$H$63996,4,FALSE)</f>
        <v>RHEUMATOLOGY - SCIE</v>
      </c>
      <c r="H72" s="18" t="str">
        <f>VLOOKUP(M72,Revistas!$B$2:$H$63996,5,FALSE)</f>
        <v>1 DE 30</v>
      </c>
      <c r="I72" s="18" t="str">
        <f>VLOOKUP(M72,Revistas!$B$2:$H$63996,6,FALSE)</f>
        <v>SI</v>
      </c>
      <c r="J72" s="18" t="s">
        <v>1784</v>
      </c>
      <c r="K72" s="18" t="s">
        <v>1785</v>
      </c>
      <c r="L72" s="18">
        <v>0</v>
      </c>
      <c r="M72" s="18" t="s">
        <v>1663</v>
      </c>
      <c r="N72" s="18" t="s">
        <v>29</v>
      </c>
      <c r="O72" s="18">
        <v>2017</v>
      </c>
      <c r="P72" s="18">
        <v>76</v>
      </c>
      <c r="Q72" s="18">
        <v>7</v>
      </c>
      <c r="R72" s="18">
        <v>1285</v>
      </c>
      <c r="S72" s="18">
        <v>1288</v>
      </c>
      <c r="T72" s="23">
        <v>28455438</v>
      </c>
    </row>
    <row r="73" spans="1:40" x14ac:dyDescent="0.25">
      <c r="A73" s="17" t="s">
        <v>1769</v>
      </c>
      <c r="B73" s="17" t="s">
        <v>1770</v>
      </c>
      <c r="C73" s="17" t="s">
        <v>1771</v>
      </c>
      <c r="D73" s="18" t="s">
        <v>10</v>
      </c>
      <c r="E73" s="18" t="str">
        <f>VLOOKUP(M73,Revistas!$B$2:$H$63996,2,FALSE)</f>
        <v>NO TIENE</v>
      </c>
      <c r="F73" s="18" t="str">
        <f>VLOOKUP(M73,Revistas!$B$2:$H$63996,3,FALSE)</f>
        <v>NO TIENE</v>
      </c>
      <c r="G73" s="18" t="str">
        <f>VLOOKUP(M73,Revistas!$B$2:$H$63996,4,FALSE)</f>
        <v>NO TIENE</v>
      </c>
      <c r="H73" s="18" t="str">
        <f>VLOOKUP(M73,Revistas!$B$2:$H$63996,5,FALSE)</f>
        <v>NO TIENE</v>
      </c>
      <c r="I73" s="18" t="str">
        <f>VLOOKUP(M73,Revistas!$B$2:$H$63996,6,FALSE)</f>
        <v>NO</v>
      </c>
      <c r="J73" s="18" t="s">
        <v>1772</v>
      </c>
      <c r="K73" s="18" t="s">
        <v>1773</v>
      </c>
      <c r="L73" s="18">
        <v>0</v>
      </c>
      <c r="M73" s="18" t="s">
        <v>1774</v>
      </c>
      <c r="N73" s="18" t="s">
        <v>214</v>
      </c>
      <c r="O73" s="18">
        <v>2017</v>
      </c>
      <c r="P73" s="18">
        <v>13</v>
      </c>
      <c r="Q73" s="18">
        <v>4</v>
      </c>
      <c r="R73" s="18">
        <v>197</v>
      </c>
      <c r="S73" s="18">
        <v>200</v>
      </c>
      <c r="T73" s="23">
        <v>27297260</v>
      </c>
    </row>
    <row r="74" spans="1:40" x14ac:dyDescent="0.25">
      <c r="A74" s="17" t="s">
        <v>1842</v>
      </c>
      <c r="B74" s="17" t="s">
        <v>1843</v>
      </c>
      <c r="C74" s="17" t="s">
        <v>1654</v>
      </c>
      <c r="D74" s="18" t="s">
        <v>10</v>
      </c>
      <c r="E74" s="18">
        <f>VLOOKUP(M74,Revistas!$B$2:$H$63996,2,FALSE)</f>
        <v>1.8240000000000001</v>
      </c>
      <c r="F74" s="18" t="str">
        <f>VLOOKUP(M74,Revistas!$B$2:$H$63996,3,FALSE)</f>
        <v>Q3</v>
      </c>
      <c r="G74" s="18" t="str">
        <f>VLOOKUP(M74,Revistas!$B$2:$H$63996,4,FALSE)</f>
        <v>RHEUMATOLOGY - SCIE</v>
      </c>
      <c r="H74" s="18" t="str">
        <f>VLOOKUP(M74,Revistas!$B$2:$H$63996,5,FALSE)</f>
        <v>21 DE 30</v>
      </c>
      <c r="I74" s="18" t="str">
        <f>VLOOKUP(M74,Revistas!$B$2:$H$63996,6,FALSE)</f>
        <v>NO</v>
      </c>
      <c r="J74" s="18" t="s">
        <v>1844</v>
      </c>
      <c r="K74" s="18" t="s">
        <v>1845</v>
      </c>
      <c r="L74" s="18">
        <v>0</v>
      </c>
      <c r="M74" s="18" t="s">
        <v>1657</v>
      </c>
      <c r="N74" s="18" t="s">
        <v>250</v>
      </c>
      <c r="O74" s="18">
        <v>2017</v>
      </c>
      <c r="P74" s="18">
        <v>37</v>
      </c>
      <c r="Q74" s="18">
        <v>5</v>
      </c>
      <c r="R74" s="18">
        <v>727</v>
      </c>
      <c r="S74" s="18">
        <v>734</v>
      </c>
      <c r="T74" s="23">
        <v>28197718</v>
      </c>
    </row>
    <row r="75" spans="1:40" x14ac:dyDescent="0.25">
      <c r="A75" s="17" t="s">
        <v>1802</v>
      </c>
      <c r="B75" s="17" t="s">
        <v>1803</v>
      </c>
      <c r="C75" s="17" t="s">
        <v>1660</v>
      </c>
      <c r="D75" s="18" t="s">
        <v>26</v>
      </c>
      <c r="E75" s="18">
        <f>VLOOKUP(M75,Revistas!$B$2:$H$63996,2,FALSE)</f>
        <v>12.811</v>
      </c>
      <c r="F75" s="18" t="str">
        <f>VLOOKUP(M75,Revistas!$B$2:$H$63996,3,FALSE)</f>
        <v>Q1</v>
      </c>
      <c r="G75" s="18" t="str">
        <f>VLOOKUP(M75,Revistas!$B$2:$H$63996,4,FALSE)</f>
        <v>RHEUMATOLOGY - SCIE</v>
      </c>
      <c r="H75" s="18" t="str">
        <f>VLOOKUP(M75,Revistas!$B$2:$H$63996,5,FALSE)</f>
        <v>1 DE 30</v>
      </c>
      <c r="I75" s="18" t="str">
        <f>VLOOKUP(M75,Revistas!$B$2:$H$63996,6,FALSE)</f>
        <v>SI</v>
      </c>
      <c r="J75" s="18" t="s">
        <v>1804</v>
      </c>
      <c r="K75" s="18"/>
      <c r="L75" s="18">
        <v>0</v>
      </c>
      <c r="M75" s="18" t="s">
        <v>1663</v>
      </c>
      <c r="N75" s="18" t="s">
        <v>226</v>
      </c>
      <c r="O75" s="18">
        <v>2017</v>
      </c>
      <c r="P75" s="18">
        <v>76</v>
      </c>
      <c r="Q75" s="18"/>
      <c r="R75" s="18">
        <v>824</v>
      </c>
      <c r="S75" s="18">
        <v>824</v>
      </c>
    </row>
    <row r="77" spans="1:40" hidden="1" x14ac:dyDescent="0.25"/>
    <row r="78" spans="1:40" hidden="1" x14ac:dyDescent="0.25"/>
    <row r="79" spans="1:40" hidden="1" x14ac:dyDescent="0.25"/>
    <row r="80" spans="1:4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1:10" hidden="1" x14ac:dyDescent="0.25"/>
    <row r="1090" spans="1:10" hidden="1" x14ac:dyDescent="0.25"/>
    <row r="1091" spans="1:10" hidden="1" x14ac:dyDescent="0.25">
      <c r="A1091" s="20" t="s">
        <v>73</v>
      </c>
      <c r="B1091" s="20" t="s">
        <v>73</v>
      </c>
      <c r="C1091" s="20" t="s">
        <v>73</v>
      </c>
      <c r="D1091" s="23" t="s">
        <v>74</v>
      </c>
      <c r="E1091" s="23" t="s">
        <v>73</v>
      </c>
      <c r="F1091" s="23" t="s">
        <v>75</v>
      </c>
      <c r="G1091" s="23" t="s">
        <v>7254</v>
      </c>
      <c r="H1091" s="23" t="s">
        <v>73</v>
      </c>
      <c r="I1091" s="23" t="s">
        <v>78</v>
      </c>
      <c r="J1091" s="23" t="s">
        <v>7255</v>
      </c>
    </row>
    <row r="1092" spans="1:10" hidden="1" x14ac:dyDescent="0.25">
      <c r="A1092" s="20" t="s">
        <v>10</v>
      </c>
      <c r="B1092" s="20">
        <f>DCOUNTA(A1:S1088,B1091,A1091:A1092)</f>
        <v>35</v>
      </c>
      <c r="C1092" s="20" t="s">
        <v>10</v>
      </c>
      <c r="D1092" s="23">
        <f>DSUM(A1:S1088,E1,C1091:C1092)</f>
        <v>108.43499999999999</v>
      </c>
      <c r="E1092" s="23" t="s">
        <v>10</v>
      </c>
      <c r="F1092" s="23" t="s">
        <v>5470</v>
      </c>
      <c r="G1092" s="23">
        <f>DCOUNTA(A1:S1088,F1091,E1091:F1092)</f>
        <v>8</v>
      </c>
      <c r="H1092" s="23" t="s">
        <v>10</v>
      </c>
      <c r="I1092" s="23" t="s">
        <v>2680</v>
      </c>
      <c r="J1092" s="23">
        <f>DCOUNTA(A1:S1088,I1,H1091:I1092)</f>
        <v>4</v>
      </c>
    </row>
    <row r="1093" spans="1:10" hidden="1" x14ac:dyDescent="0.25"/>
    <row r="1094" spans="1:10" hidden="1" x14ac:dyDescent="0.25">
      <c r="A1094" s="20" t="s">
        <v>73</v>
      </c>
      <c r="B1094" s="20" t="s">
        <v>73</v>
      </c>
      <c r="C1094" s="20" t="s">
        <v>73</v>
      </c>
      <c r="D1094" s="23" t="s">
        <v>74</v>
      </c>
      <c r="E1094" s="23" t="s">
        <v>73</v>
      </c>
      <c r="F1094" s="23" t="s">
        <v>75</v>
      </c>
      <c r="G1094" s="23" t="s">
        <v>7254</v>
      </c>
      <c r="H1094" s="23" t="s">
        <v>73</v>
      </c>
      <c r="I1094" s="23" t="s">
        <v>78</v>
      </c>
      <c r="J1094" s="23" t="s">
        <v>7255</v>
      </c>
    </row>
    <row r="1095" spans="1:10" hidden="1" x14ac:dyDescent="0.25">
      <c r="A1095" s="20" t="s">
        <v>274</v>
      </c>
      <c r="B1095" s="20">
        <f>DCOUNTA(A1:S1088,D1,A1094:A1095)</f>
        <v>1</v>
      </c>
      <c r="C1095" s="20" t="s">
        <v>274</v>
      </c>
      <c r="D1095" s="23">
        <f>DSUM(A1:S1088,E1,C1094:C1095)</f>
        <v>12.811</v>
      </c>
      <c r="E1095" s="23" t="s">
        <v>274</v>
      </c>
      <c r="F1095" s="23" t="s">
        <v>5470</v>
      </c>
      <c r="G1095" s="23">
        <f>DCOUNTA(A1:S1088,F1,E1094:F1095)</f>
        <v>1</v>
      </c>
      <c r="H1095" s="23" t="s">
        <v>274</v>
      </c>
      <c r="I1095" s="23" t="s">
        <v>2680</v>
      </c>
      <c r="J1095" s="23">
        <f>DCOUNTA(A1:S1088,I1,H1094:I1095)</f>
        <v>1</v>
      </c>
    </row>
    <row r="1096" spans="1:10" hidden="1" x14ac:dyDescent="0.25"/>
    <row r="1097" spans="1:10" hidden="1" x14ac:dyDescent="0.25">
      <c r="A1097" s="20" t="s">
        <v>73</v>
      </c>
      <c r="B1097" s="20" t="s">
        <v>73</v>
      </c>
      <c r="C1097" s="20" t="s">
        <v>73</v>
      </c>
      <c r="D1097" s="23" t="s">
        <v>74</v>
      </c>
      <c r="E1097" s="23" t="s">
        <v>73</v>
      </c>
      <c r="F1097" s="23" t="s">
        <v>75</v>
      </c>
      <c r="G1097" s="23" t="s">
        <v>7254</v>
      </c>
      <c r="H1097" s="23" t="s">
        <v>73</v>
      </c>
      <c r="I1097" s="23" t="s">
        <v>78</v>
      </c>
      <c r="J1097" s="23" t="s">
        <v>7255</v>
      </c>
    </row>
    <row r="1098" spans="1:10" hidden="1" x14ac:dyDescent="0.25">
      <c r="A1098" s="20" t="s">
        <v>356</v>
      </c>
      <c r="B1098" s="20">
        <f>DCOUNTA(A1:S1088,D1,A1097:A1098)</f>
        <v>1</v>
      </c>
      <c r="C1098" s="20" t="s">
        <v>356</v>
      </c>
      <c r="D1098" s="23">
        <f>DSUM(A1:S1088,E1,C1097:C1098)</f>
        <v>4.2590000000000003</v>
      </c>
      <c r="E1098" s="23" t="s">
        <v>356</v>
      </c>
      <c r="F1098" s="23" t="s">
        <v>5470</v>
      </c>
      <c r="G1098" s="23">
        <f>DCOUNTA(A1:S1088,F1,E1097:F1098)</f>
        <v>1</v>
      </c>
      <c r="H1098" s="23" t="s">
        <v>356</v>
      </c>
      <c r="I1098" s="23" t="s">
        <v>2680</v>
      </c>
      <c r="J1098" s="23">
        <f>DCOUNTA(A1:S1088,I1,H1097:I1098)</f>
        <v>0</v>
      </c>
    </row>
    <row r="1099" spans="1:10" hidden="1" x14ac:dyDescent="0.25"/>
    <row r="1100" spans="1:10" hidden="1" x14ac:dyDescent="0.25">
      <c r="A1100" s="20" t="s">
        <v>73</v>
      </c>
      <c r="B1100" s="20" t="s">
        <v>73</v>
      </c>
      <c r="C1100" s="20" t="s">
        <v>73</v>
      </c>
      <c r="D1100" s="23" t="s">
        <v>74</v>
      </c>
      <c r="E1100" s="23" t="s">
        <v>73</v>
      </c>
      <c r="F1100" s="23" t="s">
        <v>75</v>
      </c>
      <c r="G1100" s="23" t="s">
        <v>7254</v>
      </c>
      <c r="H1100" s="23" t="s">
        <v>73</v>
      </c>
      <c r="I1100" s="23" t="s">
        <v>78</v>
      </c>
      <c r="J1100" s="23" t="s">
        <v>7255</v>
      </c>
    </row>
    <row r="1101" spans="1:10" hidden="1" x14ac:dyDescent="0.25">
      <c r="A1101" s="20" t="s">
        <v>571</v>
      </c>
      <c r="B1101" s="20">
        <f>DCOUNTA(A1:S1088,D1,A1100:A1101)</f>
        <v>0</v>
      </c>
      <c r="C1101" s="20" t="s">
        <v>571</v>
      </c>
      <c r="D1101" s="23">
        <f>DSUM(A1:S1088,E1,C1100:C1101)</f>
        <v>0</v>
      </c>
      <c r="E1101" s="23" t="s">
        <v>571</v>
      </c>
      <c r="F1101" s="23" t="s">
        <v>5470</v>
      </c>
      <c r="G1101" s="23">
        <f>DCOUNTA(A1:S1088,F1,E1100:F1101)</f>
        <v>0</v>
      </c>
      <c r="H1101" s="23" t="s">
        <v>571</v>
      </c>
      <c r="I1101" s="23" t="s">
        <v>2680</v>
      </c>
      <c r="J1101" s="23">
        <f>DCOUNTA(A1:S1088,I1,H1100:I1101)</f>
        <v>0</v>
      </c>
    </row>
    <row r="1102" spans="1:10" hidden="1" x14ac:dyDescent="0.25"/>
    <row r="1103" spans="1:10" hidden="1" x14ac:dyDescent="0.25"/>
    <row r="1104" spans="1:10" hidden="1" x14ac:dyDescent="0.25">
      <c r="A1104" s="20" t="s">
        <v>73</v>
      </c>
      <c r="B1104" s="20" t="s">
        <v>73</v>
      </c>
      <c r="C1104" s="20" t="s">
        <v>73</v>
      </c>
      <c r="D1104" s="23" t="s">
        <v>74</v>
      </c>
      <c r="E1104" s="23" t="s">
        <v>73</v>
      </c>
      <c r="F1104" s="23" t="s">
        <v>75</v>
      </c>
      <c r="G1104" s="23" t="s">
        <v>7254</v>
      </c>
      <c r="H1104" s="23" t="s">
        <v>73</v>
      </c>
      <c r="I1104" s="23" t="s">
        <v>78</v>
      </c>
      <c r="J1104" s="23" t="s">
        <v>7255</v>
      </c>
    </row>
    <row r="1105" spans="1:51" hidden="1" x14ac:dyDescent="0.25">
      <c r="A1105" s="20" t="s">
        <v>26</v>
      </c>
      <c r="B1105" s="20">
        <f>DCOUNTA(A1:S1088,D1,A1104:A1105)</f>
        <v>33</v>
      </c>
      <c r="C1105" s="20" t="s">
        <v>26</v>
      </c>
      <c r="D1105" s="23">
        <f>DSUM(A1:S1088,E1,C1104:C1105)</f>
        <v>316.68900000000008</v>
      </c>
      <c r="E1105" s="23" t="s">
        <v>26</v>
      </c>
      <c r="F1105" s="23" t="s">
        <v>5470</v>
      </c>
      <c r="G1105" s="23">
        <f>DCOUNTA(A1:S1088,F1,E1104:F1105)</f>
        <v>33</v>
      </c>
      <c r="H1105" s="23" t="s">
        <v>26</v>
      </c>
      <c r="I1105" s="23" t="s">
        <v>2680</v>
      </c>
      <c r="J1105" s="23">
        <f>DCOUNTA(A1:S1088,I1,H1104:I1105)</f>
        <v>33</v>
      </c>
    </row>
    <row r="1106" spans="1:51" hidden="1" x14ac:dyDescent="0.25"/>
    <row r="1107" spans="1:51" hidden="1" x14ac:dyDescent="0.25">
      <c r="A1107" s="20" t="s">
        <v>73</v>
      </c>
      <c r="B1107" s="20" t="s">
        <v>73</v>
      </c>
      <c r="C1107" s="20" t="s">
        <v>73</v>
      </c>
      <c r="D1107" s="23" t="s">
        <v>74</v>
      </c>
      <c r="E1107" s="23" t="s">
        <v>73</v>
      </c>
      <c r="F1107" s="23" t="s">
        <v>75</v>
      </c>
      <c r="G1107" s="23" t="s">
        <v>7254</v>
      </c>
      <c r="H1107" s="23" t="s">
        <v>73</v>
      </c>
      <c r="I1107" s="23" t="s">
        <v>78</v>
      </c>
      <c r="J1107" s="23" t="s">
        <v>7255</v>
      </c>
    </row>
    <row r="1108" spans="1:51" hidden="1" x14ac:dyDescent="0.25">
      <c r="A1108" s="20" t="s">
        <v>210</v>
      </c>
      <c r="B1108" s="20">
        <f>DCOUNTA(A1:S1088,D1,A1107:A1108)</f>
        <v>4</v>
      </c>
      <c r="C1108" s="20" t="s">
        <v>210</v>
      </c>
      <c r="D1108" s="23">
        <f>DSUM(A1:S1088,E1,C1107:C1108)</f>
        <v>18.402999999999999</v>
      </c>
      <c r="E1108" s="23" t="s">
        <v>210</v>
      </c>
      <c r="F1108" s="23" t="s">
        <v>5470</v>
      </c>
      <c r="G1108" s="23">
        <f>DCOUNTA(A1:S1088,F1,E1107:F1108)</f>
        <v>2</v>
      </c>
      <c r="H1108" s="23" t="s">
        <v>210</v>
      </c>
      <c r="I1108" s="23" t="s">
        <v>2680</v>
      </c>
      <c r="J1108" s="23">
        <f>DCOUNTA(A1:S1088,I1,H1107:I1108)</f>
        <v>1</v>
      </c>
    </row>
    <row r="1110" spans="1:51" ht="15.75" x14ac:dyDescent="0.3">
      <c r="B1110" s="19" t="s">
        <v>7256</v>
      </c>
      <c r="C1110" s="19" t="s">
        <v>7257</v>
      </c>
      <c r="D1110" s="19" t="s">
        <v>5466</v>
      </c>
      <c r="E1110" s="19" t="s">
        <v>7258</v>
      </c>
      <c r="F1110" s="19" t="s">
        <v>7259</v>
      </c>
      <c r="N1110" s="24"/>
      <c r="AX1110" s="20" t="s">
        <v>7260</v>
      </c>
      <c r="AY1110" s="20" t="s">
        <v>7261</v>
      </c>
    </row>
    <row r="1111" spans="1:51" ht="15.75" x14ac:dyDescent="0.3">
      <c r="B1111" s="21">
        <f>B1092</f>
        <v>35</v>
      </c>
      <c r="C1111" s="26" t="s">
        <v>7262</v>
      </c>
      <c r="D1111" s="21">
        <f>D1092</f>
        <v>108.43499999999999</v>
      </c>
      <c r="E1111" s="21">
        <f>G1092</f>
        <v>8</v>
      </c>
      <c r="F1111" s="21">
        <f>J1092</f>
        <v>4</v>
      </c>
      <c r="N1111" s="24"/>
    </row>
    <row r="1112" spans="1:51" ht="15.75" x14ac:dyDescent="0.3">
      <c r="B1112" s="21">
        <f>B1095</f>
        <v>1</v>
      </c>
      <c r="C1112" s="26" t="s">
        <v>7263</v>
      </c>
      <c r="D1112" s="21">
        <f>D1095</f>
        <v>12.811</v>
      </c>
      <c r="E1112" s="21">
        <f>G1095</f>
        <v>1</v>
      </c>
      <c r="F1112" s="21">
        <f>J1095</f>
        <v>1</v>
      </c>
      <c r="N1112" s="24"/>
    </row>
    <row r="1113" spans="1:51" ht="15.75" x14ac:dyDescent="0.3">
      <c r="B1113" s="21">
        <f>B1098</f>
        <v>1</v>
      </c>
      <c r="C1113" s="26" t="s">
        <v>7264</v>
      </c>
      <c r="D1113" s="21">
        <f>D1098</f>
        <v>4.2590000000000003</v>
      </c>
      <c r="E1113" s="21">
        <f>G1098</f>
        <v>1</v>
      </c>
      <c r="F1113" s="21">
        <f>J1098</f>
        <v>0</v>
      </c>
      <c r="N1113" s="24"/>
    </row>
    <row r="1114" spans="1:51" ht="15.75" x14ac:dyDescent="0.3">
      <c r="B1114" s="21">
        <f>B1105</f>
        <v>33</v>
      </c>
      <c r="C1114" s="26" t="s">
        <v>26</v>
      </c>
      <c r="D1114" s="21">
        <f>D1105</f>
        <v>316.68900000000008</v>
      </c>
      <c r="E1114" s="21">
        <f>G1105</f>
        <v>33</v>
      </c>
      <c r="F1114" s="21">
        <f>J1105</f>
        <v>33</v>
      </c>
      <c r="N1114" s="24"/>
    </row>
    <row r="1115" spans="1:51" ht="15.75" x14ac:dyDescent="0.3">
      <c r="B1115" s="21">
        <f>B1108</f>
        <v>4</v>
      </c>
      <c r="C1115" s="26" t="s">
        <v>7266</v>
      </c>
      <c r="D1115" s="21">
        <f>D1108</f>
        <v>18.402999999999999</v>
      </c>
      <c r="E1115" s="21">
        <f>G1108</f>
        <v>2</v>
      </c>
      <c r="F1115" s="21">
        <f>J1108</f>
        <v>1</v>
      </c>
      <c r="N1115" s="24"/>
    </row>
    <row r="1116" spans="1:51" ht="15.75" x14ac:dyDescent="0.3">
      <c r="B1116" s="22"/>
      <c r="C1116" s="19" t="s">
        <v>7267</v>
      </c>
      <c r="D1116" s="19">
        <f>D1111</f>
        <v>108.43499999999999</v>
      </c>
      <c r="E1116" s="22"/>
      <c r="N1116" s="24"/>
    </row>
    <row r="1117" spans="1:51" ht="15.75" x14ac:dyDescent="0.3">
      <c r="B1117" s="22"/>
      <c r="C1117" s="19" t="s">
        <v>7268</v>
      </c>
      <c r="D1117" s="19">
        <f>D1111+D1112+D1113+D1114+D1115</f>
        <v>460.59700000000009</v>
      </c>
    </row>
  </sheetData>
  <sortState ref="A2:AY75">
    <sortCondition ref="A2:A75"/>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Y1118"/>
  <sheetViews>
    <sheetView workbookViewId="0">
      <selection activeCell="P1119" sqref="P1119"/>
    </sheetView>
  </sheetViews>
  <sheetFormatPr baseColWidth="10" defaultRowHeight="15" x14ac:dyDescent="0.25"/>
  <cols>
    <col min="1" max="1" width="22.42578125" style="20" customWidth="1"/>
    <col min="2" max="2" width="17" style="20" customWidth="1"/>
    <col min="3" max="3" width="19.28515625" style="20" customWidth="1"/>
    <col min="4" max="4" width="16" style="23" customWidth="1"/>
    <col min="5" max="6" width="11.42578125" style="23"/>
    <col min="7" max="8" width="0" style="23" hidden="1" customWidth="1"/>
    <col min="9" max="9" width="11.42578125" style="23"/>
    <col min="10" max="14" width="0" style="23" hidden="1" customWidth="1"/>
    <col min="15" max="20" width="11.42578125" style="23"/>
    <col min="21" max="16384" width="11.42578125" style="20"/>
  </cols>
  <sheetData>
    <row r="1" spans="1:50" s="2" customFormat="1" ht="38.25" x14ac:dyDescent="0.2">
      <c r="A1" s="1" t="s">
        <v>70</v>
      </c>
      <c r="B1" s="1" t="s">
        <v>71</v>
      </c>
      <c r="C1" s="1" t="s">
        <v>72</v>
      </c>
      <c r="D1" s="1" t="s">
        <v>73</v>
      </c>
      <c r="E1" s="1" t="s">
        <v>74</v>
      </c>
      <c r="F1" s="1" t="s">
        <v>75</v>
      </c>
      <c r="G1" s="1" t="s">
        <v>76</v>
      </c>
      <c r="H1" s="1" t="s">
        <v>77</v>
      </c>
      <c r="I1" s="1" t="s">
        <v>78</v>
      </c>
      <c r="J1" s="1" t="s">
        <v>79</v>
      </c>
      <c r="K1" s="1" t="s">
        <v>80</v>
      </c>
      <c r="L1" s="1" t="s">
        <v>81</v>
      </c>
      <c r="M1" s="1" t="s">
        <v>0</v>
      </c>
      <c r="N1" s="1" t="s">
        <v>1</v>
      </c>
      <c r="O1" s="1" t="s">
        <v>2</v>
      </c>
      <c r="P1" s="1" t="s">
        <v>3</v>
      </c>
      <c r="Q1" s="1" t="s">
        <v>4</v>
      </c>
      <c r="R1" s="1" t="s">
        <v>5</v>
      </c>
      <c r="S1" s="1" t="s">
        <v>6</v>
      </c>
    </row>
    <row r="2" spans="1:50" x14ac:dyDescent="0.25">
      <c r="A2" s="17" t="s">
        <v>2044</v>
      </c>
      <c r="B2" s="17" t="s">
        <v>2045</v>
      </c>
      <c r="C2" s="17" t="s">
        <v>2046</v>
      </c>
      <c r="D2" s="18" t="s">
        <v>10</v>
      </c>
      <c r="E2" s="18">
        <f>VLOOKUP(M2,Revistas!$B$2:$H$63996,2,FALSE)</f>
        <v>11.991</v>
      </c>
      <c r="F2" s="18" t="str">
        <f>VLOOKUP(M2,Revistas!$B$2:$H$63996,3,FALSE)</f>
        <v>Q1</v>
      </c>
      <c r="G2" s="18" t="str">
        <f>VLOOKUP(M2,Revistas!$B$2:$H$63996,4,FALSE)</f>
        <v>IMMUNOLOGY - SCIE;</v>
      </c>
      <c r="H2" s="18" t="str">
        <f>VLOOKUP(M2,Revistas!$B$2:$H$63996,5,FALSE)</f>
        <v>7/151</v>
      </c>
      <c r="I2" s="18" t="str">
        <f>VLOOKUP(M2,Revistas!$B$2:$H$63996,6,FALSE)</f>
        <v>SI</v>
      </c>
      <c r="J2" s="18" t="s">
        <v>2047</v>
      </c>
      <c r="K2" s="18" t="s">
        <v>2048</v>
      </c>
      <c r="L2" s="18">
        <v>7</v>
      </c>
      <c r="M2" s="18" t="s">
        <v>2049</v>
      </c>
      <c r="N2" s="18" t="s">
        <v>250</v>
      </c>
      <c r="O2" s="18">
        <v>2017</v>
      </c>
      <c r="P2" s="18">
        <v>214</v>
      </c>
      <c r="Q2" s="18">
        <v>5</v>
      </c>
      <c r="R2" s="18">
        <v>1281</v>
      </c>
      <c r="S2" s="18">
        <v>1296</v>
      </c>
      <c r="T2" s="23">
        <v>28432199</v>
      </c>
    </row>
    <row r="3" spans="1:50" x14ac:dyDescent="0.25">
      <c r="A3" s="17" t="s">
        <v>2007</v>
      </c>
      <c r="B3" s="17" t="s">
        <v>2008</v>
      </c>
      <c r="C3" s="17" t="s">
        <v>2009</v>
      </c>
      <c r="D3" s="18" t="s">
        <v>10</v>
      </c>
      <c r="E3" s="18">
        <f>VLOOKUP(M3,Revistas!$B$2:$H$63996,2,FALSE)</f>
        <v>6.4290000000000003</v>
      </c>
      <c r="F3" s="18" t="str">
        <f>VLOOKUP(M3,Revistas!$B$2:$H$63996,3,FALSE)</f>
        <v>Q1</v>
      </c>
      <c r="G3" s="18" t="str">
        <f>VLOOKUP(M3,Revistas!$B$2:$H$63996,4,FALSE)</f>
        <v>IMMUNOLOGY - SCIE</v>
      </c>
      <c r="H3" s="18" t="str">
        <f>VLOOKUP(M3,Revistas!$B$2:$H$63996,5,FALSE)</f>
        <v>21/150</v>
      </c>
      <c r="I3" s="18" t="str">
        <f>VLOOKUP(M3,Revistas!$B$2:$H$63996,6,FALSE)</f>
        <v>NO</v>
      </c>
      <c r="J3" s="18" t="s">
        <v>2010</v>
      </c>
      <c r="K3" s="18" t="s">
        <v>2011</v>
      </c>
      <c r="L3" s="18">
        <v>0</v>
      </c>
      <c r="M3" s="18" t="s">
        <v>2012</v>
      </c>
      <c r="N3" s="18" t="s">
        <v>2013</v>
      </c>
      <c r="O3" s="18">
        <v>2017</v>
      </c>
      <c r="P3" s="18">
        <v>8</v>
      </c>
      <c r="Q3" s="18"/>
      <c r="R3" s="18"/>
      <c r="S3" s="18">
        <v>915</v>
      </c>
      <c r="T3" s="23">
        <v>28824640</v>
      </c>
    </row>
    <row r="4" spans="1:50" x14ac:dyDescent="0.25">
      <c r="A4" s="17" t="s">
        <v>2118</v>
      </c>
      <c r="B4" s="17" t="s">
        <v>2117</v>
      </c>
      <c r="C4" s="17" t="s">
        <v>2122</v>
      </c>
      <c r="D4" s="18" t="s">
        <v>10</v>
      </c>
      <c r="E4" s="18">
        <f>VLOOKUP(M4,Revistas!$B$2:$H$63996,2,FALSE)</f>
        <v>6.2729999999999997</v>
      </c>
      <c r="F4" s="18" t="str">
        <f>VLOOKUP(M4,Revistas!$B$2:$H$63996,3,FALSE)</f>
        <v>Q1</v>
      </c>
      <c r="G4" s="18" t="str">
        <f>VLOOKUP(M4,Revistas!$B$2:$H$63996,4,FALSE)</f>
        <v>INFECTIOUS DISEASES - SCIE;</v>
      </c>
      <c r="H4" s="18" t="str">
        <f>VLOOKUP(M4,Revistas!$B$2:$H$63996,5,FALSE)</f>
        <v>7 DE 84</v>
      </c>
      <c r="I4" s="18" t="str">
        <f>VLOOKUP(M4,Revistas!$B$2:$H$63996,6,FALSE)</f>
        <v>SI</v>
      </c>
      <c r="J4" s="18" t="s">
        <v>2120</v>
      </c>
      <c r="K4" s="18"/>
      <c r="L4" s="18" t="s">
        <v>586</v>
      </c>
      <c r="M4" s="18" t="s">
        <v>1387</v>
      </c>
      <c r="N4" s="18" t="s">
        <v>2119</v>
      </c>
      <c r="O4" s="18">
        <v>2017</v>
      </c>
      <c r="P4" s="18"/>
      <c r="Q4" s="18"/>
      <c r="R4" s="18"/>
      <c r="S4" s="18"/>
      <c r="T4" s="23">
        <v>28973671</v>
      </c>
      <c r="AN4" s="20" t="s">
        <v>390</v>
      </c>
      <c r="AQ4" s="20" t="s">
        <v>371</v>
      </c>
      <c r="AV4" s="25">
        <v>42945</v>
      </c>
      <c r="AX4" s="20" t="s">
        <v>2121</v>
      </c>
    </row>
    <row r="5" spans="1:50" x14ac:dyDescent="0.25">
      <c r="A5" s="17" t="s">
        <v>1991</v>
      </c>
      <c r="B5" s="17" t="s">
        <v>1992</v>
      </c>
      <c r="C5" s="17" t="s">
        <v>1993</v>
      </c>
      <c r="D5" s="18" t="s">
        <v>10</v>
      </c>
      <c r="E5" s="18">
        <f>VLOOKUP(M5,Revistas!$B$2:$H$63996,2,FALSE)</f>
        <v>6.6079999999999997</v>
      </c>
      <c r="F5" s="18" t="str">
        <f>VLOOKUP(M5,Revistas!$B$2:$H$63996,3,FALSE)</f>
        <v>Q1</v>
      </c>
      <c r="G5" s="18" t="str">
        <f>VLOOKUP(M5,Revistas!$B$2:$H$63996,4,FALSE)</f>
        <v>PARASITOLOGY - SCIE;</v>
      </c>
      <c r="H5" s="18" t="str">
        <f>VLOOKUP(M5,Revistas!$B$2:$H$63996,5,FALSE)</f>
        <v>2 DE 36</v>
      </c>
      <c r="I5" s="18" t="str">
        <f>VLOOKUP(M5,Revistas!$B$2:$H$63996,6,FALSE)</f>
        <v>SI</v>
      </c>
      <c r="J5" s="18" t="s">
        <v>1994</v>
      </c>
      <c r="K5" s="18" t="s">
        <v>1995</v>
      </c>
      <c r="L5" s="18">
        <v>0</v>
      </c>
      <c r="M5" s="18" t="s">
        <v>1996</v>
      </c>
      <c r="N5" s="18" t="s">
        <v>129</v>
      </c>
      <c r="O5" s="18">
        <v>2017</v>
      </c>
      <c r="P5" s="18">
        <v>13</v>
      </c>
      <c r="Q5" s="18">
        <v>10</v>
      </c>
      <c r="R5" s="18"/>
      <c r="S5" s="18" t="s">
        <v>1998</v>
      </c>
      <c r="T5" s="23">
        <v>29077752</v>
      </c>
    </row>
    <row r="6" spans="1:50" x14ac:dyDescent="0.25">
      <c r="A6" s="17" t="s">
        <v>2109</v>
      </c>
      <c r="B6" s="17" t="s">
        <v>2108</v>
      </c>
      <c r="C6" s="17" t="s">
        <v>2110</v>
      </c>
      <c r="D6" s="18" t="s">
        <v>10</v>
      </c>
      <c r="E6" s="18">
        <f>VLOOKUP(M6,Revistas!$B$2:$H$63996,2,FALSE)</f>
        <v>9.452</v>
      </c>
      <c r="F6" s="18" t="str">
        <f>VLOOKUP(M6,Revistas!$B$2:$H$63996,3,FALSE)</f>
        <v>Q1</v>
      </c>
      <c r="G6" s="18" t="str">
        <f>VLOOKUP(M6,Revistas!$B$2:$H$63996,4,FALSE)</f>
        <v>BIOCHEMISTRY &amp; MOLECULAR BIOLOGY - SCIE;</v>
      </c>
      <c r="H6" s="18" t="str">
        <f>VLOOKUP(M6,Revistas!$B$2:$H$63996,5,FALSE)</f>
        <v>18/290</v>
      </c>
      <c r="I6" s="18" t="str">
        <f>VLOOKUP(M6,Revistas!$B$2:$H$63996,6,FALSE)</f>
        <v>NO</v>
      </c>
      <c r="J6" s="18" t="s">
        <v>2113</v>
      </c>
      <c r="K6" s="18"/>
      <c r="L6" s="18" t="s">
        <v>586</v>
      </c>
      <c r="M6" s="18" t="s">
        <v>2114</v>
      </c>
      <c r="N6" s="18" t="s">
        <v>2112</v>
      </c>
      <c r="O6" s="18">
        <v>2017</v>
      </c>
      <c r="P6" s="18">
        <v>1864</v>
      </c>
      <c r="Q6" s="18">
        <v>2</v>
      </c>
      <c r="R6" s="18" t="s">
        <v>2111</v>
      </c>
      <c r="S6" s="18"/>
      <c r="T6" s="23">
        <v>29109031</v>
      </c>
      <c r="AN6" s="20" t="s">
        <v>2115</v>
      </c>
      <c r="AQ6" s="20" t="s">
        <v>371</v>
      </c>
      <c r="AV6" s="25">
        <v>43042</v>
      </c>
      <c r="AX6" s="20" t="s">
        <v>2116</v>
      </c>
    </row>
    <row r="7" spans="1:50" x14ac:dyDescent="0.25">
      <c r="A7" s="17" t="s">
        <v>1981</v>
      </c>
      <c r="B7" s="17" t="s">
        <v>1982</v>
      </c>
      <c r="C7" s="17" t="s">
        <v>1983</v>
      </c>
      <c r="D7" s="18" t="s">
        <v>10</v>
      </c>
      <c r="E7" s="18">
        <f>VLOOKUP(M7,Revistas!$B$2:$H$63996,2,FALSE)</f>
        <v>10.569000000000001</v>
      </c>
      <c r="F7" s="18" t="str">
        <f>VLOOKUP(M7,Revistas!$B$2:$H$63996,3,FALSE)</f>
        <v>Q1</v>
      </c>
      <c r="G7" s="18" t="str">
        <f>VLOOKUP(M7,Revistas!$B$2:$H$63996,4,FALSE)</f>
        <v>RESPIRATORY SYSTEM - SCIE</v>
      </c>
      <c r="H7" s="18" t="str">
        <f>VLOOKUP(M7,Revistas!$B$2:$H$63996,5,FALSE)</f>
        <v>3 DE 59</v>
      </c>
      <c r="I7" s="18" t="str">
        <f>VLOOKUP(M7,Revistas!$B$2:$H$63996,6,FALSE)</f>
        <v>SI</v>
      </c>
      <c r="J7" s="18" t="s">
        <v>1984</v>
      </c>
      <c r="K7" s="18" t="s">
        <v>1985</v>
      </c>
      <c r="L7" s="18">
        <v>0</v>
      </c>
      <c r="M7" s="18" t="s">
        <v>1986</v>
      </c>
      <c r="N7" s="28">
        <v>37165</v>
      </c>
      <c r="O7" s="18">
        <v>2017</v>
      </c>
      <c r="P7" s="18">
        <v>50</v>
      </c>
      <c r="Q7" s="18">
        <v>4</v>
      </c>
      <c r="R7" s="18"/>
      <c r="S7" s="18">
        <v>1700833</v>
      </c>
    </row>
    <row r="8" spans="1:50" x14ac:dyDescent="0.25">
      <c r="A8" s="17" t="s">
        <v>2018</v>
      </c>
      <c r="B8" s="17" t="s">
        <v>2019</v>
      </c>
      <c r="C8" s="17" t="s">
        <v>2020</v>
      </c>
      <c r="D8" s="18" t="s">
        <v>274</v>
      </c>
      <c r="E8" s="18">
        <f>VLOOKUP(M8,Revistas!$B$2:$H$63996,2,FALSE)</f>
        <v>2.7549999999999999</v>
      </c>
      <c r="F8" s="18" t="str">
        <f>VLOOKUP(M8,Revistas!$B$2:$H$63996,3,FALSE)</f>
        <v>Q2</v>
      </c>
      <c r="G8" s="18" t="str">
        <f>VLOOKUP(M8,Revistas!$B$2:$H$63996,4,FALSE)</f>
        <v>HEMATOLOGY - SCIE;</v>
      </c>
      <c r="H8" s="18" t="str">
        <f>VLOOKUP(M8,Revistas!$B$2:$H$63996,5,FALSE)</f>
        <v>32/70</v>
      </c>
      <c r="I8" s="18" t="str">
        <f>VLOOKUP(M8,Revistas!$B$2:$H$63996,6,FALSE)</f>
        <v>NO</v>
      </c>
      <c r="J8" s="18" t="s">
        <v>2021</v>
      </c>
      <c r="K8" s="18" t="s">
        <v>2022</v>
      </c>
      <c r="L8" s="18">
        <v>0</v>
      </c>
      <c r="M8" s="18" t="s">
        <v>2023</v>
      </c>
      <c r="N8" s="18" t="s">
        <v>199</v>
      </c>
      <c r="O8" s="18">
        <v>2017</v>
      </c>
      <c r="P8" s="18">
        <v>58</v>
      </c>
      <c r="Q8" s="18">
        <v>8</v>
      </c>
      <c r="R8" s="18">
        <v>1999</v>
      </c>
      <c r="S8" s="18">
        <v>2001</v>
      </c>
      <c r="T8" s="23">
        <v>28093007</v>
      </c>
    </row>
    <row r="9" spans="1:50" x14ac:dyDescent="0.25">
      <c r="A9" s="17" t="s">
        <v>2056</v>
      </c>
      <c r="B9" s="17" t="s">
        <v>2057</v>
      </c>
      <c r="C9" s="17" t="s">
        <v>307</v>
      </c>
      <c r="D9" s="18" t="s">
        <v>10</v>
      </c>
      <c r="E9" s="18">
        <f>VLOOKUP(M9,Revistas!$B$2:$H$63996,2,FALSE)</f>
        <v>4.8559999999999999</v>
      </c>
      <c r="F9" s="18" t="str">
        <f>VLOOKUP(M9,Revistas!$B$2:$H$63996,3,FALSE)</f>
        <v>q1</v>
      </c>
      <c r="G9" s="18" t="str">
        <f>VLOOKUP(M9,Revistas!$B$2:$H$63996,4,FALSE)</f>
        <v>IMMUNOLOGY - SCIE</v>
      </c>
      <c r="H9" s="18" t="str">
        <f>VLOOKUP(M9,Revistas!$B$2:$H$63996,5,FALSE)</f>
        <v>34/151</v>
      </c>
      <c r="I9" s="18" t="str">
        <f>VLOOKUP(M9,Revistas!$B$2:$H$63996,6,FALSE)</f>
        <v>NO</v>
      </c>
      <c r="J9" s="18" t="s">
        <v>2058</v>
      </c>
      <c r="K9" s="18" t="s">
        <v>2059</v>
      </c>
      <c r="L9" s="18">
        <v>2</v>
      </c>
      <c r="M9" s="18" t="s">
        <v>310</v>
      </c>
      <c r="N9" s="28">
        <v>36951</v>
      </c>
      <c r="O9" s="18">
        <v>2017</v>
      </c>
      <c r="P9" s="18">
        <v>198</v>
      </c>
      <c r="Q9" s="18">
        <v>5</v>
      </c>
      <c r="R9" s="18">
        <v>2070</v>
      </c>
      <c r="S9" s="18">
        <v>2081</v>
      </c>
      <c r="T9" s="23">
        <v>28093525</v>
      </c>
    </row>
    <row r="10" spans="1:50" x14ac:dyDescent="0.25">
      <c r="A10" s="17" t="s">
        <v>1954</v>
      </c>
      <c r="B10" s="17" t="s">
        <v>1955</v>
      </c>
      <c r="C10" s="17" t="s">
        <v>1956</v>
      </c>
      <c r="D10" s="18" t="s">
        <v>10</v>
      </c>
      <c r="E10" s="18">
        <f>VLOOKUP(M10,Revistas!$B$2:$H$63996,2,FALSE)</f>
        <v>4.125</v>
      </c>
      <c r="F10" s="18" t="str">
        <f>VLOOKUP(M10,Revistas!$B$2:$H$63996,3,FALSE)</f>
        <v>Q2</v>
      </c>
      <c r="G10" s="18" t="str">
        <f>VLOOKUP(M10,Revistas!$B$2:$H$63996,4,FALSE)</f>
        <v>BIOCHEMISTRY &amp; MOLECULAR BIOLOGY - SCIE</v>
      </c>
      <c r="H10" s="18" t="str">
        <f>VLOOKUP(M10,Revistas!$B$2:$H$63996,5,FALSE)</f>
        <v>74/290</v>
      </c>
      <c r="I10" s="18" t="str">
        <f>VLOOKUP(M10,Revistas!$B$2:$H$63996,6,FALSE)</f>
        <v>NO</v>
      </c>
      <c r="J10" s="18" t="s">
        <v>1957</v>
      </c>
      <c r="K10" s="18" t="s">
        <v>1958</v>
      </c>
      <c r="L10" s="18">
        <v>0</v>
      </c>
      <c r="M10" s="18" t="s">
        <v>1959</v>
      </c>
      <c r="N10" s="18" t="s">
        <v>1380</v>
      </c>
      <c r="O10" s="18">
        <v>2017</v>
      </c>
      <c r="P10" s="18">
        <v>292</v>
      </c>
      <c r="Q10" s="18">
        <v>50</v>
      </c>
      <c r="R10" s="18">
        <v>20472</v>
      </c>
      <c r="S10" s="18">
        <v>20480</v>
      </c>
      <c r="T10" s="23">
        <v>28986447</v>
      </c>
    </row>
    <row r="11" spans="1:50" x14ac:dyDescent="0.25">
      <c r="A11" s="17" t="s">
        <v>2028</v>
      </c>
      <c r="B11" s="17" t="s">
        <v>2029</v>
      </c>
      <c r="C11" s="17" t="s">
        <v>2030</v>
      </c>
      <c r="D11" s="18" t="s">
        <v>10</v>
      </c>
      <c r="E11" s="18">
        <f>VLOOKUP(M11,Revistas!$B$2:$H$63996,2,FALSE)</f>
        <v>4.7389999999999999</v>
      </c>
      <c r="F11" s="18" t="str">
        <f>VLOOKUP(M11,Revistas!$B$2:$H$63996,3,FALSE)</f>
        <v>Q1</v>
      </c>
      <c r="G11" s="18" t="str">
        <f>VLOOKUP(M11,Revistas!$B$2:$H$63996,4,FALSE)</f>
        <v>PHYSIOLOGY - SCIE;</v>
      </c>
      <c r="H11" s="18" t="str">
        <f>VLOOKUP(M11,Revistas!$B$2:$H$63996,5,FALSE)</f>
        <v>9 DE 84</v>
      </c>
      <c r="I11" s="18" t="str">
        <f>VLOOKUP(M11,Revistas!$B$2:$H$63996,6,FALSE)</f>
        <v>NO</v>
      </c>
      <c r="J11" s="18" t="s">
        <v>2031</v>
      </c>
      <c r="K11" s="18" t="s">
        <v>2032</v>
      </c>
      <c r="L11" s="18">
        <v>0</v>
      </c>
      <c r="M11" s="18" t="s">
        <v>2033</v>
      </c>
      <c r="N11" s="28">
        <v>37073</v>
      </c>
      <c r="O11" s="18">
        <v>2017</v>
      </c>
      <c r="P11" s="18">
        <v>595</v>
      </c>
      <c r="Q11" s="18">
        <v>13</v>
      </c>
      <c r="R11" s="18">
        <v>4227</v>
      </c>
      <c r="S11" s="18">
        <v>4243</v>
      </c>
      <c r="T11" s="23">
        <v>28374413</v>
      </c>
    </row>
    <row r="12" spans="1:50" x14ac:dyDescent="0.25">
      <c r="A12" s="17" t="s">
        <v>2014</v>
      </c>
      <c r="B12" s="17" t="s">
        <v>2015</v>
      </c>
      <c r="C12" s="17" t="s">
        <v>694</v>
      </c>
      <c r="D12" s="18" t="s">
        <v>26</v>
      </c>
      <c r="E12" s="18">
        <f>VLOOKUP(M12,Revistas!$B$2:$H$63996,2,FALSE)</f>
        <v>4.2389999999999999</v>
      </c>
      <c r="F12" s="18" t="str">
        <f>VLOOKUP(M12,Revistas!$B$2:$H$63996,3,FALSE)</f>
        <v>Q1</v>
      </c>
      <c r="G12" s="18" t="str">
        <f>VLOOKUP(M12,Revistas!$B$2:$H$63996,4,FALSE)</f>
        <v>PERIPHERAL VASCULAR DISEASE - SCIE;</v>
      </c>
      <c r="H12" s="18" t="str">
        <f>VLOOKUP(M12,Revistas!$B$2:$H$63996,5,FALSE)</f>
        <v>10 DE 63</v>
      </c>
      <c r="I12" s="18" t="str">
        <f>VLOOKUP(M12,Revistas!$B$2:$H$63996,6,FALSE)</f>
        <v>NO</v>
      </c>
      <c r="J12" s="18" t="s">
        <v>2016</v>
      </c>
      <c r="K12" s="18"/>
      <c r="L12" s="18">
        <v>0</v>
      </c>
      <c r="M12" s="18" t="s">
        <v>696</v>
      </c>
      <c r="N12" s="18" t="s">
        <v>199</v>
      </c>
      <c r="O12" s="18">
        <v>2017</v>
      </c>
      <c r="P12" s="18">
        <v>263</v>
      </c>
      <c r="Q12" s="18"/>
      <c r="R12" s="18" t="s">
        <v>2017</v>
      </c>
      <c r="S12" s="18" t="s">
        <v>2017</v>
      </c>
    </row>
    <row r="13" spans="1:50" x14ac:dyDescent="0.25">
      <c r="A13" s="17" t="s">
        <v>2034</v>
      </c>
      <c r="B13" s="17" t="s">
        <v>2035</v>
      </c>
      <c r="C13" s="17" t="s">
        <v>1983</v>
      </c>
      <c r="D13" s="18" t="s">
        <v>10</v>
      </c>
      <c r="E13" s="18">
        <f>VLOOKUP(M13,Revistas!$B$2:$H$63996,2,FALSE)</f>
        <v>10.569000000000001</v>
      </c>
      <c r="F13" s="18" t="str">
        <f>VLOOKUP(M13,Revistas!$B$2:$H$63996,3,FALSE)</f>
        <v>Q1</v>
      </c>
      <c r="G13" s="18" t="str">
        <f>VLOOKUP(M13,Revistas!$B$2:$H$63996,4,FALSE)</f>
        <v>RESPIRATORY SYSTEM - SCIE</v>
      </c>
      <c r="H13" s="18" t="str">
        <f>VLOOKUP(M13,Revistas!$B$2:$H$63996,5,FALSE)</f>
        <v>3 DE 59</v>
      </c>
      <c r="I13" s="18" t="str">
        <f>VLOOKUP(M13,Revistas!$B$2:$H$63996,6,FALSE)</f>
        <v>SI</v>
      </c>
      <c r="J13" s="18" t="s">
        <v>2036</v>
      </c>
      <c r="K13" s="18" t="s">
        <v>2037</v>
      </c>
      <c r="L13" s="18">
        <v>1</v>
      </c>
      <c r="M13" s="18" t="s">
        <v>1986</v>
      </c>
      <c r="N13" s="18" t="s">
        <v>226</v>
      </c>
      <c r="O13" s="18">
        <v>2017</v>
      </c>
      <c r="P13" s="18">
        <v>49</v>
      </c>
      <c r="Q13" s="18">
        <v>6</v>
      </c>
      <c r="R13" s="18"/>
      <c r="S13" s="18">
        <v>1602456</v>
      </c>
    </row>
    <row r="14" spans="1:50" x14ac:dyDescent="0.25">
      <c r="A14" s="17" t="s">
        <v>305</v>
      </c>
      <c r="B14" s="17" t="s">
        <v>306</v>
      </c>
      <c r="C14" s="17" t="s">
        <v>307</v>
      </c>
      <c r="D14" s="18" t="s">
        <v>10</v>
      </c>
      <c r="E14" s="18">
        <f>VLOOKUP(M14,Revistas!$B$2:$H$63996,2,FALSE)</f>
        <v>4.8559999999999999</v>
      </c>
      <c r="F14" s="18" t="str">
        <f>VLOOKUP(M14,Revistas!$B$2:$H$63996,3,FALSE)</f>
        <v>q1</v>
      </c>
      <c r="G14" s="18" t="str">
        <f>VLOOKUP(M14,Revistas!$B$2:$H$63996,4,FALSE)</f>
        <v>IMMUNOLOGY - SCIE</v>
      </c>
      <c r="H14" s="18" t="str">
        <f>VLOOKUP(M14,Revistas!$B$2:$H$63996,5,FALSE)</f>
        <v>34/151</v>
      </c>
      <c r="I14" s="18" t="str">
        <f>VLOOKUP(M14,Revistas!$B$2:$H$63996,6,FALSE)</f>
        <v>NO</v>
      </c>
      <c r="J14" s="18" t="s">
        <v>308</v>
      </c>
      <c r="K14" s="18" t="s">
        <v>309</v>
      </c>
      <c r="L14" s="18">
        <v>1</v>
      </c>
      <c r="M14" s="18" t="s">
        <v>310</v>
      </c>
      <c r="N14" s="28">
        <v>36951</v>
      </c>
      <c r="O14" s="18">
        <v>2017</v>
      </c>
      <c r="P14" s="18">
        <v>198</v>
      </c>
      <c r="Q14" s="18">
        <v>5</v>
      </c>
      <c r="R14" s="18">
        <v>2038</v>
      </c>
      <c r="S14" s="18">
        <v>2046</v>
      </c>
      <c r="T14" s="23">
        <v>28115526</v>
      </c>
    </row>
    <row r="15" spans="1:50" x14ac:dyDescent="0.25">
      <c r="A15" s="17" t="s">
        <v>1999</v>
      </c>
      <c r="B15" s="17" t="s">
        <v>2000</v>
      </c>
      <c r="C15" s="17" t="s">
        <v>2001</v>
      </c>
      <c r="D15" s="18" t="s">
        <v>356</v>
      </c>
      <c r="E15" s="18">
        <f>VLOOKUP(M15,Revistas!$B$2:$H$63996,2,FALSE)</f>
        <v>3.9220000000000002</v>
      </c>
      <c r="F15" s="18" t="str">
        <f>VLOOKUP(M15,Revistas!$B$2:$H$63996,3,FALSE)</f>
        <v>Q1</v>
      </c>
      <c r="G15" s="18" t="str">
        <f>VLOOKUP(M15,Revistas!$B$2:$H$63996,4,FALSE)</f>
        <v>PHARMACOLOGY &amp; PHARMACY - SCIE</v>
      </c>
      <c r="H15" s="18" t="str">
        <f>VLOOKUP(M15,Revistas!$B$2:$H$63996,5,FALSE)</f>
        <v>46/257</v>
      </c>
      <c r="I15" s="18" t="str">
        <f>VLOOKUP(M15,Revistas!$B$2:$H$63996,6,FALSE)</f>
        <v>NO</v>
      </c>
      <c r="J15" s="18"/>
      <c r="K15" s="18"/>
      <c r="L15" s="18">
        <v>0</v>
      </c>
      <c r="M15" s="18" t="s">
        <v>2002</v>
      </c>
      <c r="N15" s="28">
        <v>37165</v>
      </c>
      <c r="O15" s="18">
        <v>2017</v>
      </c>
      <c r="P15" s="18">
        <v>92</v>
      </c>
      <c r="Q15" s="18">
        <v>4</v>
      </c>
      <c r="R15" s="18">
        <v>500</v>
      </c>
      <c r="S15" s="18">
        <v>500</v>
      </c>
    </row>
    <row r="16" spans="1:50" x14ac:dyDescent="0.25">
      <c r="A16" s="17" t="s">
        <v>2101</v>
      </c>
      <c r="B16" s="17" t="s">
        <v>2102</v>
      </c>
      <c r="C16" s="17" t="s">
        <v>2103</v>
      </c>
      <c r="D16" s="18" t="s">
        <v>10</v>
      </c>
      <c r="E16" s="18">
        <f>VLOOKUP(M16,Revistas!$B$2:$H$63996,2,FALSE)</f>
        <v>3.7909999999999999</v>
      </c>
      <c r="F16" s="18" t="str">
        <f>VLOOKUP(M16,Revistas!$B$2:$H$63996,3,FALSE)</f>
        <v>Q1</v>
      </c>
      <c r="G16" s="18" t="str">
        <f>VLOOKUP(M16,Revistas!$B$2:$H$63996,4,FALSE)</f>
        <v>PHARMACOLOGY &amp;PHARMACY</v>
      </c>
      <c r="H16" s="18" t="str">
        <f>VLOOKUP(M16,Revistas!$B$2:$H$63996,5,FALSE)</f>
        <v>52/256</v>
      </c>
      <c r="I16" s="18" t="str">
        <f>VLOOKUP(M16,Revistas!$B$2:$H$63996,6,FALSE)</f>
        <v>NO</v>
      </c>
      <c r="J16" s="18" t="s">
        <v>2104</v>
      </c>
      <c r="K16" s="18" t="s">
        <v>2105</v>
      </c>
      <c r="L16" s="18">
        <v>1</v>
      </c>
      <c r="M16" s="18" t="s">
        <v>2106</v>
      </c>
      <c r="N16" s="18" t="s">
        <v>2107</v>
      </c>
      <c r="O16" s="18">
        <v>2017</v>
      </c>
      <c r="P16" s="18">
        <v>315</v>
      </c>
      <c r="Q16" s="18"/>
      <c r="R16" s="18">
        <v>12</v>
      </c>
      <c r="S16" s="18">
        <v>22</v>
      </c>
      <c r="T16" s="23">
        <v>27899278</v>
      </c>
    </row>
    <row r="17" spans="1:20" x14ac:dyDescent="0.25">
      <c r="A17" s="17" t="s">
        <v>1965</v>
      </c>
      <c r="B17" s="17" t="s">
        <v>1966</v>
      </c>
      <c r="C17" s="17" t="s">
        <v>1967</v>
      </c>
      <c r="D17" s="18" t="s">
        <v>10</v>
      </c>
      <c r="E17" s="18">
        <f>VLOOKUP(M17,Revistas!$B$2:$H$63996,2,FALSE)</f>
        <v>9.6189999999999998</v>
      </c>
      <c r="F17" s="18" t="str">
        <f>VLOOKUP(M17,Revistas!$B$2:$H$63996,3,FALSE)</f>
        <v>Q1</v>
      </c>
      <c r="G17" s="18" t="str">
        <f>VLOOKUP(M17,Revistas!$B$2:$H$63996,4,FALSE)</f>
        <v>ONCOLOGY</v>
      </c>
      <c r="H17" s="18" t="str">
        <f>VLOOKUP(M17,Revistas!$B$2:$H$63996,5,FALSE)</f>
        <v>12/217</v>
      </c>
      <c r="I17" s="18" t="str">
        <f>VLOOKUP(M17,Revistas!$B$2:$H$63996,6,FALSE)</f>
        <v>SI</v>
      </c>
      <c r="J17" s="18" t="s">
        <v>1968</v>
      </c>
      <c r="K17" s="18" t="s">
        <v>1969</v>
      </c>
      <c r="L17" s="18">
        <v>0</v>
      </c>
      <c r="M17" s="18" t="s">
        <v>1970</v>
      </c>
      <c r="N17" s="18" t="s">
        <v>608</v>
      </c>
      <c r="O17" s="18">
        <v>2017</v>
      </c>
      <c r="P17" s="18">
        <v>23</v>
      </c>
      <c r="Q17" s="18">
        <v>23</v>
      </c>
      <c r="R17" s="18">
        <v>7388</v>
      </c>
      <c r="S17" s="18">
        <v>7399</v>
      </c>
      <c r="T17" s="23">
        <v>28928159</v>
      </c>
    </row>
    <row r="18" spans="1:20" x14ac:dyDescent="0.25">
      <c r="A18" s="17" t="s">
        <v>2038</v>
      </c>
      <c r="B18" s="17" t="s">
        <v>2039</v>
      </c>
      <c r="C18" s="17" t="s">
        <v>2040</v>
      </c>
      <c r="D18" s="18" t="s">
        <v>571</v>
      </c>
      <c r="E18" s="18">
        <f>VLOOKUP(M18,Revistas!$B$2:$H$63996,2,FALSE)</f>
        <v>3.3650000000000002</v>
      </c>
      <c r="F18" s="18" t="str">
        <f>VLOOKUP(M18,Revistas!$B$2:$H$63996,3,FALSE)</f>
        <v>Q2</v>
      </c>
      <c r="G18" s="18" t="str">
        <f>VLOOKUP(M18,Revistas!$B$2:$H$63996,4,FALSE)</f>
        <v>GASTROENTEROLOGY &amp;HEPATOLOGY</v>
      </c>
      <c r="H18" s="18" t="str">
        <f>VLOOKUP(M18,Revistas!$B$2:$H$63996,5,FALSE)</f>
        <v>29/79</v>
      </c>
      <c r="I18" s="18" t="str">
        <f>VLOOKUP(M18,Revistas!$B$2:$H$63996,6,FALSE)</f>
        <v>NO</v>
      </c>
      <c r="J18" s="18" t="s">
        <v>2041</v>
      </c>
      <c r="K18" s="18" t="s">
        <v>2042</v>
      </c>
      <c r="L18" s="18">
        <v>0</v>
      </c>
      <c r="M18" s="18" t="s">
        <v>2043</v>
      </c>
      <c r="N18" s="28">
        <v>46874</v>
      </c>
      <c r="O18" s="18">
        <v>2017</v>
      </c>
      <c r="P18" s="18">
        <v>23</v>
      </c>
      <c r="Q18" s="18">
        <v>20</v>
      </c>
      <c r="R18" s="18">
        <v>3572</v>
      </c>
      <c r="S18" s="18">
        <v>3580</v>
      </c>
      <c r="T18" s="23">
        <v>28611510</v>
      </c>
    </row>
    <row r="19" spans="1:20" x14ac:dyDescent="0.25">
      <c r="A19" s="17" t="s">
        <v>2090</v>
      </c>
      <c r="B19" s="17" t="s">
        <v>2091</v>
      </c>
      <c r="C19" s="17" t="s">
        <v>2092</v>
      </c>
      <c r="D19" s="18" t="s">
        <v>10</v>
      </c>
      <c r="E19" s="18">
        <f>VLOOKUP(M19,Revistas!$B$2:$H$63996,2,FALSE)</f>
        <v>8.282</v>
      </c>
      <c r="F19" s="18" t="str">
        <f>VLOOKUP(M19,Revistas!$B$2:$H$63996,3,FALSE)</f>
        <v>Q1</v>
      </c>
      <c r="G19" s="18" t="str">
        <f>VLOOKUP(M19,Revistas!$B$2:$H$63996,4,FALSE)</f>
        <v>CELL BIOLOGY - SCIE</v>
      </c>
      <c r="H19" s="18" t="str">
        <f>VLOOKUP(M19,Revistas!$B$2:$H$63996,5,FALSE)</f>
        <v>26/190</v>
      </c>
      <c r="I19" s="18" t="str">
        <f>VLOOKUP(M19,Revistas!$B$2:$H$63996,6,FALSE)</f>
        <v>NO</v>
      </c>
      <c r="J19" s="18" t="s">
        <v>2093</v>
      </c>
      <c r="K19" s="18" t="s">
        <v>2094</v>
      </c>
      <c r="L19" s="18">
        <v>3</v>
      </c>
      <c r="M19" s="18" t="s">
        <v>2095</v>
      </c>
      <c r="N19" s="18" t="s">
        <v>2096</v>
      </c>
      <c r="O19" s="18">
        <v>2017</v>
      </c>
      <c r="P19" s="18">
        <v>18</v>
      </c>
      <c r="Q19" s="18">
        <v>5</v>
      </c>
      <c r="R19" s="18">
        <v>1241</v>
      </c>
      <c r="S19" s="18">
        <v>1255</v>
      </c>
      <c r="T19" s="23">
        <v>28147278</v>
      </c>
    </row>
    <row r="20" spans="1:20" x14ac:dyDescent="0.25">
      <c r="A20" s="17" t="s">
        <v>1987</v>
      </c>
      <c r="B20" s="17" t="s">
        <v>1988</v>
      </c>
      <c r="C20" s="17" t="s">
        <v>1989</v>
      </c>
      <c r="D20" s="18" t="s">
        <v>356</v>
      </c>
      <c r="E20" s="18">
        <f>VLOOKUP(M20,Revistas!$B$2:$H$63996,2,FALSE)</f>
        <v>4.431</v>
      </c>
      <c r="F20" s="18" t="str">
        <f>VLOOKUP(M20,Revistas!$B$2:$H$63996,3,FALSE)</f>
        <v>Q2</v>
      </c>
      <c r="G20" s="18" t="str">
        <f>VLOOKUP(M20,Revistas!$B$2:$H$63996,4,FALSE)</f>
        <v>CELL BIOLOGY - SCIE</v>
      </c>
      <c r="H20" s="18" t="str">
        <f>VLOOKUP(M20,Revistas!$B$2:$H$63996,5,FALSE)</f>
        <v>61/190</v>
      </c>
      <c r="I20" s="18" t="str">
        <f>VLOOKUP(M20,Revistas!$B$2:$H$63996,6,FALSE)</f>
        <v>NO</v>
      </c>
      <c r="J20" s="18"/>
      <c r="K20" s="18"/>
      <c r="L20" s="18">
        <v>0</v>
      </c>
      <c r="M20" s="18" t="s">
        <v>1990</v>
      </c>
      <c r="N20" s="28">
        <v>37165</v>
      </c>
      <c r="O20" s="18">
        <v>2017</v>
      </c>
      <c r="P20" s="18">
        <v>130</v>
      </c>
      <c r="Q20" s="18">
        <v>19</v>
      </c>
      <c r="R20" s="18">
        <v>3415</v>
      </c>
      <c r="S20" s="18">
        <v>3415</v>
      </c>
    </row>
    <row r="21" spans="1:20" x14ac:dyDescent="0.25">
      <c r="A21" s="17" t="s">
        <v>1949</v>
      </c>
      <c r="B21" s="17" t="s">
        <v>1950</v>
      </c>
      <c r="C21" s="17" t="s">
        <v>1342</v>
      </c>
      <c r="D21" s="18" t="s">
        <v>10</v>
      </c>
      <c r="E21" s="18">
        <f>VLOOKUP(M21,Revistas!$B$2:$H$63996,2,FALSE)</f>
        <v>4.4000000000000004</v>
      </c>
      <c r="F21" s="18" t="str">
        <f>VLOOKUP(M21,Revistas!$B$2:$H$63996,3,FALSE)</f>
        <v>Q1</v>
      </c>
      <c r="G21" s="18" t="str">
        <f>VLOOKUP(M21,Revistas!$B$2:$H$63996,4,FALSE)</f>
        <v>PHARMACOLOGY &amp;PHARMACY</v>
      </c>
      <c r="H21" s="18" t="str">
        <f>VLOOKUP(M21,Revistas!$B$2:$H$63996,5,FALSE)</f>
        <v>33/256</v>
      </c>
      <c r="I21" s="18" t="str">
        <f>VLOOKUP(M21,Revistas!$B$2:$H$63996,6,FALSE)</f>
        <v>NO</v>
      </c>
      <c r="J21" s="18" t="s">
        <v>1951</v>
      </c>
      <c r="K21" s="18" t="s">
        <v>1952</v>
      </c>
      <c r="L21" s="18">
        <v>0</v>
      </c>
      <c r="M21" s="18" t="s">
        <v>1345</v>
      </c>
      <c r="N21" s="18" t="s">
        <v>1953</v>
      </c>
      <c r="O21" s="18">
        <v>2017</v>
      </c>
      <c r="P21" s="18">
        <v>8</v>
      </c>
      <c r="Q21" s="18"/>
      <c r="R21" s="18"/>
      <c r="S21" s="18">
        <v>937</v>
      </c>
    </row>
    <row r="22" spans="1:20" x14ac:dyDescent="0.25">
      <c r="A22" s="17" t="s">
        <v>2060</v>
      </c>
      <c r="B22" s="17" t="s">
        <v>2061</v>
      </c>
      <c r="C22" s="17" t="s">
        <v>2062</v>
      </c>
      <c r="D22" s="18" t="s">
        <v>26</v>
      </c>
      <c r="E22" s="18">
        <f>VLOOKUP(M22,Revistas!$B$2:$H$63996,2,FALSE)</f>
        <v>3.6560000000000001</v>
      </c>
      <c r="F22" s="18" t="str">
        <f>VLOOKUP(M22,Revistas!$B$2:$H$63996,3,FALSE)</f>
        <v>Q1</v>
      </c>
      <c r="G22" s="18" t="str">
        <f>VLOOKUP(M22,Revistas!$B$2:$H$63996,4,FALSE)</f>
        <v>BIOPHYSICS - SCIE</v>
      </c>
      <c r="H22" s="18" t="str">
        <f>VLOOKUP(M22,Revistas!$B$2:$H$63996,5,FALSE)</f>
        <v>17/73</v>
      </c>
      <c r="I22" s="18" t="str">
        <f>VLOOKUP(M22,Revistas!$B$2:$H$63996,6,FALSE)</f>
        <v>NO</v>
      </c>
      <c r="J22" s="18" t="s">
        <v>2063</v>
      </c>
      <c r="K22" s="18"/>
      <c r="L22" s="18">
        <v>0</v>
      </c>
      <c r="M22" s="18" t="s">
        <v>2064</v>
      </c>
      <c r="N22" s="28">
        <v>37653</v>
      </c>
      <c r="O22" s="18">
        <v>2017</v>
      </c>
      <c r="P22" s="18">
        <v>112</v>
      </c>
      <c r="Q22" s="18">
        <v>3</v>
      </c>
      <c r="R22" s="18" t="s">
        <v>2065</v>
      </c>
      <c r="S22" s="18" t="s">
        <v>2065</v>
      </c>
    </row>
    <row r="23" spans="1:20" x14ac:dyDescent="0.25">
      <c r="A23" s="17" t="s">
        <v>1960</v>
      </c>
      <c r="B23" s="17" t="s">
        <v>1961</v>
      </c>
      <c r="C23" s="17" t="s">
        <v>469</v>
      </c>
      <c r="D23" s="18" t="s">
        <v>10</v>
      </c>
      <c r="E23" s="18">
        <f>VLOOKUP(M23,Revistas!$B$2:$H$63996,2,FALSE)</f>
        <v>6.3369999999999997</v>
      </c>
      <c r="F23" s="18" t="str">
        <f>VLOOKUP(M23,Revistas!$B$2:$H$63996,3,FALSE)</f>
        <v>Q1</v>
      </c>
      <c r="G23" s="18" t="str">
        <f>VLOOKUP(M23,Revistas!$B$2:$H$63996,4,FALSE)</f>
        <v>ENDOCRINOLOGY &amp; METABOLISM</v>
      </c>
      <c r="H23" s="18" t="str">
        <f>VLOOKUP(M23,Revistas!$B$2:$H$63996,5,FALSE)</f>
        <v>13/138</v>
      </c>
      <c r="I23" s="18" t="str">
        <f>VLOOKUP(M23,Revistas!$B$2:$H$63996,6,FALSE)</f>
        <v>SI</v>
      </c>
      <c r="J23" s="18" t="s">
        <v>1962</v>
      </c>
      <c r="K23" s="18" t="s">
        <v>1963</v>
      </c>
      <c r="L23" s="18">
        <v>0</v>
      </c>
      <c r="M23" s="18" t="s">
        <v>472</v>
      </c>
      <c r="N23" s="18" t="s">
        <v>1964</v>
      </c>
      <c r="O23" s="18">
        <v>2017</v>
      </c>
      <c r="P23" s="18"/>
      <c r="Q23" s="18"/>
      <c r="R23" s="18"/>
      <c r="S23" s="18"/>
    </row>
    <row r="24" spans="1:20" x14ac:dyDescent="0.25">
      <c r="A24" s="17" t="s">
        <v>2066</v>
      </c>
      <c r="B24" s="17" t="s">
        <v>2067</v>
      </c>
      <c r="C24" s="17" t="s">
        <v>2068</v>
      </c>
      <c r="D24" s="18" t="s">
        <v>10</v>
      </c>
      <c r="E24" s="18">
        <f>VLOOKUP(M24,Revistas!$B$2:$H$63996,2,FALSE)</f>
        <v>3.7010000000000001</v>
      </c>
      <c r="F24" s="18" t="str">
        <f>VLOOKUP(M24,Revistas!$B$2:$H$63996,3,FALSE)</f>
        <v>Q2</v>
      </c>
      <c r="G24" s="18" t="str">
        <f>VLOOKUP(M24,Revistas!$B$2:$H$63996,4,FALSE)</f>
        <v>IMMUNOLOGY - SCIE</v>
      </c>
      <c r="H24" s="18" t="str">
        <f>VLOOKUP(M24,Revistas!$B$2:$H$63996,5,FALSE)</f>
        <v>54/151</v>
      </c>
      <c r="I24" s="18" t="str">
        <f>VLOOKUP(M24,Revistas!$B$2:$H$63996,6,FALSE)</f>
        <v>NO</v>
      </c>
      <c r="J24" s="18" t="s">
        <v>2069</v>
      </c>
      <c r="K24" s="18" t="s">
        <v>2070</v>
      </c>
      <c r="L24" s="18">
        <v>2</v>
      </c>
      <c r="M24" s="18" t="s">
        <v>2071</v>
      </c>
      <c r="N24" s="18" t="s">
        <v>62</v>
      </c>
      <c r="O24" s="18">
        <v>2017</v>
      </c>
      <c r="P24" s="18">
        <v>150</v>
      </c>
      <c r="Q24" s="18">
        <v>2</v>
      </c>
      <c r="R24" s="18">
        <v>184</v>
      </c>
      <c r="S24" s="18">
        <v>198</v>
      </c>
      <c r="T24" s="23">
        <v>27709605</v>
      </c>
    </row>
    <row r="25" spans="1:20" x14ac:dyDescent="0.25">
      <c r="A25" s="17" t="s">
        <v>2084</v>
      </c>
      <c r="B25" s="17" t="s">
        <v>2085</v>
      </c>
      <c r="C25" s="17" t="s">
        <v>2086</v>
      </c>
      <c r="D25" s="18" t="s">
        <v>10</v>
      </c>
      <c r="E25" s="18">
        <f>VLOOKUP(M25,Revistas!$B$2:$H$63996,2,FALSE)</f>
        <v>4.1340000000000003</v>
      </c>
      <c r="F25" s="18" t="str">
        <f>VLOOKUP(M25,Revistas!$B$2:$H$63996,3,FALSE)</f>
        <v>Q1</v>
      </c>
      <c r="G25" s="18" t="str">
        <f>VLOOKUP(M25,Revistas!$B$2:$H$63996,4,FALSE)</f>
        <v>PHYSIOLOGY - SCIE</v>
      </c>
      <c r="H25" s="18" t="str">
        <f>VLOOKUP(M25,Revistas!$B$2:$H$63996,5,FALSE)</f>
        <v>15 DE 84</v>
      </c>
      <c r="I25" s="18" t="str">
        <f>VLOOKUP(M25,Revistas!$B$2:$H$63996,6,FALSE)</f>
        <v>NO</v>
      </c>
      <c r="J25" s="18" t="s">
        <v>2087</v>
      </c>
      <c r="K25" s="18" t="s">
        <v>2088</v>
      </c>
      <c r="L25" s="18">
        <v>1</v>
      </c>
      <c r="M25" s="18" t="s">
        <v>2089</v>
      </c>
      <c r="N25" s="28">
        <v>36923</v>
      </c>
      <c r="O25" s="18">
        <v>2017</v>
      </c>
      <c r="P25" s="18">
        <v>8</v>
      </c>
      <c r="Q25" s="18"/>
      <c r="R25" s="18"/>
      <c r="S25" s="18">
        <v>42</v>
      </c>
      <c r="T25" s="23">
        <v>28203206</v>
      </c>
    </row>
    <row r="26" spans="1:20" x14ac:dyDescent="0.25">
      <c r="A26" s="17" t="s">
        <v>2024</v>
      </c>
      <c r="B26" s="17" t="s">
        <v>2025</v>
      </c>
      <c r="C26" s="17" t="s">
        <v>181</v>
      </c>
      <c r="D26" s="18" t="s">
        <v>10</v>
      </c>
      <c r="E26" s="18">
        <f>VLOOKUP(M26,Revistas!$B$2:$H$63996,2,FALSE)</f>
        <v>4.2590000000000003</v>
      </c>
      <c r="F26" s="18" t="str">
        <f>VLOOKUP(M26,Revistas!$B$2:$H$63996,3,FALSE)</f>
        <v>Q1</v>
      </c>
      <c r="G26" s="18" t="str">
        <f>VLOOKUP(M26,Revistas!$B$2:$H$63996,4,FALSE)</f>
        <v>MULTIDISCIPLINARY SCIENCES</v>
      </c>
      <c r="H26" s="18" t="str">
        <f>VLOOKUP(M26,Revistas!$B$2:$H$63996,5,FALSE)</f>
        <v>10 DE 64</v>
      </c>
      <c r="I26" s="18" t="str">
        <f>VLOOKUP(M26,Revistas!$B$2:$H$63996,6,FALSE)</f>
        <v>NO</v>
      </c>
      <c r="J26" s="18" t="s">
        <v>2026</v>
      </c>
      <c r="K26" s="18" t="s">
        <v>2027</v>
      </c>
      <c r="L26" s="18">
        <v>0</v>
      </c>
      <c r="M26" s="18" t="s">
        <v>184</v>
      </c>
      <c r="N26" s="28">
        <v>40360</v>
      </c>
      <c r="O26" s="18">
        <v>2017</v>
      </c>
      <c r="P26" s="18">
        <v>7</v>
      </c>
      <c r="Q26" s="18"/>
      <c r="R26" s="18"/>
      <c r="S26" s="18">
        <v>5010</v>
      </c>
      <c r="T26" s="23">
        <v>28694430</v>
      </c>
    </row>
    <row r="27" spans="1:20" x14ac:dyDescent="0.25">
      <c r="A27" s="17" t="s">
        <v>2072</v>
      </c>
      <c r="B27" s="17" t="s">
        <v>2073</v>
      </c>
      <c r="C27" s="17" t="s">
        <v>2074</v>
      </c>
      <c r="D27" s="18" t="s">
        <v>10</v>
      </c>
      <c r="E27" s="18">
        <f>VLOOKUP(M27,Revistas!$B$2:$H$63996,2,FALSE)</f>
        <v>6.6070000000000002</v>
      </c>
      <c r="F27" s="18" t="str">
        <f>VLOOKUP(M27,Revistas!$B$2:$H$63996,3,FALSE)</f>
        <v>Q1</v>
      </c>
      <c r="G27" s="18" t="str">
        <f>VLOOKUP(M27,Revistas!$B$2:$H$63996,4,FALSE)</f>
        <v>HEMATOLOGY - SCIE;</v>
      </c>
      <c r="H27" s="18" t="str">
        <f>VLOOKUP(M27,Revistas!$B$2:$H$63996,5,FALSE)</f>
        <v>6 DE 70</v>
      </c>
      <c r="I27" s="18" t="str">
        <f>VLOOKUP(M27,Revistas!$B$2:$H$63996,6,FALSE)</f>
        <v>SI</v>
      </c>
      <c r="J27" s="18" t="s">
        <v>2075</v>
      </c>
      <c r="K27" s="18" t="s">
        <v>2076</v>
      </c>
      <c r="L27" s="18">
        <v>4</v>
      </c>
      <c r="M27" s="18" t="s">
        <v>2077</v>
      </c>
      <c r="N27" s="18" t="s">
        <v>62</v>
      </c>
      <c r="O27" s="18">
        <v>2017</v>
      </c>
      <c r="P27" s="18">
        <v>37</v>
      </c>
      <c r="Q27" s="18">
        <v>2</v>
      </c>
      <c r="R27" s="18">
        <v>237</v>
      </c>
      <c r="S27" s="18">
        <v>246</v>
      </c>
      <c r="T27" s="23">
        <v>27856455</v>
      </c>
    </row>
    <row r="28" spans="1:20" x14ac:dyDescent="0.25">
      <c r="A28" s="17" t="s">
        <v>1978</v>
      </c>
      <c r="B28" s="17" t="s">
        <v>1979</v>
      </c>
      <c r="C28" s="17" t="s">
        <v>1673</v>
      </c>
      <c r="D28" s="18" t="s">
        <v>26</v>
      </c>
      <c r="E28" s="18">
        <f>VLOOKUP(M28,Revistas!$B$2:$H$63996,2,FALSE)</f>
        <v>6.9180000000000001</v>
      </c>
      <c r="F28" s="18" t="str">
        <f>VLOOKUP(M28,Revistas!$B$2:$H$63996,3,FALSE)</f>
        <v>Q1</v>
      </c>
      <c r="G28" s="18" t="str">
        <f>VLOOKUP(M28,Revistas!$B$2:$H$63996,4,FALSE)</f>
        <v>RHEUMATOLOGY - SCIE</v>
      </c>
      <c r="H28" s="18" t="str">
        <f>VLOOKUP(M28,Revistas!$B$2:$H$63996,5,FALSE)</f>
        <v>30 de 3</v>
      </c>
      <c r="I28" s="18" t="str">
        <f>VLOOKUP(M28,Revistas!$B$2:$H$63996,6,FALSE)</f>
        <v>SI</v>
      </c>
      <c r="J28" s="18" t="s">
        <v>1980</v>
      </c>
      <c r="K28" s="18"/>
      <c r="L28" s="18">
        <v>0</v>
      </c>
      <c r="M28" s="18" t="s">
        <v>1675</v>
      </c>
      <c r="N28" s="18" t="s">
        <v>129</v>
      </c>
      <c r="O28" s="18">
        <v>2017</v>
      </c>
      <c r="P28" s="18">
        <v>69</v>
      </c>
      <c r="Q28" s="18"/>
      <c r="R28" s="18"/>
      <c r="S28" s="18"/>
    </row>
    <row r="29" spans="1:20" x14ac:dyDescent="0.25">
      <c r="A29" s="17" t="s">
        <v>2050</v>
      </c>
      <c r="B29" s="17" t="s">
        <v>2051</v>
      </c>
      <c r="C29" s="17" t="s">
        <v>2052</v>
      </c>
      <c r="D29" s="18" t="s">
        <v>10</v>
      </c>
      <c r="E29" s="18">
        <f>VLOOKUP(M29,Revistas!$B$2:$H$63996,2,FALSE)</f>
        <v>4.8250000000000002</v>
      </c>
      <c r="F29" s="18" t="str">
        <f>VLOOKUP(M29,Revistas!$B$2:$H$63996,3,FALSE)</f>
        <v>Q1</v>
      </c>
      <c r="G29" s="18" t="str">
        <f>VLOOKUP(M29,Revistas!$B$2:$H$63996,4,FALSE)</f>
        <v>CARDIAC &amp; CARDIOVASCULAR SYSTEM</v>
      </c>
      <c r="H29" s="18" t="str">
        <f>VLOOKUP(M29,Revistas!$B$2:$H$63996,5,FALSE)</f>
        <v>26/126</v>
      </c>
      <c r="I29" s="18" t="str">
        <f>VLOOKUP(M29,Revistas!$B$2:$H$63996,6,FALSE)</f>
        <v>NO</v>
      </c>
      <c r="J29" s="18" t="s">
        <v>2053</v>
      </c>
      <c r="K29" s="18" t="s">
        <v>2054</v>
      </c>
      <c r="L29" s="18">
        <v>0</v>
      </c>
      <c r="M29" s="18" t="s">
        <v>2055</v>
      </c>
      <c r="N29" s="18" t="s">
        <v>300</v>
      </c>
      <c r="O29" s="18">
        <v>2017</v>
      </c>
      <c r="P29" s="18">
        <v>14</v>
      </c>
      <c r="Q29" s="18">
        <v>3</v>
      </c>
      <c r="R29" s="18">
        <v>432</v>
      </c>
      <c r="S29" s="18">
        <v>439</v>
      </c>
      <c r="T29" s="23">
        <v>27989685</v>
      </c>
    </row>
    <row r="30" spans="1:20" x14ac:dyDescent="0.25">
      <c r="A30" s="17" t="s">
        <v>2097</v>
      </c>
      <c r="B30" s="17" t="s">
        <v>2098</v>
      </c>
      <c r="C30" s="17" t="s">
        <v>629</v>
      </c>
      <c r="D30" s="18" t="s">
        <v>10</v>
      </c>
      <c r="E30" s="18">
        <f>VLOOKUP(M30,Revistas!$B$2:$H$63996,2,FALSE)</f>
        <v>19.896000000000001</v>
      </c>
      <c r="F30" s="18" t="str">
        <f>VLOOKUP(M30,Revistas!$B$2:$H$63996,3,FALSE)</f>
        <v>Q1</v>
      </c>
      <c r="G30" s="18" t="str">
        <f>VLOOKUP(M30,Revistas!$B$2:$H$63996,4,FALSE)</f>
        <v>CARDIAC &amp; CARDIOVASCULAR SYSTEM</v>
      </c>
      <c r="H30" s="18" t="str">
        <f>VLOOKUP(M30,Revistas!$B$2:$H$63996,5,FALSE)</f>
        <v>1/126</v>
      </c>
      <c r="I30" s="18" t="str">
        <f>VLOOKUP(M30,Revistas!$B$2:$H$63996,6,FALSE)</f>
        <v>SI</v>
      </c>
      <c r="J30" s="18" t="s">
        <v>2099</v>
      </c>
      <c r="K30" s="18" t="s">
        <v>2100</v>
      </c>
      <c r="L30" s="18">
        <v>1</v>
      </c>
      <c r="M30" s="18" t="s">
        <v>631</v>
      </c>
      <c r="N30" s="18" t="s">
        <v>2096</v>
      </c>
      <c r="O30" s="18">
        <v>2017</v>
      </c>
      <c r="P30" s="18">
        <v>69</v>
      </c>
      <c r="Q30" s="18">
        <v>4</v>
      </c>
      <c r="R30" s="18">
        <v>423</v>
      </c>
      <c r="S30" s="18">
        <v>433</v>
      </c>
      <c r="T30" s="23">
        <v>28126160</v>
      </c>
    </row>
    <row r="31" spans="1:20" x14ac:dyDescent="0.25">
      <c r="A31" s="17" t="s">
        <v>2078</v>
      </c>
      <c r="B31" s="17" t="s">
        <v>2079</v>
      </c>
      <c r="C31" s="17" t="s">
        <v>2080</v>
      </c>
      <c r="D31" s="18" t="s">
        <v>10</v>
      </c>
      <c r="E31" s="18">
        <f>VLOOKUP(M31,Revistas!$B$2:$H$63996,2,FALSE)</f>
        <v>3.7970000000000002</v>
      </c>
      <c r="F31" s="18" t="str">
        <f>VLOOKUP(M31,Revistas!$B$2:$H$63996,3,FALSE)</f>
        <v>Q2</v>
      </c>
      <c r="G31" s="18" t="str">
        <f>VLOOKUP(M31,Revistas!$B$2:$H$63996,4,FALSE)</f>
        <v>BIOCHEMISTRY &amp; MOLECULAR BIOLOGY - SCIE</v>
      </c>
      <c r="H31" s="18" t="str">
        <f>VLOOKUP(M31,Revistas!$B$2:$H$63996,5,FALSE)</f>
        <v>90/290</v>
      </c>
      <c r="I31" s="18" t="str">
        <f>VLOOKUP(M31,Revistas!$B$2:$H$63996,6,FALSE)</f>
        <v>NO</v>
      </c>
      <c r="J31" s="18" t="s">
        <v>2081</v>
      </c>
      <c r="K31" s="18" t="s">
        <v>2082</v>
      </c>
      <c r="L31" s="18">
        <v>1</v>
      </c>
      <c r="M31" s="18" t="s">
        <v>2083</v>
      </c>
      <c r="N31" s="28">
        <v>36923</v>
      </c>
      <c r="O31" s="18">
        <v>2017</v>
      </c>
      <c r="P31" s="18">
        <v>474</v>
      </c>
      <c r="Q31" s="18"/>
      <c r="R31" s="18">
        <v>399</v>
      </c>
      <c r="S31" s="18">
        <v>410</v>
      </c>
      <c r="T31" s="23">
        <v>27803247</v>
      </c>
    </row>
    <row r="32" spans="1:20" x14ac:dyDescent="0.25">
      <c r="A32" s="17" t="s">
        <v>2003</v>
      </c>
      <c r="B32" s="17" t="s">
        <v>2004</v>
      </c>
      <c r="C32" s="17" t="s">
        <v>1989</v>
      </c>
      <c r="D32" s="18" t="s">
        <v>210</v>
      </c>
      <c r="E32" s="18">
        <f>VLOOKUP(M32,Revistas!$B$2:$H$63996,2,FALSE)</f>
        <v>4.431</v>
      </c>
      <c r="F32" s="18" t="str">
        <f>VLOOKUP(M32,Revistas!$B$2:$H$63996,3,FALSE)</f>
        <v>Q2</v>
      </c>
      <c r="G32" s="18" t="str">
        <f>VLOOKUP(M32,Revistas!$B$2:$H$63996,4,FALSE)</f>
        <v>CELL BIOLOGY - SCIE</v>
      </c>
      <c r="H32" s="18" t="str">
        <f>VLOOKUP(M32,Revistas!$B$2:$H$63996,5,FALSE)</f>
        <v>61/190</v>
      </c>
      <c r="I32" s="18" t="str">
        <f>VLOOKUP(M32,Revistas!$B$2:$H$63996,6,FALSE)</f>
        <v>NO</v>
      </c>
      <c r="J32" s="18" t="s">
        <v>2005</v>
      </c>
      <c r="K32" s="18" t="s">
        <v>2006</v>
      </c>
      <c r="L32" s="18">
        <v>1</v>
      </c>
      <c r="M32" s="18" t="s">
        <v>1990</v>
      </c>
      <c r="N32" s="28">
        <v>42248</v>
      </c>
      <c r="O32" s="18">
        <v>2017</v>
      </c>
      <c r="P32" s="18">
        <v>130</v>
      </c>
      <c r="Q32" s="18">
        <v>18</v>
      </c>
      <c r="R32" s="18">
        <v>2961</v>
      </c>
      <c r="S32" s="18">
        <v>2969</v>
      </c>
      <c r="T32" s="23">
        <v>28842471</v>
      </c>
    </row>
    <row r="33" spans="1:19" x14ac:dyDescent="0.25">
      <c r="A33" s="17" t="s">
        <v>1971</v>
      </c>
      <c r="B33" s="17" t="s">
        <v>1972</v>
      </c>
      <c r="C33" s="17" t="s">
        <v>1973</v>
      </c>
      <c r="D33" s="18" t="s">
        <v>10</v>
      </c>
      <c r="E33" s="18">
        <f>VLOOKUP(M33,Revistas!$B$2:$H$63996,2,FALSE)</f>
        <v>7.7249999999999996</v>
      </c>
      <c r="F33" s="18" t="str">
        <f>VLOOKUP(M33,Revistas!$B$2:$H$63996,3,FALSE)</f>
        <v>Q1</v>
      </c>
      <c r="G33" s="18" t="str">
        <f>VLOOKUP(M33,Revistas!$B$2:$H$63996,4,FALSE)</f>
        <v>BIOLOGY</v>
      </c>
      <c r="H33" s="18" t="str">
        <f>VLOOKUP(M33,Revistas!$B$2:$H$63996,5,FALSE)</f>
        <v>4 DE 84</v>
      </c>
      <c r="I33" s="18" t="str">
        <f>VLOOKUP(M33,Revistas!$B$2:$H$63996,6,FALSE)</f>
        <v>SI</v>
      </c>
      <c r="J33" s="18" t="s">
        <v>1974</v>
      </c>
      <c r="K33" s="18" t="s">
        <v>1975</v>
      </c>
      <c r="L33" s="18">
        <v>0</v>
      </c>
      <c r="M33" s="18" t="s">
        <v>1976</v>
      </c>
      <c r="N33" s="28">
        <v>45931</v>
      </c>
      <c r="O33" s="18">
        <v>2017</v>
      </c>
      <c r="P33" s="18">
        <v>6</v>
      </c>
      <c r="Q33" s="18"/>
      <c r="R33" s="18"/>
      <c r="S33" s="18" t="s">
        <v>1977</v>
      </c>
    </row>
    <row r="35" spans="1:19" hidden="1" x14ac:dyDescent="0.25"/>
    <row r="36" spans="1:19" hidden="1" x14ac:dyDescent="0.25"/>
    <row r="37" spans="1:19" hidden="1" x14ac:dyDescent="0.25"/>
    <row r="38" spans="1:19" hidden="1" x14ac:dyDescent="0.25"/>
    <row r="39" spans="1:19" hidden="1" x14ac:dyDescent="0.25"/>
    <row r="40" spans="1:19" hidden="1" x14ac:dyDescent="0.25"/>
    <row r="41" spans="1:19" hidden="1" x14ac:dyDescent="0.25"/>
    <row r="42" spans="1:19" hidden="1" x14ac:dyDescent="0.25"/>
    <row r="43" spans="1:19" hidden="1" x14ac:dyDescent="0.25"/>
    <row r="44" spans="1:19" hidden="1" x14ac:dyDescent="0.25"/>
    <row r="45" spans="1:19" hidden="1" x14ac:dyDescent="0.25"/>
    <row r="46" spans="1:19" hidden="1" x14ac:dyDescent="0.25"/>
    <row r="47" spans="1:19" hidden="1" x14ac:dyDescent="0.25"/>
    <row r="48" spans="1:19"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1:10" hidden="1" x14ac:dyDescent="0.25"/>
    <row r="1090" spans="1:10" hidden="1" x14ac:dyDescent="0.25"/>
    <row r="1091" spans="1:10" hidden="1" x14ac:dyDescent="0.25">
      <c r="A1091" s="20" t="s">
        <v>73</v>
      </c>
      <c r="B1091" s="20" t="s">
        <v>73</v>
      </c>
      <c r="C1091" s="20" t="s">
        <v>73</v>
      </c>
      <c r="D1091" s="23" t="s">
        <v>74</v>
      </c>
      <c r="E1091" s="23" t="s">
        <v>73</v>
      </c>
      <c r="F1091" s="23" t="s">
        <v>75</v>
      </c>
      <c r="G1091" s="23" t="s">
        <v>7254</v>
      </c>
      <c r="H1091" s="23" t="s">
        <v>73</v>
      </c>
      <c r="I1091" s="23" t="s">
        <v>78</v>
      </c>
      <c r="J1091" s="23" t="s">
        <v>7255</v>
      </c>
    </row>
    <row r="1092" spans="1:10" hidden="1" x14ac:dyDescent="0.25">
      <c r="A1092" s="20" t="s">
        <v>10</v>
      </c>
      <c r="B1092" s="20">
        <f>DCOUNTA(A1:S1088,B1091,A1091:A1092)</f>
        <v>24</v>
      </c>
      <c r="C1092" s="20" t="s">
        <v>10</v>
      </c>
      <c r="D1092" s="23">
        <f>DSUM(A1:S1088,E1,C1091:C1092)</f>
        <v>167.83999999999997</v>
      </c>
      <c r="E1092" s="23" t="s">
        <v>10</v>
      </c>
      <c r="F1092" s="23" t="s">
        <v>5470</v>
      </c>
      <c r="G1092" s="23">
        <f>DCOUNTA(A1:S1088,F1091,E1091:F1092)</f>
        <v>21</v>
      </c>
      <c r="H1092" s="23" t="s">
        <v>10</v>
      </c>
      <c r="I1092" s="23" t="s">
        <v>2680</v>
      </c>
      <c r="J1092" s="23">
        <f>DCOUNTA(A1:S1088,I1,H1091:I1092)</f>
        <v>10</v>
      </c>
    </row>
    <row r="1093" spans="1:10" hidden="1" x14ac:dyDescent="0.25"/>
    <row r="1094" spans="1:10" hidden="1" x14ac:dyDescent="0.25">
      <c r="A1094" s="20" t="s">
        <v>73</v>
      </c>
      <c r="B1094" s="20" t="s">
        <v>73</v>
      </c>
      <c r="C1094" s="20" t="s">
        <v>73</v>
      </c>
      <c r="D1094" s="23" t="s">
        <v>74</v>
      </c>
      <c r="E1094" s="23" t="s">
        <v>73</v>
      </c>
      <c r="F1094" s="23" t="s">
        <v>75</v>
      </c>
      <c r="G1094" s="23" t="s">
        <v>7254</v>
      </c>
      <c r="H1094" s="23" t="s">
        <v>73</v>
      </c>
      <c r="I1094" s="23" t="s">
        <v>78</v>
      </c>
      <c r="J1094" s="23" t="s">
        <v>7255</v>
      </c>
    </row>
    <row r="1095" spans="1:10" hidden="1" x14ac:dyDescent="0.25">
      <c r="A1095" s="20" t="s">
        <v>274</v>
      </c>
      <c r="B1095" s="20">
        <f>DCOUNTA(A1:S1088,D1,A1094:A1095)</f>
        <v>1</v>
      </c>
      <c r="C1095" s="20" t="s">
        <v>274</v>
      </c>
      <c r="D1095" s="23">
        <f>DSUM(A1:S1088,E1,C1094:C1095)</f>
        <v>2.7549999999999999</v>
      </c>
      <c r="E1095" s="23" t="s">
        <v>274</v>
      </c>
      <c r="F1095" s="23" t="s">
        <v>5470</v>
      </c>
      <c r="G1095" s="23">
        <f>DCOUNTA(A1:S1088,F1,E1094:F1095)</f>
        <v>0</v>
      </c>
      <c r="H1095" s="23" t="s">
        <v>274</v>
      </c>
      <c r="I1095" s="23" t="s">
        <v>2680</v>
      </c>
      <c r="J1095" s="23">
        <f>DCOUNTA(A1:S1088,I1,H1094:I1095)</f>
        <v>0</v>
      </c>
    </row>
    <row r="1096" spans="1:10" hidden="1" x14ac:dyDescent="0.25"/>
    <row r="1097" spans="1:10" hidden="1" x14ac:dyDescent="0.25">
      <c r="A1097" s="20" t="s">
        <v>73</v>
      </c>
      <c r="B1097" s="20" t="s">
        <v>73</v>
      </c>
      <c r="C1097" s="20" t="s">
        <v>73</v>
      </c>
      <c r="D1097" s="23" t="s">
        <v>74</v>
      </c>
      <c r="E1097" s="23" t="s">
        <v>73</v>
      </c>
      <c r="F1097" s="23" t="s">
        <v>75</v>
      </c>
      <c r="G1097" s="23" t="s">
        <v>7254</v>
      </c>
      <c r="H1097" s="23" t="s">
        <v>73</v>
      </c>
      <c r="I1097" s="23" t="s">
        <v>78</v>
      </c>
      <c r="J1097" s="23" t="s">
        <v>7255</v>
      </c>
    </row>
    <row r="1098" spans="1:10" hidden="1" x14ac:dyDescent="0.25">
      <c r="A1098" s="20" t="s">
        <v>356</v>
      </c>
      <c r="B1098" s="20">
        <f>DCOUNTA(A1:S1088,D1,A1097:A1098)</f>
        <v>2</v>
      </c>
      <c r="C1098" s="20" t="s">
        <v>356</v>
      </c>
      <c r="D1098" s="23">
        <f>DSUM(A1:S1088,E1,C1097:C1098)</f>
        <v>8.3529999999999998</v>
      </c>
      <c r="E1098" s="23" t="s">
        <v>356</v>
      </c>
      <c r="F1098" s="23" t="s">
        <v>5470</v>
      </c>
      <c r="G1098" s="23">
        <f>DCOUNTA(A1:S1088,F1,E1097:F1098)</f>
        <v>1</v>
      </c>
      <c r="H1098" s="23" t="s">
        <v>356</v>
      </c>
      <c r="I1098" s="23" t="s">
        <v>2680</v>
      </c>
      <c r="J1098" s="23">
        <f>DCOUNTA(A1:S1088,I1,H1097:I1098)</f>
        <v>0</v>
      </c>
    </row>
    <row r="1099" spans="1:10" hidden="1" x14ac:dyDescent="0.25"/>
    <row r="1100" spans="1:10" hidden="1" x14ac:dyDescent="0.25">
      <c r="A1100" s="20" t="s">
        <v>73</v>
      </c>
      <c r="B1100" s="20" t="s">
        <v>73</v>
      </c>
      <c r="C1100" s="20" t="s">
        <v>73</v>
      </c>
      <c r="D1100" s="23" t="s">
        <v>74</v>
      </c>
      <c r="E1100" s="23" t="s">
        <v>73</v>
      </c>
      <c r="F1100" s="23" t="s">
        <v>75</v>
      </c>
      <c r="G1100" s="23" t="s">
        <v>7254</v>
      </c>
      <c r="H1100" s="23" t="s">
        <v>73</v>
      </c>
      <c r="I1100" s="23" t="s">
        <v>78</v>
      </c>
      <c r="J1100" s="23" t="s">
        <v>7255</v>
      </c>
    </row>
    <row r="1101" spans="1:10" hidden="1" x14ac:dyDescent="0.25">
      <c r="A1101" s="20" t="s">
        <v>571</v>
      </c>
      <c r="B1101" s="20">
        <f>DCOUNTA(A1:S1088,D1,A1100:A1101)</f>
        <v>1</v>
      </c>
      <c r="C1101" s="20" t="s">
        <v>571</v>
      </c>
      <c r="D1101" s="23">
        <f>DSUM(A1:S1088,E1,C1100:C1101)</f>
        <v>3.3650000000000002</v>
      </c>
      <c r="E1101" s="23" t="s">
        <v>571</v>
      </c>
      <c r="F1101" s="23" t="s">
        <v>5470</v>
      </c>
      <c r="G1101" s="23">
        <f>DCOUNTA(A1:S1088,F1,E1100:F1101)</f>
        <v>0</v>
      </c>
      <c r="H1101" s="23" t="s">
        <v>571</v>
      </c>
      <c r="I1101" s="23" t="s">
        <v>2680</v>
      </c>
      <c r="J1101" s="23">
        <f>DCOUNTA(A1:S1088,I1,H1100:I1101)</f>
        <v>0</v>
      </c>
    </row>
    <row r="1102" spans="1:10" hidden="1" x14ac:dyDescent="0.25"/>
    <row r="1103" spans="1:10" hidden="1" x14ac:dyDescent="0.25"/>
    <row r="1104" spans="1:10" hidden="1" x14ac:dyDescent="0.25">
      <c r="A1104" s="20" t="s">
        <v>73</v>
      </c>
      <c r="B1104" s="20" t="s">
        <v>73</v>
      </c>
      <c r="C1104" s="20" t="s">
        <v>73</v>
      </c>
      <c r="D1104" s="23" t="s">
        <v>74</v>
      </c>
      <c r="E1104" s="23" t="s">
        <v>73</v>
      </c>
      <c r="F1104" s="23" t="s">
        <v>75</v>
      </c>
      <c r="G1104" s="23" t="s">
        <v>7254</v>
      </c>
      <c r="H1104" s="23" t="s">
        <v>73</v>
      </c>
      <c r="I1104" s="23" t="s">
        <v>78</v>
      </c>
      <c r="J1104" s="23" t="s">
        <v>7255</v>
      </c>
    </row>
    <row r="1105" spans="1:51" hidden="1" x14ac:dyDescent="0.25">
      <c r="A1105" s="20" t="s">
        <v>26</v>
      </c>
      <c r="B1105" s="20">
        <f>DCOUNTA(A1:S1088,D1,A1104:A1105)</f>
        <v>3</v>
      </c>
      <c r="C1105" s="20" t="s">
        <v>26</v>
      </c>
      <c r="D1105" s="23">
        <f>DSUM(A1:S1088,E1,C1104:C1105)</f>
        <v>14.812999999999999</v>
      </c>
      <c r="E1105" s="23" t="s">
        <v>26</v>
      </c>
      <c r="F1105" s="23" t="s">
        <v>5470</v>
      </c>
      <c r="G1105" s="23">
        <f>DCOUNTA(A1:S1088,F1,E1104:F1105)</f>
        <v>3</v>
      </c>
      <c r="H1105" s="23" t="s">
        <v>26</v>
      </c>
      <c r="I1105" s="23" t="s">
        <v>2680</v>
      </c>
      <c r="J1105" s="23">
        <f>DCOUNTA(A1:S1088,I1,H1104:I1105)</f>
        <v>1</v>
      </c>
    </row>
    <row r="1106" spans="1:51" hidden="1" x14ac:dyDescent="0.25"/>
    <row r="1107" spans="1:51" hidden="1" x14ac:dyDescent="0.25">
      <c r="A1107" s="20" t="s">
        <v>73</v>
      </c>
      <c r="B1107" s="20" t="s">
        <v>73</v>
      </c>
      <c r="C1107" s="20" t="s">
        <v>73</v>
      </c>
      <c r="D1107" s="23" t="s">
        <v>74</v>
      </c>
      <c r="E1107" s="23" t="s">
        <v>73</v>
      </c>
      <c r="F1107" s="23" t="s">
        <v>75</v>
      </c>
      <c r="G1107" s="23" t="s">
        <v>7254</v>
      </c>
      <c r="H1107" s="23" t="s">
        <v>73</v>
      </c>
      <c r="I1107" s="23" t="s">
        <v>78</v>
      </c>
      <c r="J1107" s="23" t="s">
        <v>7255</v>
      </c>
    </row>
    <row r="1108" spans="1:51" hidden="1" x14ac:dyDescent="0.25">
      <c r="A1108" s="20" t="s">
        <v>210</v>
      </c>
      <c r="B1108" s="20">
        <f>DCOUNTA(A1:S1088,D1,A1107:A1108)</f>
        <v>1</v>
      </c>
      <c r="C1108" s="20" t="s">
        <v>210</v>
      </c>
      <c r="D1108" s="23">
        <f>DSUM(A1:S1088,E1,C1107:C1108)</f>
        <v>4.431</v>
      </c>
      <c r="E1108" s="23" t="s">
        <v>210</v>
      </c>
      <c r="F1108" s="23" t="s">
        <v>5470</v>
      </c>
      <c r="G1108" s="23">
        <f>DCOUNTA(A1:S1088,F1,E1107:F1108)</f>
        <v>0</v>
      </c>
      <c r="H1108" s="23" t="s">
        <v>210</v>
      </c>
      <c r="I1108" s="23" t="s">
        <v>2680</v>
      </c>
      <c r="J1108" s="23">
        <f>DCOUNTA(A1:S1088,I1,H1107:I1108)</f>
        <v>0</v>
      </c>
    </row>
    <row r="1110" spans="1:51" ht="15.75" x14ac:dyDescent="0.3">
      <c r="B1110" s="19" t="s">
        <v>7256</v>
      </c>
      <c r="C1110" s="19" t="s">
        <v>7257</v>
      </c>
      <c r="D1110" s="19" t="s">
        <v>5466</v>
      </c>
      <c r="E1110" s="19" t="s">
        <v>7258</v>
      </c>
      <c r="F1110" s="19" t="s">
        <v>7259</v>
      </c>
      <c r="N1110" s="24"/>
      <c r="AX1110" s="20" t="s">
        <v>7260</v>
      </c>
      <c r="AY1110" s="20" t="s">
        <v>7261</v>
      </c>
    </row>
    <row r="1111" spans="1:51" ht="15.75" x14ac:dyDescent="0.3">
      <c r="B1111" s="21">
        <f>B1092</f>
        <v>24</v>
      </c>
      <c r="C1111" s="26" t="s">
        <v>7262</v>
      </c>
      <c r="D1111" s="21">
        <f>D1092</f>
        <v>167.83999999999997</v>
      </c>
      <c r="E1111" s="21">
        <f>G1092</f>
        <v>21</v>
      </c>
      <c r="F1111" s="21">
        <f>J1092</f>
        <v>10</v>
      </c>
      <c r="N1111" s="24"/>
    </row>
    <row r="1112" spans="1:51" ht="15.75" x14ac:dyDescent="0.3">
      <c r="B1112" s="21">
        <f>B1095</f>
        <v>1</v>
      </c>
      <c r="C1112" s="26" t="s">
        <v>7263</v>
      </c>
      <c r="D1112" s="21">
        <f>D1095</f>
        <v>2.7549999999999999</v>
      </c>
      <c r="E1112" s="21">
        <f>G1095</f>
        <v>0</v>
      </c>
      <c r="F1112" s="21">
        <f>J1095</f>
        <v>0</v>
      </c>
      <c r="N1112" s="24"/>
    </row>
    <row r="1113" spans="1:51" ht="15.75" x14ac:dyDescent="0.3">
      <c r="B1113" s="21">
        <f>B1098</f>
        <v>2</v>
      </c>
      <c r="C1113" s="26" t="s">
        <v>7264</v>
      </c>
      <c r="D1113" s="21">
        <f>D1098</f>
        <v>8.3529999999999998</v>
      </c>
      <c r="E1113" s="21">
        <f>G1098</f>
        <v>1</v>
      </c>
      <c r="F1113" s="21">
        <f>J1098</f>
        <v>0</v>
      </c>
      <c r="N1113" s="24"/>
    </row>
    <row r="1114" spans="1:51" ht="15.75" x14ac:dyDescent="0.3">
      <c r="B1114" s="21">
        <f>B1101</f>
        <v>1</v>
      </c>
      <c r="C1114" s="26" t="s">
        <v>7265</v>
      </c>
      <c r="D1114" s="21">
        <f>D1101</f>
        <v>3.3650000000000002</v>
      </c>
      <c r="E1114" s="21">
        <f>G1101</f>
        <v>0</v>
      </c>
      <c r="F1114" s="21">
        <f>J1101</f>
        <v>0</v>
      </c>
      <c r="N1114" s="24"/>
    </row>
    <row r="1115" spans="1:51" ht="15.75" x14ac:dyDescent="0.3">
      <c r="B1115" s="21">
        <f>B1105</f>
        <v>3</v>
      </c>
      <c r="C1115" s="26" t="s">
        <v>26</v>
      </c>
      <c r="D1115" s="21">
        <f>D1105</f>
        <v>14.812999999999999</v>
      </c>
      <c r="E1115" s="21">
        <f>G1105</f>
        <v>3</v>
      </c>
      <c r="F1115" s="21">
        <f>J1105</f>
        <v>1</v>
      </c>
      <c r="N1115" s="24"/>
    </row>
    <row r="1116" spans="1:51" ht="15.75" x14ac:dyDescent="0.3">
      <c r="B1116" s="21">
        <f>B1108</f>
        <v>1</v>
      </c>
      <c r="C1116" s="26" t="s">
        <v>7266</v>
      </c>
      <c r="D1116" s="21">
        <f>D1108</f>
        <v>4.431</v>
      </c>
      <c r="E1116" s="21">
        <f>G1108</f>
        <v>0</v>
      </c>
      <c r="F1116" s="21">
        <f>J1108</f>
        <v>0</v>
      </c>
      <c r="N1116" s="24"/>
    </row>
    <row r="1117" spans="1:51" ht="15.75" x14ac:dyDescent="0.3">
      <c r="B1117" s="22"/>
      <c r="C1117" s="19" t="s">
        <v>7267</v>
      </c>
      <c r="D1117" s="19">
        <f>D1111</f>
        <v>167.83999999999997</v>
      </c>
      <c r="E1117" s="22"/>
      <c r="N1117" s="24"/>
    </row>
    <row r="1118" spans="1:51" ht="15.75" x14ac:dyDescent="0.3">
      <c r="B1118" s="22"/>
      <c r="C1118" s="19" t="s">
        <v>7268</v>
      </c>
      <c r="D1118" s="19">
        <f>D1111+D1112+D1113+D1114+D1115+D1116</f>
        <v>201.55699999999999</v>
      </c>
    </row>
  </sheetData>
  <autoFilter ref="A1:CN33"/>
  <sortState ref="A2:AY33">
    <sortCondition ref="A2:A33"/>
  </sortState>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Y1114"/>
  <sheetViews>
    <sheetView workbookViewId="0">
      <selection activeCell="P1119" sqref="P1119"/>
    </sheetView>
  </sheetViews>
  <sheetFormatPr baseColWidth="10" defaultRowHeight="15" x14ac:dyDescent="0.25"/>
  <cols>
    <col min="1" max="1" width="22.42578125" style="20" customWidth="1"/>
    <col min="2" max="2" width="17" style="20" customWidth="1"/>
    <col min="3" max="3" width="19.28515625" style="20" customWidth="1"/>
    <col min="4" max="4" width="15.28515625" style="23" customWidth="1"/>
    <col min="5" max="6" width="11.42578125" style="23"/>
    <col min="7" max="8" width="0" style="23" hidden="1" customWidth="1"/>
    <col min="9" max="9" width="11.42578125" style="23"/>
    <col min="10" max="14" width="0" style="23" hidden="1" customWidth="1"/>
    <col min="15" max="20" width="11.42578125" style="23"/>
    <col min="21" max="16384" width="11.42578125" style="20"/>
  </cols>
  <sheetData>
    <row r="1" spans="1:44" s="2" customFormat="1" ht="38.25" x14ac:dyDescent="0.2">
      <c r="A1" s="1" t="s">
        <v>70</v>
      </c>
      <c r="B1" s="1" t="s">
        <v>71</v>
      </c>
      <c r="C1" s="1" t="s">
        <v>72</v>
      </c>
      <c r="D1" s="1" t="s">
        <v>73</v>
      </c>
      <c r="E1" s="1" t="s">
        <v>74</v>
      </c>
      <c r="F1" s="1" t="s">
        <v>75</v>
      </c>
      <c r="G1" s="1" t="s">
        <v>76</v>
      </c>
      <c r="H1" s="1" t="s">
        <v>77</v>
      </c>
      <c r="I1" s="1" t="s">
        <v>78</v>
      </c>
      <c r="J1" s="1" t="s">
        <v>79</v>
      </c>
      <c r="K1" s="1" t="s">
        <v>80</v>
      </c>
      <c r="L1" s="1" t="s">
        <v>81</v>
      </c>
      <c r="M1" s="1" t="s">
        <v>0</v>
      </c>
      <c r="N1" s="1" t="s">
        <v>1</v>
      </c>
      <c r="O1" s="1" t="s">
        <v>2</v>
      </c>
      <c r="P1" s="1" t="s">
        <v>3</v>
      </c>
      <c r="Q1" s="1" t="s">
        <v>4</v>
      </c>
      <c r="R1" s="1" t="s">
        <v>5</v>
      </c>
      <c r="S1" s="1" t="s">
        <v>6</v>
      </c>
    </row>
    <row r="2" spans="1:44" x14ac:dyDescent="0.25">
      <c r="A2" s="17" t="s">
        <v>2167</v>
      </c>
      <c r="B2" s="17" t="s">
        <v>2168</v>
      </c>
      <c r="C2" s="17" t="s">
        <v>2164</v>
      </c>
      <c r="D2" s="18" t="s">
        <v>26</v>
      </c>
      <c r="E2" s="18">
        <f>VLOOKUP(M2,Revistas!$B$2:$H$63996,2,FALSE)</f>
        <v>1.294</v>
      </c>
      <c r="F2" s="18" t="str">
        <f>VLOOKUP(M2,Revistas!$B$2:$H$63996,3,FALSE)</f>
        <v>Q3</v>
      </c>
      <c r="G2" s="18" t="str">
        <f>VLOOKUP(M2,Revistas!$B$2:$H$63996,4,FALSE)</f>
        <v>PEDIATRICS - SCIE;</v>
      </c>
      <c r="H2" s="18" t="str">
        <f>VLOOKUP(M2,Revistas!$B$2:$H$63996,5,FALSE)</f>
        <v>77/121</v>
      </c>
      <c r="I2" s="18" t="str">
        <f>VLOOKUP(M2,Revistas!$B$2:$H$63996,6,FALSE)</f>
        <v>NO</v>
      </c>
      <c r="J2" s="18" t="s">
        <v>2169</v>
      </c>
      <c r="K2" s="18"/>
      <c r="L2" s="18">
        <v>0</v>
      </c>
      <c r="M2" s="18" t="s">
        <v>2166</v>
      </c>
      <c r="N2" s="18" t="s">
        <v>250</v>
      </c>
      <c r="O2" s="18">
        <v>2017</v>
      </c>
      <c r="P2" s="18">
        <v>21</v>
      </c>
      <c r="Q2" s="18"/>
      <c r="R2" s="18">
        <v>71</v>
      </c>
      <c r="S2" s="18">
        <v>71</v>
      </c>
    </row>
    <row r="3" spans="1:44" x14ac:dyDescent="0.25">
      <c r="A3" s="17" t="s">
        <v>2137</v>
      </c>
      <c r="B3" s="17" t="s">
        <v>2138</v>
      </c>
      <c r="C3" s="17" t="s">
        <v>2139</v>
      </c>
      <c r="D3" s="18" t="s">
        <v>26</v>
      </c>
      <c r="E3" s="18">
        <f>VLOOKUP(M3,Revistas!$B$2:$H$63996,2,FALSE)</f>
        <v>3.3260000000000001</v>
      </c>
      <c r="F3" s="18" t="str">
        <f>VLOOKUP(M3,Revistas!$B$2:$H$63996,3,FALSE)</f>
        <v>Q2</v>
      </c>
      <c r="G3" s="18" t="str">
        <f>VLOOKUP(M3,Revistas!$B$2:$H$63996,4,FALSE)</f>
        <v>IMMUNOLOGY - SCIE</v>
      </c>
      <c r="H3" s="18" t="str">
        <f>VLOOKUP(M3,Revistas!$B$2:$H$63996,5,FALSE)</f>
        <v>65/150</v>
      </c>
      <c r="I3" s="18" t="str">
        <f>VLOOKUP(M3,Revistas!$B$2:$H$63996,6,FALSE)</f>
        <v>NO</v>
      </c>
      <c r="J3" s="18" t="s">
        <v>2140</v>
      </c>
      <c r="K3" s="18"/>
      <c r="L3" s="18">
        <v>0</v>
      </c>
      <c r="M3" s="18" t="s">
        <v>2141</v>
      </c>
      <c r="N3" s="18" t="s">
        <v>154</v>
      </c>
      <c r="O3" s="18">
        <v>2017</v>
      </c>
      <c r="P3" s="18">
        <v>89</v>
      </c>
      <c r="Q3" s="18"/>
      <c r="R3" s="18">
        <v>120</v>
      </c>
      <c r="S3" s="18">
        <v>120</v>
      </c>
    </row>
    <row r="4" spans="1:44" x14ac:dyDescent="0.25">
      <c r="A4" s="17" t="s">
        <v>2142</v>
      </c>
      <c r="B4" s="17" t="s">
        <v>2143</v>
      </c>
      <c r="C4" s="17" t="s">
        <v>2139</v>
      </c>
      <c r="D4" s="18" t="s">
        <v>26</v>
      </c>
      <c r="E4" s="18">
        <f>VLOOKUP(M4,Revistas!$B$2:$H$63996,2,FALSE)</f>
        <v>3.3260000000000001</v>
      </c>
      <c r="F4" s="18" t="str">
        <f>VLOOKUP(M4,Revistas!$B$2:$H$63996,3,FALSE)</f>
        <v>Q2</v>
      </c>
      <c r="G4" s="18" t="str">
        <f>VLOOKUP(M4,Revistas!$B$2:$H$63996,4,FALSE)</f>
        <v>IMMUNOLOGY - SCIE</v>
      </c>
      <c r="H4" s="18" t="str">
        <f>VLOOKUP(M4,Revistas!$B$2:$H$63996,5,FALSE)</f>
        <v>65/150</v>
      </c>
      <c r="I4" s="18" t="str">
        <f>VLOOKUP(M4,Revistas!$B$2:$H$63996,6,FALSE)</f>
        <v>NO</v>
      </c>
      <c r="J4" s="18" t="s">
        <v>2144</v>
      </c>
      <c r="K4" s="18"/>
      <c r="L4" s="18">
        <v>0</v>
      </c>
      <c r="M4" s="18" t="s">
        <v>2141</v>
      </c>
      <c r="N4" s="18" t="s">
        <v>154</v>
      </c>
      <c r="O4" s="18">
        <v>2017</v>
      </c>
      <c r="P4" s="18">
        <v>89</v>
      </c>
      <c r="Q4" s="18"/>
      <c r="R4" s="18">
        <v>175</v>
      </c>
      <c r="S4" s="18">
        <v>175</v>
      </c>
    </row>
    <row r="5" spans="1:44" x14ac:dyDescent="0.25">
      <c r="A5" s="17" t="s">
        <v>2151</v>
      </c>
      <c r="B5" s="17" t="s">
        <v>2152</v>
      </c>
      <c r="C5" s="17" t="s">
        <v>2153</v>
      </c>
      <c r="D5" s="18" t="s">
        <v>26</v>
      </c>
      <c r="E5" s="18">
        <f>VLOOKUP(M5,Revistas!$B$2:$H$63996,2,FALSE)</f>
        <v>2.516</v>
      </c>
      <c r="F5" s="18" t="str">
        <f>VLOOKUP(M5,Revistas!$B$2:$H$63996,3,FALSE)</f>
        <v>Q1</v>
      </c>
      <c r="G5" s="18" t="str">
        <f>VLOOKUP(M5,Revistas!$B$2:$H$63996,4,FALSE)</f>
        <v>PEDIATRICS - SCIE;</v>
      </c>
      <c r="H5" s="18" t="str">
        <f>VLOOKUP(M5,Revistas!$B$2:$H$63996,5,FALSE)</f>
        <v>25/121</v>
      </c>
      <c r="I5" s="18" t="str">
        <f>VLOOKUP(M5,Revistas!$B$2:$H$63996,6,FALSE)</f>
        <v>NO</v>
      </c>
      <c r="J5" s="18" t="s">
        <v>2154</v>
      </c>
      <c r="K5" s="18"/>
      <c r="L5" s="18">
        <v>0</v>
      </c>
      <c r="M5" s="18" t="s">
        <v>2155</v>
      </c>
      <c r="N5" s="18" t="s">
        <v>154</v>
      </c>
      <c r="O5" s="18">
        <v>2017</v>
      </c>
      <c r="P5" s="18">
        <v>32</v>
      </c>
      <c r="Q5" s="18">
        <v>9</v>
      </c>
      <c r="R5" s="18">
        <v>1752</v>
      </c>
      <c r="S5" s="18">
        <v>1752</v>
      </c>
    </row>
    <row r="6" spans="1:44" x14ac:dyDescent="0.25">
      <c r="A6" s="17" t="s">
        <v>2162</v>
      </c>
      <c r="B6" s="17" t="s">
        <v>2163</v>
      </c>
      <c r="C6" s="17" t="s">
        <v>2164</v>
      </c>
      <c r="D6" s="18" t="s">
        <v>26</v>
      </c>
      <c r="E6" s="18">
        <f>VLOOKUP(M6,Revistas!$B$2:$H$63996,2,FALSE)</f>
        <v>1.294</v>
      </c>
      <c r="F6" s="18" t="str">
        <f>VLOOKUP(M6,Revistas!$B$2:$H$63996,3,FALSE)</f>
        <v>Q3</v>
      </c>
      <c r="G6" s="18" t="str">
        <f>VLOOKUP(M6,Revistas!$B$2:$H$63996,4,FALSE)</f>
        <v>PEDIATRICS - SCIE;</v>
      </c>
      <c r="H6" s="18" t="str">
        <f>VLOOKUP(M6,Revistas!$B$2:$H$63996,5,FALSE)</f>
        <v>77/121</v>
      </c>
      <c r="I6" s="18" t="str">
        <f>VLOOKUP(M6,Revistas!$B$2:$H$63996,6,FALSE)</f>
        <v>NO</v>
      </c>
      <c r="J6" s="18" t="s">
        <v>2165</v>
      </c>
      <c r="K6" s="18"/>
      <c r="L6" s="18">
        <v>0</v>
      </c>
      <c r="M6" s="18" t="s">
        <v>2166</v>
      </c>
      <c r="N6" s="18" t="s">
        <v>250</v>
      </c>
      <c r="O6" s="18">
        <v>2017</v>
      </c>
      <c r="P6" s="18">
        <v>21</v>
      </c>
      <c r="Q6" s="18"/>
      <c r="R6" s="18">
        <v>57</v>
      </c>
      <c r="S6" s="18">
        <v>57</v>
      </c>
    </row>
    <row r="7" spans="1:44" x14ac:dyDescent="0.25">
      <c r="A7" s="17" t="s">
        <v>2156</v>
      </c>
      <c r="B7" s="17" t="s">
        <v>2157</v>
      </c>
      <c r="C7" s="17" t="s">
        <v>2158</v>
      </c>
      <c r="D7" s="18" t="s">
        <v>10</v>
      </c>
      <c r="E7" s="18">
        <f>VLOOKUP(M7,Revistas!$B$2:$H$63996,2,FALSE)</f>
        <v>3.99</v>
      </c>
      <c r="F7" s="18" t="str">
        <f>VLOOKUP(M7,Revistas!$B$2:$H$63996,3,FALSE)</f>
        <v>Q2</v>
      </c>
      <c r="G7" s="18" t="str">
        <f>VLOOKUP(M7,Revistas!$B$2:$H$63996,4,FALSE)</f>
        <v>IMMUNOLOGY</v>
      </c>
      <c r="H7" s="18" t="str">
        <f>VLOOKUP(M7,Revistas!$B$2:$H$63996,5,FALSE)</f>
        <v>43/150</v>
      </c>
      <c r="I7" s="18" t="str">
        <f>VLOOKUP(M7,Revistas!$B$2:$H$63996,6,FALSE)</f>
        <v>NO</v>
      </c>
      <c r="J7" s="18" t="s">
        <v>2159</v>
      </c>
      <c r="K7" s="18" t="s">
        <v>2160</v>
      </c>
      <c r="L7" s="18">
        <v>0</v>
      </c>
      <c r="M7" s="18" t="s">
        <v>2161</v>
      </c>
      <c r="N7" s="18" t="s">
        <v>199</v>
      </c>
      <c r="O7" s="18">
        <v>2017</v>
      </c>
      <c r="P7" s="18">
        <v>181</v>
      </c>
      <c r="Q7" s="18"/>
      <c r="R7" s="18">
        <v>43</v>
      </c>
      <c r="S7" s="18">
        <v>50</v>
      </c>
      <c r="T7" s="23">
        <v>28578025</v>
      </c>
    </row>
    <row r="8" spans="1:44" x14ac:dyDescent="0.25">
      <c r="A8" s="17" t="s">
        <v>2188</v>
      </c>
      <c r="B8" s="17" t="s">
        <v>2189</v>
      </c>
      <c r="C8" s="17" t="s">
        <v>2190</v>
      </c>
      <c r="D8" s="18" t="s">
        <v>26</v>
      </c>
      <c r="E8" s="18">
        <f>VLOOKUP(M8,Revistas!$B$2:$H$63996,2,FALSE)</f>
        <v>12.486000000000001</v>
      </c>
      <c r="F8" s="18" t="str">
        <f>VLOOKUP(M8,Revistas!$B$2:$H$63996,3,FALSE)</f>
        <v>Q1</v>
      </c>
      <c r="G8" s="18" t="str">
        <f>VLOOKUP(M8,Revistas!$B$2:$H$63996,4,FALSE)</f>
        <v>GASTROENTEROLOGY &amp; HEPATOLOGY - SCIE</v>
      </c>
      <c r="H8" s="18" t="str">
        <f>VLOOKUP(M8,Revistas!$B$2:$H$63996,5,FALSE)</f>
        <v>5 DE 79</v>
      </c>
      <c r="I8" s="18" t="str">
        <f>VLOOKUP(M8,Revistas!$B$2:$H$63996,6,FALSE)</f>
        <v>SI</v>
      </c>
      <c r="J8" s="18" t="s">
        <v>2191</v>
      </c>
      <c r="K8" s="18"/>
      <c r="L8" s="18">
        <v>0</v>
      </c>
      <c r="M8" s="18" t="s">
        <v>2192</v>
      </c>
      <c r="N8" s="18"/>
      <c r="O8" s="18">
        <v>2017</v>
      </c>
      <c r="P8" s="18">
        <v>66</v>
      </c>
      <c r="Q8" s="18">
        <v>1</v>
      </c>
      <c r="R8" s="18" t="s">
        <v>2193</v>
      </c>
      <c r="S8" s="18" t="s">
        <v>2194</v>
      </c>
    </row>
    <row r="9" spans="1:44" x14ac:dyDescent="0.25">
      <c r="A9" s="17" t="s">
        <v>2195</v>
      </c>
      <c r="B9" s="17" t="s">
        <v>2196</v>
      </c>
      <c r="C9" s="17" t="s">
        <v>2190</v>
      </c>
      <c r="D9" s="18" t="s">
        <v>26</v>
      </c>
      <c r="E9" s="18">
        <f>VLOOKUP(M9,Revistas!$B$2:$H$63996,2,FALSE)</f>
        <v>12.486000000000001</v>
      </c>
      <c r="F9" s="18" t="str">
        <f>VLOOKUP(M9,Revistas!$B$2:$H$63996,3,FALSE)</f>
        <v>Q1</v>
      </c>
      <c r="G9" s="18" t="str">
        <f>VLOOKUP(M9,Revistas!$B$2:$H$63996,4,FALSE)</f>
        <v>GASTROENTEROLOGY &amp; HEPATOLOGY - SCIE</v>
      </c>
      <c r="H9" s="18" t="str">
        <f>VLOOKUP(M9,Revistas!$B$2:$H$63996,5,FALSE)</f>
        <v>5 DE 79</v>
      </c>
      <c r="I9" s="18" t="str">
        <f>VLOOKUP(M9,Revistas!$B$2:$H$63996,6,FALSE)</f>
        <v>SI</v>
      </c>
      <c r="J9" s="18" t="s">
        <v>2197</v>
      </c>
      <c r="K9" s="18"/>
      <c r="L9" s="18">
        <v>0</v>
      </c>
      <c r="M9" s="18" t="s">
        <v>2192</v>
      </c>
      <c r="N9" s="18"/>
      <c r="O9" s="18">
        <v>2017</v>
      </c>
      <c r="P9" s="18">
        <v>66</v>
      </c>
      <c r="Q9" s="18">
        <v>1</v>
      </c>
      <c r="R9" s="18" t="s">
        <v>2198</v>
      </c>
      <c r="S9" s="18" t="s">
        <v>2198</v>
      </c>
    </row>
    <row r="10" spans="1:44" x14ac:dyDescent="0.25">
      <c r="A10" s="17" t="s">
        <v>2145</v>
      </c>
      <c r="B10" s="17" t="s">
        <v>2146</v>
      </c>
      <c r="C10" s="17" t="s">
        <v>2139</v>
      </c>
      <c r="D10" s="18" t="s">
        <v>26</v>
      </c>
      <c r="E10" s="18">
        <f>VLOOKUP(M10,Revistas!$B$2:$H$63996,2,FALSE)</f>
        <v>3.3260000000000001</v>
      </c>
      <c r="F10" s="18" t="str">
        <f>VLOOKUP(M10,Revistas!$B$2:$H$63996,3,FALSE)</f>
        <v>Q2</v>
      </c>
      <c r="G10" s="18" t="str">
        <f>VLOOKUP(M10,Revistas!$B$2:$H$63996,4,FALSE)</f>
        <v>IMMUNOLOGY - SCIE</v>
      </c>
      <c r="H10" s="18" t="str">
        <f>VLOOKUP(M10,Revistas!$B$2:$H$63996,5,FALSE)</f>
        <v>65/150</v>
      </c>
      <c r="I10" s="18" t="str">
        <f>VLOOKUP(M10,Revistas!$B$2:$H$63996,6,FALSE)</f>
        <v>NO</v>
      </c>
      <c r="J10" s="18" t="s">
        <v>2147</v>
      </c>
      <c r="K10" s="18"/>
      <c r="L10" s="18">
        <v>0</v>
      </c>
      <c r="M10" s="18" t="s">
        <v>2141</v>
      </c>
      <c r="N10" s="18" t="s">
        <v>154</v>
      </c>
      <c r="O10" s="18">
        <v>2017</v>
      </c>
      <c r="P10" s="18">
        <v>89</v>
      </c>
      <c r="Q10" s="18"/>
      <c r="R10" s="18">
        <v>181</v>
      </c>
      <c r="S10" s="18">
        <v>181</v>
      </c>
    </row>
    <row r="11" spans="1:44" x14ac:dyDescent="0.25">
      <c r="A11" s="17" t="s">
        <v>2182</v>
      </c>
      <c r="B11" s="17" t="s">
        <v>2183</v>
      </c>
      <c r="C11" s="17" t="s">
        <v>2184</v>
      </c>
      <c r="D11" s="18" t="s">
        <v>10</v>
      </c>
      <c r="E11" s="18">
        <f>VLOOKUP(M11,Revistas!$B$2:$H$63996,2,FALSE)</f>
        <v>2.72</v>
      </c>
      <c r="F11" s="18" t="str">
        <f>VLOOKUP(M11,Revistas!$B$2:$H$63996,3,FALSE)</f>
        <v>Q3</v>
      </c>
      <c r="G11" s="18" t="str">
        <f>VLOOKUP(M11,Revistas!$B$2:$H$63996,4,FALSE)</f>
        <v>IMMUNOLOGY - SCIE</v>
      </c>
      <c r="H11" s="18" t="str">
        <f>VLOOKUP(M11,Revistas!$B$2:$H$63996,5,FALSE)</f>
        <v>88/151</v>
      </c>
      <c r="I11" s="18" t="str">
        <f>VLOOKUP(M11,Revistas!$B$2:$H$63996,6,FALSE)</f>
        <v>NO</v>
      </c>
      <c r="J11" s="18" t="s">
        <v>2185</v>
      </c>
      <c r="K11" s="18" t="s">
        <v>2186</v>
      </c>
      <c r="L11" s="18">
        <v>0</v>
      </c>
      <c r="M11" s="18" t="s">
        <v>2187</v>
      </c>
      <c r="N11" s="18" t="s">
        <v>62</v>
      </c>
      <c r="O11" s="18">
        <v>2017</v>
      </c>
      <c r="P11" s="18">
        <v>222</v>
      </c>
      <c r="Q11" s="18">
        <v>2</v>
      </c>
      <c r="R11" s="18">
        <v>363</v>
      </c>
      <c r="S11" s="18">
        <v>371</v>
      </c>
      <c r="T11" s="23">
        <v>27644115</v>
      </c>
    </row>
    <row r="12" spans="1:44" x14ac:dyDescent="0.25">
      <c r="A12" s="17" t="s">
        <v>2200</v>
      </c>
      <c r="B12" s="17" t="s">
        <v>2199</v>
      </c>
      <c r="C12" s="17" t="s">
        <v>2204</v>
      </c>
      <c r="D12" s="18" t="s">
        <v>10</v>
      </c>
      <c r="E12" s="18">
        <f>VLOOKUP(M12,Revistas!$B$2:$H$63996,2,FALSE)</f>
        <v>13.081</v>
      </c>
      <c r="F12" s="18" t="str">
        <f>VLOOKUP(M12,Revistas!$B$2:$H$63996,3,FALSE)</f>
        <v>Q1</v>
      </c>
      <c r="G12" s="18" t="str">
        <f>VLOOKUP(M12,Revistas!$B$2:$H$63996,4,FALSE)</f>
        <v>IMMUNOLOGY</v>
      </c>
      <c r="H12" s="18" t="str">
        <f>VLOOKUP(M12,Revistas!$B$2:$H$63996,5,FALSE)</f>
        <v>6/150</v>
      </c>
      <c r="I12" s="18" t="str">
        <f>VLOOKUP(M12,Revistas!$B$2:$H$63996,6,FALSE)</f>
        <v>SI</v>
      </c>
      <c r="J12" s="18" t="s">
        <v>2202</v>
      </c>
      <c r="K12" s="18"/>
      <c r="L12" s="18" t="s">
        <v>586</v>
      </c>
      <c r="M12" s="18" t="s">
        <v>2203</v>
      </c>
      <c r="N12" s="18" t="s">
        <v>2201</v>
      </c>
      <c r="O12" s="18">
        <v>2017</v>
      </c>
      <c r="P12" s="18"/>
      <c r="Q12" s="18"/>
      <c r="R12" s="18"/>
      <c r="S12" s="18"/>
      <c r="T12" s="23">
        <v>29113906</v>
      </c>
      <c r="AR12" s="25"/>
    </row>
    <row r="13" spans="1:44" x14ac:dyDescent="0.25">
      <c r="A13" s="17" t="s">
        <v>2173</v>
      </c>
      <c r="B13" s="17" t="s">
        <v>2174</v>
      </c>
      <c r="C13" s="17" t="s">
        <v>2153</v>
      </c>
      <c r="D13" s="18" t="s">
        <v>26</v>
      </c>
      <c r="E13" s="18">
        <f>VLOOKUP(M13,Revistas!$B$2:$H$63996,2,FALSE)</f>
        <v>2.516</v>
      </c>
      <c r="F13" s="18" t="str">
        <f>VLOOKUP(M13,Revistas!$B$2:$H$63996,3,FALSE)</f>
        <v>Q1</v>
      </c>
      <c r="G13" s="18" t="str">
        <f>VLOOKUP(M13,Revistas!$B$2:$H$63996,4,FALSE)</f>
        <v>PEDIATRICS - SCIE;</v>
      </c>
      <c r="H13" s="18" t="str">
        <f>VLOOKUP(M13,Revistas!$B$2:$H$63996,5,FALSE)</f>
        <v>25/121</v>
      </c>
      <c r="I13" s="18" t="str">
        <f>VLOOKUP(M13,Revistas!$B$2:$H$63996,6,FALSE)</f>
        <v>NO</v>
      </c>
      <c r="J13" s="18" t="s">
        <v>2175</v>
      </c>
      <c r="K13" s="18"/>
      <c r="L13" s="18">
        <v>0</v>
      </c>
      <c r="M13" s="18" t="s">
        <v>2155</v>
      </c>
      <c r="N13" s="18" t="s">
        <v>250</v>
      </c>
      <c r="O13" s="18">
        <v>2017</v>
      </c>
      <c r="P13" s="18">
        <v>32</v>
      </c>
      <c r="Q13" s="18">
        <v>5</v>
      </c>
      <c r="R13" s="18">
        <v>911</v>
      </c>
      <c r="S13" s="18">
        <v>911</v>
      </c>
    </row>
    <row r="14" spans="1:44" x14ac:dyDescent="0.25">
      <c r="A14" s="17" t="s">
        <v>2170</v>
      </c>
      <c r="B14" s="17" t="s">
        <v>2171</v>
      </c>
      <c r="C14" s="17" t="s">
        <v>2153</v>
      </c>
      <c r="D14" s="18" t="s">
        <v>26</v>
      </c>
      <c r="E14" s="18">
        <f>VLOOKUP(M14,Revistas!$B$2:$H$63996,2,FALSE)</f>
        <v>2.516</v>
      </c>
      <c r="F14" s="18" t="str">
        <f>VLOOKUP(M14,Revistas!$B$2:$H$63996,3,FALSE)</f>
        <v>Q1</v>
      </c>
      <c r="G14" s="18" t="str">
        <f>VLOOKUP(M14,Revistas!$B$2:$H$63996,4,FALSE)</f>
        <v>PEDIATRICS - SCIE;</v>
      </c>
      <c r="H14" s="18" t="str">
        <f>VLOOKUP(M14,Revistas!$B$2:$H$63996,5,FALSE)</f>
        <v>25/121</v>
      </c>
      <c r="I14" s="18" t="str">
        <f>VLOOKUP(M14,Revistas!$B$2:$H$63996,6,FALSE)</f>
        <v>NO</v>
      </c>
      <c r="J14" s="18" t="s">
        <v>2172</v>
      </c>
      <c r="K14" s="18"/>
      <c r="L14" s="18">
        <v>0</v>
      </c>
      <c r="M14" s="18" t="s">
        <v>2155</v>
      </c>
      <c r="N14" s="18" t="s">
        <v>250</v>
      </c>
      <c r="O14" s="18">
        <v>2017</v>
      </c>
      <c r="P14" s="18">
        <v>32</v>
      </c>
      <c r="Q14" s="18">
        <v>5</v>
      </c>
      <c r="R14" s="18">
        <v>909</v>
      </c>
      <c r="S14" s="18">
        <v>909</v>
      </c>
    </row>
    <row r="15" spans="1:44" x14ac:dyDescent="0.25">
      <c r="A15" s="17" t="s">
        <v>2176</v>
      </c>
      <c r="B15" s="17" t="s">
        <v>2177</v>
      </c>
      <c r="C15" s="17" t="s">
        <v>2178</v>
      </c>
      <c r="D15" s="18" t="s">
        <v>10</v>
      </c>
      <c r="E15" s="18" t="str">
        <f>VLOOKUP(M15,Revistas!$B$2:$H$63996,2,FALSE)</f>
        <v>NO TIENE</v>
      </c>
      <c r="F15" s="18" t="str">
        <f>VLOOKUP(M15,Revistas!$B$2:$H$63996,3,FALSE)</f>
        <v>NO TIENE</v>
      </c>
      <c r="G15" s="18" t="str">
        <f>VLOOKUP(M15,Revistas!$B$2:$H$63996,4,FALSE)</f>
        <v>NO TIENE</v>
      </c>
      <c r="H15" s="18" t="str">
        <f>VLOOKUP(M15,Revistas!$B$2:$H$63996,5,FALSE)</f>
        <v>NO TIENE</v>
      </c>
      <c r="I15" s="18" t="str">
        <f>VLOOKUP(M15,Revistas!$B$2:$H$63996,6,FALSE)</f>
        <v>NO</v>
      </c>
      <c r="J15" s="18" t="s">
        <v>2179</v>
      </c>
      <c r="K15" s="18" t="s">
        <v>2180</v>
      </c>
      <c r="L15" s="18">
        <v>0</v>
      </c>
      <c r="M15" s="18" t="s">
        <v>2181</v>
      </c>
      <c r="N15" s="18" t="s">
        <v>300</v>
      </c>
      <c r="O15" s="18">
        <v>2017</v>
      </c>
      <c r="P15" s="18">
        <v>10</v>
      </c>
      <c r="Q15" s="18"/>
      <c r="R15" s="18">
        <v>52</v>
      </c>
      <c r="S15" s="18">
        <v>55</v>
      </c>
      <c r="T15" s="23">
        <v>28116244</v>
      </c>
    </row>
    <row r="16" spans="1:44" x14ac:dyDescent="0.25">
      <c r="A16" s="17" t="s">
        <v>2123</v>
      </c>
      <c r="B16" s="17" t="s">
        <v>2124</v>
      </c>
      <c r="C16" s="17" t="s">
        <v>2125</v>
      </c>
      <c r="D16" s="18" t="s">
        <v>10</v>
      </c>
      <c r="E16" s="18">
        <f>VLOOKUP(M16,Revistas!$B$2:$H$63996,2,FALSE)</f>
        <v>2.403</v>
      </c>
      <c r="F16" s="18" t="str">
        <f>VLOOKUP(M16,Revistas!$B$2:$H$63996,3,FALSE)</f>
        <v>Q2</v>
      </c>
      <c r="G16" s="18" t="str">
        <f>VLOOKUP(M16,Revistas!$B$2:$H$63996,4,FALSE)</f>
        <v>ENGINEERING, BIOMEDICAL - SCIE;</v>
      </c>
      <c r="H16" s="18" t="str">
        <f>VLOOKUP(M16,Revistas!$B$2:$H$63996,5,FALSE)</f>
        <v>28/77</v>
      </c>
      <c r="I16" s="18" t="str">
        <f>VLOOKUP(M16,Revistas!$B$2:$H$63996,6,FALSE)</f>
        <v>NO</v>
      </c>
      <c r="J16" s="18" t="s">
        <v>2126</v>
      </c>
      <c r="K16" s="18" t="s">
        <v>2127</v>
      </c>
      <c r="L16" s="18">
        <v>0</v>
      </c>
      <c r="M16" s="18" t="s">
        <v>2128</v>
      </c>
      <c r="N16" s="18" t="s">
        <v>94</v>
      </c>
      <c r="O16" s="18">
        <v>2017</v>
      </c>
      <c r="P16" s="18">
        <v>41</v>
      </c>
      <c r="Q16" s="18">
        <v>11</v>
      </c>
      <c r="R16" s="18" t="s">
        <v>2129</v>
      </c>
      <c r="S16" s="18" t="s">
        <v>2130</v>
      </c>
      <c r="T16" s="23">
        <v>28722144</v>
      </c>
    </row>
    <row r="17" spans="1:20" x14ac:dyDescent="0.25">
      <c r="A17" s="17" t="s">
        <v>2131</v>
      </c>
      <c r="B17" s="17" t="s">
        <v>2132</v>
      </c>
      <c r="C17" s="17" t="s">
        <v>2133</v>
      </c>
      <c r="D17" s="18" t="s">
        <v>10</v>
      </c>
      <c r="E17" s="18">
        <f>VLOOKUP(M17,Revistas!$B$2:$H$63996,2,FALSE)</f>
        <v>8.3949999999999996</v>
      </c>
      <c r="F17" s="18" t="str">
        <f>VLOOKUP(M17,Revistas!$B$2:$H$63996,3,FALSE)</f>
        <v>Q1</v>
      </c>
      <c r="G17" s="18" t="str">
        <f>VLOOKUP(M17,Revistas!$B$2:$H$63996,4,FALSE)</f>
        <v>UROLOGY &amp; NEPHROLOGY - SCIE</v>
      </c>
      <c r="H17" s="18" t="str">
        <f>VLOOKUP(M17,Revistas!$B$2:$H$63996,5,FALSE)</f>
        <v>4 DE 76</v>
      </c>
      <c r="I17" s="18" t="str">
        <f>VLOOKUP(M17,Revistas!$B$2:$H$63996,6,FALSE)</f>
        <v>SI</v>
      </c>
      <c r="J17" s="18" t="s">
        <v>2134</v>
      </c>
      <c r="K17" s="18" t="s">
        <v>2135</v>
      </c>
      <c r="L17" s="18">
        <v>2</v>
      </c>
      <c r="M17" s="18" t="s">
        <v>2136</v>
      </c>
      <c r="N17" s="18" t="s">
        <v>129</v>
      </c>
      <c r="O17" s="18">
        <v>2017</v>
      </c>
      <c r="P17" s="18">
        <v>92</v>
      </c>
      <c r="Q17" s="18">
        <v>4</v>
      </c>
      <c r="R17" s="18">
        <v>953</v>
      </c>
      <c r="S17" s="18">
        <v>963</v>
      </c>
      <c r="T17" s="23">
        <v>28637589</v>
      </c>
    </row>
    <row r="18" spans="1:20" x14ac:dyDescent="0.25">
      <c r="A18" s="17" t="s">
        <v>2148</v>
      </c>
      <c r="B18" s="17" t="s">
        <v>2149</v>
      </c>
      <c r="C18" s="17" t="s">
        <v>2139</v>
      </c>
      <c r="D18" s="18" t="s">
        <v>26</v>
      </c>
      <c r="E18" s="18">
        <f>VLOOKUP(M18,Revistas!$B$2:$H$63996,2,FALSE)</f>
        <v>3.3260000000000001</v>
      </c>
      <c r="F18" s="18" t="str">
        <f>VLOOKUP(M18,Revistas!$B$2:$H$63996,3,FALSE)</f>
        <v>Q2</v>
      </c>
      <c r="G18" s="18" t="str">
        <f>VLOOKUP(M18,Revistas!$B$2:$H$63996,4,FALSE)</f>
        <v>IMMUNOLOGY - SCIE</v>
      </c>
      <c r="H18" s="18" t="str">
        <f>VLOOKUP(M18,Revistas!$B$2:$H$63996,5,FALSE)</f>
        <v>65/150</v>
      </c>
      <c r="I18" s="18" t="str">
        <f>VLOOKUP(M18,Revistas!$B$2:$H$63996,6,FALSE)</f>
        <v>NO</v>
      </c>
      <c r="J18" s="18" t="s">
        <v>2150</v>
      </c>
      <c r="K18" s="18"/>
      <c r="L18" s="18">
        <v>0</v>
      </c>
      <c r="M18" s="18" t="s">
        <v>2141</v>
      </c>
      <c r="N18" s="18" t="s">
        <v>154</v>
      </c>
      <c r="O18" s="18">
        <v>2017</v>
      </c>
      <c r="P18" s="18">
        <v>89</v>
      </c>
      <c r="Q18" s="18"/>
      <c r="R18" s="18">
        <v>181</v>
      </c>
      <c r="S18" s="18">
        <v>181</v>
      </c>
    </row>
    <row r="20" spans="1:20" hidden="1" x14ac:dyDescent="0.25"/>
    <row r="21" spans="1:20" hidden="1" x14ac:dyDescent="0.25"/>
    <row r="22" spans="1:20" hidden="1" x14ac:dyDescent="0.25"/>
    <row r="23" spans="1:20" hidden="1" x14ac:dyDescent="0.25"/>
    <row r="24" spans="1:20" hidden="1" x14ac:dyDescent="0.25"/>
    <row r="25" spans="1:20" hidden="1" x14ac:dyDescent="0.25"/>
    <row r="26" spans="1:20" hidden="1" x14ac:dyDescent="0.25"/>
    <row r="27" spans="1:20" hidden="1" x14ac:dyDescent="0.25"/>
    <row r="28" spans="1:20" hidden="1" x14ac:dyDescent="0.25"/>
    <row r="29" spans="1:20" hidden="1" x14ac:dyDescent="0.25"/>
    <row r="30" spans="1:20" hidden="1" x14ac:dyDescent="0.25"/>
    <row r="31" spans="1:20" hidden="1" x14ac:dyDescent="0.25"/>
    <row r="32" spans="1:20"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1:10" hidden="1" x14ac:dyDescent="0.25"/>
    <row r="1090" spans="1:10" hidden="1" x14ac:dyDescent="0.25"/>
    <row r="1091" spans="1:10" hidden="1" x14ac:dyDescent="0.25">
      <c r="A1091" s="20" t="s">
        <v>73</v>
      </c>
      <c r="B1091" s="20" t="s">
        <v>73</v>
      </c>
      <c r="C1091" s="20" t="s">
        <v>73</v>
      </c>
      <c r="D1091" s="23" t="s">
        <v>74</v>
      </c>
      <c r="E1091" s="23" t="s">
        <v>73</v>
      </c>
      <c r="F1091" s="23" t="s">
        <v>75</v>
      </c>
      <c r="G1091" s="23" t="s">
        <v>7254</v>
      </c>
      <c r="H1091" s="23" t="s">
        <v>73</v>
      </c>
      <c r="I1091" s="23" t="s">
        <v>78</v>
      </c>
      <c r="J1091" s="23" t="s">
        <v>7255</v>
      </c>
    </row>
    <row r="1092" spans="1:10" hidden="1" x14ac:dyDescent="0.25">
      <c r="A1092" s="20" t="s">
        <v>10</v>
      </c>
      <c r="B1092" s="20">
        <f>DCOUNTA(A1:S1088,B1091,A1091:A1092)</f>
        <v>6</v>
      </c>
      <c r="C1092" s="20" t="s">
        <v>10</v>
      </c>
      <c r="D1092" s="23">
        <f>DSUM(A1:S1088,E1,C1091:C1092)</f>
        <v>30.588999999999999</v>
      </c>
      <c r="E1092" s="23" t="s">
        <v>10</v>
      </c>
      <c r="F1092" s="23" t="s">
        <v>5470</v>
      </c>
      <c r="G1092" s="23">
        <f>DCOUNTA(A1:S1088,F1091,E1091:F1092)</f>
        <v>2</v>
      </c>
      <c r="H1092" s="23" t="s">
        <v>10</v>
      </c>
      <c r="I1092" s="23" t="s">
        <v>2680</v>
      </c>
      <c r="J1092" s="23">
        <f>DCOUNTA(A1:S1088,I1,H1091:I1092)</f>
        <v>2</v>
      </c>
    </row>
    <row r="1093" spans="1:10" hidden="1" x14ac:dyDescent="0.25"/>
    <row r="1094" spans="1:10" hidden="1" x14ac:dyDescent="0.25">
      <c r="A1094" s="20" t="s">
        <v>73</v>
      </c>
      <c r="B1094" s="20" t="s">
        <v>73</v>
      </c>
      <c r="C1094" s="20" t="s">
        <v>73</v>
      </c>
      <c r="D1094" s="23" t="s">
        <v>74</v>
      </c>
      <c r="E1094" s="23" t="s">
        <v>73</v>
      </c>
      <c r="F1094" s="23" t="s">
        <v>75</v>
      </c>
      <c r="G1094" s="23" t="s">
        <v>7254</v>
      </c>
      <c r="H1094" s="23" t="s">
        <v>73</v>
      </c>
      <c r="I1094" s="23" t="s">
        <v>78</v>
      </c>
      <c r="J1094" s="23" t="s">
        <v>7255</v>
      </c>
    </row>
    <row r="1095" spans="1:10" hidden="1" x14ac:dyDescent="0.25">
      <c r="A1095" s="20" t="s">
        <v>274</v>
      </c>
      <c r="B1095" s="20">
        <f>DCOUNTA(A1:S1088,D1,A1094:A1095)</f>
        <v>0</v>
      </c>
      <c r="C1095" s="20" t="s">
        <v>274</v>
      </c>
      <c r="D1095" s="23">
        <f>DSUM(A1:S1088,E1,C1094:C1095)</f>
        <v>0</v>
      </c>
      <c r="E1095" s="23" t="s">
        <v>274</v>
      </c>
      <c r="F1095" s="23" t="s">
        <v>5470</v>
      </c>
      <c r="G1095" s="23">
        <f>DCOUNTA(A1:S1088,F1,E1094:F1095)</f>
        <v>0</v>
      </c>
      <c r="H1095" s="23" t="s">
        <v>274</v>
      </c>
      <c r="I1095" s="23" t="s">
        <v>2680</v>
      </c>
      <c r="J1095" s="23">
        <f>DCOUNTA(A1:S1088,I1,H1094:I1095)</f>
        <v>0</v>
      </c>
    </row>
    <row r="1096" spans="1:10" hidden="1" x14ac:dyDescent="0.25"/>
    <row r="1097" spans="1:10" hidden="1" x14ac:dyDescent="0.25">
      <c r="A1097" s="20" t="s">
        <v>73</v>
      </c>
      <c r="B1097" s="20" t="s">
        <v>73</v>
      </c>
      <c r="C1097" s="20" t="s">
        <v>73</v>
      </c>
      <c r="D1097" s="23" t="s">
        <v>74</v>
      </c>
      <c r="E1097" s="23" t="s">
        <v>73</v>
      </c>
      <c r="F1097" s="23" t="s">
        <v>75</v>
      </c>
      <c r="G1097" s="23" t="s">
        <v>7254</v>
      </c>
      <c r="H1097" s="23" t="s">
        <v>73</v>
      </c>
      <c r="I1097" s="23" t="s">
        <v>78</v>
      </c>
      <c r="J1097" s="23" t="s">
        <v>7255</v>
      </c>
    </row>
    <row r="1098" spans="1:10" hidden="1" x14ac:dyDescent="0.25">
      <c r="A1098" s="20" t="s">
        <v>356</v>
      </c>
      <c r="B1098" s="20">
        <f>DCOUNTA(A1:S1088,D1,A1097:A1098)</f>
        <v>0</v>
      </c>
      <c r="C1098" s="20" t="s">
        <v>356</v>
      </c>
      <c r="D1098" s="23">
        <f>DSUM(A1:S1088,E1,C1097:C1098)</f>
        <v>0</v>
      </c>
      <c r="E1098" s="23" t="s">
        <v>356</v>
      </c>
      <c r="F1098" s="23" t="s">
        <v>5470</v>
      </c>
      <c r="G1098" s="23">
        <f>DCOUNTA(A1:S1088,F1,E1097:F1098)</f>
        <v>0</v>
      </c>
      <c r="H1098" s="23" t="s">
        <v>356</v>
      </c>
      <c r="I1098" s="23" t="s">
        <v>2680</v>
      </c>
      <c r="J1098" s="23">
        <f>DCOUNTA(A1:S1088,I1,H1097:I1098)</f>
        <v>0</v>
      </c>
    </row>
    <row r="1099" spans="1:10" hidden="1" x14ac:dyDescent="0.25"/>
    <row r="1100" spans="1:10" hidden="1" x14ac:dyDescent="0.25">
      <c r="A1100" s="20" t="s">
        <v>73</v>
      </c>
      <c r="B1100" s="20" t="s">
        <v>73</v>
      </c>
      <c r="C1100" s="20" t="s">
        <v>73</v>
      </c>
      <c r="D1100" s="23" t="s">
        <v>74</v>
      </c>
      <c r="E1100" s="23" t="s">
        <v>73</v>
      </c>
      <c r="F1100" s="23" t="s">
        <v>75</v>
      </c>
      <c r="G1100" s="23" t="s">
        <v>7254</v>
      </c>
      <c r="H1100" s="23" t="s">
        <v>73</v>
      </c>
      <c r="I1100" s="23" t="s">
        <v>78</v>
      </c>
      <c r="J1100" s="23" t="s">
        <v>7255</v>
      </c>
    </row>
    <row r="1101" spans="1:10" hidden="1" x14ac:dyDescent="0.25">
      <c r="A1101" s="20" t="s">
        <v>571</v>
      </c>
      <c r="B1101" s="20">
        <f>DCOUNTA(A1:S1088,D1,A1100:A1101)</f>
        <v>0</v>
      </c>
      <c r="C1101" s="20" t="s">
        <v>571</v>
      </c>
      <c r="D1101" s="23">
        <f>DSUM(A1:S1088,E1,C1100:C1101)</f>
        <v>0</v>
      </c>
      <c r="E1101" s="23" t="s">
        <v>571</v>
      </c>
      <c r="F1101" s="23" t="s">
        <v>5470</v>
      </c>
      <c r="G1101" s="23">
        <f>DCOUNTA(A1:S1088,F1,E1100:F1101)</f>
        <v>0</v>
      </c>
      <c r="H1101" s="23" t="s">
        <v>571</v>
      </c>
      <c r="I1101" s="23" t="s">
        <v>2680</v>
      </c>
      <c r="J1101" s="23">
        <f>DCOUNTA(A1:S1088,I1,H1100:I1101)</f>
        <v>0</v>
      </c>
    </row>
    <row r="1102" spans="1:10" hidden="1" x14ac:dyDescent="0.25"/>
    <row r="1103" spans="1:10" hidden="1" x14ac:dyDescent="0.25"/>
    <row r="1104" spans="1:10" hidden="1" x14ac:dyDescent="0.25">
      <c r="A1104" s="20" t="s">
        <v>73</v>
      </c>
      <c r="B1104" s="20" t="s">
        <v>73</v>
      </c>
      <c r="C1104" s="20" t="s">
        <v>73</v>
      </c>
      <c r="D1104" s="23" t="s">
        <v>74</v>
      </c>
      <c r="E1104" s="23" t="s">
        <v>73</v>
      </c>
      <c r="F1104" s="23" t="s">
        <v>75</v>
      </c>
      <c r="G1104" s="23" t="s">
        <v>7254</v>
      </c>
      <c r="H1104" s="23" t="s">
        <v>73</v>
      </c>
      <c r="I1104" s="23" t="s">
        <v>78</v>
      </c>
      <c r="J1104" s="23" t="s">
        <v>7255</v>
      </c>
    </row>
    <row r="1105" spans="1:51" hidden="1" x14ac:dyDescent="0.25">
      <c r="A1105" s="20" t="s">
        <v>26</v>
      </c>
      <c r="B1105" s="20">
        <f>DCOUNTA(A1:S1088,D1,A1104:A1105)</f>
        <v>11</v>
      </c>
      <c r="C1105" s="20" t="s">
        <v>26</v>
      </c>
      <c r="D1105" s="23">
        <f>DSUM(A1:S1088,E1,C1104:C1105)</f>
        <v>48.411999999999999</v>
      </c>
      <c r="E1105" s="23" t="s">
        <v>26</v>
      </c>
      <c r="F1105" s="23" t="s">
        <v>5470</v>
      </c>
      <c r="G1105" s="23">
        <f>DCOUNTA(A1:S1088,F1,E1104:F1105)</f>
        <v>5</v>
      </c>
      <c r="H1105" s="23" t="s">
        <v>26</v>
      </c>
      <c r="I1105" s="23" t="s">
        <v>2680</v>
      </c>
      <c r="J1105" s="23">
        <f>DCOUNTA(A1:S1088,I1,H1104:I1105)</f>
        <v>2</v>
      </c>
    </row>
    <row r="1106" spans="1:51" hidden="1" x14ac:dyDescent="0.25"/>
    <row r="1107" spans="1:51" hidden="1" x14ac:dyDescent="0.25">
      <c r="A1107" s="20" t="s">
        <v>73</v>
      </c>
      <c r="B1107" s="20" t="s">
        <v>73</v>
      </c>
      <c r="C1107" s="20" t="s">
        <v>73</v>
      </c>
      <c r="D1107" s="23" t="s">
        <v>74</v>
      </c>
      <c r="E1107" s="23" t="s">
        <v>73</v>
      </c>
      <c r="F1107" s="23" t="s">
        <v>75</v>
      </c>
      <c r="G1107" s="23" t="s">
        <v>7254</v>
      </c>
      <c r="H1107" s="23" t="s">
        <v>73</v>
      </c>
      <c r="I1107" s="23" t="s">
        <v>78</v>
      </c>
      <c r="J1107" s="23" t="s">
        <v>7255</v>
      </c>
    </row>
    <row r="1108" spans="1:51" hidden="1" x14ac:dyDescent="0.25">
      <c r="A1108" s="20" t="s">
        <v>210</v>
      </c>
      <c r="B1108" s="20">
        <f>DCOUNTA(A1:S1088,D1,A1107:A1108)</f>
        <v>0</v>
      </c>
      <c r="C1108" s="20" t="s">
        <v>210</v>
      </c>
      <c r="D1108" s="23">
        <f>DSUM(A1:S1088,E1,C1107:C1108)</f>
        <v>0</v>
      </c>
      <c r="E1108" s="23" t="s">
        <v>210</v>
      </c>
      <c r="F1108" s="23" t="s">
        <v>5470</v>
      </c>
      <c r="G1108" s="23">
        <f>DCOUNTA(A1:S1088,F1,E1107:F1108)</f>
        <v>0</v>
      </c>
      <c r="H1108" s="23" t="s">
        <v>210</v>
      </c>
      <c r="I1108" s="23" t="s">
        <v>2680</v>
      </c>
      <c r="J1108" s="23">
        <f>DCOUNTA(A1:S1088,I1,H1107:I1108)</f>
        <v>0</v>
      </c>
    </row>
    <row r="1110" spans="1:51" ht="15.75" x14ac:dyDescent="0.3">
      <c r="B1110" s="19" t="s">
        <v>7256</v>
      </c>
      <c r="C1110" s="19" t="s">
        <v>7257</v>
      </c>
      <c r="D1110" s="19" t="s">
        <v>5466</v>
      </c>
      <c r="E1110" s="19" t="s">
        <v>7258</v>
      </c>
      <c r="F1110" s="19" t="s">
        <v>7259</v>
      </c>
      <c r="N1110" s="24"/>
      <c r="AX1110" s="20" t="s">
        <v>7260</v>
      </c>
      <c r="AY1110" s="20" t="s">
        <v>7261</v>
      </c>
    </row>
    <row r="1111" spans="1:51" ht="15.75" x14ac:dyDescent="0.3">
      <c r="B1111" s="21">
        <f>B1092</f>
        <v>6</v>
      </c>
      <c r="C1111" s="26" t="s">
        <v>7262</v>
      </c>
      <c r="D1111" s="21">
        <f>D1092</f>
        <v>30.588999999999999</v>
      </c>
      <c r="E1111" s="21">
        <f>G1092</f>
        <v>2</v>
      </c>
      <c r="F1111" s="21">
        <f>J1092</f>
        <v>2</v>
      </c>
      <c r="N1111" s="24"/>
    </row>
    <row r="1112" spans="1:51" ht="15.75" x14ac:dyDescent="0.3">
      <c r="B1112" s="21">
        <f>B1105</f>
        <v>11</v>
      </c>
      <c r="C1112" s="26" t="s">
        <v>26</v>
      </c>
      <c r="D1112" s="21">
        <f>D1105</f>
        <v>48.411999999999999</v>
      </c>
      <c r="E1112" s="21">
        <f>G1105</f>
        <v>5</v>
      </c>
      <c r="F1112" s="21">
        <f>J1105</f>
        <v>2</v>
      </c>
      <c r="N1112" s="24"/>
    </row>
    <row r="1113" spans="1:51" ht="15.75" x14ac:dyDescent="0.3">
      <c r="B1113" s="22"/>
      <c r="C1113" s="19" t="s">
        <v>7267</v>
      </c>
      <c r="D1113" s="19">
        <f>D1111</f>
        <v>30.588999999999999</v>
      </c>
      <c r="E1113" s="22"/>
      <c r="N1113" s="24"/>
    </row>
    <row r="1114" spans="1:51" ht="15.75" x14ac:dyDescent="0.3">
      <c r="B1114" s="22"/>
      <c r="C1114" s="19" t="s">
        <v>7268</v>
      </c>
      <c r="D1114" s="19">
        <f>D1111+D1112</f>
        <v>79.001000000000005</v>
      </c>
    </row>
  </sheetData>
  <sortState ref="A2:AY18">
    <sortCondition ref="A2:A18"/>
  </sortState>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Y1118"/>
  <sheetViews>
    <sheetView workbookViewId="0">
      <selection activeCell="P1119" sqref="P1119"/>
    </sheetView>
  </sheetViews>
  <sheetFormatPr baseColWidth="10" defaultRowHeight="15" x14ac:dyDescent="0.25"/>
  <cols>
    <col min="1" max="1" width="22.42578125" style="20" customWidth="1"/>
    <col min="2" max="2" width="17" style="20" customWidth="1"/>
    <col min="3" max="3" width="19.28515625" style="20" customWidth="1"/>
    <col min="4" max="4" width="17.28515625" style="23" customWidth="1"/>
    <col min="5" max="6" width="11.42578125" style="23"/>
    <col min="7" max="8" width="0" style="23" hidden="1" customWidth="1"/>
    <col min="9" max="9" width="11.42578125" style="23"/>
    <col min="10" max="14" width="0" style="23" hidden="1" customWidth="1"/>
    <col min="15" max="20" width="11.42578125" style="23"/>
    <col min="21" max="16384" width="11.42578125" style="20"/>
  </cols>
  <sheetData>
    <row r="1" spans="1:44" s="2" customFormat="1" ht="38.25" x14ac:dyDescent="0.2">
      <c r="A1" s="1" t="s">
        <v>70</v>
      </c>
      <c r="B1" s="1" t="s">
        <v>71</v>
      </c>
      <c r="C1" s="1" t="s">
        <v>72</v>
      </c>
      <c r="D1" s="1" t="s">
        <v>73</v>
      </c>
      <c r="E1" s="1" t="s">
        <v>74</v>
      </c>
      <c r="F1" s="1" t="s">
        <v>75</v>
      </c>
      <c r="G1" s="1" t="s">
        <v>76</v>
      </c>
      <c r="H1" s="1" t="s">
        <v>77</v>
      </c>
      <c r="I1" s="1" t="s">
        <v>78</v>
      </c>
      <c r="J1" s="1" t="s">
        <v>79</v>
      </c>
      <c r="K1" s="1" t="s">
        <v>80</v>
      </c>
      <c r="L1" s="1" t="s">
        <v>81</v>
      </c>
      <c r="M1" s="1" t="s">
        <v>0</v>
      </c>
      <c r="N1" s="1" t="s">
        <v>1</v>
      </c>
      <c r="O1" s="1" t="s">
        <v>2</v>
      </c>
      <c r="P1" s="1" t="s">
        <v>3</v>
      </c>
      <c r="Q1" s="1" t="s">
        <v>4</v>
      </c>
      <c r="R1" s="1" t="s">
        <v>5</v>
      </c>
      <c r="S1" s="1" t="s">
        <v>6</v>
      </c>
    </row>
    <row r="2" spans="1:44" x14ac:dyDescent="0.25">
      <c r="A2" s="17" t="s">
        <v>2222</v>
      </c>
      <c r="B2" s="17" t="s">
        <v>2223</v>
      </c>
      <c r="C2" s="17" t="s">
        <v>195</v>
      </c>
      <c r="D2" s="18" t="s">
        <v>10</v>
      </c>
      <c r="E2" s="18">
        <f>VLOOKUP(M2,Revistas!$B$2:$H$63996,2,FALSE)</f>
        <v>1.1399999999999999</v>
      </c>
      <c r="F2" s="18" t="str">
        <f>VLOOKUP(M2,Revistas!$B$2:$H$63996,3,FALSE)</f>
        <v>Q3</v>
      </c>
      <c r="G2" s="18" t="str">
        <f>VLOOKUP(M2,Revistas!$B$2:$H$63996,4,FALSE)</f>
        <v>PEDIATRICS - SCIE</v>
      </c>
      <c r="H2" s="18" t="str">
        <f>VLOOKUP(M2,Revistas!$B$2:$H$63996,5,FALSE)</f>
        <v>88/121/</v>
      </c>
      <c r="I2" s="18" t="str">
        <f>VLOOKUP(M2,Revistas!$B$2:$H$63996,6,FALSE)</f>
        <v>NO</v>
      </c>
      <c r="J2" s="18" t="s">
        <v>2224</v>
      </c>
      <c r="K2" s="18" t="s">
        <v>2225</v>
      </c>
      <c r="L2" s="18">
        <v>0</v>
      </c>
      <c r="M2" s="18" t="s">
        <v>198</v>
      </c>
      <c r="N2" s="18" t="s">
        <v>154</v>
      </c>
      <c r="O2" s="18">
        <v>2017</v>
      </c>
      <c r="P2" s="18">
        <v>87</v>
      </c>
      <c r="Q2" s="18">
        <v>3</v>
      </c>
      <c r="R2" s="18">
        <v>155</v>
      </c>
      <c r="S2" s="18">
        <v>163</v>
      </c>
      <c r="T2" s="23">
        <v>28279690</v>
      </c>
    </row>
    <row r="3" spans="1:44" x14ac:dyDescent="0.25">
      <c r="A3" s="17" t="s">
        <v>2284</v>
      </c>
      <c r="B3" s="17" t="s">
        <v>2283</v>
      </c>
      <c r="C3" s="17" t="s">
        <v>2285</v>
      </c>
      <c r="D3" s="18" t="s">
        <v>10</v>
      </c>
      <c r="E3" s="18">
        <f>VLOOKUP(M3,Revistas!$B$2:$H$63996,2,FALSE)</f>
        <v>2.1</v>
      </c>
      <c r="F3" s="18" t="str">
        <f>VLOOKUP(M3,Revistas!$B$2:$H$63996,3,FALSE)</f>
        <v>Q3</v>
      </c>
      <c r="G3" s="18" t="str">
        <f>VLOOKUP(M3,Revistas!$B$2:$H$63996,4,FALSE)</f>
        <v>BIOCHEMICAL RESEARCH METHODS - SCIE;</v>
      </c>
      <c r="H3" s="18" t="str">
        <f>VLOOKUP(M3,Revistas!$B$2:$H$63996,5,FALSE)</f>
        <v>48/78</v>
      </c>
      <c r="I3" s="18" t="str">
        <f>VLOOKUP(M3,Revistas!$B$2:$H$63996,6,FALSE)</f>
        <v>NO</v>
      </c>
      <c r="J3" s="18" t="s">
        <v>2287</v>
      </c>
      <c r="K3" s="18"/>
      <c r="L3" s="18" t="s">
        <v>586</v>
      </c>
      <c r="M3" s="18" t="s">
        <v>2288</v>
      </c>
      <c r="N3" s="18" t="s">
        <v>2286</v>
      </c>
      <c r="O3" s="18">
        <v>2017</v>
      </c>
      <c r="P3" s="18"/>
      <c r="Q3" s="18"/>
      <c r="R3" s="18"/>
      <c r="S3" s="18"/>
      <c r="T3" s="23">
        <v>28965920</v>
      </c>
      <c r="AR3" s="25"/>
    </row>
    <row r="4" spans="1:44" x14ac:dyDescent="0.25">
      <c r="A4" s="17" t="s">
        <v>2216</v>
      </c>
      <c r="B4" s="17" t="s">
        <v>2217</v>
      </c>
      <c r="C4" s="17" t="s">
        <v>1673</v>
      </c>
      <c r="D4" s="18" t="s">
        <v>26</v>
      </c>
      <c r="E4" s="18">
        <f>VLOOKUP(M4,Revistas!$B$2:$H$63996,2,FALSE)</f>
        <v>6.9180000000000001</v>
      </c>
      <c r="F4" s="18" t="str">
        <f>VLOOKUP(M4,Revistas!$B$2:$H$63996,3,FALSE)</f>
        <v>Q1</v>
      </c>
      <c r="G4" s="18" t="str">
        <f>VLOOKUP(M4,Revistas!$B$2:$H$63996,4,FALSE)</f>
        <v>RHEUMATOLOGY - SCIE</v>
      </c>
      <c r="H4" s="18" t="str">
        <f>VLOOKUP(M4,Revistas!$B$2:$H$63996,5,FALSE)</f>
        <v>30 de 3</v>
      </c>
      <c r="I4" s="18" t="str">
        <f>VLOOKUP(M4,Revistas!$B$2:$H$63996,6,FALSE)</f>
        <v>SI</v>
      </c>
      <c r="J4" s="18" t="s">
        <v>2218</v>
      </c>
      <c r="K4" s="18"/>
      <c r="L4" s="18">
        <v>0</v>
      </c>
      <c r="M4" s="18" t="s">
        <v>1675</v>
      </c>
      <c r="N4" s="18" t="s">
        <v>129</v>
      </c>
      <c r="O4" s="18">
        <v>2017</v>
      </c>
      <c r="P4" s="18">
        <v>69</v>
      </c>
      <c r="Q4" s="18"/>
      <c r="R4" s="18"/>
      <c r="S4" s="18"/>
    </row>
    <row r="5" spans="1:44" x14ac:dyDescent="0.25">
      <c r="A5" s="17" t="s">
        <v>2240</v>
      </c>
      <c r="B5" s="17" t="s">
        <v>2241</v>
      </c>
      <c r="C5" s="17" t="s">
        <v>2242</v>
      </c>
      <c r="D5" s="18" t="s">
        <v>10</v>
      </c>
      <c r="E5" s="18">
        <f>VLOOKUP(M5,Revistas!$B$2:$H$63996,2,FALSE)</f>
        <v>5.34</v>
      </c>
      <c r="F5" s="18" t="str">
        <f>VLOOKUP(M5,Revistas!$B$2:$H$63996,3,FALSE)</f>
        <v>Q2</v>
      </c>
      <c r="G5" s="18" t="str">
        <f>VLOOKUP(M5,Revistas!$B$2:$H$63996,4,FALSE)</f>
        <v>BIOCHEMISTRY &amp; MOLECULAR BIOLOGY</v>
      </c>
      <c r="H5" s="18" t="str">
        <f>VLOOKUP(M5,Revistas!$B$2:$H$63996,5,FALSE)</f>
        <v>46/286</v>
      </c>
      <c r="I5" s="18" t="str">
        <f>VLOOKUP(M5,Revistas!$B$2:$H$63996,6,FALSE)</f>
        <v>NO</v>
      </c>
      <c r="J5" s="18" t="s">
        <v>2243</v>
      </c>
      <c r="K5" s="18" t="s">
        <v>2244</v>
      </c>
      <c r="L5" s="18">
        <v>1</v>
      </c>
      <c r="M5" s="18" t="s">
        <v>2245</v>
      </c>
      <c r="N5" s="28">
        <v>42125</v>
      </c>
      <c r="O5" s="18">
        <v>2017</v>
      </c>
      <c r="P5" s="18">
        <v>26</v>
      </c>
      <c r="Q5" s="18">
        <v>10</v>
      </c>
      <c r="R5" s="18">
        <v>1900</v>
      </c>
      <c r="S5" s="18">
        <v>1914</v>
      </c>
      <c r="T5" s="23">
        <v>28369633</v>
      </c>
    </row>
    <row r="6" spans="1:44" x14ac:dyDescent="0.25">
      <c r="A6" s="17" t="s">
        <v>2257</v>
      </c>
      <c r="B6" s="17" t="s">
        <v>2258</v>
      </c>
      <c r="C6" s="17" t="s">
        <v>486</v>
      </c>
      <c r="D6" s="18" t="s">
        <v>10</v>
      </c>
      <c r="E6" s="18">
        <f>VLOOKUP(M6,Revistas!$B$2:$H$63996,2,FALSE)</f>
        <v>7.5190000000000001</v>
      </c>
      <c r="F6" s="18" t="str">
        <f>VLOOKUP(M6,Revistas!$B$2:$H$63996,3,FALSE)</f>
        <v>Q1</v>
      </c>
      <c r="G6" s="18" t="str">
        <f>VLOOKUP(M6,Revistas!$B$2:$H$63996,4,FALSE)</f>
        <v>ONCOLOGY</v>
      </c>
      <c r="H6" s="18" t="str">
        <f>VLOOKUP(M6,Revistas!$B$2:$H$63996,5,FALSE)</f>
        <v>21/217</v>
      </c>
      <c r="I6" s="18" t="str">
        <f>VLOOKUP(M6,Revistas!$B$2:$H$63996,6,FALSE)</f>
        <v>SI</v>
      </c>
      <c r="J6" s="18" t="s">
        <v>2259</v>
      </c>
      <c r="K6" s="18" t="s">
        <v>2260</v>
      </c>
      <c r="L6" s="18">
        <v>1</v>
      </c>
      <c r="M6" s="18" t="s">
        <v>489</v>
      </c>
      <c r="N6" s="28">
        <v>39845</v>
      </c>
      <c r="O6" s="18">
        <v>2017</v>
      </c>
      <c r="P6" s="18">
        <v>36</v>
      </c>
      <c r="Q6" s="18">
        <v>6</v>
      </c>
      <c r="R6" s="18">
        <v>766</v>
      </c>
      <c r="S6" s="18">
        <v>776</v>
      </c>
      <c r="T6" s="23">
        <v>27375017</v>
      </c>
    </row>
    <row r="7" spans="1:44" x14ac:dyDescent="0.25">
      <c r="A7" s="17" t="s">
        <v>2226</v>
      </c>
      <c r="B7" s="17" t="s">
        <v>2227</v>
      </c>
      <c r="C7" s="17" t="s">
        <v>1171</v>
      </c>
      <c r="D7" s="18" t="s">
        <v>26</v>
      </c>
      <c r="E7" s="18">
        <f>VLOOKUP(M7,Revistas!$B$2:$H$63996,2,FALSE)</f>
        <v>7.702</v>
      </c>
      <c r="F7" s="18" t="str">
        <f>VLOOKUP(M7,Revistas!$B$2:$H$63996,3,FALSE)</f>
        <v>Q1</v>
      </c>
      <c r="G7" s="18" t="str">
        <f>VLOOKUP(M7,Revistas!$B$2:$H$63996,4,FALSE)</f>
        <v>HEMATOLOGY - SCIE</v>
      </c>
      <c r="H7" s="18" t="str">
        <f>VLOOKUP(M7,Revistas!$B$2:$H$63996,5,FALSE)</f>
        <v>4 de 70</v>
      </c>
      <c r="I7" s="18" t="str">
        <f>VLOOKUP(M7,Revistas!$B$2:$H$63996,6,FALSE)</f>
        <v>SI</v>
      </c>
      <c r="J7" s="18" t="s">
        <v>2228</v>
      </c>
      <c r="K7" s="18"/>
      <c r="L7" s="18">
        <v>0</v>
      </c>
      <c r="M7" s="18" t="s">
        <v>1174</v>
      </c>
      <c r="N7" s="28">
        <v>46174</v>
      </c>
      <c r="O7" s="18">
        <v>2017</v>
      </c>
      <c r="P7" s="18">
        <v>102</v>
      </c>
      <c r="Q7" s="18"/>
      <c r="R7" s="18">
        <v>630</v>
      </c>
      <c r="S7" s="18">
        <v>630</v>
      </c>
    </row>
    <row r="8" spans="1:44" x14ac:dyDescent="0.25">
      <c r="A8" s="17" t="s">
        <v>2219</v>
      </c>
      <c r="B8" s="17" t="s">
        <v>2220</v>
      </c>
      <c r="C8" s="17" t="s">
        <v>1673</v>
      </c>
      <c r="D8" s="18" t="s">
        <v>26</v>
      </c>
      <c r="E8" s="18">
        <f>VLOOKUP(M8,Revistas!$B$2:$H$63996,2,FALSE)</f>
        <v>6.9180000000000001</v>
      </c>
      <c r="F8" s="18" t="str">
        <f>VLOOKUP(M8,Revistas!$B$2:$H$63996,3,FALSE)</f>
        <v>Q1</v>
      </c>
      <c r="G8" s="18" t="str">
        <f>VLOOKUP(M8,Revistas!$B$2:$H$63996,4,FALSE)</f>
        <v>RHEUMATOLOGY - SCIE</v>
      </c>
      <c r="H8" s="18" t="str">
        <f>VLOOKUP(M8,Revistas!$B$2:$H$63996,5,FALSE)</f>
        <v>30 de 3</v>
      </c>
      <c r="I8" s="18" t="str">
        <f>VLOOKUP(M8,Revistas!$B$2:$H$63996,6,FALSE)</f>
        <v>SI</v>
      </c>
      <c r="J8" s="18" t="s">
        <v>2221</v>
      </c>
      <c r="K8" s="18"/>
      <c r="L8" s="18">
        <v>0</v>
      </c>
      <c r="M8" s="18" t="s">
        <v>1675</v>
      </c>
      <c r="N8" s="18" t="s">
        <v>129</v>
      </c>
      <c r="O8" s="18">
        <v>2017</v>
      </c>
      <c r="P8" s="18">
        <v>69</v>
      </c>
      <c r="Q8" s="18"/>
      <c r="R8" s="18"/>
      <c r="S8" s="18"/>
    </row>
    <row r="9" spans="1:44" x14ac:dyDescent="0.25">
      <c r="A9" s="17" t="s">
        <v>2232</v>
      </c>
      <c r="B9" s="17" t="s">
        <v>2233</v>
      </c>
      <c r="C9" s="17" t="s">
        <v>2158</v>
      </c>
      <c r="D9" s="18" t="s">
        <v>10</v>
      </c>
      <c r="E9" s="18">
        <f>VLOOKUP(M9,Revistas!$B$2:$H$63996,2,FALSE)</f>
        <v>3.99</v>
      </c>
      <c r="F9" s="18" t="str">
        <f>VLOOKUP(M9,Revistas!$B$2:$H$63996,3,FALSE)</f>
        <v>Q2</v>
      </c>
      <c r="G9" s="18" t="str">
        <f>VLOOKUP(M9,Revistas!$B$2:$H$63996,4,FALSE)</f>
        <v>IMMUNOLOGY</v>
      </c>
      <c r="H9" s="18" t="str">
        <f>VLOOKUP(M9,Revistas!$B$2:$H$63996,5,FALSE)</f>
        <v>43/150</v>
      </c>
      <c r="I9" s="18" t="str">
        <f>VLOOKUP(M9,Revistas!$B$2:$H$63996,6,FALSE)</f>
        <v>NO</v>
      </c>
      <c r="J9" s="18" t="s">
        <v>2234</v>
      </c>
      <c r="K9" s="18" t="s">
        <v>2235</v>
      </c>
      <c r="L9" s="18">
        <v>0</v>
      </c>
      <c r="M9" s="18" t="s">
        <v>2161</v>
      </c>
      <c r="N9" s="18" t="s">
        <v>226</v>
      </c>
      <c r="O9" s="18">
        <v>2017</v>
      </c>
      <c r="P9" s="18">
        <v>179</v>
      </c>
      <c r="Q9" s="18"/>
      <c r="R9" s="18">
        <v>77</v>
      </c>
      <c r="S9" s="18">
        <v>80</v>
      </c>
      <c r="T9" s="23">
        <v>28302518</v>
      </c>
    </row>
    <row r="10" spans="1:44" x14ac:dyDescent="0.25">
      <c r="A10" s="17" t="s">
        <v>2261</v>
      </c>
      <c r="B10" s="17" t="s">
        <v>2262</v>
      </c>
      <c r="C10" s="17" t="s">
        <v>2263</v>
      </c>
      <c r="D10" s="18" t="s">
        <v>26</v>
      </c>
      <c r="E10" s="18">
        <f>VLOOKUP(M10,Revistas!$B$2:$H$63996,2,FALSE)</f>
        <v>6.0289999999999999</v>
      </c>
      <c r="F10" s="18" t="str">
        <f>VLOOKUP(M10,Revistas!$B$2:$H$63996,3,FALSE)</f>
        <v>Q1</v>
      </c>
      <c r="G10" s="18" t="str">
        <f>VLOOKUP(M10,Revistas!$B$2:$H$63996,4,FALSE)</f>
        <v>ONCOLOGY - SCIE</v>
      </c>
      <c r="H10" s="18" t="str">
        <f>VLOOKUP(M10,Revistas!$B$2:$H$63996,5,FALSE)</f>
        <v>35/217</v>
      </c>
      <c r="I10" s="18" t="str">
        <f>VLOOKUP(M10,Revistas!$B$2:$H$63996,6,FALSE)</f>
        <v>NO</v>
      </c>
      <c r="J10" s="18" t="s">
        <v>2264</v>
      </c>
      <c r="K10" s="18"/>
      <c r="L10" s="18">
        <v>0</v>
      </c>
      <c r="M10" s="18" t="s">
        <v>2265</v>
      </c>
      <c r="N10" s="18" t="s">
        <v>62</v>
      </c>
      <c r="O10" s="18">
        <v>2017</v>
      </c>
      <c r="P10" s="18">
        <v>72</v>
      </c>
      <c r="Q10" s="18"/>
      <c r="R10" s="18" t="s">
        <v>2266</v>
      </c>
      <c r="S10" s="18" t="s">
        <v>2266</v>
      </c>
    </row>
    <row r="11" spans="1:44" x14ac:dyDescent="0.25">
      <c r="A11" s="17" t="s">
        <v>2267</v>
      </c>
      <c r="B11" s="17" t="s">
        <v>2268</v>
      </c>
      <c r="C11" s="17" t="s">
        <v>2263</v>
      </c>
      <c r="D11" s="18" t="s">
        <v>26</v>
      </c>
      <c r="E11" s="18">
        <f>VLOOKUP(M11,Revistas!$B$2:$H$63996,2,FALSE)</f>
        <v>6.0289999999999999</v>
      </c>
      <c r="F11" s="18" t="str">
        <f>VLOOKUP(M11,Revistas!$B$2:$H$63996,3,FALSE)</f>
        <v>Q1</v>
      </c>
      <c r="G11" s="18" t="str">
        <f>VLOOKUP(M11,Revistas!$B$2:$H$63996,4,FALSE)</f>
        <v>ONCOLOGY - SCIE</v>
      </c>
      <c r="H11" s="18" t="str">
        <f>VLOOKUP(M11,Revistas!$B$2:$H$63996,5,FALSE)</f>
        <v>35/217</v>
      </c>
      <c r="I11" s="18" t="str">
        <f>VLOOKUP(M11,Revistas!$B$2:$H$63996,6,FALSE)</f>
        <v>NO</v>
      </c>
      <c r="J11" s="18" t="s">
        <v>2269</v>
      </c>
      <c r="K11" s="18"/>
      <c r="L11" s="18">
        <v>0</v>
      </c>
      <c r="M11" s="18" t="s">
        <v>2265</v>
      </c>
      <c r="N11" s="18" t="s">
        <v>62</v>
      </c>
      <c r="O11" s="18">
        <v>2017</v>
      </c>
      <c r="P11" s="18">
        <v>72</v>
      </c>
      <c r="Q11" s="18"/>
      <c r="R11" s="18" t="s">
        <v>2266</v>
      </c>
      <c r="S11" s="18" t="s">
        <v>2266</v>
      </c>
    </row>
    <row r="12" spans="1:44" x14ac:dyDescent="0.25">
      <c r="A12" s="17" t="s">
        <v>2205</v>
      </c>
      <c r="B12" s="17" t="s">
        <v>2206</v>
      </c>
      <c r="C12" s="17" t="s">
        <v>2207</v>
      </c>
      <c r="D12" s="18" t="s">
        <v>26</v>
      </c>
      <c r="E12" s="18">
        <f>VLOOKUP(M12,Revistas!$B$2:$H$63996,2,FALSE)</f>
        <v>2.5129999999999999</v>
      </c>
      <c r="F12" s="18" t="str">
        <f>VLOOKUP(M12,Revistas!$B$2:$H$63996,3,FALSE)</f>
        <v>Q1</v>
      </c>
      <c r="G12" s="18" t="str">
        <f>VLOOKUP(M12,Revistas!$B$2:$H$63996,4,FALSE)</f>
        <v>PEDIATRICS - SCIE;</v>
      </c>
      <c r="H12" s="18" t="str">
        <f>VLOOKUP(M12,Revistas!$B$2:$H$63996,5,FALSE)</f>
        <v>26/121</v>
      </c>
      <c r="I12" s="18" t="str">
        <f>VLOOKUP(M12,Revistas!$B$2:$H$63996,6,FALSE)</f>
        <v>NO</v>
      </c>
      <c r="J12" s="18" t="s">
        <v>2208</v>
      </c>
      <c r="K12" s="18"/>
      <c r="L12" s="18">
        <v>0</v>
      </c>
      <c r="M12" s="18" t="s">
        <v>2209</v>
      </c>
      <c r="N12" s="18" t="s">
        <v>94</v>
      </c>
      <c r="O12" s="18">
        <v>2017</v>
      </c>
      <c r="P12" s="18">
        <v>64</v>
      </c>
      <c r="Q12" s="18"/>
      <c r="R12" s="18" t="s">
        <v>2210</v>
      </c>
      <c r="S12" s="18" t="s">
        <v>2211</v>
      </c>
    </row>
    <row r="13" spans="1:44" x14ac:dyDescent="0.25">
      <c r="A13" s="17" t="s">
        <v>2246</v>
      </c>
      <c r="B13" s="17" t="s">
        <v>2247</v>
      </c>
      <c r="C13" s="17" t="s">
        <v>217</v>
      </c>
      <c r="D13" s="18" t="s">
        <v>10</v>
      </c>
      <c r="E13" s="18">
        <f>VLOOKUP(M13,Revistas!$B$2:$H$63996,2,FALSE)</f>
        <v>2.806</v>
      </c>
      <c r="F13" s="18" t="str">
        <f>VLOOKUP(M13,Revistas!$B$2:$H$63996,3,FALSE)</f>
        <v>Q1</v>
      </c>
      <c r="G13" s="18" t="str">
        <f>VLOOKUP(M13,Revistas!$B$2:$H$63996,4,FALSE)</f>
        <v>MULTIDISCIPLINARY SCIENCES</v>
      </c>
      <c r="H13" s="18" t="str">
        <f>VLOOKUP(M13,Revistas!$B$2:$H$63996,5,FALSE)</f>
        <v>15/64</v>
      </c>
      <c r="I13" s="18" t="str">
        <f>VLOOKUP(M13,Revistas!$B$2:$H$63996,6,FALSE)</f>
        <v>NO</v>
      </c>
      <c r="J13" s="18" t="s">
        <v>2248</v>
      </c>
      <c r="K13" s="18" t="s">
        <v>2249</v>
      </c>
      <c r="L13" s="18">
        <v>1</v>
      </c>
      <c r="M13" s="18" t="s">
        <v>220</v>
      </c>
      <c r="N13" s="28">
        <v>39569</v>
      </c>
      <c r="O13" s="18">
        <v>2017</v>
      </c>
      <c r="P13" s="18">
        <v>12</v>
      </c>
      <c r="Q13" s="18">
        <v>5</v>
      </c>
      <c r="R13" s="18"/>
      <c r="S13" s="18" t="s">
        <v>2250</v>
      </c>
      <c r="T13" s="23">
        <v>28481918</v>
      </c>
    </row>
    <row r="14" spans="1:44" x14ac:dyDescent="0.25">
      <c r="A14" s="17" t="s">
        <v>2274</v>
      </c>
      <c r="B14" s="17" t="s">
        <v>2275</v>
      </c>
      <c r="C14" s="17" t="s">
        <v>2276</v>
      </c>
      <c r="D14" s="18" t="s">
        <v>10</v>
      </c>
      <c r="E14" s="18">
        <f>VLOOKUP(M14,Revistas!$B$2:$H$63996,2,FALSE)</f>
        <v>6.375</v>
      </c>
      <c r="F14" s="18" t="str">
        <f>VLOOKUP(M14,Revistas!$B$2:$H$63996,3,FALSE)</f>
        <v>Q1</v>
      </c>
      <c r="G14" s="18" t="str">
        <f>VLOOKUP(M14,Revistas!$B$2:$H$63996,4,FALSE)</f>
        <v>ONCOLOGY</v>
      </c>
      <c r="H14" s="18" t="str">
        <f>VLOOKUP(M14,Revistas!$B$2:$H$63996,5,FALSE)</f>
        <v>25/217</v>
      </c>
      <c r="I14" s="18" t="str">
        <f>VLOOKUP(M14,Revistas!$B$2:$H$63996,6,FALSE)</f>
        <v>NO</v>
      </c>
      <c r="J14" s="18" t="s">
        <v>2277</v>
      </c>
      <c r="K14" s="18" t="s">
        <v>2278</v>
      </c>
      <c r="L14" s="18">
        <v>1</v>
      </c>
      <c r="M14" s="18" t="s">
        <v>2279</v>
      </c>
      <c r="N14" s="18" t="s">
        <v>62</v>
      </c>
      <c r="O14" s="18">
        <v>2017</v>
      </c>
      <c r="P14" s="18">
        <v>386</v>
      </c>
      <c r="Q14" s="18"/>
      <c r="R14" s="18">
        <v>196</v>
      </c>
      <c r="S14" s="18">
        <v>207</v>
      </c>
      <c r="T14" s="23">
        <v>27894957</v>
      </c>
    </row>
    <row r="15" spans="1:44" x14ac:dyDescent="0.25">
      <c r="A15" s="17" t="s">
        <v>2236</v>
      </c>
      <c r="B15" s="17" t="s">
        <v>2237</v>
      </c>
      <c r="C15" s="17" t="s">
        <v>2207</v>
      </c>
      <c r="D15" s="18" t="s">
        <v>26</v>
      </c>
      <c r="E15" s="18">
        <f>VLOOKUP(M15,Revistas!$B$2:$H$63996,2,FALSE)</f>
        <v>2.5129999999999999</v>
      </c>
      <c r="F15" s="18" t="str">
        <f>VLOOKUP(M15,Revistas!$B$2:$H$63996,3,FALSE)</f>
        <v>Q1</v>
      </c>
      <c r="G15" s="18" t="str">
        <f>VLOOKUP(M15,Revistas!$B$2:$H$63996,4,FALSE)</f>
        <v>PEDIATRICS - SCIE;</v>
      </c>
      <c r="H15" s="18" t="str">
        <f>VLOOKUP(M15,Revistas!$B$2:$H$63996,5,FALSE)</f>
        <v>26/121</v>
      </c>
      <c r="I15" s="18" t="str">
        <f>VLOOKUP(M15,Revistas!$B$2:$H$63996,6,FALSE)</f>
        <v>NO</v>
      </c>
      <c r="J15" s="18" t="s">
        <v>2238</v>
      </c>
      <c r="K15" s="18"/>
      <c r="L15" s="18">
        <v>0</v>
      </c>
      <c r="M15" s="18" t="s">
        <v>2209</v>
      </c>
      <c r="N15" s="18" t="s">
        <v>226</v>
      </c>
      <c r="O15" s="18">
        <v>2017</v>
      </c>
      <c r="P15" s="18">
        <v>64</v>
      </c>
      <c r="Q15" s="18"/>
      <c r="R15" s="18" t="s">
        <v>2239</v>
      </c>
      <c r="S15" s="18" t="s">
        <v>2239</v>
      </c>
    </row>
    <row r="16" spans="1:44" x14ac:dyDescent="0.25">
      <c r="A16" s="17" t="s">
        <v>2290</v>
      </c>
      <c r="B16" s="17" t="s">
        <v>2289</v>
      </c>
      <c r="C16" s="17" t="s">
        <v>2291</v>
      </c>
      <c r="D16" s="18" t="s">
        <v>10</v>
      </c>
      <c r="E16" s="18">
        <f>VLOOKUP(M16,Revistas!$B$2:$H$63996,2,FALSE)</f>
        <v>2.6240000000000001</v>
      </c>
      <c r="F16" s="18" t="str">
        <f>VLOOKUP(M16,Revistas!$B$2:$H$63996,3,FALSE)</f>
        <v>Q3</v>
      </c>
      <c r="G16" s="18" t="str">
        <f>VLOOKUP(M16,Revistas!$B$2:$H$63996,4,FALSE)</f>
        <v>RHEUMATOLOGY - SCIE</v>
      </c>
      <c r="H16" s="18" t="str">
        <f>VLOOKUP(M16,Revistas!$B$2:$H$63996,5,FALSE)</f>
        <v>17 DE 30</v>
      </c>
      <c r="I16" s="18" t="str">
        <f>VLOOKUP(M16,Revistas!$B$2:$H$63996,6,FALSE)</f>
        <v>NO</v>
      </c>
      <c r="J16" s="18" t="s">
        <v>2293</v>
      </c>
      <c r="K16" s="18"/>
      <c r="L16" s="18" t="s">
        <v>586</v>
      </c>
      <c r="M16" s="18" t="s">
        <v>2294</v>
      </c>
      <c r="N16" s="18" t="s">
        <v>2292</v>
      </c>
      <c r="O16" s="18">
        <v>2017</v>
      </c>
      <c r="P16" s="18"/>
      <c r="Q16" s="18"/>
      <c r="R16" s="18"/>
      <c r="S16" s="18"/>
      <c r="T16" s="23">
        <v>28593703</v>
      </c>
      <c r="AR16" s="25"/>
    </row>
    <row r="17" spans="1:44" x14ac:dyDescent="0.25">
      <c r="A17" s="17" t="s">
        <v>2251</v>
      </c>
      <c r="B17" s="17" t="s">
        <v>2252</v>
      </c>
      <c r="C17" s="17" t="s">
        <v>2253</v>
      </c>
      <c r="D17" s="18" t="s">
        <v>10</v>
      </c>
      <c r="E17" s="18">
        <f>VLOOKUP(M17,Revistas!$B$2:$H$63996,2,FALSE)</f>
        <v>2.9049999999999998</v>
      </c>
      <c r="F17" s="18" t="str">
        <f>VLOOKUP(M17,Revistas!$B$2:$H$63996,3,FALSE)</f>
        <v>Q3</v>
      </c>
      <c r="G17" s="18" t="str">
        <f>VLOOKUP(M17,Revistas!$B$2:$H$63996,4,FALSE)</f>
        <v>IMMUNOLOGY - SCIE</v>
      </c>
      <c r="H17" s="18" t="str">
        <f>VLOOKUP(M17,Revistas!$B$2:$H$63996,5,FALSE)</f>
        <v>82/151</v>
      </c>
      <c r="I17" s="18" t="str">
        <f>VLOOKUP(M17,Revistas!$B$2:$H$63996,6,FALSE)</f>
        <v>NO</v>
      </c>
      <c r="J17" s="18" t="s">
        <v>2254</v>
      </c>
      <c r="K17" s="18" t="s">
        <v>2255</v>
      </c>
      <c r="L17" s="18">
        <v>0</v>
      </c>
      <c r="M17" s="18" t="s">
        <v>2256</v>
      </c>
      <c r="N17" s="18" t="s">
        <v>35</v>
      </c>
      <c r="O17" s="18">
        <v>2017</v>
      </c>
      <c r="P17" s="18">
        <v>65</v>
      </c>
      <c r="Q17" s="18">
        <v>2</v>
      </c>
      <c r="R17" s="18">
        <v>487</v>
      </c>
      <c r="S17" s="18">
        <v>494</v>
      </c>
      <c r="T17" s="23">
        <v>28138914</v>
      </c>
    </row>
    <row r="18" spans="1:44" x14ac:dyDescent="0.25">
      <c r="A18" s="17" t="s">
        <v>2229</v>
      </c>
      <c r="B18" s="17" t="s">
        <v>2230</v>
      </c>
      <c r="C18" s="17" t="s">
        <v>1171</v>
      </c>
      <c r="D18" s="18" t="s">
        <v>26</v>
      </c>
      <c r="E18" s="18">
        <f>VLOOKUP(M18,Revistas!$B$2:$H$63996,2,FALSE)</f>
        <v>7.702</v>
      </c>
      <c r="F18" s="18" t="str">
        <f>VLOOKUP(M18,Revistas!$B$2:$H$63996,3,FALSE)</f>
        <v>Q1</v>
      </c>
      <c r="G18" s="18" t="str">
        <f>VLOOKUP(M18,Revistas!$B$2:$H$63996,4,FALSE)</f>
        <v>HEMATOLOGY - SCIE</v>
      </c>
      <c r="H18" s="18" t="str">
        <f>VLOOKUP(M18,Revistas!$B$2:$H$63996,5,FALSE)</f>
        <v>4 de 70</v>
      </c>
      <c r="I18" s="18" t="str">
        <f>VLOOKUP(M18,Revistas!$B$2:$H$63996,6,FALSE)</f>
        <v>SI</v>
      </c>
      <c r="J18" s="18" t="s">
        <v>2231</v>
      </c>
      <c r="K18" s="18"/>
      <c r="L18" s="18">
        <v>0</v>
      </c>
      <c r="M18" s="18" t="s">
        <v>1174</v>
      </c>
      <c r="N18" s="28">
        <v>46174</v>
      </c>
      <c r="O18" s="18">
        <v>2017</v>
      </c>
      <c r="P18" s="18">
        <v>102</v>
      </c>
      <c r="Q18" s="18"/>
      <c r="R18" s="18">
        <v>636</v>
      </c>
      <c r="S18" s="18">
        <v>637</v>
      </c>
    </row>
    <row r="19" spans="1:44" x14ac:dyDescent="0.25">
      <c r="A19" s="17" t="s">
        <v>2281</v>
      </c>
      <c r="B19" s="17" t="s">
        <v>2280</v>
      </c>
      <c r="C19" s="17" t="s">
        <v>1645</v>
      </c>
      <c r="D19" s="18" t="s">
        <v>274</v>
      </c>
      <c r="E19" s="18">
        <f>VLOOKUP(M19,Revistas!$B$2:$H$63996,2,FALSE)</f>
        <v>1.714</v>
      </c>
      <c r="F19" s="18" t="str">
        <f>VLOOKUP(M19,Revistas!$B$2:$H$63996,3,FALSE)</f>
        <v>Q3</v>
      </c>
      <c r="G19" s="18" t="str">
        <f>VLOOKUP(M19,Revistas!$B$2:$H$63996,4,FALSE)</f>
        <v>MICROBIOLOGY</v>
      </c>
      <c r="H19" s="18" t="str">
        <f>VLOOKUP(M19,Revistas!$B$2:$H$63996,5,FALSE)</f>
        <v>88/124</v>
      </c>
      <c r="I19" s="18" t="str">
        <f>VLOOKUP(M19,Revistas!$B$2:$H$63996,6,FALSE)</f>
        <v>NO</v>
      </c>
      <c r="J19" s="18" t="s">
        <v>2282</v>
      </c>
      <c r="K19" s="18"/>
      <c r="L19" s="18" t="s">
        <v>586</v>
      </c>
      <c r="M19" s="18" t="s">
        <v>1463</v>
      </c>
      <c r="N19" s="18" t="s">
        <v>1918</v>
      </c>
      <c r="O19" s="18">
        <v>2017</v>
      </c>
      <c r="P19" s="18"/>
      <c r="Q19" s="18"/>
      <c r="R19" s="18"/>
      <c r="S19" s="18"/>
      <c r="T19" s="23">
        <v>29110929</v>
      </c>
      <c r="AR19" s="25"/>
    </row>
    <row r="20" spans="1:44" x14ac:dyDescent="0.25">
      <c r="A20" s="17" t="s">
        <v>2212</v>
      </c>
      <c r="B20" s="17" t="s">
        <v>2213</v>
      </c>
      <c r="C20" s="17" t="s">
        <v>2207</v>
      </c>
      <c r="D20" s="18" t="s">
        <v>26</v>
      </c>
      <c r="E20" s="18">
        <f>VLOOKUP(M20,Revistas!$B$2:$H$63996,2,FALSE)</f>
        <v>2.5129999999999999</v>
      </c>
      <c r="F20" s="18" t="str">
        <f>VLOOKUP(M20,Revistas!$B$2:$H$63996,3,FALSE)</f>
        <v>Q1</v>
      </c>
      <c r="G20" s="18" t="str">
        <f>VLOOKUP(M20,Revistas!$B$2:$H$63996,4,FALSE)</f>
        <v>PEDIATRICS - SCIE;</v>
      </c>
      <c r="H20" s="18" t="str">
        <f>VLOOKUP(M20,Revistas!$B$2:$H$63996,5,FALSE)</f>
        <v>26/121</v>
      </c>
      <c r="I20" s="18" t="str">
        <f>VLOOKUP(M20,Revistas!$B$2:$H$63996,6,FALSE)</f>
        <v>NO</v>
      </c>
      <c r="J20" s="18" t="s">
        <v>2214</v>
      </c>
      <c r="K20" s="18"/>
      <c r="L20" s="18">
        <v>0</v>
      </c>
      <c r="M20" s="18" t="s">
        <v>2209</v>
      </c>
      <c r="N20" s="18" t="s">
        <v>94</v>
      </c>
      <c r="O20" s="18">
        <v>2017</v>
      </c>
      <c r="P20" s="18">
        <v>64</v>
      </c>
      <c r="Q20" s="18"/>
      <c r="R20" s="18" t="s">
        <v>2215</v>
      </c>
      <c r="S20" s="18" t="s">
        <v>2215</v>
      </c>
    </row>
    <row r="21" spans="1:44" x14ac:dyDescent="0.25">
      <c r="A21" s="17" t="s">
        <v>2270</v>
      </c>
      <c r="B21" s="17" t="s">
        <v>2271</v>
      </c>
      <c r="C21" s="17" t="s">
        <v>2263</v>
      </c>
      <c r="D21" s="18" t="s">
        <v>26</v>
      </c>
      <c r="E21" s="18">
        <f>VLOOKUP(M21,Revistas!$B$2:$H$63996,2,FALSE)</f>
        <v>6.0289999999999999</v>
      </c>
      <c r="F21" s="18" t="str">
        <f>VLOOKUP(M21,Revistas!$B$2:$H$63996,3,FALSE)</f>
        <v>Q1</v>
      </c>
      <c r="G21" s="18" t="str">
        <f>VLOOKUP(M21,Revistas!$B$2:$H$63996,4,FALSE)</f>
        <v>ONCOLOGY - SCIE</v>
      </c>
      <c r="H21" s="18" t="str">
        <f>VLOOKUP(M21,Revistas!$B$2:$H$63996,5,FALSE)</f>
        <v>35/217</v>
      </c>
      <c r="I21" s="18" t="str">
        <f>VLOOKUP(M21,Revistas!$B$2:$H$63996,6,FALSE)</f>
        <v>NO</v>
      </c>
      <c r="J21" s="18" t="s">
        <v>2272</v>
      </c>
      <c r="K21" s="18"/>
      <c r="L21" s="18">
        <v>0</v>
      </c>
      <c r="M21" s="18" t="s">
        <v>2265</v>
      </c>
      <c r="N21" s="18" t="s">
        <v>62</v>
      </c>
      <c r="O21" s="18">
        <v>2017</v>
      </c>
      <c r="P21" s="18">
        <v>72</v>
      </c>
      <c r="Q21" s="18"/>
      <c r="R21" s="18" t="s">
        <v>2273</v>
      </c>
      <c r="S21" s="18" t="s">
        <v>2273</v>
      </c>
    </row>
    <row r="23" spans="1:44" hidden="1" x14ac:dyDescent="0.25"/>
    <row r="24" spans="1:44" hidden="1" x14ac:dyDescent="0.25"/>
    <row r="25" spans="1:44" hidden="1" x14ac:dyDescent="0.25"/>
    <row r="26" spans="1:44" hidden="1" x14ac:dyDescent="0.25"/>
    <row r="27" spans="1:44" hidden="1" x14ac:dyDescent="0.25"/>
    <row r="28" spans="1:44" hidden="1" x14ac:dyDescent="0.25"/>
    <row r="29" spans="1:44" hidden="1" x14ac:dyDescent="0.25"/>
    <row r="30" spans="1:44" hidden="1" x14ac:dyDescent="0.25"/>
    <row r="31" spans="1:44" hidden="1" x14ac:dyDescent="0.25"/>
    <row r="32" spans="1:44"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1:10" hidden="1" x14ac:dyDescent="0.25"/>
    <row r="1090" spans="1:10" hidden="1" x14ac:dyDescent="0.25"/>
    <row r="1091" spans="1:10" hidden="1" x14ac:dyDescent="0.25">
      <c r="A1091" s="20" t="s">
        <v>73</v>
      </c>
      <c r="B1091" s="20" t="s">
        <v>73</v>
      </c>
      <c r="C1091" s="20" t="s">
        <v>73</v>
      </c>
      <c r="D1091" s="23" t="s">
        <v>74</v>
      </c>
      <c r="E1091" s="23" t="s">
        <v>73</v>
      </c>
      <c r="F1091" s="23" t="s">
        <v>75</v>
      </c>
      <c r="G1091" s="23" t="s">
        <v>7254</v>
      </c>
      <c r="H1091" s="23" t="s">
        <v>73</v>
      </c>
      <c r="I1091" s="23" t="s">
        <v>78</v>
      </c>
      <c r="J1091" s="23" t="s">
        <v>7255</v>
      </c>
    </row>
    <row r="1092" spans="1:10" hidden="1" x14ac:dyDescent="0.25">
      <c r="A1092" s="20" t="s">
        <v>10</v>
      </c>
      <c r="B1092" s="20">
        <f>DCOUNTA(A1:S1088,B1091,A1091:A1092)</f>
        <v>9</v>
      </c>
      <c r="C1092" s="20" t="s">
        <v>10</v>
      </c>
      <c r="D1092" s="23">
        <f>DSUM(A1:S1088,E1,C1091:C1092)</f>
        <v>34.798999999999999</v>
      </c>
      <c r="E1092" s="23" t="s">
        <v>10</v>
      </c>
      <c r="F1092" s="23" t="s">
        <v>5470</v>
      </c>
      <c r="G1092" s="23">
        <f>DCOUNTA(A1:S1088,F1091,E1091:F1092)</f>
        <v>3</v>
      </c>
      <c r="H1092" s="23" t="s">
        <v>10</v>
      </c>
      <c r="I1092" s="23" t="s">
        <v>2680</v>
      </c>
      <c r="J1092" s="23">
        <f>DCOUNTA(A1:S1088,I1,H1091:I1092)</f>
        <v>1</v>
      </c>
    </row>
    <row r="1093" spans="1:10" hidden="1" x14ac:dyDescent="0.25"/>
    <row r="1094" spans="1:10" hidden="1" x14ac:dyDescent="0.25">
      <c r="A1094" s="20" t="s">
        <v>73</v>
      </c>
      <c r="B1094" s="20" t="s">
        <v>73</v>
      </c>
      <c r="C1094" s="20" t="s">
        <v>73</v>
      </c>
      <c r="D1094" s="23" t="s">
        <v>74</v>
      </c>
      <c r="E1094" s="23" t="s">
        <v>73</v>
      </c>
      <c r="F1094" s="23" t="s">
        <v>75</v>
      </c>
      <c r="G1094" s="23" t="s">
        <v>7254</v>
      </c>
      <c r="H1094" s="23" t="s">
        <v>73</v>
      </c>
      <c r="I1094" s="23" t="s">
        <v>78</v>
      </c>
      <c r="J1094" s="23" t="s">
        <v>7255</v>
      </c>
    </row>
    <row r="1095" spans="1:10" hidden="1" x14ac:dyDescent="0.25">
      <c r="A1095" s="20" t="s">
        <v>274</v>
      </c>
      <c r="B1095" s="20">
        <f>DCOUNTA(A1:S1088,D1,A1094:A1095)</f>
        <v>1</v>
      </c>
      <c r="C1095" s="20" t="s">
        <v>274</v>
      </c>
      <c r="D1095" s="23">
        <f>DSUM(A1:S1088,E1,C1094:C1095)</f>
        <v>1.714</v>
      </c>
      <c r="E1095" s="23" t="s">
        <v>274</v>
      </c>
      <c r="F1095" s="23" t="s">
        <v>5470</v>
      </c>
      <c r="G1095" s="23">
        <f>DCOUNTA(A1:S1088,F1,E1094:F1095)</f>
        <v>0</v>
      </c>
      <c r="H1095" s="23" t="s">
        <v>274</v>
      </c>
      <c r="I1095" s="23" t="s">
        <v>2680</v>
      </c>
      <c r="J1095" s="23">
        <f>DCOUNTA(A1:S1088,I1,H1094:I1095)</f>
        <v>0</v>
      </c>
    </row>
    <row r="1096" spans="1:10" hidden="1" x14ac:dyDescent="0.25"/>
    <row r="1097" spans="1:10" hidden="1" x14ac:dyDescent="0.25">
      <c r="A1097" s="20" t="s">
        <v>73</v>
      </c>
      <c r="B1097" s="20" t="s">
        <v>73</v>
      </c>
      <c r="C1097" s="20" t="s">
        <v>73</v>
      </c>
      <c r="D1097" s="23" t="s">
        <v>74</v>
      </c>
      <c r="E1097" s="23" t="s">
        <v>73</v>
      </c>
      <c r="F1097" s="23" t="s">
        <v>75</v>
      </c>
      <c r="G1097" s="23" t="s">
        <v>7254</v>
      </c>
      <c r="H1097" s="23" t="s">
        <v>73</v>
      </c>
      <c r="I1097" s="23" t="s">
        <v>78</v>
      </c>
      <c r="J1097" s="23" t="s">
        <v>7255</v>
      </c>
    </row>
    <row r="1098" spans="1:10" hidden="1" x14ac:dyDescent="0.25">
      <c r="A1098" s="20" t="s">
        <v>356</v>
      </c>
      <c r="B1098" s="20">
        <f>DCOUNTA(A1:S1088,D1,A1097:A1098)</f>
        <v>0</v>
      </c>
      <c r="C1098" s="20" t="s">
        <v>356</v>
      </c>
      <c r="D1098" s="23">
        <f>DSUM(A1:S1088,E1,C1097:C1098)</f>
        <v>0</v>
      </c>
      <c r="E1098" s="23" t="s">
        <v>356</v>
      </c>
      <c r="F1098" s="23" t="s">
        <v>5470</v>
      </c>
      <c r="G1098" s="23">
        <f>DCOUNTA(A1:S1088,F1,E1097:F1098)</f>
        <v>0</v>
      </c>
      <c r="H1098" s="23" t="s">
        <v>356</v>
      </c>
      <c r="I1098" s="23" t="s">
        <v>2680</v>
      </c>
      <c r="J1098" s="23">
        <f>DCOUNTA(A1:S1088,I1,H1097:I1098)</f>
        <v>0</v>
      </c>
    </row>
    <row r="1099" spans="1:10" hidden="1" x14ac:dyDescent="0.25"/>
    <row r="1100" spans="1:10" hidden="1" x14ac:dyDescent="0.25">
      <c r="A1100" s="20" t="s">
        <v>73</v>
      </c>
      <c r="B1100" s="20" t="s">
        <v>73</v>
      </c>
      <c r="C1100" s="20" t="s">
        <v>73</v>
      </c>
      <c r="D1100" s="23" t="s">
        <v>74</v>
      </c>
      <c r="E1100" s="23" t="s">
        <v>73</v>
      </c>
      <c r="F1100" s="23" t="s">
        <v>75</v>
      </c>
      <c r="G1100" s="23" t="s">
        <v>7254</v>
      </c>
      <c r="H1100" s="23" t="s">
        <v>73</v>
      </c>
      <c r="I1100" s="23" t="s">
        <v>78</v>
      </c>
      <c r="J1100" s="23" t="s">
        <v>7255</v>
      </c>
    </row>
    <row r="1101" spans="1:10" hidden="1" x14ac:dyDescent="0.25">
      <c r="A1101" s="20" t="s">
        <v>571</v>
      </c>
      <c r="B1101" s="20">
        <f>DCOUNTA(A1:S1088,D1,A1100:A1101)</f>
        <v>0</v>
      </c>
      <c r="C1101" s="20" t="s">
        <v>571</v>
      </c>
      <c r="D1101" s="23">
        <f>DSUM(A1:S1088,E1,C1100:C1101)</f>
        <v>0</v>
      </c>
      <c r="E1101" s="23" t="s">
        <v>571</v>
      </c>
      <c r="F1101" s="23" t="s">
        <v>5470</v>
      </c>
      <c r="G1101" s="23">
        <f>DCOUNTA(A1:S1088,F1,E1100:F1101)</f>
        <v>0</v>
      </c>
      <c r="H1101" s="23" t="s">
        <v>571</v>
      </c>
      <c r="I1101" s="23" t="s">
        <v>2680</v>
      </c>
      <c r="J1101" s="23">
        <f>DCOUNTA(A1:S1088,I1,H1100:I1101)</f>
        <v>0</v>
      </c>
    </row>
    <row r="1102" spans="1:10" hidden="1" x14ac:dyDescent="0.25"/>
    <row r="1103" spans="1:10" hidden="1" x14ac:dyDescent="0.25"/>
    <row r="1104" spans="1:10" hidden="1" x14ac:dyDescent="0.25">
      <c r="A1104" s="20" t="s">
        <v>73</v>
      </c>
      <c r="B1104" s="20" t="s">
        <v>73</v>
      </c>
      <c r="C1104" s="20" t="s">
        <v>73</v>
      </c>
      <c r="D1104" s="23" t="s">
        <v>74</v>
      </c>
      <c r="E1104" s="23" t="s">
        <v>73</v>
      </c>
      <c r="F1104" s="23" t="s">
        <v>75</v>
      </c>
      <c r="G1104" s="23" t="s">
        <v>7254</v>
      </c>
      <c r="H1104" s="23" t="s">
        <v>73</v>
      </c>
      <c r="I1104" s="23" t="s">
        <v>78</v>
      </c>
      <c r="J1104" s="23" t="s">
        <v>7255</v>
      </c>
    </row>
    <row r="1105" spans="1:51" hidden="1" x14ac:dyDescent="0.25">
      <c r="A1105" s="20" t="s">
        <v>26</v>
      </c>
      <c r="B1105" s="20">
        <f>DCOUNTA(A1:S1088,D1,A1104:A1105)</f>
        <v>10</v>
      </c>
      <c r="C1105" s="20" t="s">
        <v>26</v>
      </c>
      <c r="D1105" s="23">
        <f>DSUM(A1:S1088,E1,C1104:C1105)</f>
        <v>54.866</v>
      </c>
      <c r="E1105" s="23" t="s">
        <v>26</v>
      </c>
      <c r="F1105" s="23" t="s">
        <v>5470</v>
      </c>
      <c r="G1105" s="23">
        <f>DCOUNTA(A1:S1088,F1,E1104:F1105)</f>
        <v>10</v>
      </c>
      <c r="H1105" s="23" t="s">
        <v>26</v>
      </c>
      <c r="I1105" s="23" t="s">
        <v>2680</v>
      </c>
      <c r="J1105" s="23">
        <f>DCOUNTA(A1:S1088,I1,H1104:I1105)</f>
        <v>4</v>
      </c>
    </row>
    <row r="1106" spans="1:51" hidden="1" x14ac:dyDescent="0.25"/>
    <row r="1107" spans="1:51" hidden="1" x14ac:dyDescent="0.25">
      <c r="A1107" s="20" t="s">
        <v>73</v>
      </c>
      <c r="B1107" s="20" t="s">
        <v>73</v>
      </c>
      <c r="C1107" s="20" t="s">
        <v>73</v>
      </c>
      <c r="D1107" s="23" t="s">
        <v>74</v>
      </c>
      <c r="E1107" s="23" t="s">
        <v>73</v>
      </c>
      <c r="F1107" s="23" t="s">
        <v>75</v>
      </c>
      <c r="G1107" s="23" t="s">
        <v>7254</v>
      </c>
      <c r="H1107" s="23" t="s">
        <v>73</v>
      </c>
      <c r="I1107" s="23" t="s">
        <v>78</v>
      </c>
      <c r="J1107" s="23" t="s">
        <v>7255</v>
      </c>
    </row>
    <row r="1108" spans="1:51" hidden="1" x14ac:dyDescent="0.25">
      <c r="A1108" s="20" t="s">
        <v>210</v>
      </c>
      <c r="B1108" s="20">
        <f>DCOUNTA(A1:S1088,D1,A1107:A1108)</f>
        <v>0</v>
      </c>
      <c r="C1108" s="20" t="s">
        <v>210</v>
      </c>
      <c r="D1108" s="23">
        <f>DSUM(A1:S1088,E1,C1107:C1108)</f>
        <v>0</v>
      </c>
      <c r="E1108" s="23" t="s">
        <v>210</v>
      </c>
      <c r="F1108" s="23" t="s">
        <v>5470</v>
      </c>
      <c r="G1108" s="23">
        <f>DCOUNTA(A1:S1088,F1,E1107:F1108)</f>
        <v>0</v>
      </c>
      <c r="H1108" s="23" t="s">
        <v>210</v>
      </c>
      <c r="I1108" s="23" t="s">
        <v>2680</v>
      </c>
      <c r="J1108" s="23">
        <f>DCOUNTA(A1:S1088,I1,H1107:I1108)</f>
        <v>0</v>
      </c>
    </row>
    <row r="1110" spans="1:51" ht="15.75" x14ac:dyDescent="0.3">
      <c r="B1110" s="19" t="s">
        <v>7256</v>
      </c>
      <c r="C1110" s="19" t="s">
        <v>7257</v>
      </c>
      <c r="D1110" s="19" t="s">
        <v>5466</v>
      </c>
      <c r="E1110" s="19" t="s">
        <v>7258</v>
      </c>
      <c r="F1110" s="19" t="s">
        <v>7259</v>
      </c>
      <c r="N1110" s="24"/>
      <c r="AX1110" s="20" t="s">
        <v>7260</v>
      </c>
      <c r="AY1110" s="20" t="s">
        <v>7261</v>
      </c>
    </row>
    <row r="1111" spans="1:51" ht="15.75" x14ac:dyDescent="0.3">
      <c r="B1111" s="21">
        <f>B1092</f>
        <v>9</v>
      </c>
      <c r="C1111" s="26" t="s">
        <v>7262</v>
      </c>
      <c r="D1111" s="21">
        <f>D1092</f>
        <v>34.798999999999999</v>
      </c>
      <c r="E1111" s="21">
        <f>G1092</f>
        <v>3</v>
      </c>
      <c r="F1111" s="21">
        <f>J1092</f>
        <v>1</v>
      </c>
      <c r="N1111" s="24"/>
    </row>
    <row r="1112" spans="1:51" ht="15.75" x14ac:dyDescent="0.3">
      <c r="B1112" s="21">
        <f>B1095</f>
        <v>1</v>
      </c>
      <c r="C1112" s="26" t="s">
        <v>7263</v>
      </c>
      <c r="D1112" s="21">
        <f>D1095</f>
        <v>1.714</v>
      </c>
      <c r="E1112" s="21">
        <f>G1095</f>
        <v>0</v>
      </c>
      <c r="F1112" s="21">
        <f>J1095</f>
        <v>0</v>
      </c>
      <c r="N1112" s="24"/>
    </row>
    <row r="1113" spans="1:51" ht="15.75" x14ac:dyDescent="0.3">
      <c r="B1113" s="21">
        <f>B1098</f>
        <v>0</v>
      </c>
      <c r="C1113" s="26" t="s">
        <v>7264</v>
      </c>
      <c r="D1113" s="21">
        <f>D1098</f>
        <v>0</v>
      </c>
      <c r="E1113" s="21">
        <f>G1098</f>
        <v>0</v>
      </c>
      <c r="F1113" s="21">
        <f>J1098</f>
        <v>0</v>
      </c>
      <c r="N1113" s="24"/>
    </row>
    <row r="1114" spans="1:51" ht="15.75" x14ac:dyDescent="0.3">
      <c r="B1114" s="21">
        <f>B1101</f>
        <v>0</v>
      </c>
      <c r="C1114" s="26" t="s">
        <v>7265</v>
      </c>
      <c r="D1114" s="21">
        <f>D1101</f>
        <v>0</v>
      </c>
      <c r="E1114" s="21">
        <f>G1101</f>
        <v>0</v>
      </c>
      <c r="F1114" s="21">
        <f>J1101</f>
        <v>0</v>
      </c>
      <c r="N1114" s="24"/>
    </row>
    <row r="1115" spans="1:51" ht="15.75" x14ac:dyDescent="0.3">
      <c r="B1115" s="21">
        <f>B1105</f>
        <v>10</v>
      </c>
      <c r="C1115" s="26" t="s">
        <v>26</v>
      </c>
      <c r="D1115" s="21">
        <f>D1105</f>
        <v>54.866</v>
      </c>
      <c r="E1115" s="21">
        <f>G1105</f>
        <v>10</v>
      </c>
      <c r="F1115" s="21">
        <f>J1105</f>
        <v>4</v>
      </c>
      <c r="N1115" s="24"/>
    </row>
    <row r="1116" spans="1:51" ht="15.75" x14ac:dyDescent="0.3">
      <c r="B1116" s="21">
        <f>B1108</f>
        <v>0</v>
      </c>
      <c r="C1116" s="26" t="s">
        <v>7266</v>
      </c>
      <c r="D1116" s="21">
        <f>D1108</f>
        <v>0</v>
      </c>
      <c r="E1116" s="21">
        <f>G1108</f>
        <v>0</v>
      </c>
      <c r="F1116" s="21">
        <f>J1108</f>
        <v>0</v>
      </c>
      <c r="N1116" s="24"/>
    </row>
    <row r="1117" spans="1:51" ht="15.75" x14ac:dyDescent="0.3">
      <c r="B1117" s="22"/>
      <c r="C1117" s="19" t="s">
        <v>7267</v>
      </c>
      <c r="D1117" s="19">
        <f>D1111</f>
        <v>34.798999999999999</v>
      </c>
      <c r="E1117" s="22"/>
      <c r="N1117" s="24"/>
    </row>
    <row r="1118" spans="1:51" ht="15.75" x14ac:dyDescent="0.3">
      <c r="B1118" s="22"/>
      <c r="C1118" s="19" t="s">
        <v>7268</v>
      </c>
      <c r="D1118" s="19">
        <f>D1111+D1112+D1113+D1114+D1115+D1116</f>
        <v>91.378999999999991</v>
      </c>
    </row>
  </sheetData>
  <sortState ref="A2:AY21">
    <sortCondition ref="A2:A21"/>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Y1118"/>
  <sheetViews>
    <sheetView workbookViewId="0">
      <selection activeCell="P1119" sqref="P1119"/>
    </sheetView>
  </sheetViews>
  <sheetFormatPr baseColWidth="10" defaultRowHeight="15" x14ac:dyDescent="0.25"/>
  <cols>
    <col min="1" max="1" width="22.42578125" style="20" customWidth="1"/>
    <col min="2" max="2" width="17" style="20" customWidth="1"/>
    <col min="3" max="3" width="19.28515625" style="20" customWidth="1"/>
    <col min="4" max="4" width="16.28515625" style="23" customWidth="1"/>
    <col min="5" max="6" width="11.42578125" style="23"/>
    <col min="7" max="8" width="0" style="23" hidden="1" customWidth="1"/>
    <col min="9" max="9" width="11.42578125" style="23"/>
    <col min="10" max="14" width="0" style="23" hidden="1" customWidth="1"/>
    <col min="15" max="20" width="11.42578125" style="23"/>
    <col min="21" max="16384" width="11.42578125" style="20"/>
  </cols>
  <sheetData>
    <row r="1" spans="1:20" s="2" customFormat="1" ht="38.25" x14ac:dyDescent="0.2">
      <c r="A1" s="1" t="s">
        <v>70</v>
      </c>
      <c r="B1" s="1" t="s">
        <v>71</v>
      </c>
      <c r="C1" s="1" t="s">
        <v>72</v>
      </c>
      <c r="D1" s="1" t="s">
        <v>73</v>
      </c>
      <c r="E1" s="1" t="s">
        <v>74</v>
      </c>
      <c r="F1" s="1" t="s">
        <v>75</v>
      </c>
      <c r="G1" s="1" t="s">
        <v>76</v>
      </c>
      <c r="H1" s="1" t="s">
        <v>77</v>
      </c>
      <c r="I1" s="1" t="s">
        <v>78</v>
      </c>
      <c r="J1" s="1" t="s">
        <v>79</v>
      </c>
      <c r="K1" s="1" t="s">
        <v>80</v>
      </c>
      <c r="L1" s="1" t="s">
        <v>81</v>
      </c>
      <c r="M1" s="1" t="s">
        <v>0</v>
      </c>
      <c r="N1" s="1" t="s">
        <v>1</v>
      </c>
      <c r="O1" s="1" t="s">
        <v>2</v>
      </c>
      <c r="P1" s="1" t="s">
        <v>3</v>
      </c>
      <c r="Q1" s="1" t="s">
        <v>4</v>
      </c>
      <c r="R1" s="1" t="s">
        <v>5</v>
      </c>
      <c r="S1" s="1" t="s">
        <v>6</v>
      </c>
    </row>
    <row r="2" spans="1:20" x14ac:dyDescent="0.25">
      <c r="A2" s="17" t="s">
        <v>2363</v>
      </c>
      <c r="B2" s="17" t="s">
        <v>2364</v>
      </c>
      <c r="C2" s="17" t="s">
        <v>2365</v>
      </c>
      <c r="D2" s="18" t="s">
        <v>10</v>
      </c>
      <c r="E2" s="18" t="str">
        <f>VLOOKUP(M2,Revistas!$B$2:$H$63996,2,FALSE)</f>
        <v>NO TIENE</v>
      </c>
      <c r="F2" s="18" t="str">
        <f>VLOOKUP(M2,Revistas!$B$2:$H$63996,3,FALSE)</f>
        <v>NO TIENE</v>
      </c>
      <c r="G2" s="18" t="str">
        <f>VLOOKUP(M2,Revistas!$B$2:$H$63996,4,FALSE)</f>
        <v>NO TIENE</v>
      </c>
      <c r="H2" s="18" t="str">
        <f>VLOOKUP(M2,Revistas!$B$2:$H$63996,5,FALSE)</f>
        <v>NO TIENE</v>
      </c>
      <c r="I2" s="18" t="str">
        <f>VLOOKUP(M2,Revistas!$B$2:$H$63996,6,FALSE)</f>
        <v>NO</v>
      </c>
      <c r="J2" s="18"/>
      <c r="K2" s="18"/>
      <c r="L2" s="18">
        <v>0</v>
      </c>
      <c r="M2" s="18" t="s">
        <v>2366</v>
      </c>
      <c r="N2" s="18"/>
      <c r="O2" s="18">
        <v>2017</v>
      </c>
      <c r="P2" s="18">
        <v>6</v>
      </c>
      <c r="Q2" s="18">
        <v>1</v>
      </c>
      <c r="R2" s="18">
        <v>31</v>
      </c>
      <c r="S2" s="18">
        <v>37</v>
      </c>
    </row>
    <row r="3" spans="1:20" x14ac:dyDescent="0.25">
      <c r="A3" s="17" t="s">
        <v>2338</v>
      </c>
      <c r="B3" s="17" t="s">
        <v>2339</v>
      </c>
      <c r="C3" s="17" t="s">
        <v>1477</v>
      </c>
      <c r="D3" s="18" t="s">
        <v>10</v>
      </c>
      <c r="E3" s="18">
        <f>VLOOKUP(M3,Revistas!$B$2:$H$63996,2,FALSE)</f>
        <v>4.8630000000000004</v>
      </c>
      <c r="F3" s="18" t="str">
        <f>VLOOKUP(M3,Revistas!$B$2:$H$63996,3,FALSE)</f>
        <v>Q1</v>
      </c>
      <c r="G3" s="18" t="str">
        <f>VLOOKUP(M3,Revistas!$B$2:$H$63996,4,FALSE)</f>
        <v>CARDIAC &amp; CARDIOVASCULAR SYSTEM</v>
      </c>
      <c r="H3" s="18" t="str">
        <f>VLOOKUP(M3,Revistas!$B$2:$H$63996,5,FALSE)</f>
        <v>37/126</v>
      </c>
      <c r="I3" s="18" t="str">
        <f>VLOOKUP(M3,Revistas!$B$2:$H$63996,6,FALSE)</f>
        <v>NO</v>
      </c>
      <c r="J3" s="18" t="s">
        <v>2340</v>
      </c>
      <c r="K3" s="18" t="s">
        <v>2341</v>
      </c>
      <c r="L3" s="18">
        <v>0</v>
      </c>
      <c r="M3" s="18" t="s">
        <v>1480</v>
      </c>
      <c r="N3" s="18" t="s">
        <v>250</v>
      </c>
      <c r="O3" s="18">
        <v>2017</v>
      </c>
      <c r="P3" s="18">
        <v>6</v>
      </c>
      <c r="Q3" s="18">
        <v>5</v>
      </c>
      <c r="R3" s="18"/>
      <c r="S3" s="18" t="s">
        <v>2342</v>
      </c>
      <c r="T3" s="23">
        <v>28522672</v>
      </c>
    </row>
    <row r="4" spans="1:20" x14ac:dyDescent="0.25">
      <c r="A4" s="17" t="s">
        <v>2314</v>
      </c>
      <c r="B4" s="17" t="s">
        <v>2315</v>
      </c>
      <c r="C4" s="17" t="s">
        <v>2297</v>
      </c>
      <c r="D4" s="18" t="s">
        <v>274</v>
      </c>
      <c r="E4" s="18" t="str">
        <f>VLOOKUP(M4,Revistas!$B$2:$H$63996,2,FALSE)</f>
        <v>NO TIENE</v>
      </c>
      <c r="F4" s="18" t="str">
        <f>VLOOKUP(M4,Revistas!$B$2:$H$63996,3,FALSE)</f>
        <v>NO TIENE</v>
      </c>
      <c r="G4" s="18" t="str">
        <f>VLOOKUP(M4,Revistas!$B$2:$H$63996,4,FALSE)</f>
        <v>NO TIENE</v>
      </c>
      <c r="H4" s="18" t="str">
        <f>VLOOKUP(M4,Revistas!$B$2:$H$63996,5,FALSE)</f>
        <v>NO TIENE</v>
      </c>
      <c r="I4" s="18" t="str">
        <f>VLOOKUP(M4,Revistas!$B$2:$H$63996,6,FALSE)</f>
        <v>NO</v>
      </c>
      <c r="J4" s="18" t="s">
        <v>2316</v>
      </c>
      <c r="K4" s="18" t="s">
        <v>2317</v>
      </c>
      <c r="L4" s="18">
        <v>0</v>
      </c>
      <c r="M4" s="18" t="s">
        <v>2300</v>
      </c>
      <c r="N4" s="18" t="s">
        <v>154</v>
      </c>
      <c r="O4" s="18">
        <v>2017</v>
      </c>
      <c r="P4" s="18">
        <v>108</v>
      </c>
      <c r="Q4" s="18">
        <v>7</v>
      </c>
      <c r="R4" s="18">
        <v>690</v>
      </c>
      <c r="S4" s="18">
        <v>692</v>
      </c>
      <c r="T4" s="23">
        <v>28504088</v>
      </c>
    </row>
    <row r="5" spans="1:20" x14ac:dyDescent="0.25">
      <c r="A5" s="17" t="s">
        <v>2353</v>
      </c>
      <c r="B5" s="17" t="s">
        <v>2354</v>
      </c>
      <c r="C5" s="17" t="s">
        <v>2297</v>
      </c>
      <c r="D5" s="18" t="s">
        <v>571</v>
      </c>
      <c r="E5" s="18" t="str">
        <f>VLOOKUP(M5,Revistas!$B$2:$H$63996,2,FALSE)</f>
        <v>NO TIENE</v>
      </c>
      <c r="F5" s="18" t="str">
        <f>VLOOKUP(M5,Revistas!$B$2:$H$63996,3,FALSE)</f>
        <v>NO TIENE</v>
      </c>
      <c r="G5" s="18" t="str">
        <f>VLOOKUP(M5,Revistas!$B$2:$H$63996,4,FALSE)</f>
        <v>NO TIENE</v>
      </c>
      <c r="H5" s="18" t="str">
        <f>VLOOKUP(M5,Revistas!$B$2:$H$63996,5,FALSE)</f>
        <v>NO TIENE</v>
      </c>
      <c r="I5" s="18" t="str">
        <f>VLOOKUP(M5,Revistas!$B$2:$H$63996,6,FALSE)</f>
        <v>NO</v>
      </c>
      <c r="J5" s="18" t="s">
        <v>2355</v>
      </c>
      <c r="K5" s="18" t="s">
        <v>2356</v>
      </c>
      <c r="L5" s="18">
        <v>0</v>
      </c>
      <c r="M5" s="18" t="s">
        <v>2300</v>
      </c>
      <c r="N5" s="18" t="s">
        <v>35</v>
      </c>
      <c r="O5" s="18">
        <v>2017</v>
      </c>
      <c r="P5" s="18">
        <v>108</v>
      </c>
      <c r="Q5" s="18">
        <v>3</v>
      </c>
      <c r="R5" s="18">
        <v>255</v>
      </c>
      <c r="S5" s="18">
        <v>256</v>
      </c>
      <c r="T5" s="23">
        <v>27677210</v>
      </c>
    </row>
    <row r="6" spans="1:20" x14ac:dyDescent="0.25">
      <c r="A6" s="17" t="s">
        <v>2295</v>
      </c>
      <c r="B6" s="17" t="s">
        <v>2296</v>
      </c>
      <c r="C6" s="17" t="s">
        <v>2297</v>
      </c>
      <c r="D6" s="18" t="s">
        <v>274</v>
      </c>
      <c r="E6" s="18" t="str">
        <f>VLOOKUP(M6,Revistas!$B$2:$H$63996,2,FALSE)</f>
        <v>NO TIENE</v>
      </c>
      <c r="F6" s="18" t="str">
        <f>VLOOKUP(M6,Revistas!$B$2:$H$63996,3,FALSE)</f>
        <v>NO TIENE</v>
      </c>
      <c r="G6" s="18" t="str">
        <f>VLOOKUP(M6,Revistas!$B$2:$H$63996,4,FALSE)</f>
        <v>NO TIENE</v>
      </c>
      <c r="H6" s="18" t="str">
        <f>VLOOKUP(M6,Revistas!$B$2:$H$63996,5,FALSE)</f>
        <v>NO TIENE</v>
      </c>
      <c r="I6" s="18" t="str">
        <f>VLOOKUP(M6,Revistas!$B$2:$H$63996,6,FALSE)</f>
        <v>NO</v>
      </c>
      <c r="J6" s="18" t="s">
        <v>2298</v>
      </c>
      <c r="K6" s="18" t="s">
        <v>2299</v>
      </c>
      <c r="L6" s="18">
        <v>0</v>
      </c>
      <c r="M6" s="18" t="s">
        <v>2300</v>
      </c>
      <c r="N6" s="18" t="s">
        <v>94</v>
      </c>
      <c r="O6" s="18">
        <v>2017</v>
      </c>
      <c r="P6" s="18">
        <v>108</v>
      </c>
      <c r="Q6" s="18">
        <v>9</v>
      </c>
      <c r="R6" s="18">
        <v>876</v>
      </c>
      <c r="S6" s="18">
        <v>878</v>
      </c>
      <c r="T6" s="23">
        <v>28669413</v>
      </c>
    </row>
    <row r="7" spans="1:20" x14ac:dyDescent="0.25">
      <c r="A7" s="17" t="s">
        <v>2388</v>
      </c>
      <c r="B7" s="17" t="s">
        <v>2387</v>
      </c>
      <c r="C7" s="17" t="s">
        <v>2389</v>
      </c>
      <c r="D7" s="18" t="s">
        <v>10</v>
      </c>
      <c r="E7" s="18" t="str">
        <f>VLOOKUP(M7,Revistas!$B$2:$H$63996,2,FALSE)</f>
        <v>NO TIENE</v>
      </c>
      <c r="F7" s="18" t="str">
        <f>VLOOKUP(M7,Revistas!$B$2:$H$63996,3,FALSE)</f>
        <v>NO TIENE</v>
      </c>
      <c r="G7" s="18" t="str">
        <f>VLOOKUP(M7,Revistas!$B$2:$H$63996,4,FALSE)</f>
        <v>NO TIENE</v>
      </c>
      <c r="H7" s="18" t="str">
        <f>VLOOKUP(M7,Revistas!$B$2:$H$63996,5,FALSE)</f>
        <v>NO TIENE</v>
      </c>
      <c r="I7" s="18" t="str">
        <f>VLOOKUP(M7,Revistas!$B$2:$H$63996,6,FALSE)</f>
        <v>NO</v>
      </c>
      <c r="J7" s="18" t="s">
        <v>2392</v>
      </c>
      <c r="K7" s="18"/>
      <c r="L7" s="18" t="s">
        <v>586</v>
      </c>
      <c r="M7" s="18" t="s">
        <v>2393</v>
      </c>
      <c r="N7" s="18" t="s">
        <v>2391</v>
      </c>
      <c r="O7" s="18">
        <v>2017</v>
      </c>
      <c r="P7" s="18">
        <v>82</v>
      </c>
      <c r="Q7" s="18">
        <v>2</v>
      </c>
      <c r="R7" s="18" t="s">
        <v>2390</v>
      </c>
      <c r="S7" s="18"/>
      <c r="T7" s="23">
        <v>27161792</v>
      </c>
    </row>
    <row r="8" spans="1:20" x14ac:dyDescent="0.25">
      <c r="A8" s="17" t="s">
        <v>2302</v>
      </c>
      <c r="B8" s="17" t="s">
        <v>2303</v>
      </c>
      <c r="C8" s="17" t="s">
        <v>2304</v>
      </c>
      <c r="D8" s="18" t="s">
        <v>210</v>
      </c>
      <c r="E8" s="18">
        <f>VLOOKUP(M8,Revistas!$B$2:$H$63996,2,FALSE)</f>
        <v>0.97099999999999997</v>
      </c>
      <c r="F8" s="18" t="str">
        <f>VLOOKUP(M8,Revistas!$B$2:$H$63996,3,FALSE)</f>
        <v>Q3</v>
      </c>
      <c r="G8" s="18" t="str">
        <f>VLOOKUP(M8,Revistas!$B$2:$H$63996,4,FALSE)</f>
        <v>MEDICINE, GENERAL &amp; INTERNAL - SCIE</v>
      </c>
      <c r="H8" s="18" t="str">
        <f>VLOOKUP(M8,Revistas!$B$2:$H$63996,5,FALSE)</f>
        <v>100/154</v>
      </c>
      <c r="I8" s="18" t="str">
        <f>VLOOKUP(M8,Revistas!$B$2:$H$63996,6,FALSE)</f>
        <v>NO</v>
      </c>
      <c r="J8" s="18" t="s">
        <v>2305</v>
      </c>
      <c r="K8" s="18" t="s">
        <v>2306</v>
      </c>
      <c r="L8" s="18">
        <v>0</v>
      </c>
      <c r="M8" s="18" t="s">
        <v>2307</v>
      </c>
      <c r="N8" s="18" t="s">
        <v>94</v>
      </c>
      <c r="O8" s="18">
        <v>2017</v>
      </c>
      <c r="P8" s="18">
        <v>217</v>
      </c>
      <c r="Q8" s="18">
        <v>8</v>
      </c>
      <c r="R8" s="18">
        <v>473</v>
      </c>
      <c r="S8" s="18">
        <v>477</v>
      </c>
      <c r="T8" s="23">
        <v>28318520</v>
      </c>
    </row>
    <row r="9" spans="1:20" x14ac:dyDescent="0.25">
      <c r="A9" s="17" t="s">
        <v>2308</v>
      </c>
      <c r="B9" s="17" t="s">
        <v>2309</v>
      </c>
      <c r="C9" s="17" t="s">
        <v>2310</v>
      </c>
      <c r="D9" s="18" t="s">
        <v>10</v>
      </c>
      <c r="E9" s="18">
        <f>VLOOKUP(M9,Revistas!$B$2:$H$63996,2,FALSE)</f>
        <v>6.2869999999999999</v>
      </c>
      <c r="F9" s="18" t="str">
        <f>VLOOKUP(M9,Revistas!$B$2:$H$63996,3,FALSE)</f>
        <v>Q1</v>
      </c>
      <c r="G9" s="18" t="str">
        <f>VLOOKUP(M9,Revistas!$B$2:$H$63996,4,FALSE)</f>
        <v>DERMATOLOGY - SCIE</v>
      </c>
      <c r="H9" s="18" t="str">
        <f>VLOOKUP(M9,Revistas!$B$2:$H$63996,5,FALSE)</f>
        <v>2 DE 63</v>
      </c>
      <c r="I9" s="18" t="str">
        <f>VLOOKUP(M9,Revistas!$B$2:$H$63996,6,FALSE)</f>
        <v>SI</v>
      </c>
      <c r="J9" s="18" t="s">
        <v>2311</v>
      </c>
      <c r="K9" s="18" t="s">
        <v>2312</v>
      </c>
      <c r="L9" s="18">
        <v>1</v>
      </c>
      <c r="M9" s="18" t="s">
        <v>2313</v>
      </c>
      <c r="N9" s="18" t="s">
        <v>129</v>
      </c>
      <c r="O9" s="18">
        <v>2017</v>
      </c>
      <c r="P9" s="18">
        <v>137</v>
      </c>
      <c r="Q9" s="18">
        <v>10</v>
      </c>
      <c r="R9" s="18">
        <v>2092</v>
      </c>
      <c r="S9" s="18">
        <v>2100</v>
      </c>
      <c r="T9" s="23">
        <v>28634032</v>
      </c>
    </row>
    <row r="10" spans="1:20" x14ac:dyDescent="0.25">
      <c r="A10" s="17" t="s">
        <v>2329</v>
      </c>
      <c r="B10" s="17" t="s">
        <v>2330</v>
      </c>
      <c r="C10" s="17" t="s">
        <v>2326</v>
      </c>
      <c r="D10" s="18" t="s">
        <v>26</v>
      </c>
      <c r="E10" s="18">
        <f>VLOOKUP(M10,Revistas!$B$2:$H$63996,2,FALSE)</f>
        <v>7.3609999999999998</v>
      </c>
      <c r="F10" s="18" t="str">
        <f>VLOOKUP(M10,Revistas!$B$2:$H$63996,3,FALSE)</f>
        <v>Q1</v>
      </c>
      <c r="G10" s="18" t="str">
        <f>VLOOKUP(M10,Revistas!$B$2:$H$63996,4,FALSE)</f>
        <v>ALLERGY - SCIE;</v>
      </c>
      <c r="H10" s="18" t="str">
        <f>VLOOKUP(M10,Revistas!$B$2:$H$63996,5,FALSE)</f>
        <v>2 DE 26</v>
      </c>
      <c r="I10" s="18" t="str">
        <f>VLOOKUP(M10,Revistas!$B$2:$H$63996,6,FALSE)</f>
        <v>SI</v>
      </c>
      <c r="J10" s="18" t="s">
        <v>2331</v>
      </c>
      <c r="K10" s="18"/>
      <c r="L10" s="18">
        <v>0</v>
      </c>
      <c r="M10" s="18" t="s">
        <v>2328</v>
      </c>
      <c r="N10" s="18" t="s">
        <v>199</v>
      </c>
      <c r="O10" s="18">
        <v>2017</v>
      </c>
      <c r="P10" s="18">
        <v>72</v>
      </c>
      <c r="Q10" s="18"/>
      <c r="R10" s="18">
        <v>598</v>
      </c>
      <c r="S10" s="18">
        <v>598</v>
      </c>
    </row>
    <row r="11" spans="1:20" x14ac:dyDescent="0.25">
      <c r="A11" s="17" t="s">
        <v>2378</v>
      </c>
      <c r="B11" s="17" t="s">
        <v>2377</v>
      </c>
      <c r="C11" s="17" t="s">
        <v>2379</v>
      </c>
      <c r="D11" s="18" t="s">
        <v>10</v>
      </c>
      <c r="E11" s="18" t="str">
        <f>VLOOKUP(M11,Revistas!$B$2:$H$63996,2,FALSE)</f>
        <v>NO TIENE</v>
      </c>
      <c r="F11" s="18" t="str">
        <f>VLOOKUP(M11,Revistas!$B$2:$H$63996,3,FALSE)</f>
        <v>NO TIENE</v>
      </c>
      <c r="G11" s="18" t="str">
        <f>VLOOKUP(M11,Revistas!$B$2:$H$63996,4,FALSE)</f>
        <v>NO TIENE</v>
      </c>
      <c r="H11" s="18" t="str">
        <f>VLOOKUP(M11,Revistas!$B$2:$H$63996,5,FALSE)</f>
        <v>NO TIENE</v>
      </c>
      <c r="I11" s="18" t="str">
        <f>VLOOKUP(M11,Revistas!$B$2:$H$63996,6,FALSE)</f>
        <v>NO</v>
      </c>
      <c r="J11" s="18" t="s">
        <v>2381</v>
      </c>
      <c r="K11" s="18"/>
      <c r="L11" s="18" t="s">
        <v>586</v>
      </c>
      <c r="M11" s="18" t="s">
        <v>2301</v>
      </c>
      <c r="N11" s="18" t="s">
        <v>2380</v>
      </c>
      <c r="O11" s="18">
        <v>2017</v>
      </c>
      <c r="P11" s="18"/>
      <c r="Q11" s="18"/>
      <c r="R11" s="18"/>
      <c r="S11" s="18"/>
      <c r="T11" s="23">
        <v>29100620</v>
      </c>
    </row>
    <row r="12" spans="1:20" x14ac:dyDescent="0.25">
      <c r="A12" s="17" t="s">
        <v>2318</v>
      </c>
      <c r="B12" s="17" t="s">
        <v>2319</v>
      </c>
      <c r="C12" s="17" t="s">
        <v>2320</v>
      </c>
      <c r="D12" s="18" t="s">
        <v>10</v>
      </c>
      <c r="E12" s="18">
        <f>VLOOKUP(M12,Revistas!$B$2:$H$63996,2,FALSE)</f>
        <v>1.1830000000000001</v>
      </c>
      <c r="F12" s="18" t="str">
        <f>VLOOKUP(M12,Revistas!$B$2:$H$63996,3,FALSE)</f>
        <v>Q4</v>
      </c>
      <c r="G12" s="18" t="str">
        <f>VLOOKUP(M12,Revistas!$B$2:$H$63996,4,FALSE)</f>
        <v>UROLOGY &amp; NEPHROLOGY - SCIE</v>
      </c>
      <c r="H12" s="18" t="str">
        <f>VLOOKUP(M12,Revistas!$B$2:$H$63996,5,FALSE)</f>
        <v>59/76</v>
      </c>
      <c r="I12" s="18" t="str">
        <f>VLOOKUP(M12,Revistas!$B$2:$H$63996,6,FALSE)</f>
        <v>NO</v>
      </c>
      <c r="J12" s="18" t="s">
        <v>2321</v>
      </c>
      <c r="K12" s="18" t="s">
        <v>2322</v>
      </c>
      <c r="L12" s="18">
        <v>0</v>
      </c>
      <c r="M12" s="18" t="s">
        <v>2323</v>
      </c>
      <c r="N12" s="18" t="s">
        <v>21</v>
      </c>
      <c r="O12" s="18">
        <v>2017</v>
      </c>
      <c r="P12" s="18">
        <v>37</v>
      </c>
      <c r="Q12" s="18">
        <v>5</v>
      </c>
      <c r="R12" s="18">
        <v>515</v>
      </c>
      <c r="S12" s="18">
        <v>525</v>
      </c>
      <c r="T12" s="23">
        <v>28946964</v>
      </c>
    </row>
    <row r="13" spans="1:20" x14ac:dyDescent="0.25">
      <c r="A13" s="17" t="s">
        <v>2332</v>
      </c>
      <c r="B13" s="17" t="s">
        <v>2333</v>
      </c>
      <c r="C13" s="17" t="s">
        <v>2334</v>
      </c>
      <c r="D13" s="18" t="s">
        <v>10</v>
      </c>
      <c r="E13" s="18">
        <f>VLOOKUP(M13,Revistas!$B$2:$H$63996,2,FALSE)</f>
        <v>2.351</v>
      </c>
      <c r="F13" s="18" t="str">
        <f>VLOOKUP(M13,Revistas!$B$2:$H$63996,3,FALSE)</f>
        <v>Q2</v>
      </c>
      <c r="G13" s="18" t="str">
        <f>VLOOKUP(M13,Revistas!$B$2:$H$63996,4,FALSE)</f>
        <v>DERMATOLOGY - SCIE;</v>
      </c>
      <c r="H13" s="18" t="str">
        <f>VLOOKUP(M13,Revistas!$B$2:$H$63996,5,FALSE)</f>
        <v>20/63</v>
      </c>
      <c r="I13" s="18" t="str">
        <f>VLOOKUP(M13,Revistas!$B$2:$H$63996,6,FALSE)</f>
        <v>NO</v>
      </c>
      <c r="J13" s="18" t="s">
        <v>2335</v>
      </c>
      <c r="K13" s="18" t="s">
        <v>2336</v>
      </c>
      <c r="L13" s="18">
        <v>1</v>
      </c>
      <c r="M13" s="18" t="s">
        <v>2337</v>
      </c>
      <c r="N13" s="18" t="s">
        <v>199</v>
      </c>
      <c r="O13" s="18">
        <v>2017</v>
      </c>
      <c r="P13" s="18">
        <v>43</v>
      </c>
      <c r="Q13" s="18">
        <v>8</v>
      </c>
      <c r="R13" s="18">
        <v>1065</v>
      </c>
      <c r="S13" s="18">
        <v>1073</v>
      </c>
      <c r="T13" s="23">
        <v>28538033</v>
      </c>
    </row>
    <row r="14" spans="1:20" x14ac:dyDescent="0.25">
      <c r="A14" s="17" t="s">
        <v>2382</v>
      </c>
      <c r="B14" s="17" t="s">
        <v>2399</v>
      </c>
      <c r="C14" s="17" t="s">
        <v>2383</v>
      </c>
      <c r="D14" s="18" t="s">
        <v>10</v>
      </c>
      <c r="E14" s="18" t="str">
        <f>VLOOKUP(M14,Revistas!$B$2:$H$63996,2,FALSE)</f>
        <v>NO TIENE</v>
      </c>
      <c r="F14" s="18" t="str">
        <f>VLOOKUP(M14,Revistas!$B$2:$H$63996,3,FALSE)</f>
        <v>NO TIENE</v>
      </c>
      <c r="G14" s="18" t="str">
        <f>VLOOKUP(M14,Revistas!$B$2:$H$63996,4,FALSE)</f>
        <v>NO TIENE</v>
      </c>
      <c r="H14" s="18" t="str">
        <f>VLOOKUP(M14,Revistas!$B$2:$H$63996,5,FALSE)</f>
        <v>NO TIENE</v>
      </c>
      <c r="I14" s="18" t="str">
        <f>VLOOKUP(M14,Revistas!$B$2:$H$63996,6,FALSE)</f>
        <v>NO</v>
      </c>
      <c r="J14" s="18" t="s">
        <v>2385</v>
      </c>
      <c r="K14" s="18"/>
      <c r="L14" s="18" t="s">
        <v>586</v>
      </c>
      <c r="M14" s="18" t="s">
        <v>2386</v>
      </c>
      <c r="N14" s="18">
        <v>2017</v>
      </c>
      <c r="O14" s="18">
        <v>2017</v>
      </c>
      <c r="P14" s="18">
        <v>64</v>
      </c>
      <c r="Q14" s="18">
        <v>4</v>
      </c>
      <c r="R14" s="18" t="s">
        <v>2384</v>
      </c>
      <c r="S14" s="18"/>
      <c r="T14" s="23">
        <v>29249113</v>
      </c>
    </row>
    <row r="15" spans="1:20" x14ac:dyDescent="0.25">
      <c r="A15" s="17" t="s">
        <v>2347</v>
      </c>
      <c r="B15" s="17" t="s">
        <v>2348</v>
      </c>
      <c r="C15" s="17" t="s">
        <v>217</v>
      </c>
      <c r="D15" s="18" t="s">
        <v>10</v>
      </c>
      <c r="E15" s="18">
        <f>VLOOKUP(M15,Revistas!$B$2:$H$63996,2,FALSE)</f>
        <v>2.806</v>
      </c>
      <c r="F15" s="18" t="str">
        <f>VLOOKUP(M15,Revistas!$B$2:$H$63996,3,FALSE)</f>
        <v>Q1</v>
      </c>
      <c r="G15" s="18" t="str">
        <f>VLOOKUP(M15,Revistas!$B$2:$H$63996,4,FALSE)</f>
        <v>MULTIDISCIPLINARY SCIENCES</v>
      </c>
      <c r="H15" s="18" t="str">
        <f>VLOOKUP(M15,Revistas!$B$2:$H$63996,5,FALSE)</f>
        <v>15/64</v>
      </c>
      <c r="I15" s="18" t="str">
        <f>VLOOKUP(M15,Revistas!$B$2:$H$63996,6,FALSE)</f>
        <v>NO</v>
      </c>
      <c r="J15" s="18" t="s">
        <v>2349</v>
      </c>
      <c r="K15" s="18" t="s">
        <v>2350</v>
      </c>
      <c r="L15" s="18">
        <v>0</v>
      </c>
      <c r="M15" s="18" t="s">
        <v>220</v>
      </c>
      <c r="N15" s="18" t="s">
        <v>2351</v>
      </c>
      <c r="O15" s="18">
        <v>2017</v>
      </c>
      <c r="P15" s="18">
        <v>12</v>
      </c>
      <c r="Q15" s="18">
        <v>4</v>
      </c>
      <c r="R15" s="18"/>
      <c r="S15" s="18" t="s">
        <v>2352</v>
      </c>
      <c r="T15" s="23">
        <v>28414753</v>
      </c>
    </row>
    <row r="16" spans="1:20" x14ac:dyDescent="0.25">
      <c r="A16" s="17" t="s">
        <v>2367</v>
      </c>
      <c r="B16" s="17" t="s">
        <v>2368</v>
      </c>
      <c r="C16" s="17" t="s">
        <v>2369</v>
      </c>
      <c r="D16" s="18" t="s">
        <v>10</v>
      </c>
      <c r="E16" s="18">
        <f>VLOOKUP(M16,Revistas!$B$2:$H$63996,2,FALSE)</f>
        <v>4.4800000000000004</v>
      </c>
      <c r="F16" s="18" t="str">
        <f>VLOOKUP(M16,Revistas!$B$2:$H$63996,3,FALSE)</f>
        <v>Q1</v>
      </c>
      <c r="G16" s="18" t="str">
        <f>VLOOKUP(M16,Revistas!$B$2:$H$63996,4,FALSE)</f>
        <v>PHARMACOLOGY &amp;PHARMACY</v>
      </c>
      <c r="H16" s="18" t="str">
        <f>VLOOKUP(M16,Revistas!$B$2:$H$63996,5,FALSE)</f>
        <v>31/256</v>
      </c>
      <c r="I16" s="18" t="str">
        <f>VLOOKUP(M16,Revistas!$B$2:$H$63996,6,FALSE)</f>
        <v>NO</v>
      </c>
      <c r="J16" s="18" t="s">
        <v>2370</v>
      </c>
      <c r="K16" s="18" t="s">
        <v>2371</v>
      </c>
      <c r="L16" s="18">
        <v>1</v>
      </c>
      <c r="M16" s="18" t="s">
        <v>2372</v>
      </c>
      <c r="N16" s="18" t="s">
        <v>344</v>
      </c>
      <c r="O16" s="18">
        <v>2017</v>
      </c>
      <c r="P16" s="18">
        <v>115</v>
      </c>
      <c r="Q16" s="18"/>
      <c r="R16" s="18">
        <v>168</v>
      </c>
      <c r="S16" s="18">
        <v>178</v>
      </c>
      <c r="T16" s="23">
        <v>27888155</v>
      </c>
    </row>
    <row r="17" spans="1:20" x14ac:dyDescent="0.25">
      <c r="A17" s="17" t="s">
        <v>2357</v>
      </c>
      <c r="B17" s="17" t="s">
        <v>2358</v>
      </c>
      <c r="C17" s="17" t="s">
        <v>2359</v>
      </c>
      <c r="D17" s="18" t="s">
        <v>10</v>
      </c>
      <c r="E17" s="18">
        <f>VLOOKUP(M17,Revistas!$B$2:$H$63996,2,FALSE)</f>
        <v>3.4929999999999999</v>
      </c>
      <c r="F17" s="18" t="str">
        <f>VLOOKUP(M17,Revistas!$B$2:$H$63996,3,FALSE)</f>
        <v>Q1</v>
      </c>
      <c r="G17" s="18" t="str">
        <f>VLOOKUP(M17,Revistas!$B$2:$H$63996,4,FALSE)</f>
        <v>PHARMACOLOGY &amp; PHARMACY - SCIE</v>
      </c>
      <c r="H17" s="18" t="str">
        <f>VLOOKUP(M17,Revistas!$B$2:$H$63996,5,FALSE)</f>
        <v>60/257</v>
      </c>
      <c r="I17" s="18" t="str">
        <f>VLOOKUP(M17,Revistas!$B$2:$H$63996,6,FALSE)</f>
        <v>NO</v>
      </c>
      <c r="J17" s="18" t="s">
        <v>2360</v>
      </c>
      <c r="K17" s="18" t="s">
        <v>2361</v>
      </c>
      <c r="L17" s="18">
        <v>1</v>
      </c>
      <c r="M17" s="18" t="s">
        <v>2362</v>
      </c>
      <c r="N17" s="18" t="s">
        <v>62</v>
      </c>
      <c r="O17" s="18">
        <v>2017</v>
      </c>
      <c r="P17" s="18">
        <v>83</v>
      </c>
      <c r="Q17" s="18">
        <v>2</v>
      </c>
      <c r="R17" s="18">
        <v>400</v>
      </c>
      <c r="S17" s="18">
        <v>415</v>
      </c>
      <c r="T17" s="23">
        <v>27543764</v>
      </c>
    </row>
    <row r="18" spans="1:20" x14ac:dyDescent="0.25">
      <c r="A18" s="17" t="s">
        <v>2123</v>
      </c>
      <c r="B18" s="17" t="s">
        <v>2124</v>
      </c>
      <c r="C18" s="17" t="s">
        <v>2125</v>
      </c>
      <c r="D18" s="18" t="s">
        <v>10</v>
      </c>
      <c r="E18" s="18">
        <f>VLOOKUP(M18,Revistas!$B$2:$H$63996,2,FALSE)</f>
        <v>2.403</v>
      </c>
      <c r="F18" s="18" t="str">
        <f>VLOOKUP(M18,Revistas!$B$2:$H$63996,3,FALSE)</f>
        <v>Q2</v>
      </c>
      <c r="G18" s="18" t="str">
        <f>VLOOKUP(M18,Revistas!$B$2:$H$63996,4,FALSE)</f>
        <v>ENGINEERING, BIOMEDICAL - SCIE;</v>
      </c>
      <c r="H18" s="18" t="str">
        <f>VLOOKUP(M18,Revistas!$B$2:$H$63996,5,FALSE)</f>
        <v>28/77</v>
      </c>
      <c r="I18" s="18" t="str">
        <f>VLOOKUP(M18,Revistas!$B$2:$H$63996,6,FALSE)</f>
        <v>NO</v>
      </c>
      <c r="J18" s="18" t="s">
        <v>2126</v>
      </c>
      <c r="K18" s="18" t="s">
        <v>2127</v>
      </c>
      <c r="L18" s="18">
        <v>0</v>
      </c>
      <c r="M18" s="18" t="s">
        <v>2128</v>
      </c>
      <c r="N18" s="18" t="s">
        <v>94</v>
      </c>
      <c r="O18" s="18">
        <v>2017</v>
      </c>
      <c r="P18" s="18">
        <v>41</v>
      </c>
      <c r="Q18" s="18">
        <v>11</v>
      </c>
      <c r="R18" s="18" t="s">
        <v>2129</v>
      </c>
      <c r="S18" s="18" t="s">
        <v>2130</v>
      </c>
      <c r="T18" s="23">
        <v>28722144</v>
      </c>
    </row>
    <row r="19" spans="1:20" x14ac:dyDescent="0.25">
      <c r="A19" s="17" t="s">
        <v>2395</v>
      </c>
      <c r="B19" s="17" t="s">
        <v>2394</v>
      </c>
      <c r="C19" s="17" t="s">
        <v>367</v>
      </c>
      <c r="D19" s="18" t="s">
        <v>10</v>
      </c>
      <c r="E19" s="18">
        <f>VLOOKUP(M19,Revistas!$B$2:$H$63996,2,FALSE)</f>
        <v>1.125</v>
      </c>
      <c r="F19" s="18" t="str">
        <f>VLOOKUP(M19,Revistas!$B$2:$H$63996,3,FALSE)</f>
        <v>Q3</v>
      </c>
      <c r="G19" s="18" t="str">
        <f>VLOOKUP(M19,Revistas!$B$2:$H$63996,4,FALSE)</f>
        <v>MEDICINA, GENERAL &amp; INTERNAL</v>
      </c>
      <c r="H19" s="18" t="str">
        <f>VLOOKUP(M19,Revistas!$B$2:$H$63996,5,FALSE)</f>
        <v>91/154</v>
      </c>
      <c r="I19" s="18" t="str">
        <f>VLOOKUP(M19,Revistas!$B$2:$H$63996,6,FALSE)</f>
        <v>NO</v>
      </c>
      <c r="J19" s="18" t="s">
        <v>2398</v>
      </c>
      <c r="K19" s="18"/>
      <c r="L19" s="18" t="s">
        <v>586</v>
      </c>
      <c r="M19" s="18" t="s">
        <v>370</v>
      </c>
      <c r="N19" s="18" t="s">
        <v>2397</v>
      </c>
      <c r="O19" s="18">
        <v>2017</v>
      </c>
      <c r="P19" s="18">
        <v>148</v>
      </c>
      <c r="Q19" s="18">
        <v>1</v>
      </c>
      <c r="R19" s="18" t="s">
        <v>2396</v>
      </c>
      <c r="S19" s="18"/>
      <c r="T19" s="23">
        <v>27209228</v>
      </c>
    </row>
    <row r="20" spans="1:20" x14ac:dyDescent="0.25">
      <c r="A20" s="17" t="s">
        <v>2374</v>
      </c>
      <c r="B20" s="17" t="s">
        <v>2373</v>
      </c>
      <c r="C20" s="17" t="s">
        <v>367</v>
      </c>
      <c r="D20" s="18" t="s">
        <v>10</v>
      </c>
      <c r="E20" s="18">
        <f>VLOOKUP(M20,Revistas!$B$2:$H$63996,2,FALSE)</f>
        <v>1.125</v>
      </c>
      <c r="F20" s="18" t="str">
        <f>VLOOKUP(M20,Revistas!$B$2:$H$63996,3,FALSE)</f>
        <v>Q3</v>
      </c>
      <c r="G20" s="18" t="str">
        <f>VLOOKUP(M20,Revistas!$B$2:$H$63996,4,FALSE)</f>
        <v>MEDICINA, GENERAL &amp; INTERNAL</v>
      </c>
      <c r="H20" s="18" t="str">
        <f>VLOOKUP(M20,Revistas!$B$2:$H$63996,5,FALSE)</f>
        <v>91/154</v>
      </c>
      <c r="I20" s="18" t="str">
        <f>VLOOKUP(M20,Revistas!$B$2:$H$63996,6,FALSE)</f>
        <v>NO</v>
      </c>
      <c r="J20" s="18" t="s">
        <v>2376</v>
      </c>
      <c r="K20" s="18"/>
      <c r="L20" s="18" t="s">
        <v>586</v>
      </c>
      <c r="M20" s="18" t="s">
        <v>370</v>
      </c>
      <c r="N20" s="18" t="s">
        <v>2375</v>
      </c>
      <c r="O20" s="18">
        <v>2017</v>
      </c>
      <c r="P20" s="18"/>
      <c r="Q20" s="18"/>
      <c r="R20" s="18"/>
      <c r="S20" s="18"/>
      <c r="T20" s="23">
        <v>29241874</v>
      </c>
    </row>
    <row r="21" spans="1:20" x14ac:dyDescent="0.25">
      <c r="A21" s="17" t="s">
        <v>2343</v>
      </c>
      <c r="B21" s="17" t="s">
        <v>2344</v>
      </c>
      <c r="C21" s="17" t="s">
        <v>2310</v>
      </c>
      <c r="D21" s="18" t="s">
        <v>10</v>
      </c>
      <c r="E21" s="18">
        <f>VLOOKUP(M21,Revistas!$B$2:$H$63996,2,FALSE)</f>
        <v>6.2869999999999999</v>
      </c>
      <c r="F21" s="18" t="str">
        <f>VLOOKUP(M21,Revistas!$B$2:$H$63996,3,FALSE)</f>
        <v>Q1</v>
      </c>
      <c r="G21" s="18" t="str">
        <f>VLOOKUP(M21,Revistas!$B$2:$H$63996,4,FALSE)</f>
        <v>DERMATOLOGY - SCIE</v>
      </c>
      <c r="H21" s="18" t="str">
        <f>VLOOKUP(M21,Revistas!$B$2:$H$63996,5,FALSE)</f>
        <v>2 DE 63</v>
      </c>
      <c r="I21" s="18" t="str">
        <f>VLOOKUP(M21,Revistas!$B$2:$H$63996,6,FALSE)</f>
        <v>SI</v>
      </c>
      <c r="J21" s="18" t="s">
        <v>2345</v>
      </c>
      <c r="K21" s="18" t="s">
        <v>2346</v>
      </c>
      <c r="L21" s="18">
        <v>3</v>
      </c>
      <c r="M21" s="18" t="s">
        <v>2313</v>
      </c>
      <c r="N21" s="18" t="s">
        <v>250</v>
      </c>
      <c r="O21" s="18">
        <v>2017</v>
      </c>
      <c r="P21" s="18">
        <v>137</v>
      </c>
      <c r="Q21" s="18">
        <v>5</v>
      </c>
      <c r="R21" s="18">
        <v>1065</v>
      </c>
      <c r="S21" s="18">
        <v>1073</v>
      </c>
      <c r="T21" s="23">
        <v>28011147</v>
      </c>
    </row>
    <row r="22" spans="1:20" x14ac:dyDescent="0.25">
      <c r="A22" s="17" t="s">
        <v>2324</v>
      </c>
      <c r="B22" s="17" t="s">
        <v>2325</v>
      </c>
      <c r="C22" s="17" t="s">
        <v>2326</v>
      </c>
      <c r="D22" s="18" t="s">
        <v>26</v>
      </c>
      <c r="E22" s="18">
        <f>VLOOKUP(M22,Revistas!$B$2:$H$63996,2,FALSE)</f>
        <v>7.3609999999999998</v>
      </c>
      <c r="F22" s="18" t="str">
        <f>VLOOKUP(M22,Revistas!$B$2:$H$63996,3,FALSE)</f>
        <v>Q1</v>
      </c>
      <c r="G22" s="18" t="str">
        <f>VLOOKUP(M22,Revistas!$B$2:$H$63996,4,FALSE)</f>
        <v>ALLERGY - SCIE;</v>
      </c>
      <c r="H22" s="18" t="str">
        <f>VLOOKUP(M22,Revistas!$B$2:$H$63996,5,FALSE)</f>
        <v>2 DE 26</v>
      </c>
      <c r="I22" s="18" t="str">
        <f>VLOOKUP(M22,Revistas!$B$2:$H$63996,6,FALSE)</f>
        <v>SI</v>
      </c>
      <c r="J22" s="18" t="s">
        <v>2327</v>
      </c>
      <c r="K22" s="18"/>
      <c r="L22" s="18">
        <v>0</v>
      </c>
      <c r="M22" s="18" t="s">
        <v>2328</v>
      </c>
      <c r="N22" s="18" t="s">
        <v>199</v>
      </c>
      <c r="O22" s="18">
        <v>2017</v>
      </c>
      <c r="P22" s="18">
        <v>72</v>
      </c>
      <c r="Q22" s="18"/>
      <c r="R22" s="18">
        <v>214</v>
      </c>
      <c r="S22" s="18">
        <v>214</v>
      </c>
    </row>
    <row r="24" spans="1:20" hidden="1" x14ac:dyDescent="0.25"/>
    <row r="25" spans="1:20" hidden="1" x14ac:dyDescent="0.25"/>
    <row r="26" spans="1:20" hidden="1" x14ac:dyDescent="0.25"/>
    <row r="27" spans="1:20" hidden="1" x14ac:dyDescent="0.25"/>
    <row r="28" spans="1:20" hidden="1" x14ac:dyDescent="0.25"/>
    <row r="29" spans="1:20" hidden="1" x14ac:dyDescent="0.25"/>
    <row r="30" spans="1:20" hidden="1" x14ac:dyDescent="0.25"/>
    <row r="31" spans="1:20" hidden="1" x14ac:dyDescent="0.25"/>
    <row r="32" spans="1:20"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1:10" hidden="1" x14ac:dyDescent="0.25"/>
    <row r="1090" spans="1:10" hidden="1" x14ac:dyDescent="0.25"/>
    <row r="1091" spans="1:10" hidden="1" x14ac:dyDescent="0.25">
      <c r="A1091" s="20" t="s">
        <v>73</v>
      </c>
      <c r="B1091" s="20" t="s">
        <v>73</v>
      </c>
      <c r="C1091" s="20" t="s">
        <v>73</v>
      </c>
      <c r="D1091" s="23" t="s">
        <v>74</v>
      </c>
      <c r="E1091" s="23" t="s">
        <v>73</v>
      </c>
      <c r="F1091" s="23" t="s">
        <v>75</v>
      </c>
      <c r="G1091" s="23" t="s">
        <v>7254</v>
      </c>
      <c r="H1091" s="23" t="s">
        <v>73</v>
      </c>
      <c r="I1091" s="23" t="s">
        <v>78</v>
      </c>
      <c r="J1091" s="23" t="s">
        <v>7255</v>
      </c>
    </row>
    <row r="1092" spans="1:10" hidden="1" x14ac:dyDescent="0.25">
      <c r="A1092" s="20" t="s">
        <v>10</v>
      </c>
      <c r="B1092" s="20">
        <f>DCOUNTA(A1:S1088,B1091,A1091:A1092)</f>
        <v>15</v>
      </c>
      <c r="C1092" s="20" t="s">
        <v>10</v>
      </c>
      <c r="D1092" s="23">
        <f>DSUM(A1:S1088,E1,C1091:C1092)</f>
        <v>36.402999999999999</v>
      </c>
      <c r="E1092" s="23" t="s">
        <v>10</v>
      </c>
      <c r="F1092" s="23" t="s">
        <v>5470</v>
      </c>
      <c r="G1092" s="23">
        <f>DCOUNTA(A1:S1088,F1091,E1091:F1092)</f>
        <v>6</v>
      </c>
      <c r="H1092" s="23" t="s">
        <v>10</v>
      </c>
      <c r="I1092" s="23" t="s">
        <v>2680</v>
      </c>
      <c r="J1092" s="23">
        <f>DCOUNTA(A1:S1088,I1,H1091:I1092)</f>
        <v>2</v>
      </c>
    </row>
    <row r="1093" spans="1:10" hidden="1" x14ac:dyDescent="0.25"/>
    <row r="1094" spans="1:10" hidden="1" x14ac:dyDescent="0.25">
      <c r="A1094" s="20" t="s">
        <v>73</v>
      </c>
      <c r="B1094" s="20" t="s">
        <v>73</v>
      </c>
      <c r="C1094" s="20" t="s">
        <v>73</v>
      </c>
      <c r="D1094" s="23" t="s">
        <v>74</v>
      </c>
      <c r="E1094" s="23" t="s">
        <v>73</v>
      </c>
      <c r="F1094" s="23" t="s">
        <v>75</v>
      </c>
      <c r="G1094" s="23" t="s">
        <v>7254</v>
      </c>
      <c r="H1094" s="23" t="s">
        <v>73</v>
      </c>
      <c r="I1094" s="23" t="s">
        <v>78</v>
      </c>
      <c r="J1094" s="23" t="s">
        <v>7255</v>
      </c>
    </row>
    <row r="1095" spans="1:10" hidden="1" x14ac:dyDescent="0.25">
      <c r="A1095" s="20" t="s">
        <v>274</v>
      </c>
      <c r="B1095" s="20">
        <f>DCOUNTA(A1:S1088,D1,A1094:A1095)</f>
        <v>2</v>
      </c>
      <c r="C1095" s="20" t="s">
        <v>274</v>
      </c>
      <c r="D1095" s="23">
        <f>DSUM(A1:S1088,E1,C1094:C1095)</f>
        <v>0</v>
      </c>
      <c r="E1095" s="23" t="s">
        <v>274</v>
      </c>
      <c r="F1095" s="23" t="s">
        <v>5470</v>
      </c>
      <c r="G1095" s="23">
        <f>DCOUNTA(A1:S1088,F1,E1094:F1095)</f>
        <v>0</v>
      </c>
      <c r="H1095" s="23" t="s">
        <v>274</v>
      </c>
      <c r="I1095" s="23" t="s">
        <v>2680</v>
      </c>
      <c r="J1095" s="23">
        <f>DCOUNTA(A1:S1088,I1,H1094:I1095)</f>
        <v>0</v>
      </c>
    </row>
    <row r="1096" spans="1:10" hidden="1" x14ac:dyDescent="0.25"/>
    <row r="1097" spans="1:10" hidden="1" x14ac:dyDescent="0.25">
      <c r="A1097" s="20" t="s">
        <v>73</v>
      </c>
      <c r="B1097" s="20" t="s">
        <v>73</v>
      </c>
      <c r="C1097" s="20" t="s">
        <v>73</v>
      </c>
      <c r="D1097" s="23" t="s">
        <v>74</v>
      </c>
      <c r="E1097" s="23" t="s">
        <v>73</v>
      </c>
      <c r="F1097" s="23" t="s">
        <v>75</v>
      </c>
      <c r="G1097" s="23" t="s">
        <v>7254</v>
      </c>
      <c r="H1097" s="23" t="s">
        <v>73</v>
      </c>
      <c r="I1097" s="23" t="s">
        <v>78</v>
      </c>
      <c r="J1097" s="23" t="s">
        <v>7255</v>
      </c>
    </row>
    <row r="1098" spans="1:10" hidden="1" x14ac:dyDescent="0.25">
      <c r="A1098" s="20" t="s">
        <v>356</v>
      </c>
      <c r="B1098" s="20">
        <f>DCOUNTA(A1:S1088,D1,A1097:A1098)</f>
        <v>0</v>
      </c>
      <c r="C1098" s="20" t="s">
        <v>356</v>
      </c>
      <c r="D1098" s="23">
        <f>DSUM(A1:S1088,E1,C1097:C1098)</f>
        <v>0</v>
      </c>
      <c r="E1098" s="23" t="s">
        <v>356</v>
      </c>
      <c r="F1098" s="23" t="s">
        <v>5470</v>
      </c>
      <c r="G1098" s="23">
        <f>DCOUNTA(A1:S1088,F1,E1097:F1098)</f>
        <v>0</v>
      </c>
      <c r="H1098" s="23" t="s">
        <v>356</v>
      </c>
      <c r="I1098" s="23" t="s">
        <v>2680</v>
      </c>
      <c r="J1098" s="23">
        <f>DCOUNTA(A1:S1088,I1,H1097:I1098)</f>
        <v>0</v>
      </c>
    </row>
    <row r="1099" spans="1:10" hidden="1" x14ac:dyDescent="0.25"/>
    <row r="1100" spans="1:10" hidden="1" x14ac:dyDescent="0.25">
      <c r="A1100" s="20" t="s">
        <v>73</v>
      </c>
      <c r="B1100" s="20" t="s">
        <v>73</v>
      </c>
      <c r="C1100" s="20" t="s">
        <v>73</v>
      </c>
      <c r="D1100" s="23" t="s">
        <v>74</v>
      </c>
      <c r="E1100" s="23" t="s">
        <v>73</v>
      </c>
      <c r="F1100" s="23" t="s">
        <v>75</v>
      </c>
      <c r="G1100" s="23" t="s">
        <v>7254</v>
      </c>
      <c r="H1100" s="23" t="s">
        <v>73</v>
      </c>
      <c r="I1100" s="23" t="s">
        <v>78</v>
      </c>
      <c r="J1100" s="23" t="s">
        <v>7255</v>
      </c>
    </row>
    <row r="1101" spans="1:10" hidden="1" x14ac:dyDescent="0.25">
      <c r="A1101" s="20" t="s">
        <v>571</v>
      </c>
      <c r="B1101" s="20">
        <f>DCOUNTA(A1:S1088,D1,A1100:A1101)</f>
        <v>1</v>
      </c>
      <c r="C1101" s="20" t="s">
        <v>571</v>
      </c>
      <c r="D1101" s="23">
        <f>DSUM(A1:S1088,E1,C1100:C1101)</f>
        <v>0</v>
      </c>
      <c r="E1101" s="23" t="s">
        <v>571</v>
      </c>
      <c r="F1101" s="23" t="s">
        <v>5470</v>
      </c>
      <c r="G1101" s="23">
        <f>DCOUNTA(A1:S1088,F1,E1100:F1101)</f>
        <v>0</v>
      </c>
      <c r="H1101" s="23" t="s">
        <v>571</v>
      </c>
      <c r="I1101" s="23" t="s">
        <v>2680</v>
      </c>
      <c r="J1101" s="23">
        <f>DCOUNTA(A1:S1088,I1,H1100:I1101)</f>
        <v>0</v>
      </c>
    </row>
    <row r="1102" spans="1:10" hidden="1" x14ac:dyDescent="0.25"/>
    <row r="1103" spans="1:10" hidden="1" x14ac:dyDescent="0.25"/>
    <row r="1104" spans="1:10" hidden="1" x14ac:dyDescent="0.25">
      <c r="A1104" s="20" t="s">
        <v>73</v>
      </c>
      <c r="B1104" s="20" t="s">
        <v>73</v>
      </c>
      <c r="C1104" s="20" t="s">
        <v>73</v>
      </c>
      <c r="D1104" s="23" t="s">
        <v>74</v>
      </c>
      <c r="E1104" s="23" t="s">
        <v>73</v>
      </c>
      <c r="F1104" s="23" t="s">
        <v>75</v>
      </c>
      <c r="G1104" s="23" t="s">
        <v>7254</v>
      </c>
      <c r="H1104" s="23" t="s">
        <v>73</v>
      </c>
      <c r="I1104" s="23" t="s">
        <v>78</v>
      </c>
      <c r="J1104" s="23" t="s">
        <v>7255</v>
      </c>
    </row>
    <row r="1105" spans="1:51" hidden="1" x14ac:dyDescent="0.25">
      <c r="A1105" s="20" t="s">
        <v>26</v>
      </c>
      <c r="B1105" s="20">
        <f>DCOUNTA(A1:S1088,D1,A1104:A1105)</f>
        <v>2</v>
      </c>
      <c r="C1105" s="20" t="s">
        <v>26</v>
      </c>
      <c r="D1105" s="23">
        <f>DSUM(A1:S1088,E1,C1104:C1105)</f>
        <v>14.722</v>
      </c>
      <c r="E1105" s="23" t="s">
        <v>26</v>
      </c>
      <c r="F1105" s="23" t="s">
        <v>5470</v>
      </c>
      <c r="G1105" s="23">
        <f>DCOUNTA(A1:S1088,F1,E1104:F1105)</f>
        <v>2</v>
      </c>
      <c r="H1105" s="23" t="s">
        <v>26</v>
      </c>
      <c r="I1105" s="23" t="s">
        <v>2680</v>
      </c>
      <c r="J1105" s="23">
        <f>DCOUNTA(A1:S1088,I1,H1104:I1105)</f>
        <v>2</v>
      </c>
    </row>
    <row r="1106" spans="1:51" hidden="1" x14ac:dyDescent="0.25"/>
    <row r="1107" spans="1:51" hidden="1" x14ac:dyDescent="0.25">
      <c r="A1107" s="20" t="s">
        <v>73</v>
      </c>
      <c r="B1107" s="20" t="s">
        <v>73</v>
      </c>
      <c r="C1107" s="20" t="s">
        <v>73</v>
      </c>
      <c r="D1107" s="23" t="s">
        <v>74</v>
      </c>
      <c r="E1107" s="23" t="s">
        <v>73</v>
      </c>
      <c r="F1107" s="23" t="s">
        <v>75</v>
      </c>
      <c r="G1107" s="23" t="s">
        <v>7254</v>
      </c>
      <c r="H1107" s="23" t="s">
        <v>73</v>
      </c>
      <c r="I1107" s="23" t="s">
        <v>78</v>
      </c>
      <c r="J1107" s="23" t="s">
        <v>7255</v>
      </c>
    </row>
    <row r="1108" spans="1:51" hidden="1" x14ac:dyDescent="0.25">
      <c r="A1108" s="20" t="s">
        <v>210</v>
      </c>
      <c r="B1108" s="20">
        <f>DCOUNTA(A1:S1088,D1,A1107:A1108)</f>
        <v>1</v>
      </c>
      <c r="C1108" s="20" t="s">
        <v>210</v>
      </c>
      <c r="D1108" s="23">
        <f>DSUM(A1:S1088,E1,C1107:C1108)</f>
        <v>0.97099999999999997</v>
      </c>
      <c r="E1108" s="23" t="s">
        <v>210</v>
      </c>
      <c r="F1108" s="23" t="s">
        <v>5470</v>
      </c>
      <c r="G1108" s="23">
        <f>DCOUNTA(A1:S1088,F1,E1107:F1108)</f>
        <v>0</v>
      </c>
      <c r="H1108" s="23" t="s">
        <v>210</v>
      </c>
      <c r="I1108" s="23" t="s">
        <v>2680</v>
      </c>
      <c r="J1108" s="23">
        <f>DCOUNTA(A1:S1088,I1,H1107:I1108)</f>
        <v>0</v>
      </c>
    </row>
    <row r="1110" spans="1:51" ht="15.75" x14ac:dyDescent="0.3">
      <c r="B1110" s="19" t="s">
        <v>7256</v>
      </c>
      <c r="C1110" s="19" t="s">
        <v>7257</v>
      </c>
      <c r="D1110" s="19" t="s">
        <v>5466</v>
      </c>
      <c r="E1110" s="19" t="s">
        <v>7258</v>
      </c>
      <c r="F1110" s="19" t="s">
        <v>7259</v>
      </c>
      <c r="N1110" s="24"/>
      <c r="AX1110" s="20" t="s">
        <v>7260</v>
      </c>
      <c r="AY1110" s="20" t="s">
        <v>7261</v>
      </c>
    </row>
    <row r="1111" spans="1:51" ht="15.75" x14ac:dyDescent="0.3">
      <c r="B1111" s="21">
        <f>B1092</f>
        <v>15</v>
      </c>
      <c r="C1111" s="26" t="s">
        <v>7262</v>
      </c>
      <c r="D1111" s="21">
        <f>D1092</f>
        <v>36.402999999999999</v>
      </c>
      <c r="E1111" s="21">
        <f>G1092</f>
        <v>6</v>
      </c>
      <c r="F1111" s="21">
        <f>J1092</f>
        <v>2</v>
      </c>
      <c r="N1111" s="24"/>
    </row>
    <row r="1112" spans="1:51" ht="15.75" x14ac:dyDescent="0.3">
      <c r="B1112" s="21">
        <f>B1095</f>
        <v>2</v>
      </c>
      <c r="C1112" s="26" t="s">
        <v>7263</v>
      </c>
      <c r="D1112" s="21">
        <f>D1095</f>
        <v>0</v>
      </c>
      <c r="E1112" s="21">
        <f>G1095</f>
        <v>0</v>
      </c>
      <c r="F1112" s="21">
        <f>J1095</f>
        <v>0</v>
      </c>
      <c r="N1112" s="24"/>
    </row>
    <row r="1113" spans="1:51" ht="15.75" x14ac:dyDescent="0.3">
      <c r="B1113" s="21">
        <f>B1098</f>
        <v>0</v>
      </c>
      <c r="C1113" s="26" t="s">
        <v>7264</v>
      </c>
      <c r="D1113" s="21">
        <f>D1098</f>
        <v>0</v>
      </c>
      <c r="E1113" s="21">
        <f>G1098</f>
        <v>0</v>
      </c>
      <c r="F1113" s="21">
        <f>J1098</f>
        <v>0</v>
      </c>
      <c r="N1113" s="24"/>
    </row>
    <row r="1114" spans="1:51" ht="15.75" x14ac:dyDescent="0.3">
      <c r="B1114" s="21">
        <f>B1101</f>
        <v>1</v>
      </c>
      <c r="C1114" s="26" t="s">
        <v>7265</v>
      </c>
      <c r="D1114" s="21">
        <f>D1101</f>
        <v>0</v>
      </c>
      <c r="E1114" s="21">
        <f>G1101</f>
        <v>0</v>
      </c>
      <c r="F1114" s="21">
        <f>J1101</f>
        <v>0</v>
      </c>
      <c r="N1114" s="24"/>
    </row>
    <row r="1115" spans="1:51" ht="15.75" x14ac:dyDescent="0.3">
      <c r="B1115" s="21">
        <f>B1105</f>
        <v>2</v>
      </c>
      <c r="C1115" s="26" t="s">
        <v>26</v>
      </c>
      <c r="D1115" s="21">
        <f>D1105</f>
        <v>14.722</v>
      </c>
      <c r="E1115" s="21">
        <f>G1105</f>
        <v>2</v>
      </c>
      <c r="F1115" s="21">
        <f>J1105</f>
        <v>2</v>
      </c>
      <c r="N1115" s="24"/>
    </row>
    <row r="1116" spans="1:51" ht="15.75" x14ac:dyDescent="0.3">
      <c r="B1116" s="21">
        <f>B1108</f>
        <v>1</v>
      </c>
      <c r="C1116" s="26" t="s">
        <v>7266</v>
      </c>
      <c r="D1116" s="21">
        <f>D1108</f>
        <v>0.97099999999999997</v>
      </c>
      <c r="E1116" s="21">
        <f>G1108</f>
        <v>0</v>
      </c>
      <c r="F1116" s="21">
        <f>J1108</f>
        <v>0</v>
      </c>
      <c r="N1116" s="24"/>
    </row>
    <row r="1117" spans="1:51" ht="15.75" x14ac:dyDescent="0.3">
      <c r="B1117" s="22"/>
      <c r="C1117" s="19" t="s">
        <v>7267</v>
      </c>
      <c r="D1117" s="19">
        <f>D1111</f>
        <v>36.402999999999999</v>
      </c>
      <c r="E1117" s="22"/>
      <c r="N1117" s="24"/>
    </row>
    <row r="1118" spans="1:51" ht="15.75" x14ac:dyDescent="0.3">
      <c r="B1118" s="22"/>
      <c r="C1118" s="19" t="s">
        <v>7268</v>
      </c>
      <c r="D1118" s="19">
        <f>D1111+D1112+D1113+D1114+D1115+D1116</f>
        <v>52.095999999999997</v>
      </c>
    </row>
  </sheetData>
  <sortState ref="A2:AY22">
    <sortCondition ref="A2:A22"/>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
  <sheetViews>
    <sheetView workbookViewId="0">
      <selection activeCell="F24" sqref="F24"/>
    </sheetView>
  </sheetViews>
  <sheetFormatPr baseColWidth="10" defaultColWidth="15.28515625" defaultRowHeight="15" x14ac:dyDescent="0.25"/>
  <cols>
    <col min="1" max="3" width="15.28515625" style="12"/>
    <col min="4" max="6" width="15.28515625" style="16"/>
    <col min="7" max="8" width="0" style="16" hidden="1" customWidth="1"/>
    <col min="9" max="9" width="15.28515625" style="16"/>
    <col min="10" max="14" width="0" style="16" hidden="1" customWidth="1"/>
    <col min="15" max="20" width="15.28515625" style="16"/>
    <col min="21" max="16384" width="15.28515625" style="12"/>
  </cols>
  <sheetData>
    <row r="1" spans="1:20" s="6" customFormat="1" ht="25.5" x14ac:dyDescent="0.2">
      <c r="A1" s="5" t="s">
        <v>70</v>
      </c>
      <c r="B1" s="5" t="s">
        <v>71</v>
      </c>
      <c r="C1" s="5" t="s">
        <v>72</v>
      </c>
      <c r="D1" s="5" t="s">
        <v>73</v>
      </c>
      <c r="E1" s="5" t="s">
        <v>74</v>
      </c>
      <c r="F1" s="5" t="s">
        <v>75</v>
      </c>
      <c r="G1" s="5" t="s">
        <v>76</v>
      </c>
      <c r="H1" s="5" t="s">
        <v>77</v>
      </c>
      <c r="I1" s="5" t="s">
        <v>78</v>
      </c>
      <c r="J1" s="5" t="s">
        <v>79</v>
      </c>
      <c r="K1" s="5" t="s">
        <v>80</v>
      </c>
      <c r="L1" s="5" t="s">
        <v>81</v>
      </c>
      <c r="M1" s="5" t="s">
        <v>0</v>
      </c>
      <c r="N1" s="5" t="s">
        <v>1</v>
      </c>
      <c r="O1" s="5" t="s">
        <v>2</v>
      </c>
      <c r="P1" s="5" t="s">
        <v>3</v>
      </c>
      <c r="Q1" s="5" t="s">
        <v>4</v>
      </c>
      <c r="R1" s="5" t="s">
        <v>5</v>
      </c>
      <c r="S1" s="5" t="s">
        <v>6</v>
      </c>
    </row>
    <row r="2" spans="1:20" x14ac:dyDescent="0.25">
      <c r="A2" s="9" t="s">
        <v>1439</v>
      </c>
      <c r="B2" s="9" t="s">
        <v>1440</v>
      </c>
      <c r="C2" s="9" t="s">
        <v>1441</v>
      </c>
      <c r="D2" s="29" t="s">
        <v>10</v>
      </c>
      <c r="E2" s="29">
        <f>VLOOKUP(M2,Revistas!$B$2:$H$63996,2,FALSE)</f>
        <v>72.406000000000006</v>
      </c>
      <c r="F2" s="29" t="str">
        <f>VLOOKUP(M2,Revistas!$B$2:$H$63996,3,FALSE)</f>
        <v>Q1</v>
      </c>
      <c r="G2" s="29" t="str">
        <f>VLOOKUP(M2,Revistas!$B$2:$H$63996,4,FALSE)</f>
        <v>MEDICINA, GENERAL &amp; INTERNAL</v>
      </c>
      <c r="H2" s="29" t="str">
        <f>VLOOKUP(M2,Revistas!$B$2:$H$63996,5,FALSE)</f>
        <v>1/154</v>
      </c>
      <c r="I2" s="29" t="str">
        <f>VLOOKUP(M2,Revistas!$B$2:$H$63996,6,FALSE)</f>
        <v>SI</v>
      </c>
      <c r="J2" s="29" t="s">
        <v>1442</v>
      </c>
      <c r="K2" s="29" t="s">
        <v>1443</v>
      </c>
      <c r="L2" s="29">
        <v>3</v>
      </c>
      <c r="M2" s="29" t="s">
        <v>1444</v>
      </c>
      <c r="N2" s="30">
        <v>41456</v>
      </c>
      <c r="O2" s="29">
        <v>2017</v>
      </c>
      <c r="P2" s="29">
        <v>377</v>
      </c>
      <c r="Q2" s="29">
        <v>2</v>
      </c>
      <c r="R2" s="29">
        <v>154</v>
      </c>
      <c r="S2" s="29">
        <v>161</v>
      </c>
      <c r="T2" s="16">
        <v>28700843</v>
      </c>
    </row>
    <row r="3" spans="1:20" x14ac:dyDescent="0.25">
      <c r="A3" s="9" t="s">
        <v>2097</v>
      </c>
      <c r="B3" s="9" t="s">
        <v>2098</v>
      </c>
      <c r="C3" s="9" t="s">
        <v>629</v>
      </c>
      <c r="D3" s="29" t="s">
        <v>10</v>
      </c>
      <c r="E3" s="29">
        <f>VLOOKUP(M3,Revistas!$B$2:$H$63996,2,FALSE)</f>
        <v>19.896000000000001</v>
      </c>
      <c r="F3" s="29" t="str">
        <f>VLOOKUP(M3,Revistas!$B$2:$H$63996,3,FALSE)</f>
        <v>Q1</v>
      </c>
      <c r="G3" s="29" t="str">
        <f>VLOOKUP(M3,Revistas!$B$2:$H$63996,4,FALSE)</f>
        <v>CARDIAC &amp; CARDIOVASCULAR SYSTEM</v>
      </c>
      <c r="H3" s="29" t="str">
        <f>VLOOKUP(M3,Revistas!$B$2:$H$63996,5,FALSE)</f>
        <v>1/126</v>
      </c>
      <c r="I3" s="29" t="str">
        <f>VLOOKUP(M3,Revistas!$B$2:$H$63996,6,FALSE)</f>
        <v>SI</v>
      </c>
      <c r="J3" s="29" t="s">
        <v>2099</v>
      </c>
      <c r="K3" s="29" t="s">
        <v>2100</v>
      </c>
      <c r="L3" s="29">
        <v>1</v>
      </c>
      <c r="M3" s="29" t="s">
        <v>631</v>
      </c>
      <c r="N3" s="29" t="s">
        <v>2096</v>
      </c>
      <c r="O3" s="29">
        <v>2017</v>
      </c>
      <c r="P3" s="29">
        <v>69</v>
      </c>
      <c r="Q3" s="29">
        <v>4</v>
      </c>
      <c r="R3" s="29">
        <v>423</v>
      </c>
      <c r="S3" s="29">
        <v>433</v>
      </c>
      <c r="T3" s="16">
        <v>28126160</v>
      </c>
    </row>
    <row r="4" spans="1:20" x14ac:dyDescent="0.25">
      <c r="A4" s="9" t="s">
        <v>4844</v>
      </c>
      <c r="B4" s="9" t="s">
        <v>4845</v>
      </c>
      <c r="C4" s="9" t="s">
        <v>4846</v>
      </c>
      <c r="D4" s="29" t="s">
        <v>10</v>
      </c>
      <c r="E4" s="29">
        <f>VLOOKUP(M4,Revistas!$B$2:$H$63996,2,FALSE)</f>
        <v>16.658000000000001</v>
      </c>
      <c r="F4" s="29" t="str">
        <f>VLOOKUP(M4,Revistas!$B$2:$H$63996,3,FALSE)</f>
        <v>Q1</v>
      </c>
      <c r="G4" s="29" t="str">
        <f>VLOOKUP(M4,Revistas!$B$2:$H$63996,4,FALSE)</f>
        <v>GASTROENTEROLOGY &amp;HEPATOLOGY</v>
      </c>
      <c r="H4" s="29" t="str">
        <f>VLOOKUP(M4,Revistas!$B$2:$H$63996,5,FALSE)</f>
        <v>2 DE 79</v>
      </c>
      <c r="I4" s="29" t="str">
        <f>VLOOKUP(M4,Revistas!$B$2:$H$63996,6,FALSE)</f>
        <v>SI</v>
      </c>
      <c r="J4" s="29" t="s">
        <v>4847</v>
      </c>
      <c r="K4" s="29" t="s">
        <v>4848</v>
      </c>
      <c r="L4" s="29">
        <v>4</v>
      </c>
      <c r="M4" s="29" t="s">
        <v>4849</v>
      </c>
      <c r="N4" s="29" t="s">
        <v>199</v>
      </c>
      <c r="O4" s="29">
        <v>2017</v>
      </c>
      <c r="P4" s="29">
        <v>66</v>
      </c>
      <c r="Q4" s="29">
        <v>8</v>
      </c>
      <c r="R4" s="29">
        <v>1449</v>
      </c>
      <c r="S4" s="29">
        <v>1462</v>
      </c>
      <c r="T4" s="16">
        <v>27053631</v>
      </c>
    </row>
    <row r="5" spans="1:20" x14ac:dyDescent="0.25">
      <c r="A5" s="9" t="s">
        <v>1435</v>
      </c>
      <c r="B5" s="9" t="s">
        <v>1436</v>
      </c>
      <c r="C5" s="9" t="s">
        <v>1410</v>
      </c>
      <c r="D5" s="29" t="s">
        <v>10</v>
      </c>
      <c r="E5" s="29">
        <f>VLOOKUP(M5,Revistas!$B$2:$H$63996,2,FALSE)</f>
        <v>13.246</v>
      </c>
      <c r="F5" s="29" t="str">
        <f>VLOOKUP(M5,Revistas!$B$2:$H$63996,3,FALSE)</f>
        <v>Q1</v>
      </c>
      <c r="G5" s="29" t="str">
        <f>VLOOKUP(M5,Revistas!$B$2:$H$63996,4,FALSE)</f>
        <v>GASTROENTEROLOGY &amp;HEPATOLOGY</v>
      </c>
      <c r="H5" s="29" t="str">
        <f>VLOOKUP(M5,Revistas!$B$2:$H$63996,5,FALSE)</f>
        <v>4DE 79</v>
      </c>
      <c r="I5" s="29" t="str">
        <f>VLOOKUP(M5,Revistas!$B$2:$H$63996,6,FALSE)</f>
        <v>SI</v>
      </c>
      <c r="J5" s="29" t="s">
        <v>1437</v>
      </c>
      <c r="K5" s="29" t="s">
        <v>1438</v>
      </c>
      <c r="L5" s="29">
        <v>1</v>
      </c>
      <c r="M5" s="29" t="s">
        <v>1412</v>
      </c>
      <c r="N5" s="29" t="s">
        <v>199</v>
      </c>
      <c r="O5" s="29">
        <v>2017</v>
      </c>
      <c r="P5" s="29">
        <v>66</v>
      </c>
      <c r="Q5" s="29">
        <v>2</v>
      </c>
      <c r="R5" s="29">
        <v>344</v>
      </c>
      <c r="S5" s="29">
        <v>356</v>
      </c>
      <c r="T5" s="16">
        <v>28109003</v>
      </c>
    </row>
    <row r="6" spans="1:20" x14ac:dyDescent="0.25">
      <c r="A6" s="9" t="s">
        <v>2872</v>
      </c>
      <c r="B6" s="9" t="s">
        <v>2873</v>
      </c>
      <c r="C6" s="9" t="s">
        <v>2764</v>
      </c>
      <c r="D6" s="29" t="s">
        <v>10</v>
      </c>
      <c r="E6" s="29">
        <f>VLOOKUP(M6,Revistas!$B$2:$H$63996,2,FALSE)</f>
        <v>13.204000000000001</v>
      </c>
      <c r="F6" s="29" t="str">
        <f>VLOOKUP(M6,Revistas!$B$2:$H$63996,3,FALSE)</f>
        <v>Q1</v>
      </c>
      <c r="G6" s="29" t="str">
        <f>VLOOKUP(M6,Revistas!$B$2:$H$63996,4,FALSE)</f>
        <v>CRITICAL CARE MEDICINE - SCIE;</v>
      </c>
      <c r="H6" s="29" t="str">
        <f>VLOOKUP(M6,Revistas!$B$2:$H$63996,5,FALSE)</f>
        <v>2 DE 33</v>
      </c>
      <c r="I6" s="29" t="str">
        <f>VLOOKUP(M6,Revistas!$B$2:$H$63996,6,FALSE)</f>
        <v>SI</v>
      </c>
      <c r="J6" s="29" t="s">
        <v>2874</v>
      </c>
      <c r="K6" s="29" t="s">
        <v>2863</v>
      </c>
      <c r="L6" s="29">
        <v>2</v>
      </c>
      <c r="M6" s="29" t="s">
        <v>2766</v>
      </c>
      <c r="N6" s="29" t="s">
        <v>2875</v>
      </c>
      <c r="O6" s="29">
        <v>2017</v>
      </c>
      <c r="P6" s="29">
        <v>196</v>
      </c>
      <c r="Q6" s="29">
        <v>3</v>
      </c>
      <c r="R6" s="29">
        <v>298</v>
      </c>
      <c r="S6" s="29">
        <v>305</v>
      </c>
      <c r="T6" s="16">
        <v>28306326</v>
      </c>
    </row>
    <row r="7" spans="1:20" x14ac:dyDescent="0.25">
      <c r="A7" s="9" t="s">
        <v>2860</v>
      </c>
      <c r="B7" s="9" t="s">
        <v>2861</v>
      </c>
      <c r="C7" s="9" t="s">
        <v>1983</v>
      </c>
      <c r="D7" s="29" t="s">
        <v>10</v>
      </c>
      <c r="E7" s="29">
        <f>VLOOKUP(M7,Revistas!$B$2:$H$63996,2,FALSE)</f>
        <v>10.569000000000001</v>
      </c>
      <c r="F7" s="29" t="str">
        <f>VLOOKUP(M7,Revistas!$B$2:$H$63996,3,FALSE)</f>
        <v>Q1</v>
      </c>
      <c r="G7" s="29" t="str">
        <f>VLOOKUP(M7,Revistas!$B$2:$H$63996,4,FALSE)</f>
        <v>RESPIRATORY SYSTEM - SCIE</v>
      </c>
      <c r="H7" s="29" t="str">
        <f>VLOOKUP(M7,Revistas!$B$2:$H$63996,5,FALSE)</f>
        <v>3 DE 59</v>
      </c>
      <c r="I7" s="29" t="str">
        <f>VLOOKUP(M7,Revistas!$B$2:$H$63996,6,FALSE)</f>
        <v>SI</v>
      </c>
      <c r="J7" s="29" t="s">
        <v>2862</v>
      </c>
      <c r="K7" s="29" t="s">
        <v>2863</v>
      </c>
      <c r="L7" s="29">
        <v>0</v>
      </c>
      <c r="M7" s="29" t="s">
        <v>1986</v>
      </c>
      <c r="N7" s="30">
        <v>37196</v>
      </c>
      <c r="O7" s="29">
        <v>2017</v>
      </c>
      <c r="P7" s="29">
        <v>50</v>
      </c>
      <c r="Q7" s="29">
        <v>5</v>
      </c>
      <c r="R7" s="29"/>
      <c r="S7" s="29">
        <v>1701261</v>
      </c>
      <c r="T7" s="16">
        <v>29146604</v>
      </c>
    </row>
    <row r="8" spans="1:20" x14ac:dyDescent="0.25">
      <c r="A8" s="9" t="s">
        <v>1981</v>
      </c>
      <c r="B8" s="9" t="s">
        <v>1982</v>
      </c>
      <c r="C8" s="9" t="s">
        <v>1983</v>
      </c>
      <c r="D8" s="29" t="s">
        <v>10</v>
      </c>
      <c r="E8" s="29">
        <f>VLOOKUP(M8,Revistas!$B$2:$H$63996,2,FALSE)</f>
        <v>10.569000000000001</v>
      </c>
      <c r="F8" s="29" t="str">
        <f>VLOOKUP(M8,Revistas!$B$2:$H$63996,3,FALSE)</f>
        <v>Q1</v>
      </c>
      <c r="G8" s="29" t="str">
        <f>VLOOKUP(M8,Revistas!$B$2:$H$63996,4,FALSE)</f>
        <v>RESPIRATORY SYSTEM - SCIE</v>
      </c>
      <c r="H8" s="29" t="str">
        <f>VLOOKUP(M8,Revistas!$B$2:$H$63996,5,FALSE)</f>
        <v>3 DE 59</v>
      </c>
      <c r="I8" s="29" t="str">
        <f>VLOOKUP(M8,Revistas!$B$2:$H$63996,6,FALSE)</f>
        <v>SI</v>
      </c>
      <c r="J8" s="29" t="s">
        <v>1984</v>
      </c>
      <c r="K8" s="29" t="s">
        <v>1985</v>
      </c>
      <c r="L8" s="29">
        <v>0</v>
      </c>
      <c r="M8" s="29" t="s">
        <v>1986</v>
      </c>
      <c r="N8" s="30">
        <v>37165</v>
      </c>
      <c r="O8" s="29">
        <v>2017</v>
      </c>
      <c r="P8" s="29">
        <v>50</v>
      </c>
      <c r="Q8" s="29">
        <v>4</v>
      </c>
      <c r="R8" s="29"/>
      <c r="S8" s="29">
        <v>1700833</v>
      </c>
    </row>
    <row r="9" spans="1:20" x14ac:dyDescent="0.25">
      <c r="A9" s="9" t="s">
        <v>2034</v>
      </c>
      <c r="B9" s="9" t="s">
        <v>2035</v>
      </c>
      <c r="C9" s="9" t="s">
        <v>1983</v>
      </c>
      <c r="D9" s="29" t="s">
        <v>10</v>
      </c>
      <c r="E9" s="29">
        <f>VLOOKUP(M9,Revistas!$B$2:$H$63996,2,FALSE)</f>
        <v>10.569000000000001</v>
      </c>
      <c r="F9" s="29" t="str">
        <f>VLOOKUP(M9,Revistas!$B$2:$H$63996,3,FALSE)</f>
        <v>Q1</v>
      </c>
      <c r="G9" s="29" t="str">
        <f>VLOOKUP(M9,Revistas!$B$2:$H$63996,4,FALSE)</f>
        <v>RESPIRATORY SYSTEM - SCIE</v>
      </c>
      <c r="H9" s="29" t="str">
        <f>VLOOKUP(M9,Revistas!$B$2:$H$63996,5,FALSE)</f>
        <v>3 DE 59</v>
      </c>
      <c r="I9" s="29" t="str">
        <f>VLOOKUP(M9,Revistas!$B$2:$H$63996,6,FALSE)</f>
        <v>SI</v>
      </c>
      <c r="J9" s="29" t="s">
        <v>2036</v>
      </c>
      <c r="K9" s="29" t="s">
        <v>2037</v>
      </c>
      <c r="L9" s="29">
        <v>1</v>
      </c>
      <c r="M9" s="29" t="s">
        <v>1986</v>
      </c>
      <c r="N9" s="29" t="s">
        <v>226</v>
      </c>
      <c r="O9" s="29">
        <v>2017</v>
      </c>
      <c r="P9" s="29">
        <v>49</v>
      </c>
      <c r="Q9" s="29">
        <v>6</v>
      </c>
      <c r="R9" s="29"/>
      <c r="S9" s="29">
        <v>1602456</v>
      </c>
    </row>
    <row r="10" spans="1:20" x14ac:dyDescent="0.25">
      <c r="A10" s="9" t="s">
        <v>4900</v>
      </c>
      <c r="B10" s="9" t="s">
        <v>4901</v>
      </c>
      <c r="C10" s="9" t="s">
        <v>4902</v>
      </c>
      <c r="D10" s="29" t="s">
        <v>10</v>
      </c>
      <c r="E10" s="29">
        <f>VLOOKUP(M10,Revistas!$B$2:$H$63996,2,FALSE)</f>
        <v>10.162000000000001</v>
      </c>
      <c r="F10" s="29" t="str">
        <f>VLOOKUP(M10,Revistas!$B$2:$H$63996,3,FALSE)</f>
        <v>Q1</v>
      </c>
      <c r="G10" s="29" t="str">
        <f>VLOOKUP(M10,Revistas!$B$2:$H$63996,4,FALSE)</f>
        <v>BIOCHEMISTRY &amp; MOLECULAR BIOLOGY - SCIE</v>
      </c>
      <c r="H10" s="29" t="str">
        <f>VLOOKUP(M10,Revistas!$B$2:$H$63996,5,FALSE)</f>
        <v>14/286</v>
      </c>
      <c r="I10" s="29" t="str">
        <f>VLOOKUP(M10,Revistas!$B$2:$H$63996,6,FALSE)</f>
        <v>SI</v>
      </c>
      <c r="J10" s="29" t="s">
        <v>4903</v>
      </c>
      <c r="K10" s="29" t="s">
        <v>4904</v>
      </c>
      <c r="L10" s="29">
        <v>0</v>
      </c>
      <c r="M10" s="29" t="s">
        <v>4905</v>
      </c>
      <c r="N10" s="30">
        <v>47362</v>
      </c>
      <c r="O10" s="29">
        <v>2017</v>
      </c>
      <c r="P10" s="29">
        <v>45</v>
      </c>
      <c r="Q10" s="29">
        <v>17</v>
      </c>
      <c r="R10" s="29">
        <v>9960</v>
      </c>
      <c r="S10" s="29">
        <v>9975</v>
      </c>
      <c r="T10" s="16">
        <v>28973440</v>
      </c>
    </row>
    <row r="11" spans="1:20" x14ac:dyDescent="0.25">
      <c r="A11" s="9" t="s">
        <v>2938</v>
      </c>
      <c r="B11" s="9" t="s">
        <v>2937</v>
      </c>
      <c r="C11" s="9" t="s">
        <v>2939</v>
      </c>
      <c r="D11" s="29" t="s">
        <v>10</v>
      </c>
      <c r="E11" s="29">
        <f>VLOOKUP(M11,Revistas!$B$2:$H$63996,2,FALSE)</f>
        <v>10.162000000000001</v>
      </c>
      <c r="F11" s="29" t="str">
        <f>VLOOKUP(M11,Revistas!$B$2:$H$63996,3,FALSE)</f>
        <v>Q1</v>
      </c>
      <c r="G11" s="29" t="str">
        <f>VLOOKUP(M11,Revistas!$B$2:$H$63996,4,FALSE)</f>
        <v>BIOCHEMISTRY &amp; MOLECULAR BIOLOGY - SCIE</v>
      </c>
      <c r="H11" s="29" t="str">
        <f>VLOOKUP(M11,Revistas!$B$2:$H$63996,5,FALSE)</f>
        <v>14/286</v>
      </c>
      <c r="I11" s="29" t="str">
        <f>VLOOKUP(M11,Revistas!$B$2:$H$63996,6,FALSE)</f>
        <v>SI</v>
      </c>
      <c r="J11" s="29" t="s">
        <v>2941</v>
      </c>
      <c r="K11" s="29"/>
      <c r="L11" s="29"/>
      <c r="M11" s="29" t="s">
        <v>2943</v>
      </c>
      <c r="N11" s="29" t="s">
        <v>2940</v>
      </c>
      <c r="O11" s="29">
        <v>2017</v>
      </c>
      <c r="P11" s="29"/>
      <c r="Q11" s="29"/>
      <c r="R11" s="29"/>
      <c r="S11" s="29"/>
      <c r="T11" s="16">
        <v>29059365</v>
      </c>
    </row>
    <row r="12" spans="1:20" x14ac:dyDescent="0.25">
      <c r="A12" s="9" t="s">
        <v>5168</v>
      </c>
      <c r="B12" s="9" t="s">
        <v>5169</v>
      </c>
      <c r="C12" s="9" t="s">
        <v>4902</v>
      </c>
      <c r="D12" s="29" t="s">
        <v>10</v>
      </c>
      <c r="E12" s="29">
        <f>VLOOKUP(M12,Revistas!$B$2:$H$63996,2,FALSE)</f>
        <v>10.162000000000001</v>
      </c>
      <c r="F12" s="29" t="str">
        <f>VLOOKUP(M12,Revistas!$B$2:$H$63996,3,FALSE)</f>
        <v>Q1</v>
      </c>
      <c r="G12" s="29" t="str">
        <f>VLOOKUP(M12,Revistas!$B$2:$H$63996,4,FALSE)</f>
        <v>BIOCHEMISTRY &amp; MOLECULAR BIOLOGY - SCIE</v>
      </c>
      <c r="H12" s="29" t="str">
        <f>VLOOKUP(M12,Revistas!$B$2:$H$63996,5,FALSE)</f>
        <v>14/286</v>
      </c>
      <c r="I12" s="29" t="str">
        <f>VLOOKUP(M12,Revistas!$B$2:$H$63996,6,FALSE)</f>
        <v>SI</v>
      </c>
      <c r="J12" s="29" t="s">
        <v>5170</v>
      </c>
      <c r="K12" s="29" t="s">
        <v>5171</v>
      </c>
      <c r="L12" s="29">
        <v>2</v>
      </c>
      <c r="M12" s="29" t="s">
        <v>4905</v>
      </c>
      <c r="N12" s="30">
        <v>37408</v>
      </c>
      <c r="O12" s="29">
        <v>2017</v>
      </c>
      <c r="P12" s="29">
        <v>45</v>
      </c>
      <c r="Q12" s="29">
        <v>10</v>
      </c>
      <c r="R12" s="29">
        <v>5797</v>
      </c>
      <c r="S12" s="29">
        <v>5817</v>
      </c>
      <c r="T12" s="16">
        <v>28369544</v>
      </c>
    </row>
    <row r="13" spans="1:20" x14ac:dyDescent="0.25">
      <c r="A13" s="9" t="s">
        <v>2642</v>
      </c>
      <c r="B13" s="9" t="s">
        <v>2643</v>
      </c>
      <c r="C13" s="9" t="s">
        <v>1967</v>
      </c>
      <c r="D13" s="29" t="s">
        <v>10</v>
      </c>
      <c r="E13" s="29">
        <f>VLOOKUP(M13,Revistas!$B$2:$H$63996,2,FALSE)</f>
        <v>9.6189999999999998</v>
      </c>
      <c r="F13" s="29" t="str">
        <f>VLOOKUP(M13,Revistas!$B$2:$H$63996,3,FALSE)</f>
        <v>Q1</v>
      </c>
      <c r="G13" s="29" t="str">
        <f>VLOOKUP(M13,Revistas!$B$2:$H$63996,4,FALSE)</f>
        <v>ONCOLOGY</v>
      </c>
      <c r="H13" s="29" t="str">
        <f>VLOOKUP(M13,Revistas!$B$2:$H$63996,5,FALSE)</f>
        <v>12/217</v>
      </c>
      <c r="I13" s="29" t="str">
        <f>VLOOKUP(M13,Revistas!$B$2:$H$63996,6,FALSE)</f>
        <v>SI</v>
      </c>
      <c r="J13" s="29" t="s">
        <v>2644</v>
      </c>
      <c r="K13" s="29" t="s">
        <v>2645</v>
      </c>
      <c r="L13" s="29">
        <v>0</v>
      </c>
      <c r="M13" s="29" t="s">
        <v>1970</v>
      </c>
      <c r="N13" s="30">
        <v>37165</v>
      </c>
      <c r="O13" s="29">
        <v>2017</v>
      </c>
      <c r="P13" s="29">
        <v>23</v>
      </c>
      <c r="Q13" s="29">
        <v>19</v>
      </c>
      <c r="R13" s="29">
        <v>5824</v>
      </c>
      <c r="S13" s="29">
        <v>5835</v>
      </c>
      <c r="T13" s="16">
        <v>28659311</v>
      </c>
    </row>
    <row r="14" spans="1:20" x14ac:dyDescent="0.25">
      <c r="A14" s="9" t="s">
        <v>4469</v>
      </c>
      <c r="B14" s="9" t="s">
        <v>4470</v>
      </c>
      <c r="C14" s="9" t="s">
        <v>4471</v>
      </c>
      <c r="D14" s="29" t="s">
        <v>10</v>
      </c>
      <c r="E14" s="29">
        <f>VLOOKUP(M14,Revistas!$B$2:$H$63996,2,FALSE)</f>
        <v>9.1120000000000001</v>
      </c>
      <c r="F14" s="29" t="str">
        <f>VLOOKUP(M14,Revistas!$B$2:$H$63996,3,FALSE)</f>
        <v>Q1</v>
      </c>
      <c r="G14" s="29" t="str">
        <f>VLOOKUP(M14,Revistas!$B$2:$H$63996,4,FALSE)</f>
        <v>ONCOLOGY</v>
      </c>
      <c r="H14" s="29" t="str">
        <f>VLOOKUP(M14,Revistas!$B$2:$H$63996,5,FALSE)</f>
        <v>15/217</v>
      </c>
      <c r="I14" s="29" t="str">
        <f>VLOOKUP(M14,Revistas!$B$2:$H$63996,6,FALSE)</f>
        <v>SI</v>
      </c>
      <c r="J14" s="29" t="s">
        <v>4472</v>
      </c>
      <c r="K14" s="29" t="s">
        <v>4473</v>
      </c>
      <c r="L14" s="29">
        <v>0</v>
      </c>
      <c r="M14" s="29" t="s">
        <v>4474</v>
      </c>
      <c r="N14" s="30">
        <v>36923</v>
      </c>
      <c r="O14" s="29">
        <v>2017</v>
      </c>
      <c r="P14" s="29">
        <v>77</v>
      </c>
      <c r="Q14" s="29">
        <v>3</v>
      </c>
      <c r="R14" s="29">
        <v>766</v>
      </c>
      <c r="S14" s="29">
        <v>779</v>
      </c>
      <c r="T14" s="16">
        <v>27899379</v>
      </c>
    </row>
    <row r="15" spans="1:20" x14ac:dyDescent="0.25">
      <c r="A15" s="9" t="s">
        <v>4816</v>
      </c>
      <c r="B15" s="9" t="s">
        <v>4817</v>
      </c>
      <c r="C15" s="9" t="s">
        <v>4471</v>
      </c>
      <c r="D15" s="29" t="s">
        <v>10</v>
      </c>
      <c r="E15" s="29">
        <f>VLOOKUP(M15,Revistas!$B$2:$H$63996,2,FALSE)</f>
        <v>9.1120000000000001</v>
      </c>
      <c r="F15" s="29" t="str">
        <f>VLOOKUP(M15,Revistas!$B$2:$H$63996,3,FALSE)</f>
        <v>Q1</v>
      </c>
      <c r="G15" s="29" t="str">
        <f>VLOOKUP(M15,Revistas!$B$2:$H$63996,4,FALSE)</f>
        <v>ONCOLOGY</v>
      </c>
      <c r="H15" s="29" t="str">
        <f>VLOOKUP(M15,Revistas!$B$2:$H$63996,5,FALSE)</f>
        <v>15/217</v>
      </c>
      <c r="I15" s="29" t="str">
        <f>VLOOKUP(M15,Revistas!$B$2:$H$63996,6,FALSE)</f>
        <v>SI</v>
      </c>
      <c r="J15" s="29" t="s">
        <v>4818</v>
      </c>
      <c r="K15" s="29" t="s">
        <v>4819</v>
      </c>
      <c r="L15" s="29">
        <v>0</v>
      </c>
      <c r="M15" s="29" t="s">
        <v>4474</v>
      </c>
      <c r="N15" s="30">
        <v>37196</v>
      </c>
      <c r="O15" s="29">
        <v>2017</v>
      </c>
      <c r="P15" s="29">
        <v>77</v>
      </c>
      <c r="Q15" s="29">
        <v>21</v>
      </c>
      <c r="R15" s="29">
        <v>5846</v>
      </c>
      <c r="S15" s="29">
        <v>5859</v>
      </c>
      <c r="T15" s="16">
        <v>28720577</v>
      </c>
    </row>
    <row r="16" spans="1:20" x14ac:dyDescent="0.25">
      <c r="A16" s="9" t="s">
        <v>3101</v>
      </c>
      <c r="B16" s="9" t="s">
        <v>3102</v>
      </c>
      <c r="C16" s="9" t="s">
        <v>3103</v>
      </c>
      <c r="D16" s="29" t="s">
        <v>10</v>
      </c>
      <c r="E16" s="29">
        <f>VLOOKUP(M16,Revistas!$B$2:$H$63996,2,FALSE)</f>
        <v>8.9659999999999993</v>
      </c>
      <c r="F16" s="29" t="str">
        <f>VLOOKUP(M16,Revistas!$B$2:$H$63996,3,FALSE)</f>
        <v>Q1</v>
      </c>
      <c r="G16" s="29" t="str">
        <f>VLOOKUP(M16,Revistas!$B$2:$H$63996,4,FALSE)</f>
        <v>UROLOGY &amp; NEPHROLOGY - SCIE</v>
      </c>
      <c r="H16" s="29" t="str">
        <f>VLOOKUP(M16,Revistas!$B$2:$H$63996,5,FALSE)</f>
        <v>3 DE 76</v>
      </c>
      <c r="I16" s="29" t="str">
        <f>VLOOKUP(M16,Revistas!$B$2:$H$63996,6,FALSE)</f>
        <v>SI</v>
      </c>
      <c r="J16" s="29" t="s">
        <v>3104</v>
      </c>
      <c r="K16" s="29" t="s">
        <v>3105</v>
      </c>
      <c r="L16" s="29">
        <v>2</v>
      </c>
      <c r="M16" s="29" t="s">
        <v>3106</v>
      </c>
      <c r="N16" s="29" t="s">
        <v>300</v>
      </c>
      <c r="O16" s="29">
        <v>2017</v>
      </c>
      <c r="P16" s="29">
        <v>28</v>
      </c>
      <c r="Q16" s="29">
        <v>3</v>
      </c>
      <c r="R16" s="29">
        <v>823</v>
      </c>
      <c r="S16" s="29">
        <v>836</v>
      </c>
      <c r="T16" s="16">
        <v>27620989</v>
      </c>
    </row>
  </sheetData>
  <sortState ref="A2:DT1118">
    <sortCondition ref="D2:D1118"/>
    <sortCondition descending="1" ref="E2:E1118"/>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Y1115"/>
  <sheetViews>
    <sheetView workbookViewId="0">
      <selection activeCell="P1119" sqref="P1119"/>
    </sheetView>
  </sheetViews>
  <sheetFormatPr baseColWidth="10" defaultRowHeight="15" x14ac:dyDescent="0.25"/>
  <cols>
    <col min="1" max="1" width="22.42578125" style="20" customWidth="1"/>
    <col min="2" max="2" width="17" style="20" customWidth="1"/>
    <col min="3" max="3" width="19.28515625" style="20" customWidth="1"/>
    <col min="4" max="4" width="15" style="23" customWidth="1"/>
    <col min="5" max="6" width="11.42578125" style="23"/>
    <col min="7" max="8" width="0" style="23" hidden="1" customWidth="1"/>
    <col min="9" max="9" width="11.42578125" style="23"/>
    <col min="10" max="14" width="0" style="23" hidden="1" customWidth="1"/>
    <col min="15" max="20" width="11.42578125" style="23"/>
    <col min="21" max="16384" width="11.42578125" style="20"/>
  </cols>
  <sheetData>
    <row r="1" spans="1:48" s="2" customFormat="1" ht="38.25" x14ac:dyDescent="0.2">
      <c r="A1" s="1" t="s">
        <v>70</v>
      </c>
      <c r="B1" s="1" t="s">
        <v>71</v>
      </c>
      <c r="C1" s="1" t="s">
        <v>72</v>
      </c>
      <c r="D1" s="1" t="s">
        <v>73</v>
      </c>
      <c r="E1" s="1" t="s">
        <v>74</v>
      </c>
      <c r="F1" s="1" t="s">
        <v>75</v>
      </c>
      <c r="G1" s="1" t="s">
        <v>76</v>
      </c>
      <c r="H1" s="1" t="s">
        <v>77</v>
      </c>
      <c r="I1" s="1" t="s">
        <v>78</v>
      </c>
      <c r="J1" s="1" t="s">
        <v>79</v>
      </c>
      <c r="K1" s="1" t="s">
        <v>80</v>
      </c>
      <c r="L1" s="1" t="s">
        <v>81</v>
      </c>
      <c r="M1" s="1" t="s">
        <v>0</v>
      </c>
      <c r="N1" s="1" t="s">
        <v>1</v>
      </c>
      <c r="O1" s="1" t="s">
        <v>2</v>
      </c>
      <c r="P1" s="1" t="s">
        <v>3</v>
      </c>
      <c r="Q1" s="1" t="s">
        <v>4</v>
      </c>
      <c r="R1" s="1" t="s">
        <v>5</v>
      </c>
      <c r="S1" s="1" t="s">
        <v>6</v>
      </c>
    </row>
    <row r="2" spans="1:48" x14ac:dyDescent="0.25">
      <c r="A2" s="17" t="s">
        <v>2495</v>
      </c>
      <c r="B2" s="17" t="s">
        <v>2494</v>
      </c>
      <c r="C2" s="17" t="s">
        <v>1645</v>
      </c>
      <c r="D2" s="18" t="s">
        <v>10</v>
      </c>
      <c r="E2" s="18">
        <f>VLOOKUP(M2,Revistas!$B$2:$H$63996,2,FALSE)</f>
        <v>1.714</v>
      </c>
      <c r="F2" s="18" t="str">
        <f>VLOOKUP(M2,Revistas!$B$2:$H$63996,3,FALSE)</f>
        <v>Q3</v>
      </c>
      <c r="G2" s="18" t="str">
        <f>VLOOKUP(M2,Revistas!$B$2:$H$63996,4,FALSE)</f>
        <v>MICROBIOLOGY</v>
      </c>
      <c r="H2" s="18" t="str">
        <f>VLOOKUP(M2,Revistas!$B$2:$H$63996,5,FALSE)</f>
        <v>88/124</v>
      </c>
      <c r="I2" s="18" t="str">
        <f>VLOOKUP(M2,Revistas!$B$2:$H$63996,6,FALSE)</f>
        <v>NO</v>
      </c>
      <c r="J2" s="18" t="s">
        <v>2497</v>
      </c>
      <c r="K2" s="18"/>
      <c r="L2" s="18" t="s">
        <v>586</v>
      </c>
      <c r="M2" s="18" t="s">
        <v>1463</v>
      </c>
      <c r="N2" s="18" t="s">
        <v>2496</v>
      </c>
      <c r="O2" s="18">
        <v>2017</v>
      </c>
      <c r="P2" s="18"/>
      <c r="Q2" s="18"/>
      <c r="R2" s="18"/>
      <c r="S2" s="18"/>
      <c r="T2" s="23">
        <v>29224998</v>
      </c>
    </row>
    <row r="3" spans="1:48" x14ac:dyDescent="0.25">
      <c r="A3" s="17" t="s">
        <v>2504</v>
      </c>
      <c r="B3" s="17" t="s">
        <v>2503</v>
      </c>
      <c r="C3" s="17" t="s">
        <v>2517</v>
      </c>
      <c r="D3" s="18" t="s">
        <v>10</v>
      </c>
      <c r="E3" s="18">
        <f>VLOOKUP(M3,Revistas!$B$2:$H$63996,2,FALSE)</f>
        <v>2.4860000000000002</v>
      </c>
      <c r="F3" s="18" t="str">
        <f>VLOOKUP(M3,Revistas!$B$2:$H$63996,3,FALSE)</f>
        <v>Q1</v>
      </c>
      <c r="G3" s="18" t="str">
        <f>VLOOKUP(M3,Revistas!$B$2:$H$63996,4,FALSE)</f>
        <v>PEDIATRICS - SCIE;</v>
      </c>
      <c r="H3" s="18" t="str">
        <f>VLOOKUP(M3,Revistas!$B$2:$H$63996,5,FALSE)</f>
        <v>27/121</v>
      </c>
      <c r="I3" s="18" t="str">
        <f>VLOOKUP(M3,Revistas!$B$2:$H$63996,6,FALSE)</f>
        <v>NO</v>
      </c>
      <c r="J3" s="18" t="s">
        <v>2506</v>
      </c>
      <c r="K3" s="18"/>
      <c r="L3" s="18" t="s">
        <v>586</v>
      </c>
      <c r="M3" s="18" t="s">
        <v>2410</v>
      </c>
      <c r="N3" s="18" t="s">
        <v>2505</v>
      </c>
      <c r="O3" s="18">
        <v>2017</v>
      </c>
      <c r="P3" s="18"/>
      <c r="Q3" s="18"/>
      <c r="R3" s="18"/>
      <c r="S3" s="18"/>
      <c r="T3" s="23">
        <v>28787387</v>
      </c>
    </row>
    <row r="4" spans="1:48" x14ac:dyDescent="0.25">
      <c r="A4" s="17" t="s">
        <v>2508</v>
      </c>
      <c r="B4" s="17" t="s">
        <v>2507</v>
      </c>
      <c r="C4" s="17" t="s">
        <v>2517</v>
      </c>
      <c r="D4" s="18" t="s">
        <v>10</v>
      </c>
      <c r="E4" s="18">
        <f>VLOOKUP(M4,Revistas!$B$2:$H$63996,2,FALSE)</f>
        <v>2.4860000000000002</v>
      </c>
      <c r="F4" s="18" t="str">
        <f>VLOOKUP(M4,Revistas!$B$2:$H$63996,3,FALSE)</f>
        <v>Q1</v>
      </c>
      <c r="G4" s="18" t="str">
        <f>VLOOKUP(M4,Revistas!$B$2:$H$63996,4,FALSE)</f>
        <v>PEDIATRICS - SCIE;</v>
      </c>
      <c r="H4" s="18" t="str">
        <f>VLOOKUP(M4,Revistas!$B$2:$H$63996,5,FALSE)</f>
        <v>27/121</v>
      </c>
      <c r="I4" s="18" t="str">
        <f>VLOOKUP(M4,Revistas!$B$2:$H$63996,6,FALSE)</f>
        <v>NO</v>
      </c>
      <c r="J4" s="18" t="s">
        <v>2510</v>
      </c>
      <c r="K4" s="18"/>
      <c r="L4" s="18" t="s">
        <v>586</v>
      </c>
      <c r="M4" s="18" t="s">
        <v>2410</v>
      </c>
      <c r="N4" s="18" t="s">
        <v>2509</v>
      </c>
      <c r="O4" s="18">
        <v>2017</v>
      </c>
      <c r="P4" s="18">
        <v>36</v>
      </c>
      <c r="Q4" s="18">
        <v>6</v>
      </c>
      <c r="R4" s="18">
        <v>621</v>
      </c>
      <c r="S4" s="18"/>
      <c r="T4" s="23">
        <v>28505016</v>
      </c>
    </row>
    <row r="5" spans="1:48" x14ac:dyDescent="0.25">
      <c r="A5" s="17" t="s">
        <v>2484</v>
      </c>
      <c r="B5" s="17" t="s">
        <v>2485</v>
      </c>
      <c r="C5" s="17" t="s">
        <v>1459</v>
      </c>
      <c r="D5" s="18" t="s">
        <v>571</v>
      </c>
      <c r="E5" s="18">
        <f>VLOOKUP(M5,Revistas!$B$2:$H$63996,2,FALSE)</f>
        <v>1.714</v>
      </c>
      <c r="F5" s="18" t="str">
        <f>VLOOKUP(M5,Revistas!$B$2:$H$63996,3,FALSE)</f>
        <v>Q3</v>
      </c>
      <c r="G5" s="18" t="str">
        <f>VLOOKUP(M5,Revistas!$B$2:$H$63996,4,FALSE)</f>
        <v>MICROBIOLOGY</v>
      </c>
      <c r="H5" s="18" t="str">
        <f>VLOOKUP(M5,Revistas!$B$2:$H$63996,5,FALSE)</f>
        <v>88/124</v>
      </c>
      <c r="I5" s="18" t="str">
        <f>VLOOKUP(M5,Revistas!$B$2:$H$63996,6,FALSE)</f>
        <v>NO</v>
      </c>
      <c r="J5" s="18" t="s">
        <v>2486</v>
      </c>
      <c r="K5" s="18" t="s">
        <v>2487</v>
      </c>
      <c r="L5" s="18">
        <v>1</v>
      </c>
      <c r="M5" s="18" t="s">
        <v>1462</v>
      </c>
      <c r="N5" s="18" t="s">
        <v>344</v>
      </c>
      <c r="O5" s="18">
        <v>2017</v>
      </c>
      <c r="P5" s="18">
        <v>35</v>
      </c>
      <c r="Q5" s="18">
        <v>1</v>
      </c>
      <c r="R5" s="18">
        <v>54</v>
      </c>
      <c r="S5" s="18">
        <v>55</v>
      </c>
      <c r="T5" s="23">
        <v>26050910</v>
      </c>
    </row>
    <row r="6" spans="1:48" x14ac:dyDescent="0.25">
      <c r="A6" s="17" t="s">
        <v>2430</v>
      </c>
      <c r="B6" s="17" t="s">
        <v>2431</v>
      </c>
      <c r="C6" s="17" t="s">
        <v>2432</v>
      </c>
      <c r="D6" s="18" t="s">
        <v>10</v>
      </c>
      <c r="E6" s="18">
        <f>VLOOKUP(M6,Revistas!$B$2:$H$63996,2,FALSE)</f>
        <v>1.921</v>
      </c>
      <c r="F6" s="18" t="str">
        <f>VLOOKUP(M6,Revistas!$B$2:$H$63996,3,FALSE)</f>
        <v>Q2</v>
      </c>
      <c r="G6" s="18" t="str">
        <f>VLOOKUP(M6,Revistas!$B$2:$H$63996,4,FALSE)</f>
        <v>PEDIATRICS - SCIE</v>
      </c>
      <c r="H6" s="18" t="str">
        <f>VLOOKUP(M6,Revistas!$B$2:$H$63996,5,FALSE)</f>
        <v>53/121</v>
      </c>
      <c r="I6" s="18" t="str">
        <f>VLOOKUP(M6,Revistas!$B$2:$H$63996,6,FALSE)</f>
        <v>NO</v>
      </c>
      <c r="J6" s="18" t="s">
        <v>2433</v>
      </c>
      <c r="K6" s="18" t="s">
        <v>2434</v>
      </c>
      <c r="L6" s="18">
        <v>0</v>
      </c>
      <c r="M6" s="18" t="s">
        <v>2435</v>
      </c>
      <c r="N6" s="18" t="s">
        <v>129</v>
      </c>
      <c r="O6" s="18">
        <v>2017</v>
      </c>
      <c r="P6" s="18">
        <v>176</v>
      </c>
      <c r="Q6" s="18">
        <v>10</v>
      </c>
      <c r="R6" s="18">
        <v>1425</v>
      </c>
      <c r="S6" s="18">
        <v>1428</v>
      </c>
      <c r="T6" s="23">
        <v>28852864</v>
      </c>
    </row>
    <row r="7" spans="1:48" x14ac:dyDescent="0.25">
      <c r="A7" s="17" t="s">
        <v>2478</v>
      </c>
      <c r="B7" s="17" t="s">
        <v>2479</v>
      </c>
      <c r="C7" s="17" t="s">
        <v>174</v>
      </c>
      <c r="D7" s="18" t="s">
        <v>10</v>
      </c>
      <c r="E7" s="18">
        <f>VLOOKUP(M7,Revistas!$B$2:$H$63996,2,FALSE)</f>
        <v>0.74299999999999999</v>
      </c>
      <c r="F7" s="18" t="str">
        <f>VLOOKUP(M7,Revistas!$B$2:$H$63996,3,FALSE)</f>
        <v>Q4</v>
      </c>
      <c r="G7" s="18" t="str">
        <f>VLOOKUP(M7,Revistas!$B$2:$H$63996,4,FALSE)</f>
        <v>CLINICAL NEUROLOGY</v>
      </c>
      <c r="H7" s="18" t="str">
        <f>VLOOKUP(M7,Revistas!$B$2:$H$63996,5,FALSE)</f>
        <v>177/194</v>
      </c>
      <c r="I7" s="18" t="str">
        <f>VLOOKUP(M7,Revistas!$B$2:$H$63996,6,FALSE)</f>
        <v>NO</v>
      </c>
      <c r="J7" s="18" t="s">
        <v>2480</v>
      </c>
      <c r="K7" s="18" t="s">
        <v>2481</v>
      </c>
      <c r="L7" s="18">
        <v>0</v>
      </c>
      <c r="M7" s="18" t="s">
        <v>177</v>
      </c>
      <c r="N7" s="18"/>
      <c r="O7" s="18">
        <v>2017</v>
      </c>
      <c r="P7" s="18">
        <v>64</v>
      </c>
      <c r="Q7" s="18"/>
      <c r="R7" s="18" t="s">
        <v>2482</v>
      </c>
      <c r="S7" s="18" t="s">
        <v>2483</v>
      </c>
      <c r="T7" s="23">
        <v>28524217</v>
      </c>
    </row>
    <row r="8" spans="1:48" x14ac:dyDescent="0.25">
      <c r="A8" s="17" t="s">
        <v>1611</v>
      </c>
      <c r="B8" s="17" t="s">
        <v>1612</v>
      </c>
      <c r="C8" s="17" t="s">
        <v>1613</v>
      </c>
      <c r="D8" s="18" t="s">
        <v>10</v>
      </c>
      <c r="E8" s="18">
        <f>VLOOKUP(M8,Revistas!$B$2:$H$63996,2,FALSE)</f>
        <v>1.9350000000000001</v>
      </c>
      <c r="F8" s="18" t="str">
        <f>VLOOKUP(M8,Revistas!$B$2:$H$63996,3,FALSE)</f>
        <v>Q3</v>
      </c>
      <c r="G8" s="18" t="str">
        <f>VLOOKUP(M8,Revistas!$B$2:$H$63996,4,FALSE)</f>
        <v>VIROLOGY - SCIE</v>
      </c>
      <c r="H8" s="18" t="str">
        <f>VLOOKUP(M8,Revistas!$B$2:$H$63996,5,FALSE)</f>
        <v>24 DE 34</v>
      </c>
      <c r="I8" s="18" t="str">
        <f>VLOOKUP(M8,Revistas!$B$2:$H$63996,6,FALSE)</f>
        <v>NO</v>
      </c>
      <c r="J8" s="18" t="s">
        <v>1614</v>
      </c>
      <c r="K8" s="18" t="s">
        <v>1615</v>
      </c>
      <c r="L8" s="18">
        <v>3</v>
      </c>
      <c r="M8" s="18" t="s">
        <v>1616</v>
      </c>
      <c r="N8" s="18" t="s">
        <v>300</v>
      </c>
      <c r="O8" s="18">
        <v>2017</v>
      </c>
      <c r="P8" s="18">
        <v>89</v>
      </c>
      <c r="Q8" s="18">
        <v>3</v>
      </c>
      <c r="R8" s="18">
        <v>435</v>
      </c>
      <c r="S8" s="18">
        <v>442</v>
      </c>
      <c r="T8" s="23">
        <v>27505281</v>
      </c>
    </row>
    <row r="9" spans="1:48" x14ac:dyDescent="0.25">
      <c r="A9" s="17" t="s">
        <v>2404</v>
      </c>
      <c r="B9" s="17" t="s">
        <v>2405</v>
      </c>
      <c r="C9" s="17" t="s">
        <v>2406</v>
      </c>
      <c r="D9" s="18" t="s">
        <v>10</v>
      </c>
      <c r="E9" s="18">
        <f>VLOOKUP(M9,Revistas!$B$2:$H$63996,2,FALSE)</f>
        <v>2.4860000000000002</v>
      </c>
      <c r="F9" s="18" t="str">
        <f>VLOOKUP(M9,Revistas!$B$2:$H$63996,3,FALSE)</f>
        <v>Q1</v>
      </c>
      <c r="G9" s="18" t="str">
        <f>VLOOKUP(M9,Revistas!$B$2:$H$63996,4,FALSE)</f>
        <v>PEDIATRICS - SCIE;</v>
      </c>
      <c r="H9" s="18" t="str">
        <f>VLOOKUP(M9,Revistas!$B$2:$H$63996,5,FALSE)</f>
        <v>27/121</v>
      </c>
      <c r="I9" s="18" t="str">
        <f>VLOOKUP(M9,Revistas!$B$2:$H$63996,6,FALSE)</f>
        <v>NO</v>
      </c>
      <c r="J9" s="18" t="s">
        <v>2407</v>
      </c>
      <c r="K9" s="18" t="s">
        <v>2408</v>
      </c>
      <c r="L9" s="18">
        <v>0</v>
      </c>
      <c r="M9" s="18" t="s">
        <v>2409</v>
      </c>
      <c r="N9" s="18" t="s">
        <v>14</v>
      </c>
      <c r="O9" s="18">
        <v>2017</v>
      </c>
      <c r="P9" s="18">
        <v>36</v>
      </c>
      <c r="Q9" s="18">
        <v>12</v>
      </c>
      <c r="R9" s="18">
        <v>1214</v>
      </c>
      <c r="S9" s="18">
        <v>1216</v>
      </c>
      <c r="T9" s="23">
        <v>28661963</v>
      </c>
    </row>
    <row r="10" spans="1:48" x14ac:dyDescent="0.25">
      <c r="A10" s="17" t="s">
        <v>2441</v>
      </c>
      <c r="B10" s="17" t="s">
        <v>2442</v>
      </c>
      <c r="C10" s="17" t="s">
        <v>195</v>
      </c>
      <c r="D10" s="18" t="s">
        <v>571</v>
      </c>
      <c r="E10" s="18">
        <f>VLOOKUP(M10,Revistas!$B$2:$H$63996,2,FALSE)</f>
        <v>1.1399999999999999</v>
      </c>
      <c r="F10" s="18" t="str">
        <f>VLOOKUP(M10,Revistas!$B$2:$H$63996,3,FALSE)</f>
        <v>Q3</v>
      </c>
      <c r="G10" s="18" t="str">
        <f>VLOOKUP(M10,Revistas!$B$2:$H$63996,4,FALSE)</f>
        <v>PEDIATRICS - SCIE</v>
      </c>
      <c r="H10" s="18" t="str">
        <f>VLOOKUP(M10,Revistas!$B$2:$H$63996,5,FALSE)</f>
        <v>88/121/</v>
      </c>
      <c r="I10" s="18" t="str">
        <f>VLOOKUP(M10,Revistas!$B$2:$H$63996,6,FALSE)</f>
        <v>NO</v>
      </c>
      <c r="J10" s="18" t="s">
        <v>2443</v>
      </c>
      <c r="K10" s="18" t="s">
        <v>2444</v>
      </c>
      <c r="L10" s="18">
        <v>0</v>
      </c>
      <c r="M10" s="18" t="s">
        <v>198</v>
      </c>
      <c r="N10" s="18" t="s">
        <v>29</v>
      </c>
      <c r="O10" s="18">
        <v>2017</v>
      </c>
      <c r="P10" s="18">
        <v>87</v>
      </c>
      <c r="Q10" s="18">
        <v>1</v>
      </c>
      <c r="R10" s="18">
        <v>1</v>
      </c>
      <c r="S10" s="18">
        <v>2</v>
      </c>
      <c r="T10" s="23">
        <v>28366697</v>
      </c>
    </row>
    <row r="11" spans="1:48" x14ac:dyDescent="0.25">
      <c r="A11" s="17" t="s">
        <v>2415</v>
      </c>
      <c r="B11" s="17" t="s">
        <v>2416</v>
      </c>
      <c r="C11" s="17" t="s">
        <v>1561</v>
      </c>
      <c r="D11" s="18" t="s">
        <v>10</v>
      </c>
      <c r="E11" s="18">
        <f>VLOOKUP(M11,Revistas!$B$2:$H$63996,2,FALSE)</f>
        <v>5.2919999999999998</v>
      </c>
      <c r="F11" s="18" t="str">
        <f>VLOOKUP(M11,Revistas!$B$2:$H$63996,3,FALSE)</f>
        <v>Q1</v>
      </c>
      <c r="G11" s="18" t="str">
        <f>VLOOKUP(M11,Revistas!$B$2:$H$63996,4,FALSE)</f>
        <v>INFECTIOUS DISEASES - SCIE;</v>
      </c>
      <c r="H11" s="18" t="str">
        <f>VLOOKUP(M11,Revistas!$B$2:$H$63996,5,FALSE)</f>
        <v>8 DE 84</v>
      </c>
      <c r="I11" s="18" t="str">
        <f>VLOOKUP(M11,Revistas!$B$2:$H$63996,6,FALSE)</f>
        <v>SI</v>
      </c>
      <c r="J11" s="18" t="s">
        <v>2417</v>
      </c>
      <c r="K11" s="18" t="s">
        <v>2418</v>
      </c>
      <c r="L11" s="18">
        <v>0</v>
      </c>
      <c r="M11" s="18" t="s">
        <v>1564</v>
      </c>
      <c r="N11" s="18" t="s">
        <v>94</v>
      </c>
      <c r="O11" s="18">
        <v>2017</v>
      </c>
      <c r="P11" s="18">
        <v>23</v>
      </c>
      <c r="Q11" s="18">
        <v>11</v>
      </c>
      <c r="R11" s="18">
        <v>874</v>
      </c>
      <c r="S11" s="18">
        <v>881</v>
      </c>
      <c r="T11" s="23">
        <v>28344164</v>
      </c>
    </row>
    <row r="12" spans="1:48" x14ac:dyDescent="0.25">
      <c r="A12" s="17" t="s">
        <v>2465</v>
      </c>
      <c r="B12" s="17" t="s">
        <v>2466</v>
      </c>
      <c r="C12" s="17" t="s">
        <v>2467</v>
      </c>
      <c r="D12" s="18" t="s">
        <v>10</v>
      </c>
      <c r="E12" s="18">
        <f>VLOOKUP(M12,Revistas!$B$2:$H$63996,2,FALSE)</f>
        <v>1.2310000000000001</v>
      </c>
      <c r="F12" s="18" t="str">
        <f>VLOOKUP(M12,Revistas!$B$2:$H$63996,3,FALSE)</f>
        <v>Q4</v>
      </c>
      <c r="G12" s="18" t="str">
        <f>VLOOKUP(M12,Revistas!$B$2:$H$63996,4,FALSE)</f>
        <v>CRITICAL CARE MEDICINE - SCIE</v>
      </c>
      <c r="H12" s="18" t="str">
        <f>VLOOKUP(M12,Revistas!$B$2:$H$63996,5,FALSE)</f>
        <v>31/33</v>
      </c>
      <c r="I12" s="18" t="str">
        <f>VLOOKUP(M12,Revistas!$B$2:$H$63996,6,FALSE)</f>
        <v>NO</v>
      </c>
      <c r="J12" s="18" t="s">
        <v>2468</v>
      </c>
      <c r="K12" s="18" t="s">
        <v>2469</v>
      </c>
      <c r="L12" s="18">
        <v>0</v>
      </c>
      <c r="M12" s="18" t="s">
        <v>2470</v>
      </c>
      <c r="N12" s="18" t="s">
        <v>35</v>
      </c>
      <c r="O12" s="18">
        <v>2017</v>
      </c>
      <c r="P12" s="18">
        <v>41</v>
      </c>
      <c r="Q12" s="18">
        <v>3</v>
      </c>
      <c r="R12" s="18">
        <v>143</v>
      </c>
      <c r="S12" s="18">
        <v>152</v>
      </c>
      <c r="T12" s="23">
        <v>27697396</v>
      </c>
    </row>
    <row r="13" spans="1:48" x14ac:dyDescent="0.25">
      <c r="A13" s="17" t="s">
        <v>2400</v>
      </c>
      <c r="B13" s="17" t="s">
        <v>2401</v>
      </c>
      <c r="C13" s="17" t="s">
        <v>217</v>
      </c>
      <c r="D13" s="18" t="s">
        <v>10</v>
      </c>
      <c r="E13" s="18">
        <f>VLOOKUP(M13,Revistas!$B$2:$H$63996,2,FALSE)</f>
        <v>2.806</v>
      </c>
      <c r="F13" s="18" t="str">
        <f>VLOOKUP(M13,Revistas!$B$2:$H$63996,3,FALSE)</f>
        <v>Q1</v>
      </c>
      <c r="G13" s="18" t="str">
        <f>VLOOKUP(M13,Revistas!$B$2:$H$63996,4,FALSE)</f>
        <v>MULTIDISCIPLINARY SCIENCES</v>
      </c>
      <c r="H13" s="18" t="str">
        <f>VLOOKUP(M13,Revistas!$B$2:$H$63996,5,FALSE)</f>
        <v>15/64</v>
      </c>
      <c r="I13" s="18" t="str">
        <f>VLOOKUP(M13,Revistas!$B$2:$H$63996,6,FALSE)</f>
        <v>NO</v>
      </c>
      <c r="J13" s="18" t="s">
        <v>2402</v>
      </c>
      <c r="K13" s="18" t="s">
        <v>2403</v>
      </c>
      <c r="L13" s="18">
        <v>0</v>
      </c>
      <c r="M13" s="18" t="s">
        <v>220</v>
      </c>
      <c r="N13" s="18" t="s">
        <v>943</v>
      </c>
      <c r="O13" s="18">
        <v>2017</v>
      </c>
      <c r="P13" s="18">
        <v>12</v>
      </c>
      <c r="Q13" s="18">
        <v>12</v>
      </c>
      <c r="R13" s="18"/>
      <c r="S13" s="18">
        <v>189083</v>
      </c>
    </row>
    <row r="14" spans="1:48" x14ac:dyDescent="0.25">
      <c r="A14" s="17" t="s">
        <v>2449</v>
      </c>
      <c r="B14" s="17" t="s">
        <v>2450</v>
      </c>
      <c r="C14" s="17" t="s">
        <v>1376</v>
      </c>
      <c r="D14" s="18" t="s">
        <v>10</v>
      </c>
      <c r="E14" s="18">
        <f>VLOOKUP(M14,Revistas!$B$2:$H$63996,2,FALSE)</f>
        <v>8.2159999999999993</v>
      </c>
      <c r="F14" s="18" t="str">
        <f>VLOOKUP(M14,Revistas!$B$2:$H$63996,3,FALSE)</f>
        <v>Q1</v>
      </c>
      <c r="G14" s="18" t="str">
        <f>VLOOKUP(M14,Revistas!$B$2:$H$63996,4,FALSE)</f>
        <v>IMMUNOLOGY - SCIE;</v>
      </c>
      <c r="H14" s="18" t="str">
        <f>VLOOKUP(M14,Revistas!$B$2:$H$63996,5,FALSE)</f>
        <v>15/150</v>
      </c>
      <c r="I14" s="18" t="str">
        <f>VLOOKUP(M14,Revistas!$B$2:$H$63996,6,FALSE)</f>
        <v>SI</v>
      </c>
      <c r="J14" s="18" t="s">
        <v>2451</v>
      </c>
      <c r="K14" s="18" t="s">
        <v>2452</v>
      </c>
      <c r="L14" s="18">
        <v>1</v>
      </c>
      <c r="M14" s="18" t="s">
        <v>1379</v>
      </c>
      <c r="N14" s="28">
        <v>42125</v>
      </c>
      <c r="O14" s="18">
        <v>2017</v>
      </c>
      <c r="P14" s="18">
        <v>64</v>
      </c>
      <c r="Q14" s="18">
        <v>10</v>
      </c>
      <c r="R14" s="18">
        <v>1335</v>
      </c>
      <c r="S14" s="18">
        <v>1342</v>
      </c>
      <c r="T14" s="23">
        <v>28158709</v>
      </c>
    </row>
    <row r="15" spans="1:48" x14ac:dyDescent="0.25">
      <c r="A15" s="17" t="s">
        <v>2488</v>
      </c>
      <c r="B15" s="17" t="s">
        <v>2489</v>
      </c>
      <c r="C15" s="17" t="s">
        <v>2490</v>
      </c>
      <c r="D15" s="18" t="s">
        <v>274</v>
      </c>
      <c r="E15" s="18">
        <f>VLOOKUP(M15,Revistas!$B$2:$H$63996,2,FALSE)</f>
        <v>3.7120000000000002</v>
      </c>
      <c r="F15" s="18" t="str">
        <f>VLOOKUP(M15,Revistas!$B$2:$H$63996,3,FALSE)</f>
        <v>Q2</v>
      </c>
      <c r="G15" s="18" t="str">
        <f>VLOOKUP(M15,Revistas!$B$2:$H$63996,4,FALSE)</f>
        <v>MICROBIOLOGY - SCIE</v>
      </c>
      <c r="H15" s="18" t="str">
        <f>VLOOKUP(M15,Revistas!$B$2:$H$63996,5,FALSE)</f>
        <v>34/125</v>
      </c>
      <c r="I15" s="18" t="str">
        <f>VLOOKUP(M15,Revistas!$B$2:$H$63996,6,FALSE)</f>
        <v>NO</v>
      </c>
      <c r="J15" s="18" t="s">
        <v>2491</v>
      </c>
      <c r="K15" s="18" t="s">
        <v>2492</v>
      </c>
      <c r="L15" s="18">
        <v>1</v>
      </c>
      <c r="M15" s="18" t="s">
        <v>2493</v>
      </c>
      <c r="N15" s="18" t="s">
        <v>344</v>
      </c>
      <c r="O15" s="18">
        <v>2017</v>
      </c>
      <c r="P15" s="18">
        <v>55</v>
      </c>
      <c r="Q15" s="18">
        <v>1</v>
      </c>
      <c r="R15" s="18">
        <v>336</v>
      </c>
      <c r="S15" s="18">
        <v>338</v>
      </c>
      <c r="T15" s="23">
        <v>27795349</v>
      </c>
    </row>
    <row r="16" spans="1:48" x14ac:dyDescent="0.25">
      <c r="A16" s="17" t="s">
        <v>2511</v>
      </c>
      <c r="B16" s="17" t="s">
        <v>2516</v>
      </c>
      <c r="C16" s="17" t="s">
        <v>2512</v>
      </c>
      <c r="D16" s="18" t="s">
        <v>10</v>
      </c>
      <c r="E16" s="18">
        <f>VLOOKUP(M16,Revistas!$B$2:$H$63996,2,FALSE)</f>
        <v>1.1399999999999999</v>
      </c>
      <c r="F16" s="18" t="str">
        <f>VLOOKUP(M16,Revistas!$B$2:$H$63996,3,FALSE)</f>
        <v>Q3</v>
      </c>
      <c r="G16" s="18" t="str">
        <f>VLOOKUP(M16,Revistas!$B$2:$H$63996,4,FALSE)</f>
        <v>PEDIATRICS - SCIE</v>
      </c>
      <c r="H16" s="18" t="str">
        <f>VLOOKUP(M16,Revistas!$B$2:$H$63996,5,FALSE)</f>
        <v>88/121/</v>
      </c>
      <c r="I16" s="18" t="str">
        <f>VLOOKUP(M16,Revistas!$B$2:$H$63996,6,FALSE)</f>
        <v>NO</v>
      </c>
      <c r="J16" s="18" t="s">
        <v>2514</v>
      </c>
      <c r="K16" s="18"/>
      <c r="L16" s="18" t="s">
        <v>586</v>
      </c>
      <c r="M16" s="18" t="s">
        <v>2515</v>
      </c>
      <c r="N16" s="18" t="s">
        <v>2513</v>
      </c>
      <c r="O16" s="18">
        <v>2017</v>
      </c>
      <c r="P16" s="18"/>
      <c r="Q16" s="18"/>
      <c r="R16" s="18"/>
      <c r="S16" s="18"/>
      <c r="T16" s="23">
        <v>28365283</v>
      </c>
      <c r="AV16" s="25"/>
    </row>
    <row r="17" spans="1:48" x14ac:dyDescent="0.25">
      <c r="A17" s="17" t="s">
        <v>2445</v>
      </c>
      <c r="B17" s="17" t="s">
        <v>2446</v>
      </c>
      <c r="C17" s="17" t="s">
        <v>736</v>
      </c>
      <c r="D17" s="18" t="s">
        <v>274</v>
      </c>
      <c r="E17" s="18">
        <f>VLOOKUP(M17,Revistas!$B$2:$H$63996,2,FALSE)</f>
        <v>1.125</v>
      </c>
      <c r="F17" s="18" t="str">
        <f>VLOOKUP(M17,Revistas!$B$2:$H$63996,3,FALSE)</f>
        <v>Q3</v>
      </c>
      <c r="G17" s="18" t="str">
        <f>VLOOKUP(M17,Revistas!$B$2:$H$63996,4,FALSE)</f>
        <v>MEDICINA, GENERAL &amp; INTERNAL</v>
      </c>
      <c r="H17" s="18" t="str">
        <f>VLOOKUP(M17,Revistas!$B$2:$H$63996,5,FALSE)</f>
        <v>91/154</v>
      </c>
      <c r="I17" s="18" t="str">
        <f>VLOOKUP(M17,Revistas!$B$2:$H$63996,6,FALSE)</f>
        <v>NO</v>
      </c>
      <c r="J17" s="18" t="s">
        <v>2447</v>
      </c>
      <c r="K17" s="18" t="s">
        <v>2448</v>
      </c>
      <c r="L17" s="18">
        <v>0</v>
      </c>
      <c r="M17" s="18" t="s">
        <v>739</v>
      </c>
      <c r="N17" s="28">
        <v>45047</v>
      </c>
      <c r="O17" s="18">
        <v>2017</v>
      </c>
      <c r="P17" s="18">
        <v>148</v>
      </c>
      <c r="Q17" s="18">
        <v>10</v>
      </c>
      <c r="R17" s="18">
        <v>475</v>
      </c>
      <c r="S17" s="18">
        <v>476</v>
      </c>
      <c r="T17" s="23">
        <v>28236473</v>
      </c>
    </row>
    <row r="18" spans="1:48" x14ac:dyDescent="0.25">
      <c r="A18" s="17" t="s">
        <v>2423</v>
      </c>
      <c r="B18" s="17" t="s">
        <v>2424</v>
      </c>
      <c r="C18" s="17" t="s">
        <v>2425</v>
      </c>
      <c r="D18" s="18" t="s">
        <v>10</v>
      </c>
      <c r="E18" s="18">
        <f>VLOOKUP(M18,Revistas!$B$2:$H$63996,2,FALSE)</f>
        <v>2.468</v>
      </c>
      <c r="F18" s="18" t="str">
        <f>VLOOKUP(M18,Revistas!$B$2:$H$63996,3,FALSE)</f>
        <v>Q3</v>
      </c>
      <c r="G18" s="18" t="str">
        <f>VLOOKUP(M18,Revistas!$B$2:$H$63996,4,FALSE)</f>
        <v>INFECTIOUS DISEASES - SCIE</v>
      </c>
      <c r="H18" s="18" t="str">
        <f>VLOOKUP(M18,Revistas!$B$2:$H$63996,5,FALSE)</f>
        <v>44/84</v>
      </c>
      <c r="I18" s="18" t="str">
        <f>VLOOKUP(M18,Revistas!$B$2:$H$63996,6,FALSE)</f>
        <v>NO</v>
      </c>
      <c r="J18" s="18" t="s">
        <v>2426</v>
      </c>
      <c r="K18" s="18" t="s">
        <v>2427</v>
      </c>
      <c r="L18" s="18">
        <v>0</v>
      </c>
      <c r="M18" s="18" t="s">
        <v>2428</v>
      </c>
      <c r="N18" s="18" t="s">
        <v>129</v>
      </c>
      <c r="O18" s="18">
        <v>2017</v>
      </c>
      <c r="P18" s="18">
        <v>45</v>
      </c>
      <c r="Q18" s="18">
        <v>5</v>
      </c>
      <c r="R18" s="18">
        <v>691</v>
      </c>
      <c r="S18" s="18">
        <v>696</v>
      </c>
      <c r="T18" s="23">
        <v>28243995</v>
      </c>
    </row>
    <row r="19" spans="1:48" x14ac:dyDescent="0.25">
      <c r="A19" s="17" t="s">
        <v>2499</v>
      </c>
      <c r="B19" s="17" t="s">
        <v>2498</v>
      </c>
      <c r="C19" s="17" t="s">
        <v>2500</v>
      </c>
      <c r="D19" s="18" t="s">
        <v>274</v>
      </c>
      <c r="E19" s="18">
        <f>VLOOKUP(M19,Revistas!$B$2:$H$63996,2,FALSE)</f>
        <v>2.468</v>
      </c>
      <c r="F19" s="18" t="str">
        <f>VLOOKUP(M19,Revistas!$B$2:$H$63996,3,FALSE)</f>
        <v>Q3</v>
      </c>
      <c r="G19" s="18" t="str">
        <f>VLOOKUP(M19,Revistas!$B$2:$H$63996,4,FALSE)</f>
        <v>INFECTIOUS DISEASES - SCIE</v>
      </c>
      <c r="H19" s="18" t="str">
        <f>VLOOKUP(M19,Revistas!$B$2:$H$63996,5,FALSE)</f>
        <v>44/84</v>
      </c>
      <c r="I19" s="18" t="str">
        <f>VLOOKUP(M19,Revistas!$B$2:$H$63996,6,FALSE)</f>
        <v>NO</v>
      </c>
      <c r="J19" s="18" t="s">
        <v>2502</v>
      </c>
      <c r="K19" s="18"/>
      <c r="L19" s="18" t="s">
        <v>586</v>
      </c>
      <c r="M19" s="18" t="s">
        <v>2429</v>
      </c>
      <c r="N19" s="18" t="s">
        <v>2501</v>
      </c>
      <c r="O19" s="18">
        <v>2017</v>
      </c>
      <c r="P19" s="18"/>
      <c r="Q19" s="18"/>
      <c r="R19" s="18"/>
      <c r="S19" s="18"/>
      <c r="T19" s="23">
        <v>28905249</v>
      </c>
      <c r="AV19" s="25"/>
    </row>
    <row r="20" spans="1:48" x14ac:dyDescent="0.25">
      <c r="A20" s="17" t="s">
        <v>2419</v>
      </c>
      <c r="B20" s="17" t="s">
        <v>2420</v>
      </c>
      <c r="C20" s="17" t="s">
        <v>195</v>
      </c>
      <c r="D20" s="18" t="s">
        <v>571</v>
      </c>
      <c r="E20" s="18">
        <f>VLOOKUP(M20,Revistas!$B$2:$H$63996,2,FALSE)</f>
        <v>1.1399999999999999</v>
      </c>
      <c r="F20" s="18" t="str">
        <f>VLOOKUP(M20,Revistas!$B$2:$H$63996,3,FALSE)</f>
        <v>Q3</v>
      </c>
      <c r="G20" s="18" t="str">
        <f>VLOOKUP(M20,Revistas!$B$2:$H$63996,4,FALSE)</f>
        <v>PEDIATRICS - SCIE</v>
      </c>
      <c r="H20" s="18" t="str">
        <f>VLOOKUP(M20,Revistas!$B$2:$H$63996,5,FALSE)</f>
        <v>88/121/</v>
      </c>
      <c r="I20" s="18" t="str">
        <f>VLOOKUP(M20,Revistas!$B$2:$H$63996,6,FALSE)</f>
        <v>NO</v>
      </c>
      <c r="J20" s="18" t="s">
        <v>2421</v>
      </c>
      <c r="K20" s="18" t="s">
        <v>2422</v>
      </c>
      <c r="L20" s="18">
        <v>0</v>
      </c>
      <c r="M20" s="18" t="s">
        <v>198</v>
      </c>
      <c r="N20" s="18" t="s">
        <v>129</v>
      </c>
      <c r="O20" s="18">
        <v>2017</v>
      </c>
      <c r="P20" s="18">
        <v>87</v>
      </c>
      <c r="Q20" s="18">
        <v>4</v>
      </c>
      <c r="R20" s="18">
        <v>240</v>
      </c>
      <c r="S20" s="18">
        <v>241</v>
      </c>
      <c r="T20" s="23">
        <v>27899237</v>
      </c>
    </row>
    <row r="21" spans="1:48" x14ac:dyDescent="0.25">
      <c r="A21" s="17" t="s">
        <v>2461</v>
      </c>
      <c r="B21" s="17" t="s">
        <v>2462</v>
      </c>
      <c r="C21" s="17" t="s">
        <v>1459</v>
      </c>
      <c r="D21" s="18" t="s">
        <v>10</v>
      </c>
      <c r="E21" s="18">
        <f>VLOOKUP(M21,Revistas!$B$2:$H$63996,2,FALSE)</f>
        <v>1.714</v>
      </c>
      <c r="F21" s="18" t="str">
        <f>VLOOKUP(M21,Revistas!$B$2:$H$63996,3,FALSE)</f>
        <v>Q3</v>
      </c>
      <c r="G21" s="18" t="str">
        <f>VLOOKUP(M21,Revistas!$B$2:$H$63996,4,FALSE)</f>
        <v>MICROBIOLOGY</v>
      </c>
      <c r="H21" s="18" t="str">
        <f>VLOOKUP(M21,Revistas!$B$2:$H$63996,5,FALSE)</f>
        <v>88/124</v>
      </c>
      <c r="I21" s="18" t="str">
        <f>VLOOKUP(M21,Revistas!$B$2:$H$63996,6,FALSE)</f>
        <v>NO</v>
      </c>
      <c r="J21" s="18" t="s">
        <v>2463</v>
      </c>
      <c r="K21" s="18" t="s">
        <v>2464</v>
      </c>
      <c r="L21" s="18">
        <v>1</v>
      </c>
      <c r="M21" s="18" t="s">
        <v>1462</v>
      </c>
      <c r="N21" s="18" t="s">
        <v>35</v>
      </c>
      <c r="O21" s="18">
        <v>2017</v>
      </c>
      <c r="P21" s="18">
        <v>35</v>
      </c>
      <c r="Q21" s="18">
        <v>4</v>
      </c>
      <c r="R21" s="18">
        <v>243</v>
      </c>
      <c r="S21" s="18">
        <v>245</v>
      </c>
    </row>
    <row r="22" spans="1:48" x14ac:dyDescent="0.25">
      <c r="A22" s="17" t="s">
        <v>2453</v>
      </c>
      <c r="B22" s="17" t="s">
        <v>2454</v>
      </c>
      <c r="C22" s="17" t="s">
        <v>1459</v>
      </c>
      <c r="D22" s="18" t="s">
        <v>274</v>
      </c>
      <c r="E22" s="18">
        <f>VLOOKUP(M22,Revistas!$B$2:$H$63996,2,FALSE)</f>
        <v>1.714</v>
      </c>
      <c r="F22" s="18" t="str">
        <f>VLOOKUP(M22,Revistas!$B$2:$H$63996,3,FALSE)</f>
        <v>Q3</v>
      </c>
      <c r="G22" s="18" t="str">
        <f>VLOOKUP(M22,Revistas!$B$2:$H$63996,4,FALSE)</f>
        <v>MICROBIOLOGY</v>
      </c>
      <c r="H22" s="18" t="str">
        <f>VLOOKUP(M22,Revistas!$B$2:$H$63996,5,FALSE)</f>
        <v>88/124</v>
      </c>
      <c r="I22" s="18" t="str">
        <f>VLOOKUP(M22,Revistas!$B$2:$H$63996,6,FALSE)</f>
        <v>NO</v>
      </c>
      <c r="J22" s="18" t="s">
        <v>2455</v>
      </c>
      <c r="K22" s="18" t="s">
        <v>2456</v>
      </c>
      <c r="L22" s="18">
        <v>0</v>
      </c>
      <c r="M22" s="18" t="s">
        <v>1462</v>
      </c>
      <c r="N22" s="18" t="s">
        <v>250</v>
      </c>
      <c r="O22" s="18">
        <v>2017</v>
      </c>
      <c r="P22" s="18">
        <v>35</v>
      </c>
      <c r="Q22" s="18">
        <v>5</v>
      </c>
      <c r="R22" s="18">
        <v>328</v>
      </c>
      <c r="S22" s="18">
        <v>329</v>
      </c>
    </row>
    <row r="23" spans="1:48" x14ac:dyDescent="0.25">
      <c r="A23" s="17" t="s">
        <v>2474</v>
      </c>
      <c r="B23" s="17" t="s">
        <v>2475</v>
      </c>
      <c r="C23" s="17" t="s">
        <v>1459</v>
      </c>
      <c r="D23" s="18" t="s">
        <v>274</v>
      </c>
      <c r="E23" s="18">
        <f>VLOOKUP(M23,Revistas!$B$2:$H$63996,2,FALSE)</f>
        <v>1.714</v>
      </c>
      <c r="F23" s="18" t="str">
        <f>VLOOKUP(M23,Revistas!$B$2:$H$63996,3,FALSE)</f>
        <v>Q3</v>
      </c>
      <c r="G23" s="18" t="str">
        <f>VLOOKUP(M23,Revistas!$B$2:$H$63996,4,FALSE)</f>
        <v>MICROBIOLOGY</v>
      </c>
      <c r="H23" s="18" t="str">
        <f>VLOOKUP(M23,Revistas!$B$2:$H$63996,5,FALSE)</f>
        <v>88/124</v>
      </c>
      <c r="I23" s="18" t="str">
        <f>VLOOKUP(M23,Revistas!$B$2:$H$63996,6,FALSE)</f>
        <v>NO</v>
      </c>
      <c r="J23" s="18" t="s">
        <v>2476</v>
      </c>
      <c r="K23" s="18" t="s">
        <v>2477</v>
      </c>
      <c r="L23" s="18">
        <v>0</v>
      </c>
      <c r="M23" s="18" t="s">
        <v>1462</v>
      </c>
      <c r="N23" s="18" t="s">
        <v>62</v>
      </c>
      <c r="O23" s="18">
        <v>2017</v>
      </c>
      <c r="P23" s="18">
        <v>35</v>
      </c>
      <c r="Q23" s="18">
        <v>2</v>
      </c>
      <c r="R23" s="18">
        <v>133</v>
      </c>
      <c r="S23" s="18">
        <v>135</v>
      </c>
      <c r="T23" s="23">
        <v>27345950</v>
      </c>
    </row>
    <row r="24" spans="1:48" x14ac:dyDescent="0.25">
      <c r="A24" s="17" t="s">
        <v>2411</v>
      </c>
      <c r="B24" s="17" t="s">
        <v>2412</v>
      </c>
      <c r="C24" s="17" t="s">
        <v>195</v>
      </c>
      <c r="D24" s="18" t="s">
        <v>274</v>
      </c>
      <c r="E24" s="18">
        <f>VLOOKUP(M24,Revistas!$B$2:$H$63996,2,FALSE)</f>
        <v>1.1399999999999999</v>
      </c>
      <c r="F24" s="18" t="str">
        <f>VLOOKUP(M24,Revistas!$B$2:$H$63996,3,FALSE)</f>
        <v>Q3</v>
      </c>
      <c r="G24" s="18" t="str">
        <f>VLOOKUP(M24,Revistas!$B$2:$H$63996,4,FALSE)</f>
        <v>PEDIATRICS - SCIE</v>
      </c>
      <c r="H24" s="18" t="str">
        <f>VLOOKUP(M24,Revistas!$B$2:$H$63996,5,FALSE)</f>
        <v>88/121/</v>
      </c>
      <c r="I24" s="18" t="str">
        <f>VLOOKUP(M24,Revistas!$B$2:$H$63996,6,FALSE)</f>
        <v>NO</v>
      </c>
      <c r="J24" s="18" t="s">
        <v>2413</v>
      </c>
      <c r="K24" s="18" t="s">
        <v>2414</v>
      </c>
      <c r="L24" s="18">
        <v>0</v>
      </c>
      <c r="M24" s="18" t="s">
        <v>198</v>
      </c>
      <c r="N24" s="18" t="s">
        <v>94</v>
      </c>
      <c r="O24" s="18">
        <v>2017</v>
      </c>
      <c r="P24" s="18">
        <v>87</v>
      </c>
      <c r="Q24" s="18">
        <v>5</v>
      </c>
      <c r="R24" s="18">
        <v>289</v>
      </c>
      <c r="S24" s="18">
        <v>290</v>
      </c>
      <c r="T24" s="23">
        <v>28215717</v>
      </c>
    </row>
    <row r="25" spans="1:48" x14ac:dyDescent="0.25">
      <c r="A25" s="17" t="s">
        <v>2411</v>
      </c>
      <c r="B25" s="17" t="s">
        <v>2471</v>
      </c>
      <c r="C25" s="17" t="s">
        <v>195</v>
      </c>
      <c r="D25" s="18" t="s">
        <v>274</v>
      </c>
      <c r="E25" s="18">
        <f>VLOOKUP(M25,Revistas!$B$2:$H$63996,2,FALSE)</f>
        <v>1.1399999999999999</v>
      </c>
      <c r="F25" s="18" t="str">
        <f>VLOOKUP(M25,Revistas!$B$2:$H$63996,3,FALSE)</f>
        <v>Q3</v>
      </c>
      <c r="G25" s="18" t="str">
        <f>VLOOKUP(M25,Revistas!$B$2:$H$63996,4,FALSE)</f>
        <v>PEDIATRICS - SCIE</v>
      </c>
      <c r="H25" s="18" t="str">
        <f>VLOOKUP(M25,Revistas!$B$2:$H$63996,5,FALSE)</f>
        <v>88/121/</v>
      </c>
      <c r="I25" s="18" t="str">
        <f>VLOOKUP(M25,Revistas!$B$2:$H$63996,6,FALSE)</f>
        <v>NO</v>
      </c>
      <c r="J25" s="18" t="s">
        <v>2472</v>
      </c>
      <c r="K25" s="18" t="s">
        <v>2473</v>
      </c>
      <c r="L25" s="18">
        <v>0</v>
      </c>
      <c r="M25" s="18" t="s">
        <v>198</v>
      </c>
      <c r="N25" s="18" t="s">
        <v>300</v>
      </c>
      <c r="O25" s="18">
        <v>2017</v>
      </c>
      <c r="P25" s="18">
        <v>86</v>
      </c>
      <c r="Q25" s="18">
        <v>3</v>
      </c>
      <c r="R25" s="18">
        <v>158</v>
      </c>
      <c r="S25" s="18">
        <v>159</v>
      </c>
      <c r="T25" s="23">
        <v>27321712</v>
      </c>
    </row>
    <row r="26" spans="1:48" x14ac:dyDescent="0.25">
      <c r="A26" s="17" t="s">
        <v>2436</v>
      </c>
      <c r="B26" s="17" t="s">
        <v>2437</v>
      </c>
      <c r="C26" s="17" t="s">
        <v>1459</v>
      </c>
      <c r="D26" s="18" t="s">
        <v>274</v>
      </c>
      <c r="E26" s="18">
        <f>VLOOKUP(M26,Revistas!$B$2:$H$63996,2,FALSE)</f>
        <v>1.714</v>
      </c>
      <c r="F26" s="18" t="str">
        <f>VLOOKUP(M26,Revistas!$B$2:$H$63996,3,FALSE)</f>
        <v>Q3</v>
      </c>
      <c r="G26" s="18" t="str">
        <f>VLOOKUP(M26,Revistas!$B$2:$H$63996,4,FALSE)</f>
        <v>MICROBIOLOGY</v>
      </c>
      <c r="H26" s="18" t="str">
        <f>VLOOKUP(M26,Revistas!$B$2:$H$63996,5,FALSE)</f>
        <v>88/124</v>
      </c>
      <c r="I26" s="18" t="str">
        <f>VLOOKUP(M26,Revistas!$B$2:$H$63996,6,FALSE)</f>
        <v>NO</v>
      </c>
      <c r="J26" s="18" t="s">
        <v>2438</v>
      </c>
      <c r="K26" s="18" t="s">
        <v>2439</v>
      </c>
      <c r="L26" s="18">
        <v>0</v>
      </c>
      <c r="M26" s="18" t="s">
        <v>1462</v>
      </c>
      <c r="N26" s="18" t="s">
        <v>2440</v>
      </c>
      <c r="O26" s="18">
        <v>2017</v>
      </c>
      <c r="P26" s="18">
        <v>35</v>
      </c>
      <c r="Q26" s="18">
        <v>7</v>
      </c>
      <c r="R26" s="18">
        <v>465</v>
      </c>
      <c r="S26" s="18">
        <v>466</v>
      </c>
      <c r="T26" s="23">
        <v>27979437</v>
      </c>
    </row>
    <row r="27" spans="1:48" x14ac:dyDescent="0.25">
      <c r="A27" s="17" t="s">
        <v>2457</v>
      </c>
      <c r="B27" s="17" t="s">
        <v>2458</v>
      </c>
      <c r="C27" s="17" t="s">
        <v>195</v>
      </c>
      <c r="D27" s="18" t="s">
        <v>571</v>
      </c>
      <c r="E27" s="18">
        <f>VLOOKUP(M27,Revistas!$B$2:$H$63996,2,FALSE)</f>
        <v>1.1399999999999999</v>
      </c>
      <c r="F27" s="18" t="str">
        <f>VLOOKUP(M27,Revistas!$B$2:$H$63996,3,FALSE)</f>
        <v>Q3</v>
      </c>
      <c r="G27" s="18" t="str">
        <f>VLOOKUP(M27,Revistas!$B$2:$H$63996,4,FALSE)</f>
        <v>PEDIATRICS - SCIE</v>
      </c>
      <c r="H27" s="18" t="str">
        <f>VLOOKUP(M27,Revistas!$B$2:$H$63996,5,FALSE)</f>
        <v>88/121/</v>
      </c>
      <c r="I27" s="18" t="str">
        <f>VLOOKUP(M27,Revistas!$B$2:$H$63996,6,FALSE)</f>
        <v>NO</v>
      </c>
      <c r="J27" s="18" t="s">
        <v>2459</v>
      </c>
      <c r="K27" s="18" t="s">
        <v>2460</v>
      </c>
      <c r="L27" s="18">
        <v>0</v>
      </c>
      <c r="M27" s="18" t="s">
        <v>198</v>
      </c>
      <c r="N27" s="18" t="s">
        <v>250</v>
      </c>
      <c r="O27" s="18">
        <v>2017</v>
      </c>
      <c r="P27" s="18">
        <v>86</v>
      </c>
      <c r="Q27" s="18">
        <v>5</v>
      </c>
      <c r="R27" s="18">
        <v>290</v>
      </c>
      <c r="S27" s="18">
        <v>291</v>
      </c>
      <c r="T27" s="23">
        <v>27155787</v>
      </c>
    </row>
    <row r="29" spans="1:48" hidden="1" x14ac:dyDescent="0.25"/>
    <row r="30" spans="1:48" hidden="1" x14ac:dyDescent="0.25"/>
    <row r="31" spans="1:48" hidden="1" x14ac:dyDescent="0.25"/>
    <row r="32" spans="1:48"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1:10" hidden="1" x14ac:dyDescent="0.25"/>
    <row r="1090" spans="1:10" hidden="1" x14ac:dyDescent="0.25"/>
    <row r="1091" spans="1:10" hidden="1" x14ac:dyDescent="0.25">
      <c r="A1091" s="20" t="s">
        <v>73</v>
      </c>
      <c r="B1091" s="20" t="s">
        <v>73</v>
      </c>
      <c r="C1091" s="20" t="s">
        <v>73</v>
      </c>
      <c r="D1091" s="23" t="s">
        <v>74</v>
      </c>
      <c r="E1091" s="23" t="s">
        <v>73</v>
      </c>
      <c r="F1091" s="23" t="s">
        <v>75</v>
      </c>
      <c r="G1091" s="23" t="s">
        <v>7254</v>
      </c>
      <c r="H1091" s="23" t="s">
        <v>73</v>
      </c>
      <c r="I1091" s="23" t="s">
        <v>78</v>
      </c>
      <c r="J1091" s="23" t="s">
        <v>7255</v>
      </c>
    </row>
    <row r="1092" spans="1:10" hidden="1" x14ac:dyDescent="0.25">
      <c r="A1092" s="20" t="s">
        <v>10</v>
      </c>
      <c r="B1092" s="20">
        <f>DCOUNTA(A1:S1088,B1091,A1091:A1092)</f>
        <v>14</v>
      </c>
      <c r="C1092" s="20" t="s">
        <v>10</v>
      </c>
      <c r="D1092" s="23">
        <f>DSUM(A1:S1088,E1,C1091:C1092)</f>
        <v>36.638000000000005</v>
      </c>
      <c r="E1092" s="23" t="s">
        <v>10</v>
      </c>
      <c r="F1092" s="23" t="s">
        <v>5470</v>
      </c>
      <c r="G1092" s="23">
        <f>DCOUNTA(A1:S1088,F1091,E1091:F1092)</f>
        <v>6</v>
      </c>
      <c r="H1092" s="23" t="s">
        <v>10</v>
      </c>
      <c r="I1092" s="23" t="s">
        <v>2680</v>
      </c>
      <c r="J1092" s="23">
        <f>DCOUNTA(A1:S1088,I1,H1091:I1092)</f>
        <v>2</v>
      </c>
    </row>
    <row r="1093" spans="1:10" hidden="1" x14ac:dyDescent="0.25"/>
    <row r="1094" spans="1:10" hidden="1" x14ac:dyDescent="0.25">
      <c r="A1094" s="20" t="s">
        <v>73</v>
      </c>
      <c r="B1094" s="20" t="s">
        <v>73</v>
      </c>
      <c r="C1094" s="20" t="s">
        <v>73</v>
      </c>
      <c r="D1094" s="23" t="s">
        <v>74</v>
      </c>
      <c r="E1094" s="23" t="s">
        <v>73</v>
      </c>
      <c r="F1094" s="23" t="s">
        <v>75</v>
      </c>
      <c r="G1094" s="23" t="s">
        <v>7254</v>
      </c>
      <c r="H1094" s="23" t="s">
        <v>73</v>
      </c>
      <c r="I1094" s="23" t="s">
        <v>78</v>
      </c>
      <c r="J1094" s="23" t="s">
        <v>7255</v>
      </c>
    </row>
    <row r="1095" spans="1:10" hidden="1" x14ac:dyDescent="0.25">
      <c r="A1095" s="20" t="s">
        <v>274</v>
      </c>
      <c r="B1095" s="20">
        <f>DCOUNTA(A1:S1088,D1,A1094:A1095)</f>
        <v>8</v>
      </c>
      <c r="C1095" s="20" t="s">
        <v>274</v>
      </c>
      <c r="D1095" s="23">
        <f>DSUM(A1:S1088,E1,C1094:C1095)</f>
        <v>14.727000000000002</v>
      </c>
      <c r="E1095" s="23" t="s">
        <v>274</v>
      </c>
      <c r="F1095" s="23" t="s">
        <v>5470</v>
      </c>
      <c r="G1095" s="23">
        <f>DCOUNTA(A1:S1088,F1,E1094:F1095)</f>
        <v>0</v>
      </c>
      <c r="H1095" s="23" t="s">
        <v>274</v>
      </c>
      <c r="I1095" s="23" t="s">
        <v>2680</v>
      </c>
      <c r="J1095" s="23">
        <f>DCOUNTA(A1:S1088,I1,H1094:I1095)</f>
        <v>0</v>
      </c>
    </row>
    <row r="1096" spans="1:10" hidden="1" x14ac:dyDescent="0.25"/>
    <row r="1097" spans="1:10" hidden="1" x14ac:dyDescent="0.25">
      <c r="A1097" s="20" t="s">
        <v>73</v>
      </c>
      <c r="B1097" s="20" t="s">
        <v>73</v>
      </c>
      <c r="C1097" s="20" t="s">
        <v>73</v>
      </c>
      <c r="D1097" s="23" t="s">
        <v>74</v>
      </c>
      <c r="E1097" s="23" t="s">
        <v>73</v>
      </c>
      <c r="F1097" s="23" t="s">
        <v>75</v>
      </c>
      <c r="G1097" s="23" t="s">
        <v>7254</v>
      </c>
      <c r="H1097" s="23" t="s">
        <v>73</v>
      </c>
      <c r="I1097" s="23" t="s">
        <v>78</v>
      </c>
      <c r="J1097" s="23" t="s">
        <v>7255</v>
      </c>
    </row>
    <row r="1098" spans="1:10" hidden="1" x14ac:dyDescent="0.25">
      <c r="A1098" s="20" t="s">
        <v>356</v>
      </c>
      <c r="B1098" s="20">
        <f>DCOUNTA(A1:S1088,D1,A1097:A1098)</f>
        <v>0</v>
      </c>
      <c r="C1098" s="20" t="s">
        <v>356</v>
      </c>
      <c r="D1098" s="23">
        <f>DSUM(A1:S1088,E1,C1097:C1098)</f>
        <v>0</v>
      </c>
      <c r="E1098" s="23" t="s">
        <v>356</v>
      </c>
      <c r="F1098" s="23" t="s">
        <v>5470</v>
      </c>
      <c r="G1098" s="23">
        <f>DCOUNTA(A1:S1088,F1,E1097:F1098)</f>
        <v>0</v>
      </c>
      <c r="H1098" s="23" t="s">
        <v>356</v>
      </c>
      <c r="I1098" s="23" t="s">
        <v>2680</v>
      </c>
      <c r="J1098" s="23">
        <f>DCOUNTA(A1:S1088,I1,H1097:I1098)</f>
        <v>0</v>
      </c>
    </row>
    <row r="1099" spans="1:10" hidden="1" x14ac:dyDescent="0.25"/>
    <row r="1100" spans="1:10" hidden="1" x14ac:dyDescent="0.25">
      <c r="A1100" s="20" t="s">
        <v>73</v>
      </c>
      <c r="B1100" s="20" t="s">
        <v>73</v>
      </c>
      <c r="C1100" s="20" t="s">
        <v>73</v>
      </c>
      <c r="D1100" s="23" t="s">
        <v>74</v>
      </c>
      <c r="E1100" s="23" t="s">
        <v>73</v>
      </c>
      <c r="F1100" s="23" t="s">
        <v>75</v>
      </c>
      <c r="G1100" s="23" t="s">
        <v>7254</v>
      </c>
      <c r="H1100" s="23" t="s">
        <v>73</v>
      </c>
      <c r="I1100" s="23" t="s">
        <v>78</v>
      </c>
      <c r="J1100" s="23" t="s">
        <v>7255</v>
      </c>
    </row>
    <row r="1101" spans="1:10" hidden="1" x14ac:dyDescent="0.25">
      <c r="A1101" s="20" t="s">
        <v>571</v>
      </c>
      <c r="B1101" s="20">
        <f>DCOUNTA(A1:S1088,D1,A1100:A1101)</f>
        <v>4</v>
      </c>
      <c r="C1101" s="20" t="s">
        <v>571</v>
      </c>
      <c r="D1101" s="23">
        <f>DSUM(A1:S1088,E1,C1100:C1101)</f>
        <v>5.1339999999999995</v>
      </c>
      <c r="E1101" s="23" t="s">
        <v>571</v>
      </c>
      <c r="F1101" s="23" t="s">
        <v>5470</v>
      </c>
      <c r="G1101" s="23">
        <f>DCOUNTA(A1:S1088,F1,E1100:F1101)</f>
        <v>0</v>
      </c>
      <c r="H1101" s="23" t="s">
        <v>571</v>
      </c>
      <c r="I1101" s="23" t="s">
        <v>2680</v>
      </c>
      <c r="J1101" s="23">
        <f>DCOUNTA(A1:S1088,I1,H1100:I1101)</f>
        <v>0</v>
      </c>
    </row>
    <row r="1102" spans="1:10" hidden="1" x14ac:dyDescent="0.25"/>
    <row r="1103" spans="1:10" hidden="1" x14ac:dyDescent="0.25"/>
    <row r="1104" spans="1:10" hidden="1" x14ac:dyDescent="0.25">
      <c r="A1104" s="20" t="s">
        <v>73</v>
      </c>
      <c r="B1104" s="20" t="s">
        <v>73</v>
      </c>
      <c r="C1104" s="20" t="s">
        <v>73</v>
      </c>
      <c r="D1104" s="23" t="s">
        <v>74</v>
      </c>
      <c r="E1104" s="23" t="s">
        <v>73</v>
      </c>
      <c r="F1104" s="23" t="s">
        <v>75</v>
      </c>
      <c r="G1104" s="23" t="s">
        <v>7254</v>
      </c>
      <c r="H1104" s="23" t="s">
        <v>73</v>
      </c>
      <c r="I1104" s="23" t="s">
        <v>78</v>
      </c>
      <c r="J1104" s="23" t="s">
        <v>7255</v>
      </c>
    </row>
    <row r="1105" spans="1:51" hidden="1" x14ac:dyDescent="0.25">
      <c r="A1105" s="20" t="s">
        <v>26</v>
      </c>
      <c r="B1105" s="20">
        <f>DCOUNTA(A1:S1088,D1,A1104:A1105)</f>
        <v>0</v>
      </c>
      <c r="C1105" s="20" t="s">
        <v>26</v>
      </c>
      <c r="D1105" s="23">
        <f>DSUM(A1:S1088,E1,C1104:C1105)</f>
        <v>0</v>
      </c>
      <c r="E1105" s="23" t="s">
        <v>26</v>
      </c>
      <c r="F1105" s="23" t="s">
        <v>5470</v>
      </c>
      <c r="G1105" s="23">
        <f>DCOUNTA(A1:S1088,F1,E1104:F1105)</f>
        <v>0</v>
      </c>
      <c r="H1105" s="23" t="s">
        <v>26</v>
      </c>
      <c r="I1105" s="23" t="s">
        <v>2680</v>
      </c>
      <c r="J1105" s="23">
        <f>DCOUNTA(A1:S1088,I1,H1104:I1105)</f>
        <v>0</v>
      </c>
    </row>
    <row r="1106" spans="1:51" hidden="1" x14ac:dyDescent="0.25"/>
    <row r="1107" spans="1:51" hidden="1" x14ac:dyDescent="0.25">
      <c r="A1107" s="20" t="s">
        <v>73</v>
      </c>
      <c r="B1107" s="20" t="s">
        <v>73</v>
      </c>
      <c r="C1107" s="20" t="s">
        <v>73</v>
      </c>
      <c r="D1107" s="23" t="s">
        <v>74</v>
      </c>
      <c r="E1107" s="23" t="s">
        <v>73</v>
      </c>
      <c r="F1107" s="23" t="s">
        <v>75</v>
      </c>
      <c r="G1107" s="23" t="s">
        <v>7254</v>
      </c>
      <c r="H1107" s="23" t="s">
        <v>73</v>
      </c>
      <c r="I1107" s="23" t="s">
        <v>78</v>
      </c>
      <c r="J1107" s="23" t="s">
        <v>7255</v>
      </c>
    </row>
    <row r="1108" spans="1:51" hidden="1" x14ac:dyDescent="0.25">
      <c r="A1108" s="20" t="s">
        <v>210</v>
      </c>
      <c r="B1108" s="20">
        <f>DCOUNTA(A1:S1088,D1,A1107:A1108)</f>
        <v>0</v>
      </c>
      <c r="C1108" s="20" t="s">
        <v>210</v>
      </c>
      <c r="D1108" s="23">
        <f>DSUM(A1:S1088,E1,C1107:C1108)</f>
        <v>0</v>
      </c>
      <c r="E1108" s="23" t="s">
        <v>210</v>
      </c>
      <c r="F1108" s="23" t="s">
        <v>5470</v>
      </c>
      <c r="G1108" s="23">
        <f>DCOUNTA(A1:S1088,F1,E1107:F1108)</f>
        <v>0</v>
      </c>
      <c r="H1108" s="23" t="s">
        <v>210</v>
      </c>
      <c r="I1108" s="23" t="s">
        <v>2680</v>
      </c>
      <c r="J1108" s="23">
        <f>DCOUNTA(A1:S1088,I1,H1107:I1108)</f>
        <v>0</v>
      </c>
    </row>
    <row r="1110" spans="1:51" ht="15.75" x14ac:dyDescent="0.3">
      <c r="B1110" s="19" t="s">
        <v>7256</v>
      </c>
      <c r="C1110" s="19" t="s">
        <v>7257</v>
      </c>
      <c r="D1110" s="19" t="s">
        <v>5466</v>
      </c>
      <c r="E1110" s="19" t="s">
        <v>7258</v>
      </c>
      <c r="F1110" s="19" t="s">
        <v>7259</v>
      </c>
      <c r="N1110" s="24"/>
      <c r="AX1110" s="20" t="s">
        <v>7260</v>
      </c>
      <c r="AY1110" s="20" t="s">
        <v>7261</v>
      </c>
    </row>
    <row r="1111" spans="1:51" ht="15.75" x14ac:dyDescent="0.3">
      <c r="B1111" s="21">
        <f>B1092</f>
        <v>14</v>
      </c>
      <c r="C1111" s="26" t="s">
        <v>7262</v>
      </c>
      <c r="D1111" s="21">
        <f>D1092</f>
        <v>36.638000000000005</v>
      </c>
      <c r="E1111" s="21">
        <f>G1092</f>
        <v>6</v>
      </c>
      <c r="F1111" s="21">
        <f>J1092</f>
        <v>2</v>
      </c>
      <c r="N1111" s="24"/>
    </row>
    <row r="1112" spans="1:51" ht="15.75" x14ac:dyDescent="0.3">
      <c r="B1112" s="21">
        <f>B1095</f>
        <v>8</v>
      </c>
      <c r="C1112" s="26" t="s">
        <v>7263</v>
      </c>
      <c r="D1112" s="21">
        <f>D1095</f>
        <v>14.727000000000002</v>
      </c>
      <c r="E1112" s="21">
        <f>G1095</f>
        <v>0</v>
      </c>
      <c r="F1112" s="21">
        <f>J1095</f>
        <v>0</v>
      </c>
      <c r="N1112" s="24"/>
    </row>
    <row r="1113" spans="1:51" ht="15.75" x14ac:dyDescent="0.3">
      <c r="B1113" s="21">
        <f>B1101</f>
        <v>4</v>
      </c>
      <c r="C1113" s="26" t="s">
        <v>7265</v>
      </c>
      <c r="D1113" s="21">
        <f>D1101</f>
        <v>5.1339999999999995</v>
      </c>
      <c r="E1113" s="21">
        <f>G1101</f>
        <v>0</v>
      </c>
      <c r="F1113" s="21">
        <f>J1101</f>
        <v>0</v>
      </c>
      <c r="N1113" s="24"/>
    </row>
    <row r="1114" spans="1:51" ht="15.75" x14ac:dyDescent="0.3">
      <c r="B1114" s="22"/>
      <c r="C1114" s="19" t="s">
        <v>7267</v>
      </c>
      <c r="D1114" s="19">
        <f>D1111</f>
        <v>36.638000000000005</v>
      </c>
      <c r="E1114" s="22"/>
      <c r="N1114" s="24"/>
    </row>
    <row r="1115" spans="1:51" ht="15.75" x14ac:dyDescent="0.3">
      <c r="B1115" s="22"/>
      <c r="C1115" s="19" t="s">
        <v>7268</v>
      </c>
      <c r="D1115" s="19">
        <f>D1111+D1112+D1113</f>
        <v>56.499000000000009</v>
      </c>
    </row>
  </sheetData>
  <sortState ref="A2:AY27">
    <sortCondition ref="A2:A27"/>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Y1116"/>
  <sheetViews>
    <sheetView workbookViewId="0">
      <selection activeCell="P1119" sqref="P1119"/>
    </sheetView>
  </sheetViews>
  <sheetFormatPr baseColWidth="10" defaultRowHeight="15" x14ac:dyDescent="0.25"/>
  <cols>
    <col min="1" max="1" width="22.42578125" style="20" customWidth="1"/>
    <col min="2" max="2" width="17" style="20" customWidth="1"/>
    <col min="3" max="3" width="19.28515625" style="20" customWidth="1"/>
    <col min="4" max="4" width="17" style="23" customWidth="1"/>
    <col min="5" max="6" width="11.42578125" style="23"/>
    <col min="7" max="8" width="0" style="23" hidden="1" customWidth="1"/>
    <col min="9" max="9" width="11.42578125" style="23"/>
    <col min="10" max="14" width="0" style="23" hidden="1" customWidth="1"/>
    <col min="15" max="20" width="11.42578125" style="23"/>
    <col min="21" max="16384" width="11.42578125" style="20"/>
  </cols>
  <sheetData>
    <row r="1" spans="1:20" s="2" customFormat="1" ht="38.25" x14ac:dyDescent="0.2">
      <c r="A1" s="1" t="s">
        <v>70</v>
      </c>
      <c r="B1" s="1" t="s">
        <v>71</v>
      </c>
      <c r="C1" s="1" t="s">
        <v>72</v>
      </c>
      <c r="D1" s="1" t="s">
        <v>73</v>
      </c>
      <c r="E1" s="1" t="s">
        <v>74</v>
      </c>
      <c r="F1" s="1" t="s">
        <v>75</v>
      </c>
      <c r="G1" s="1" t="s">
        <v>76</v>
      </c>
      <c r="H1" s="1" t="s">
        <v>77</v>
      </c>
      <c r="I1" s="1" t="s">
        <v>78</v>
      </c>
      <c r="J1" s="1" t="s">
        <v>79</v>
      </c>
      <c r="K1" s="1" t="s">
        <v>80</v>
      </c>
      <c r="L1" s="1" t="s">
        <v>81</v>
      </c>
      <c r="M1" s="1" t="s">
        <v>0</v>
      </c>
      <c r="N1" s="1" t="s">
        <v>1</v>
      </c>
      <c r="O1" s="1" t="s">
        <v>2</v>
      </c>
      <c r="P1" s="1" t="s">
        <v>3</v>
      </c>
      <c r="Q1" s="1" t="s">
        <v>4</v>
      </c>
      <c r="R1" s="1" t="s">
        <v>5</v>
      </c>
      <c r="S1" s="1" t="s">
        <v>6</v>
      </c>
    </row>
    <row r="2" spans="1:20" x14ac:dyDescent="0.25">
      <c r="A2" s="17" t="s">
        <v>2495</v>
      </c>
      <c r="B2" s="17" t="s">
        <v>2494</v>
      </c>
      <c r="C2" s="17" t="s">
        <v>1645</v>
      </c>
      <c r="D2" s="18" t="s">
        <v>10</v>
      </c>
      <c r="E2" s="18">
        <f>VLOOKUP(M2,Revistas!$B$2:$H$63996,2,FALSE)</f>
        <v>1.714</v>
      </c>
      <c r="F2" s="18" t="str">
        <f>VLOOKUP(M2,Revistas!$B$2:$H$63996,3,FALSE)</f>
        <v>Q3</v>
      </c>
      <c r="G2" s="18" t="str">
        <f>VLOOKUP(M2,Revistas!$B$2:$H$63996,4,FALSE)</f>
        <v>MICROBIOLOGY</v>
      </c>
      <c r="H2" s="18" t="str">
        <f>VLOOKUP(M2,Revistas!$B$2:$H$63996,5,FALSE)</f>
        <v>88/124</v>
      </c>
      <c r="I2" s="18" t="str">
        <f>VLOOKUP(M2,Revistas!$B$2:$H$63996,6,FALSE)</f>
        <v>NO</v>
      </c>
      <c r="J2" s="18" t="s">
        <v>2497</v>
      </c>
      <c r="K2" s="18"/>
      <c r="L2" s="18" t="s">
        <v>586</v>
      </c>
      <c r="M2" s="18" t="s">
        <v>1463</v>
      </c>
      <c r="N2" s="18" t="s">
        <v>2496</v>
      </c>
      <c r="O2" s="18">
        <v>2017</v>
      </c>
      <c r="P2" s="18"/>
      <c r="Q2" s="18"/>
      <c r="R2" s="18"/>
      <c r="S2" s="18"/>
      <c r="T2" s="23">
        <v>29224998</v>
      </c>
    </row>
    <row r="3" spans="1:20" x14ac:dyDescent="0.25">
      <c r="A3" s="17" t="s">
        <v>2504</v>
      </c>
      <c r="B3" s="17" t="s">
        <v>2503</v>
      </c>
      <c r="C3" s="17" t="s">
        <v>2517</v>
      </c>
      <c r="D3" s="18" t="s">
        <v>10</v>
      </c>
      <c r="E3" s="18">
        <f>VLOOKUP(M3,Revistas!$B$2:$H$63996,2,FALSE)</f>
        <v>2.4860000000000002</v>
      </c>
      <c r="F3" s="18" t="str">
        <f>VLOOKUP(M3,Revistas!$B$2:$H$63996,3,FALSE)</f>
        <v>Q1</v>
      </c>
      <c r="G3" s="18" t="str">
        <f>VLOOKUP(M3,Revistas!$B$2:$H$63996,4,FALSE)</f>
        <v>PEDIATRICS - SCIE;</v>
      </c>
      <c r="H3" s="18" t="str">
        <f>VLOOKUP(M3,Revistas!$B$2:$H$63996,5,FALSE)</f>
        <v>27/121</v>
      </c>
      <c r="I3" s="18" t="str">
        <f>VLOOKUP(M3,Revistas!$B$2:$H$63996,6,FALSE)</f>
        <v>NO</v>
      </c>
      <c r="J3" s="18" t="s">
        <v>2506</v>
      </c>
      <c r="K3" s="18"/>
      <c r="L3" s="18" t="s">
        <v>586</v>
      </c>
      <c r="M3" s="18" t="s">
        <v>2410</v>
      </c>
      <c r="N3" s="18" t="s">
        <v>2505</v>
      </c>
      <c r="O3" s="18">
        <v>2017</v>
      </c>
      <c r="P3" s="18"/>
      <c r="Q3" s="18"/>
      <c r="R3" s="18"/>
      <c r="S3" s="18"/>
      <c r="T3" s="23">
        <v>28787387</v>
      </c>
    </row>
    <row r="4" spans="1:20" x14ac:dyDescent="0.25">
      <c r="A4" s="17" t="s">
        <v>2530</v>
      </c>
      <c r="B4" s="17" t="s">
        <v>2531</v>
      </c>
      <c r="C4" s="17" t="s">
        <v>1383</v>
      </c>
      <c r="D4" s="18" t="s">
        <v>10</v>
      </c>
      <c r="E4" s="18">
        <f>VLOOKUP(M4,Revistas!$B$2:$H$63996,2,FALSE)</f>
        <v>6.2729999999999997</v>
      </c>
      <c r="F4" s="18" t="str">
        <f>VLOOKUP(M4,Revistas!$B$2:$H$63996,3,FALSE)</f>
        <v>Q1</v>
      </c>
      <c r="G4" s="18" t="str">
        <f>VLOOKUP(M4,Revistas!$B$2:$H$63996,4,FALSE)</f>
        <v>INFECTIOUS DISEASES - SCIE;</v>
      </c>
      <c r="H4" s="18" t="str">
        <f>VLOOKUP(M4,Revistas!$B$2:$H$63996,5,FALSE)</f>
        <v>7 DE 84</v>
      </c>
      <c r="I4" s="18" t="str">
        <f>VLOOKUP(M4,Revistas!$B$2:$H$63996,6,FALSE)</f>
        <v>SI</v>
      </c>
      <c r="J4" s="18" t="s">
        <v>2532</v>
      </c>
      <c r="K4" s="18" t="s">
        <v>2533</v>
      </c>
      <c r="L4" s="18">
        <v>0</v>
      </c>
      <c r="M4" s="18" t="s">
        <v>1386</v>
      </c>
      <c r="N4" s="28">
        <v>37165</v>
      </c>
      <c r="O4" s="18">
        <v>2017</v>
      </c>
      <c r="P4" s="18">
        <v>216</v>
      </c>
      <c r="Q4" s="18">
        <v>7</v>
      </c>
      <c r="R4" s="18">
        <v>813</v>
      </c>
      <c r="S4" s="18">
        <v>818</v>
      </c>
    </row>
    <row r="5" spans="1:20" x14ac:dyDescent="0.25">
      <c r="A5" s="17" t="s">
        <v>2596</v>
      </c>
      <c r="B5" s="17" t="s">
        <v>2597</v>
      </c>
      <c r="C5" s="17" t="s">
        <v>174</v>
      </c>
      <c r="D5" s="18" t="s">
        <v>10</v>
      </c>
      <c r="E5" s="18">
        <f>VLOOKUP(M5,Revistas!$B$2:$H$63996,2,FALSE)</f>
        <v>0.74299999999999999</v>
      </c>
      <c r="F5" s="18" t="str">
        <f>VLOOKUP(M5,Revistas!$B$2:$H$63996,3,FALSE)</f>
        <v>Q4</v>
      </c>
      <c r="G5" s="18" t="str">
        <f>VLOOKUP(M5,Revistas!$B$2:$H$63996,4,FALSE)</f>
        <v>CLINICAL NEUROLOGY</v>
      </c>
      <c r="H5" s="18" t="str">
        <f>VLOOKUP(M5,Revistas!$B$2:$H$63996,5,FALSE)</f>
        <v>177/194</v>
      </c>
      <c r="I5" s="18" t="str">
        <f>VLOOKUP(M5,Revistas!$B$2:$H$63996,6,FALSE)</f>
        <v>NO</v>
      </c>
      <c r="J5" s="18" t="s">
        <v>2598</v>
      </c>
      <c r="K5" s="18" t="s">
        <v>2599</v>
      </c>
      <c r="L5" s="18">
        <v>0</v>
      </c>
      <c r="M5" s="18" t="s">
        <v>177</v>
      </c>
      <c r="N5" s="18"/>
      <c r="O5" s="18">
        <v>2017</v>
      </c>
      <c r="P5" s="18">
        <v>64</v>
      </c>
      <c r="Q5" s="18"/>
      <c r="R5" s="18" t="s">
        <v>2600</v>
      </c>
      <c r="S5" s="18" t="s">
        <v>2601</v>
      </c>
    </row>
    <row r="6" spans="1:20" x14ac:dyDescent="0.25">
      <c r="A6" s="17" t="s">
        <v>2621</v>
      </c>
      <c r="B6" s="17" t="s">
        <v>2631</v>
      </c>
      <c r="C6" s="17" t="s">
        <v>2628</v>
      </c>
      <c r="D6" s="18" t="s">
        <v>10</v>
      </c>
      <c r="E6" s="18">
        <f>VLOOKUP(M6,Revistas!$B$2:$H$63996,2,FALSE)</f>
        <v>1.1399999999999999</v>
      </c>
      <c r="F6" s="18" t="str">
        <f>VLOOKUP(M6,Revistas!$B$2:$H$63996,3,FALSE)</f>
        <v>Q3</v>
      </c>
      <c r="G6" s="18" t="str">
        <f>VLOOKUP(M6,Revistas!$B$2:$H$63996,4,FALSE)</f>
        <v>PEDIATRICS - SCIE</v>
      </c>
      <c r="H6" s="18" t="str">
        <f>VLOOKUP(M6,Revistas!$B$2:$H$63996,5,FALSE)</f>
        <v>88/121/</v>
      </c>
      <c r="I6" s="18" t="str">
        <f>VLOOKUP(M6,Revistas!$B$2:$H$63996,6,FALSE)</f>
        <v>NO</v>
      </c>
      <c r="J6" s="18" t="s">
        <v>2624</v>
      </c>
      <c r="K6" s="18"/>
      <c r="L6" s="18" t="s">
        <v>586</v>
      </c>
      <c r="M6" s="18" t="s">
        <v>2515</v>
      </c>
      <c r="N6" s="18" t="s">
        <v>2623</v>
      </c>
      <c r="O6" s="18">
        <v>2017</v>
      </c>
      <c r="P6" s="18">
        <v>86</v>
      </c>
      <c r="Q6" s="18">
        <v>2</v>
      </c>
      <c r="R6" s="18" t="s">
        <v>2622</v>
      </c>
      <c r="S6" s="18"/>
      <c r="T6" s="23">
        <v>27427544</v>
      </c>
    </row>
    <row r="7" spans="1:20" x14ac:dyDescent="0.25">
      <c r="A7" s="17" t="s">
        <v>2484</v>
      </c>
      <c r="B7" s="17" t="s">
        <v>2485</v>
      </c>
      <c r="C7" s="17" t="s">
        <v>1459</v>
      </c>
      <c r="D7" s="18" t="s">
        <v>571</v>
      </c>
      <c r="E7" s="18">
        <f>VLOOKUP(M7,Revistas!$B$2:$H$63996,2,FALSE)</f>
        <v>1.714</v>
      </c>
      <c r="F7" s="18" t="str">
        <f>VLOOKUP(M7,Revistas!$B$2:$H$63996,3,FALSE)</f>
        <v>Q3</v>
      </c>
      <c r="G7" s="18" t="str">
        <f>VLOOKUP(M7,Revistas!$B$2:$H$63996,4,FALSE)</f>
        <v>MICROBIOLOGY</v>
      </c>
      <c r="H7" s="18" t="str">
        <f>VLOOKUP(M7,Revistas!$B$2:$H$63996,5,FALSE)</f>
        <v>88/124</v>
      </c>
      <c r="I7" s="18" t="str">
        <f>VLOOKUP(M7,Revistas!$B$2:$H$63996,6,FALSE)</f>
        <v>NO</v>
      </c>
      <c r="J7" s="18" t="s">
        <v>2486</v>
      </c>
      <c r="K7" s="18" t="s">
        <v>2487</v>
      </c>
      <c r="L7" s="18">
        <v>1</v>
      </c>
      <c r="M7" s="18" t="s">
        <v>1462</v>
      </c>
      <c r="N7" s="18" t="s">
        <v>344</v>
      </c>
      <c r="O7" s="18">
        <v>2017</v>
      </c>
      <c r="P7" s="18">
        <v>35</v>
      </c>
      <c r="Q7" s="18">
        <v>1</v>
      </c>
      <c r="R7" s="18">
        <v>54</v>
      </c>
      <c r="S7" s="18">
        <v>55</v>
      </c>
    </row>
    <row r="8" spans="1:20" x14ac:dyDescent="0.25">
      <c r="A8" s="17" t="s">
        <v>2603</v>
      </c>
      <c r="B8" s="17" t="s">
        <v>2602</v>
      </c>
      <c r="C8" s="17" t="s">
        <v>2625</v>
      </c>
      <c r="D8" s="18" t="s">
        <v>10</v>
      </c>
      <c r="E8" s="18">
        <f>VLOOKUP(M8,Revistas!$B$2:$H$63996,2,FALSE)</f>
        <v>1.8260000000000001</v>
      </c>
      <c r="F8" s="18" t="str">
        <f>VLOOKUP(M8,Revistas!$B$2:$H$63996,3,FALSE)</f>
        <v>Q3</v>
      </c>
      <c r="G8" s="18" t="str">
        <f>VLOOKUP(M8,Revistas!$B$2:$H$63996,4,FALSE)</f>
        <v>OBSTETRICS &amp; GYNECOLOGY - SCIE</v>
      </c>
      <c r="H8" s="18" t="str">
        <f>VLOOKUP(M8,Revistas!$B$2:$H$63996,5,FALSE)</f>
        <v>45/80</v>
      </c>
      <c r="I8" s="18" t="str">
        <f>VLOOKUP(M8,Revistas!$B$2:$H$63996,6,FALSE)</f>
        <v>NO</v>
      </c>
      <c r="J8" s="18" t="s">
        <v>2605</v>
      </c>
      <c r="K8" s="18"/>
      <c r="L8" s="18" t="s">
        <v>586</v>
      </c>
      <c r="M8" s="18" t="s">
        <v>2606</v>
      </c>
      <c r="N8" s="18" t="s">
        <v>2604</v>
      </c>
      <c r="O8" s="18">
        <v>2017</v>
      </c>
      <c r="P8" s="18"/>
      <c r="Q8" s="18"/>
      <c r="R8" s="27">
        <v>43344</v>
      </c>
      <c r="S8" s="18"/>
      <c r="T8" s="23">
        <v>28978246</v>
      </c>
    </row>
    <row r="9" spans="1:20" x14ac:dyDescent="0.25">
      <c r="A9" s="17" t="s">
        <v>2430</v>
      </c>
      <c r="B9" s="17" t="s">
        <v>2431</v>
      </c>
      <c r="C9" s="17" t="s">
        <v>2432</v>
      </c>
      <c r="D9" s="18" t="s">
        <v>10</v>
      </c>
      <c r="E9" s="18">
        <f>VLOOKUP(M9,Revistas!$B$2:$H$63996,2,FALSE)</f>
        <v>1.921</v>
      </c>
      <c r="F9" s="18" t="str">
        <f>VLOOKUP(M9,Revistas!$B$2:$H$63996,3,FALSE)</f>
        <v>Q2</v>
      </c>
      <c r="G9" s="18" t="str">
        <f>VLOOKUP(M9,Revistas!$B$2:$H$63996,4,FALSE)</f>
        <v>PEDIATRICS - SCIE</v>
      </c>
      <c r="H9" s="18" t="str">
        <f>VLOOKUP(M9,Revistas!$B$2:$H$63996,5,FALSE)</f>
        <v>53/121</v>
      </c>
      <c r="I9" s="18" t="str">
        <f>VLOOKUP(M9,Revistas!$B$2:$H$63996,6,FALSE)</f>
        <v>NO</v>
      </c>
      <c r="J9" s="18" t="s">
        <v>2433</v>
      </c>
      <c r="K9" s="18" t="s">
        <v>2434</v>
      </c>
      <c r="L9" s="18">
        <v>0</v>
      </c>
      <c r="M9" s="18" t="s">
        <v>2435</v>
      </c>
      <c r="N9" s="18" t="s">
        <v>129</v>
      </c>
      <c r="O9" s="18">
        <v>2017</v>
      </c>
      <c r="P9" s="18">
        <v>176</v>
      </c>
      <c r="Q9" s="18">
        <v>10</v>
      </c>
      <c r="R9" s="18">
        <v>1425</v>
      </c>
      <c r="S9" s="18">
        <v>1428</v>
      </c>
    </row>
    <row r="10" spans="1:20" x14ac:dyDescent="0.25">
      <c r="A10" s="17" t="s">
        <v>2613</v>
      </c>
      <c r="B10" s="17" t="s">
        <v>2629</v>
      </c>
      <c r="C10" s="17" t="s">
        <v>2626</v>
      </c>
      <c r="D10" s="18" t="s">
        <v>10</v>
      </c>
      <c r="E10" s="18">
        <f>VLOOKUP(M10,Revistas!$B$2:$H$63996,2,FALSE)</f>
        <v>1.1399999999999999</v>
      </c>
      <c r="F10" s="18" t="str">
        <f>VLOOKUP(M10,Revistas!$B$2:$H$63996,3,FALSE)</f>
        <v>Q3</v>
      </c>
      <c r="G10" s="18" t="str">
        <f>VLOOKUP(M10,Revistas!$B$2:$H$63996,4,FALSE)</f>
        <v>PEDIATRICS - SCIE</v>
      </c>
      <c r="H10" s="18" t="str">
        <f>VLOOKUP(M10,Revistas!$B$2:$H$63996,5,FALSE)</f>
        <v>88/121/</v>
      </c>
      <c r="I10" s="18" t="str">
        <f>VLOOKUP(M10,Revistas!$B$2:$H$63996,6,FALSE)</f>
        <v>NO</v>
      </c>
      <c r="J10" s="18" t="s">
        <v>2615</v>
      </c>
      <c r="K10" s="18"/>
      <c r="L10" s="18" t="s">
        <v>586</v>
      </c>
      <c r="M10" s="18" t="s">
        <v>2515</v>
      </c>
      <c r="N10" s="18" t="s">
        <v>2614</v>
      </c>
      <c r="O10" s="18">
        <v>2017</v>
      </c>
      <c r="P10" s="18"/>
      <c r="Q10" s="18"/>
      <c r="R10" s="18"/>
      <c r="S10" s="18"/>
      <c r="T10" s="23">
        <v>28499736</v>
      </c>
    </row>
    <row r="11" spans="1:20" x14ac:dyDescent="0.25">
      <c r="A11" s="17" t="s">
        <v>2611</v>
      </c>
      <c r="B11" s="17" t="s">
        <v>2610</v>
      </c>
      <c r="C11" s="17" t="s">
        <v>2627</v>
      </c>
      <c r="D11" s="18" t="s">
        <v>10</v>
      </c>
      <c r="E11" s="18">
        <f>VLOOKUP(M11,Revistas!$B$2:$H$63996,2,FALSE)</f>
        <v>1.8260000000000001</v>
      </c>
      <c r="F11" s="18" t="str">
        <f>VLOOKUP(M11,Revistas!$B$2:$H$63996,3,FALSE)</f>
        <v>Q3</v>
      </c>
      <c r="G11" s="18" t="str">
        <f>VLOOKUP(M11,Revistas!$B$2:$H$63996,4,FALSE)</f>
        <v>OBSTETRICS &amp; GYNECOLOGY - SCIE</v>
      </c>
      <c r="H11" s="18" t="str">
        <f>VLOOKUP(M11,Revistas!$B$2:$H$63996,5,FALSE)</f>
        <v>45/80</v>
      </c>
      <c r="I11" s="18" t="str">
        <f>VLOOKUP(M11,Revistas!$B$2:$H$63996,6,FALSE)</f>
        <v>NO</v>
      </c>
      <c r="J11" s="18" t="s">
        <v>2612</v>
      </c>
      <c r="K11" s="18"/>
      <c r="L11" s="18" t="s">
        <v>586</v>
      </c>
      <c r="M11" s="18" t="s">
        <v>2606</v>
      </c>
      <c r="N11" s="18" t="s">
        <v>400</v>
      </c>
      <c r="O11" s="18">
        <v>2017</v>
      </c>
      <c r="P11" s="18"/>
      <c r="Q11" s="18"/>
      <c r="R11" s="27">
        <v>43191</v>
      </c>
      <c r="S11" s="18"/>
      <c r="T11" s="23">
        <v>28573940</v>
      </c>
    </row>
    <row r="12" spans="1:20" x14ac:dyDescent="0.25">
      <c r="A12" s="17" t="s">
        <v>2539</v>
      </c>
      <c r="B12" s="17" t="s">
        <v>2540</v>
      </c>
      <c r="C12" s="17" t="s">
        <v>125</v>
      </c>
      <c r="D12" s="18" t="s">
        <v>10</v>
      </c>
      <c r="E12" s="18">
        <f>VLOOKUP(M12,Revistas!$B$2:$H$63996,2,FALSE)</f>
        <v>1.804</v>
      </c>
      <c r="F12" s="18" t="str">
        <f>VLOOKUP(M12,Revistas!$B$2:$H$63996,3,FALSE)</f>
        <v>Q2</v>
      </c>
      <c r="G12" s="18" t="str">
        <f>VLOOKUP(M12,Revistas!$B$2:$H$63996,4,FALSE)</f>
        <v>MEDICINE, GENERAL &amp; INTERNAL - SCIE</v>
      </c>
      <c r="H12" s="18" t="str">
        <f>VLOOKUP(M12,Revistas!$B$2:$H$63996,5,FALSE)</f>
        <v>58/154</v>
      </c>
      <c r="I12" s="18" t="str">
        <f>VLOOKUP(M12,Revistas!$B$2:$H$63996,6,FALSE)</f>
        <v>NO</v>
      </c>
      <c r="J12" s="18" t="s">
        <v>2541</v>
      </c>
      <c r="K12" s="18" t="s">
        <v>2542</v>
      </c>
      <c r="L12" s="18">
        <v>0</v>
      </c>
      <c r="M12" s="18" t="s">
        <v>128</v>
      </c>
      <c r="N12" s="18" t="s">
        <v>154</v>
      </c>
      <c r="O12" s="18">
        <v>2017</v>
      </c>
      <c r="P12" s="18">
        <v>96</v>
      </c>
      <c r="Q12" s="18">
        <v>39</v>
      </c>
      <c r="R12" s="18"/>
      <c r="S12" s="18" t="s">
        <v>2543</v>
      </c>
    </row>
    <row r="13" spans="1:20" x14ac:dyDescent="0.25">
      <c r="A13" s="17" t="s">
        <v>2526</v>
      </c>
      <c r="B13" s="17" t="s">
        <v>2527</v>
      </c>
      <c r="C13" s="17" t="s">
        <v>195</v>
      </c>
      <c r="D13" s="18" t="s">
        <v>274</v>
      </c>
      <c r="E13" s="18">
        <f>VLOOKUP(M13,Revistas!$B$2:$H$63996,2,FALSE)</f>
        <v>1.1399999999999999</v>
      </c>
      <c r="F13" s="18" t="str">
        <f>VLOOKUP(M13,Revistas!$B$2:$H$63996,3,FALSE)</f>
        <v>Q3</v>
      </c>
      <c r="G13" s="18" t="str">
        <f>VLOOKUP(M13,Revistas!$B$2:$H$63996,4,FALSE)</f>
        <v>PEDIATRICS - SCIE</v>
      </c>
      <c r="H13" s="18" t="str">
        <f>VLOOKUP(M13,Revistas!$B$2:$H$63996,5,FALSE)</f>
        <v>88/121/</v>
      </c>
      <c r="I13" s="18" t="str">
        <f>VLOOKUP(M13,Revistas!$B$2:$H$63996,6,FALSE)</f>
        <v>NO</v>
      </c>
      <c r="J13" s="18" t="s">
        <v>2528</v>
      </c>
      <c r="K13" s="18" t="s">
        <v>2529</v>
      </c>
      <c r="L13" s="18">
        <v>0</v>
      </c>
      <c r="M13" s="18" t="s">
        <v>198</v>
      </c>
      <c r="N13" s="18" t="s">
        <v>94</v>
      </c>
      <c r="O13" s="18">
        <v>2017</v>
      </c>
      <c r="P13" s="18">
        <v>87</v>
      </c>
      <c r="Q13" s="18">
        <v>5</v>
      </c>
      <c r="R13" s="18">
        <v>291</v>
      </c>
      <c r="S13" s="18">
        <v>292</v>
      </c>
    </row>
    <row r="14" spans="1:20" x14ac:dyDescent="0.25">
      <c r="A14" s="17" t="s">
        <v>1644</v>
      </c>
      <c r="B14" s="17" t="s">
        <v>1643</v>
      </c>
      <c r="C14" s="17" t="s">
        <v>1645</v>
      </c>
      <c r="D14" s="18" t="s">
        <v>10</v>
      </c>
      <c r="E14" s="18">
        <f>VLOOKUP(M14,Revistas!$B$2:$H$63996,2,FALSE)</f>
        <v>1.714</v>
      </c>
      <c r="F14" s="18" t="str">
        <f>VLOOKUP(M14,Revistas!$B$2:$H$63996,3,FALSE)</f>
        <v>Q3</v>
      </c>
      <c r="G14" s="18" t="str">
        <f>VLOOKUP(M14,Revistas!$B$2:$H$63996,4,FALSE)</f>
        <v>MICROBIOLOGY</v>
      </c>
      <c r="H14" s="18" t="str">
        <f>VLOOKUP(M14,Revistas!$B$2:$H$63996,5,FALSE)</f>
        <v>88/124</v>
      </c>
      <c r="I14" s="18" t="str">
        <f>VLOOKUP(M14,Revistas!$B$2:$H$63996,6,FALSE)</f>
        <v>NO</v>
      </c>
      <c r="J14" s="18" t="s">
        <v>1646</v>
      </c>
      <c r="K14" s="18"/>
      <c r="L14" s="18" t="s">
        <v>586</v>
      </c>
      <c r="M14" s="18" t="s">
        <v>1463</v>
      </c>
      <c r="N14" s="18" t="s">
        <v>400</v>
      </c>
      <c r="O14" s="18">
        <v>2017</v>
      </c>
      <c r="P14" s="18"/>
      <c r="Q14" s="18"/>
      <c r="R14" s="18"/>
      <c r="S14" s="18"/>
      <c r="T14" s="23">
        <v>28689671</v>
      </c>
    </row>
    <row r="15" spans="1:20" x14ac:dyDescent="0.25">
      <c r="A15" s="17" t="s">
        <v>2518</v>
      </c>
      <c r="B15" s="17" t="s">
        <v>2519</v>
      </c>
      <c r="C15" s="17" t="s">
        <v>195</v>
      </c>
      <c r="D15" s="18" t="s">
        <v>274</v>
      </c>
      <c r="E15" s="18">
        <f>VLOOKUP(M15,Revistas!$B$2:$H$63996,2,FALSE)</f>
        <v>1.1399999999999999</v>
      </c>
      <c r="F15" s="18" t="str">
        <f>VLOOKUP(M15,Revistas!$B$2:$H$63996,3,FALSE)</f>
        <v>Q3</v>
      </c>
      <c r="G15" s="18" t="str">
        <f>VLOOKUP(M15,Revistas!$B$2:$H$63996,4,FALSE)</f>
        <v>PEDIATRICS - SCIE</v>
      </c>
      <c r="H15" s="18" t="str">
        <f>VLOOKUP(M15,Revistas!$B$2:$H$63996,5,FALSE)</f>
        <v>88/121/</v>
      </c>
      <c r="I15" s="18" t="str">
        <f>VLOOKUP(M15,Revistas!$B$2:$H$63996,6,FALSE)</f>
        <v>NO</v>
      </c>
      <c r="J15" s="18" t="s">
        <v>2520</v>
      </c>
      <c r="K15" s="18" t="s">
        <v>2521</v>
      </c>
      <c r="L15" s="18">
        <v>0</v>
      </c>
      <c r="M15" s="18" t="s">
        <v>198</v>
      </c>
      <c r="N15" s="18" t="s">
        <v>14</v>
      </c>
      <c r="O15" s="18">
        <v>2017</v>
      </c>
      <c r="P15" s="18">
        <v>87</v>
      </c>
      <c r="Q15" s="18">
        <v>6</v>
      </c>
      <c r="R15" s="18">
        <v>350</v>
      </c>
      <c r="S15" s="18">
        <v>351</v>
      </c>
    </row>
    <row r="16" spans="1:20" x14ac:dyDescent="0.25">
      <c r="A16" s="17" t="s">
        <v>2449</v>
      </c>
      <c r="B16" s="17" t="s">
        <v>2450</v>
      </c>
      <c r="C16" s="17" t="s">
        <v>1376</v>
      </c>
      <c r="D16" s="18" t="s">
        <v>10</v>
      </c>
      <c r="E16" s="18">
        <f>VLOOKUP(M16,Revistas!$B$2:$H$63996,2,FALSE)</f>
        <v>8.2159999999999993</v>
      </c>
      <c r="F16" s="18" t="str">
        <f>VLOOKUP(M16,Revistas!$B$2:$H$63996,3,FALSE)</f>
        <v>Q1</v>
      </c>
      <c r="G16" s="18" t="str">
        <f>VLOOKUP(M16,Revistas!$B$2:$H$63996,4,FALSE)</f>
        <v>IMMUNOLOGY - SCIE;</v>
      </c>
      <c r="H16" s="18" t="str">
        <f>VLOOKUP(M16,Revistas!$B$2:$H$63996,5,FALSE)</f>
        <v>15/150</v>
      </c>
      <c r="I16" s="18" t="str">
        <f>VLOOKUP(M16,Revistas!$B$2:$H$63996,6,FALSE)</f>
        <v>SI</v>
      </c>
      <c r="J16" s="18" t="s">
        <v>2451</v>
      </c>
      <c r="K16" s="18" t="s">
        <v>2452</v>
      </c>
      <c r="L16" s="18">
        <v>1</v>
      </c>
      <c r="M16" s="18" t="s">
        <v>1379</v>
      </c>
      <c r="N16" s="28">
        <v>42125</v>
      </c>
      <c r="O16" s="18">
        <v>2017</v>
      </c>
      <c r="P16" s="18">
        <v>64</v>
      </c>
      <c r="Q16" s="18">
        <v>10</v>
      </c>
      <c r="R16" s="18">
        <v>1335</v>
      </c>
      <c r="S16" s="18">
        <v>1342</v>
      </c>
    </row>
    <row r="17" spans="1:20" x14ac:dyDescent="0.25">
      <c r="A17" s="17" t="s">
        <v>2522</v>
      </c>
      <c r="B17" s="17" t="s">
        <v>2523</v>
      </c>
      <c r="C17" s="17" t="s">
        <v>1459</v>
      </c>
      <c r="D17" s="18" t="s">
        <v>10</v>
      </c>
      <c r="E17" s="18">
        <f>VLOOKUP(M17,Revistas!$B$2:$H$63996,2,FALSE)</f>
        <v>1.714</v>
      </c>
      <c r="F17" s="18" t="str">
        <f>VLOOKUP(M17,Revistas!$B$2:$H$63996,3,FALSE)</f>
        <v>Q3</v>
      </c>
      <c r="G17" s="18" t="str">
        <f>VLOOKUP(M17,Revistas!$B$2:$H$63996,4,FALSE)</f>
        <v>MICROBIOLOGY</v>
      </c>
      <c r="H17" s="18" t="str">
        <f>VLOOKUP(M17,Revistas!$B$2:$H$63996,5,FALSE)</f>
        <v>88/124</v>
      </c>
      <c r="I17" s="18" t="str">
        <f>VLOOKUP(M17,Revistas!$B$2:$H$63996,6,FALSE)</f>
        <v>NO</v>
      </c>
      <c r="J17" s="18" t="s">
        <v>2524</v>
      </c>
      <c r="K17" s="18" t="s">
        <v>2525</v>
      </c>
      <c r="L17" s="18">
        <v>0</v>
      </c>
      <c r="M17" s="18" t="s">
        <v>1462</v>
      </c>
      <c r="N17" s="18" t="s">
        <v>94</v>
      </c>
      <c r="O17" s="18">
        <v>2017</v>
      </c>
      <c r="P17" s="18">
        <v>35</v>
      </c>
      <c r="Q17" s="18">
        <v>9</v>
      </c>
      <c r="R17" s="18">
        <v>556</v>
      </c>
      <c r="S17" s="18">
        <v>562</v>
      </c>
    </row>
    <row r="18" spans="1:20" x14ac:dyDescent="0.25">
      <c r="A18" s="17" t="s">
        <v>2568</v>
      </c>
      <c r="B18" s="17" t="s">
        <v>2569</v>
      </c>
      <c r="C18" s="17" t="s">
        <v>2406</v>
      </c>
      <c r="D18" s="18" t="s">
        <v>10</v>
      </c>
      <c r="E18" s="18">
        <f>VLOOKUP(M18,Revistas!$B$2:$H$63996,2,FALSE)</f>
        <v>2.4860000000000002</v>
      </c>
      <c r="F18" s="18" t="str">
        <f>VLOOKUP(M18,Revistas!$B$2:$H$63996,3,FALSE)</f>
        <v>Q1</v>
      </c>
      <c r="G18" s="18" t="str">
        <f>VLOOKUP(M18,Revistas!$B$2:$H$63996,4,FALSE)</f>
        <v>PEDIATRICS - SCIE;</v>
      </c>
      <c r="H18" s="18" t="str">
        <f>VLOOKUP(M18,Revistas!$B$2:$H$63996,5,FALSE)</f>
        <v>27/121</v>
      </c>
      <c r="I18" s="18" t="str">
        <f>VLOOKUP(M18,Revistas!$B$2:$H$63996,6,FALSE)</f>
        <v>NO</v>
      </c>
      <c r="J18" s="18" t="s">
        <v>2570</v>
      </c>
      <c r="K18" s="18" t="s">
        <v>2571</v>
      </c>
      <c r="L18" s="18">
        <v>0</v>
      </c>
      <c r="M18" s="18" t="s">
        <v>2409</v>
      </c>
      <c r="N18" s="18" t="s">
        <v>226</v>
      </c>
      <c r="O18" s="18">
        <v>2017</v>
      </c>
      <c r="P18" s="18">
        <v>36</v>
      </c>
      <c r="Q18" s="18">
        <v>6</v>
      </c>
      <c r="R18" s="18">
        <v>578</v>
      </c>
      <c r="S18" s="18">
        <v>583</v>
      </c>
    </row>
    <row r="19" spans="1:20" x14ac:dyDescent="0.25">
      <c r="A19" s="17" t="s">
        <v>2607</v>
      </c>
      <c r="B19" s="17" t="s">
        <v>2630</v>
      </c>
      <c r="C19" s="17" t="s">
        <v>2626</v>
      </c>
      <c r="D19" s="18" t="s">
        <v>10</v>
      </c>
      <c r="E19" s="18">
        <f>VLOOKUP(M19,Revistas!$B$2:$H$63996,2,FALSE)</f>
        <v>1.1399999999999999</v>
      </c>
      <c r="F19" s="18" t="str">
        <f>VLOOKUP(M19,Revistas!$B$2:$H$63996,3,FALSE)</f>
        <v>Q3</v>
      </c>
      <c r="G19" s="18" t="str">
        <f>VLOOKUP(M19,Revistas!$B$2:$H$63996,4,FALSE)</f>
        <v>PEDIATRICS - SCIE</v>
      </c>
      <c r="H19" s="18" t="str">
        <f>VLOOKUP(M19,Revistas!$B$2:$H$63996,5,FALSE)</f>
        <v>88/121/</v>
      </c>
      <c r="I19" s="18" t="str">
        <f>VLOOKUP(M19,Revistas!$B$2:$H$63996,6,FALSE)</f>
        <v>NO</v>
      </c>
      <c r="J19" s="18" t="s">
        <v>2609</v>
      </c>
      <c r="K19" s="18"/>
      <c r="L19" s="18" t="s">
        <v>586</v>
      </c>
      <c r="M19" s="18" t="s">
        <v>2515</v>
      </c>
      <c r="N19" s="18" t="s">
        <v>2608</v>
      </c>
      <c r="O19" s="18">
        <v>2017</v>
      </c>
      <c r="P19" s="18"/>
      <c r="Q19" s="18"/>
      <c r="R19" s="18"/>
      <c r="S19" s="18"/>
      <c r="T19" s="23">
        <v>28729186</v>
      </c>
    </row>
    <row r="20" spans="1:20" x14ac:dyDescent="0.25">
      <c r="A20" s="17" t="s">
        <v>2423</v>
      </c>
      <c r="B20" s="17" t="s">
        <v>2424</v>
      </c>
      <c r="C20" s="17" t="s">
        <v>2425</v>
      </c>
      <c r="D20" s="18" t="s">
        <v>10</v>
      </c>
      <c r="E20" s="18">
        <f>VLOOKUP(M20,Revistas!$B$2:$H$63996,2,FALSE)</f>
        <v>2.468</v>
      </c>
      <c r="F20" s="18" t="str">
        <f>VLOOKUP(M20,Revistas!$B$2:$H$63996,3,FALSE)</f>
        <v>Q3</v>
      </c>
      <c r="G20" s="18" t="str">
        <f>VLOOKUP(M20,Revistas!$B$2:$H$63996,4,FALSE)</f>
        <v>INFECTIOUS DISEASES - SCIE</v>
      </c>
      <c r="H20" s="18" t="str">
        <f>VLOOKUP(M20,Revistas!$B$2:$H$63996,5,FALSE)</f>
        <v>44/84</v>
      </c>
      <c r="I20" s="18" t="str">
        <f>VLOOKUP(M20,Revistas!$B$2:$H$63996,6,FALSE)</f>
        <v>NO</v>
      </c>
      <c r="J20" s="18" t="s">
        <v>2426</v>
      </c>
      <c r="K20" s="18" t="s">
        <v>2427</v>
      </c>
      <c r="L20" s="18">
        <v>0</v>
      </c>
      <c r="M20" s="18" t="s">
        <v>2428</v>
      </c>
      <c r="N20" s="18" t="s">
        <v>129</v>
      </c>
      <c r="O20" s="18">
        <v>2017</v>
      </c>
      <c r="P20" s="18">
        <v>45</v>
      </c>
      <c r="Q20" s="18">
        <v>5</v>
      </c>
      <c r="R20" s="18">
        <v>691</v>
      </c>
      <c r="S20" s="18">
        <v>696</v>
      </c>
    </row>
    <row r="21" spans="1:20" x14ac:dyDescent="0.25">
      <c r="A21" s="17" t="s">
        <v>2499</v>
      </c>
      <c r="B21" s="17" t="s">
        <v>2498</v>
      </c>
      <c r="C21" s="17" t="s">
        <v>2500</v>
      </c>
      <c r="D21" s="18" t="s">
        <v>274</v>
      </c>
      <c r="E21" s="18">
        <f>VLOOKUP(M21,Revistas!$B$2:$H$63996,2,FALSE)</f>
        <v>2.468</v>
      </c>
      <c r="F21" s="18" t="str">
        <f>VLOOKUP(M21,Revistas!$B$2:$H$63996,3,FALSE)</f>
        <v>Q3</v>
      </c>
      <c r="G21" s="18" t="str">
        <f>VLOOKUP(M21,Revistas!$B$2:$H$63996,4,FALSE)</f>
        <v>INFECTIOUS DISEASES - SCIE</v>
      </c>
      <c r="H21" s="18" t="str">
        <f>VLOOKUP(M21,Revistas!$B$2:$H$63996,5,FALSE)</f>
        <v>44/84</v>
      </c>
      <c r="I21" s="18" t="str">
        <f>VLOOKUP(M21,Revistas!$B$2:$H$63996,6,FALSE)</f>
        <v>NO</v>
      </c>
      <c r="J21" s="18" t="s">
        <v>2502</v>
      </c>
      <c r="K21" s="18"/>
      <c r="L21" s="18" t="s">
        <v>586</v>
      </c>
      <c r="M21" s="18" t="s">
        <v>2429</v>
      </c>
      <c r="N21" s="18" t="s">
        <v>2501</v>
      </c>
      <c r="O21" s="18">
        <v>2017</v>
      </c>
      <c r="P21" s="18"/>
      <c r="Q21" s="18"/>
      <c r="R21" s="18"/>
      <c r="S21" s="18"/>
      <c r="T21" s="23">
        <v>28905249</v>
      </c>
    </row>
    <row r="22" spans="1:20" x14ac:dyDescent="0.25">
      <c r="A22" s="17" t="s">
        <v>2583</v>
      </c>
      <c r="B22" s="17" t="s">
        <v>2584</v>
      </c>
      <c r="C22" s="17" t="s">
        <v>2406</v>
      </c>
      <c r="D22" s="18" t="s">
        <v>274</v>
      </c>
      <c r="E22" s="18">
        <f>VLOOKUP(M22,Revistas!$B$2:$H$63996,2,FALSE)</f>
        <v>2.4860000000000002</v>
      </c>
      <c r="F22" s="18" t="str">
        <f>VLOOKUP(M22,Revistas!$B$2:$H$63996,3,FALSE)</f>
        <v>Q1</v>
      </c>
      <c r="G22" s="18" t="str">
        <f>VLOOKUP(M22,Revistas!$B$2:$H$63996,4,FALSE)</f>
        <v>PEDIATRICS - SCIE;</v>
      </c>
      <c r="H22" s="18" t="str">
        <f>VLOOKUP(M22,Revistas!$B$2:$H$63996,5,FALSE)</f>
        <v>27/121</v>
      </c>
      <c r="I22" s="18" t="str">
        <f>VLOOKUP(M22,Revistas!$B$2:$H$63996,6,FALSE)</f>
        <v>NO</v>
      </c>
      <c r="J22" s="18" t="s">
        <v>2585</v>
      </c>
      <c r="K22" s="18" t="s">
        <v>2586</v>
      </c>
      <c r="L22" s="18">
        <v>0</v>
      </c>
      <c r="M22" s="18" t="s">
        <v>2409</v>
      </c>
      <c r="N22" s="18" t="s">
        <v>62</v>
      </c>
      <c r="O22" s="18">
        <v>2017</v>
      </c>
      <c r="P22" s="18">
        <v>36</v>
      </c>
      <c r="Q22" s="18">
        <v>2</v>
      </c>
      <c r="R22" s="18">
        <v>241</v>
      </c>
      <c r="S22" s="18">
        <v>241</v>
      </c>
    </row>
    <row r="23" spans="1:20" x14ac:dyDescent="0.25">
      <c r="A23" s="17" t="s">
        <v>2578</v>
      </c>
      <c r="B23" s="17" t="s">
        <v>2579</v>
      </c>
      <c r="C23" s="17" t="s">
        <v>217</v>
      </c>
      <c r="D23" s="18" t="s">
        <v>10</v>
      </c>
      <c r="E23" s="18">
        <f>VLOOKUP(M23,Revistas!$B$2:$H$63996,2,FALSE)</f>
        <v>2.806</v>
      </c>
      <c r="F23" s="18" t="str">
        <f>VLOOKUP(M23,Revistas!$B$2:$H$63996,3,FALSE)</f>
        <v>Q1</v>
      </c>
      <c r="G23" s="18" t="str">
        <f>VLOOKUP(M23,Revistas!$B$2:$H$63996,4,FALSE)</f>
        <v>MULTIDISCIPLINARY SCIENCES</v>
      </c>
      <c r="H23" s="18" t="str">
        <f>VLOOKUP(M23,Revistas!$B$2:$H$63996,5,FALSE)</f>
        <v>15/64</v>
      </c>
      <c r="I23" s="18" t="str">
        <f>VLOOKUP(M23,Revistas!$B$2:$H$63996,6,FALSE)</f>
        <v>NO</v>
      </c>
      <c r="J23" s="18" t="s">
        <v>2580</v>
      </c>
      <c r="K23" s="18" t="s">
        <v>2581</v>
      </c>
      <c r="L23" s="18">
        <v>5</v>
      </c>
      <c r="M23" s="18" t="s">
        <v>220</v>
      </c>
      <c r="N23" s="28">
        <v>42401</v>
      </c>
      <c r="O23" s="18">
        <v>2017</v>
      </c>
      <c r="P23" s="18">
        <v>12</v>
      </c>
      <c r="Q23" s="18">
        <v>2</v>
      </c>
      <c r="R23" s="18"/>
      <c r="S23" s="18" t="s">
        <v>2582</v>
      </c>
    </row>
    <row r="24" spans="1:20" x14ac:dyDescent="0.25">
      <c r="A24" s="17" t="s">
        <v>2550</v>
      </c>
      <c r="B24" s="17" t="s">
        <v>2551</v>
      </c>
      <c r="C24" s="17" t="s">
        <v>217</v>
      </c>
      <c r="D24" s="18" t="s">
        <v>10</v>
      </c>
      <c r="E24" s="18">
        <f>VLOOKUP(M24,Revistas!$B$2:$H$63996,2,FALSE)</f>
        <v>2.806</v>
      </c>
      <c r="F24" s="18" t="str">
        <f>VLOOKUP(M24,Revistas!$B$2:$H$63996,3,FALSE)</f>
        <v>Q1</v>
      </c>
      <c r="G24" s="18" t="str">
        <f>VLOOKUP(M24,Revistas!$B$2:$H$63996,4,FALSE)</f>
        <v>MULTIDISCIPLINARY SCIENCES</v>
      </c>
      <c r="H24" s="18" t="str">
        <f>VLOOKUP(M24,Revistas!$B$2:$H$63996,5,FALSE)</f>
        <v>15/64</v>
      </c>
      <c r="I24" s="18" t="str">
        <f>VLOOKUP(M24,Revistas!$B$2:$H$63996,6,FALSE)</f>
        <v>NO</v>
      </c>
      <c r="J24" s="18" t="s">
        <v>2552</v>
      </c>
      <c r="K24" s="18" t="s">
        <v>2553</v>
      </c>
      <c r="L24" s="18">
        <v>0</v>
      </c>
      <c r="M24" s="18" t="s">
        <v>220</v>
      </c>
      <c r="N24" s="18" t="s">
        <v>185</v>
      </c>
      <c r="O24" s="18">
        <v>2017</v>
      </c>
      <c r="P24" s="18">
        <v>12</v>
      </c>
      <c r="Q24" s="18">
        <v>8</v>
      </c>
      <c r="R24" s="18"/>
      <c r="S24" s="18" t="s">
        <v>2554</v>
      </c>
    </row>
    <row r="25" spans="1:20" x14ac:dyDescent="0.25">
      <c r="A25" s="17" t="s">
        <v>2461</v>
      </c>
      <c r="B25" s="17" t="s">
        <v>2462</v>
      </c>
      <c r="C25" s="17" t="s">
        <v>1459</v>
      </c>
      <c r="D25" s="18" t="s">
        <v>10</v>
      </c>
      <c r="E25" s="18">
        <f>VLOOKUP(M25,Revistas!$B$2:$H$63996,2,FALSE)</f>
        <v>1.714</v>
      </c>
      <c r="F25" s="18" t="str">
        <f>VLOOKUP(M25,Revistas!$B$2:$H$63996,3,FALSE)</f>
        <v>Q3</v>
      </c>
      <c r="G25" s="18" t="str">
        <f>VLOOKUP(M25,Revistas!$B$2:$H$63996,4,FALSE)</f>
        <v>MICROBIOLOGY</v>
      </c>
      <c r="H25" s="18" t="str">
        <f>VLOOKUP(M25,Revistas!$B$2:$H$63996,5,FALSE)</f>
        <v>88/124</v>
      </c>
      <c r="I25" s="18" t="str">
        <f>VLOOKUP(M25,Revistas!$B$2:$H$63996,6,FALSE)</f>
        <v>NO</v>
      </c>
      <c r="J25" s="18" t="s">
        <v>2463</v>
      </c>
      <c r="K25" s="18" t="s">
        <v>2573</v>
      </c>
      <c r="L25" s="18">
        <v>1</v>
      </c>
      <c r="M25" s="18" t="s">
        <v>1462</v>
      </c>
      <c r="N25" s="18" t="s">
        <v>35</v>
      </c>
      <c r="O25" s="18">
        <v>2017</v>
      </c>
      <c r="P25" s="18">
        <v>35</v>
      </c>
      <c r="Q25" s="18">
        <v>4</v>
      </c>
      <c r="R25" s="18">
        <v>243</v>
      </c>
      <c r="S25" s="18">
        <v>245</v>
      </c>
      <c r="T25" s="23">
        <v>25935598</v>
      </c>
    </row>
    <row r="26" spans="1:20" x14ac:dyDescent="0.25">
      <c r="A26" s="17" t="s">
        <v>2453</v>
      </c>
      <c r="B26" s="17" t="s">
        <v>2454</v>
      </c>
      <c r="C26" s="17" t="s">
        <v>1459</v>
      </c>
      <c r="D26" s="18" t="s">
        <v>274</v>
      </c>
      <c r="E26" s="18">
        <f>VLOOKUP(M26,Revistas!$B$2:$H$63996,2,FALSE)</f>
        <v>1.714</v>
      </c>
      <c r="F26" s="18" t="str">
        <f>VLOOKUP(M26,Revistas!$B$2:$H$63996,3,FALSE)</f>
        <v>Q3</v>
      </c>
      <c r="G26" s="18" t="str">
        <f>VLOOKUP(M26,Revistas!$B$2:$H$63996,4,FALSE)</f>
        <v>MICROBIOLOGY</v>
      </c>
      <c r="H26" s="18" t="str">
        <f>VLOOKUP(M26,Revistas!$B$2:$H$63996,5,FALSE)</f>
        <v>88/124</v>
      </c>
      <c r="I26" s="18" t="str">
        <f>VLOOKUP(M26,Revistas!$B$2:$H$63996,6,FALSE)</f>
        <v>NO</v>
      </c>
      <c r="J26" s="18" t="s">
        <v>2455</v>
      </c>
      <c r="K26" s="18" t="s">
        <v>2572</v>
      </c>
      <c r="L26" s="18">
        <v>0</v>
      </c>
      <c r="M26" s="18" t="s">
        <v>1462</v>
      </c>
      <c r="N26" s="18" t="s">
        <v>250</v>
      </c>
      <c r="O26" s="18">
        <v>2017</v>
      </c>
      <c r="P26" s="18">
        <v>35</v>
      </c>
      <c r="Q26" s="18">
        <v>5</v>
      </c>
      <c r="R26" s="18">
        <v>328</v>
      </c>
      <c r="S26" s="18">
        <v>329</v>
      </c>
      <c r="T26" s="23">
        <v>26123127</v>
      </c>
    </row>
    <row r="27" spans="1:20" x14ac:dyDescent="0.25">
      <c r="A27" s="17" t="s">
        <v>2555</v>
      </c>
      <c r="B27" s="17" t="s">
        <v>2556</v>
      </c>
      <c r="C27" s="17" t="s">
        <v>2557</v>
      </c>
      <c r="D27" s="18" t="s">
        <v>10</v>
      </c>
      <c r="E27" s="18">
        <f>VLOOKUP(M27,Revistas!$B$2:$H$63996,2,FALSE)</f>
        <v>3.2349999999999999</v>
      </c>
      <c r="F27" s="18" t="str">
        <f>VLOOKUP(M27,Revistas!$B$2:$H$63996,3,FALSE)</f>
        <v>Q2</v>
      </c>
      <c r="G27" s="18" t="str">
        <f>VLOOKUP(M27,Revistas!$B$2:$H$63996,4,FALSE)</f>
        <v>IMMUNOLOGY - SCIE;</v>
      </c>
      <c r="H27" s="18" t="str">
        <f>VLOOKUP(M27,Revistas!$B$2:$H$63996,5,FALSE)</f>
        <v>68/151</v>
      </c>
      <c r="I27" s="18" t="str">
        <f>VLOOKUP(M27,Revistas!$B$2:$H$63996,6,FALSE)</f>
        <v>NO</v>
      </c>
      <c r="J27" s="18" t="s">
        <v>2558</v>
      </c>
      <c r="K27" s="18" t="s">
        <v>2559</v>
      </c>
      <c r="L27" s="18">
        <v>0</v>
      </c>
      <c r="M27" s="18" t="s">
        <v>2560</v>
      </c>
      <c r="N27" s="18" t="s">
        <v>2561</v>
      </c>
      <c r="O27" s="18">
        <v>2017</v>
      </c>
      <c r="P27" s="18">
        <v>35</v>
      </c>
      <c r="Q27" s="18">
        <v>35</v>
      </c>
      <c r="R27" s="18">
        <v>4646</v>
      </c>
      <c r="S27" s="18">
        <v>4651</v>
      </c>
    </row>
    <row r="28" spans="1:20" x14ac:dyDescent="0.25">
      <c r="A28" s="17" t="s">
        <v>2587</v>
      </c>
      <c r="B28" s="17" t="s">
        <v>2588</v>
      </c>
      <c r="C28" s="17" t="s">
        <v>1376</v>
      </c>
      <c r="D28" s="18" t="s">
        <v>274</v>
      </c>
      <c r="E28" s="18">
        <f>VLOOKUP(M28,Revistas!$B$2:$H$63996,2,FALSE)</f>
        <v>8.2159999999999993</v>
      </c>
      <c r="F28" s="18" t="str">
        <f>VLOOKUP(M28,Revistas!$B$2:$H$63996,3,FALSE)</f>
        <v>Q1</v>
      </c>
      <c r="G28" s="18" t="str">
        <f>VLOOKUP(M28,Revistas!$B$2:$H$63996,4,FALSE)</f>
        <v>IMMUNOLOGY - SCIE;</v>
      </c>
      <c r="H28" s="18" t="str">
        <f>VLOOKUP(M28,Revistas!$B$2:$H$63996,5,FALSE)</f>
        <v>15/150</v>
      </c>
      <c r="I28" s="18" t="str">
        <f>VLOOKUP(M28,Revistas!$B$2:$H$63996,6,FALSE)</f>
        <v>SI</v>
      </c>
      <c r="J28" s="18" t="s">
        <v>2589</v>
      </c>
      <c r="K28" s="18" t="s">
        <v>2590</v>
      </c>
      <c r="L28" s="18">
        <v>2</v>
      </c>
      <c r="M28" s="18" t="s">
        <v>1379</v>
      </c>
      <c r="N28" s="18" t="s">
        <v>2107</v>
      </c>
      <c r="O28" s="18">
        <v>2017</v>
      </c>
      <c r="P28" s="18">
        <v>64</v>
      </c>
      <c r="Q28" s="18">
        <v>2</v>
      </c>
      <c r="R28" s="18">
        <v>230</v>
      </c>
      <c r="S28" s="18">
        <v>230</v>
      </c>
    </row>
    <row r="29" spans="1:20" x14ac:dyDescent="0.25">
      <c r="A29" s="17" t="s">
        <v>2436</v>
      </c>
      <c r="B29" s="17" t="s">
        <v>2437</v>
      </c>
      <c r="C29" s="17" t="s">
        <v>1459</v>
      </c>
      <c r="D29" s="18" t="s">
        <v>274</v>
      </c>
      <c r="E29" s="18">
        <f>VLOOKUP(M29,Revistas!$B$2:$H$63996,2,FALSE)</f>
        <v>1.714</v>
      </c>
      <c r="F29" s="18" t="str">
        <f>VLOOKUP(M29,Revistas!$B$2:$H$63996,3,FALSE)</f>
        <v>Q3</v>
      </c>
      <c r="G29" s="18" t="str">
        <f>VLOOKUP(M29,Revistas!$B$2:$H$63996,4,FALSE)</f>
        <v>MICROBIOLOGY</v>
      </c>
      <c r="H29" s="18" t="str">
        <f>VLOOKUP(M29,Revistas!$B$2:$H$63996,5,FALSE)</f>
        <v>88/124</v>
      </c>
      <c r="I29" s="18" t="str">
        <f>VLOOKUP(M29,Revistas!$B$2:$H$63996,6,FALSE)</f>
        <v>NO</v>
      </c>
      <c r="J29" s="18" t="s">
        <v>2438</v>
      </c>
      <c r="K29" s="18" t="s">
        <v>2439</v>
      </c>
      <c r="L29" s="18">
        <v>0</v>
      </c>
      <c r="M29" s="18" t="s">
        <v>1462</v>
      </c>
      <c r="N29" s="18" t="s">
        <v>2440</v>
      </c>
      <c r="O29" s="18">
        <v>2017</v>
      </c>
      <c r="P29" s="18">
        <v>35</v>
      </c>
      <c r="Q29" s="18">
        <v>7</v>
      </c>
      <c r="R29" s="18">
        <v>465</v>
      </c>
      <c r="S29" s="18">
        <v>466</v>
      </c>
    </row>
    <row r="30" spans="1:20" x14ac:dyDescent="0.25">
      <c r="A30" s="17" t="s">
        <v>2574</v>
      </c>
      <c r="B30" s="17" t="s">
        <v>2575</v>
      </c>
      <c r="C30" s="17" t="s">
        <v>1467</v>
      </c>
      <c r="D30" s="18" t="s">
        <v>274</v>
      </c>
      <c r="E30" s="18">
        <f>VLOOKUP(M30,Revistas!$B$2:$H$63996,2,FALSE)</f>
        <v>5.0030000000000001</v>
      </c>
      <c r="F30" s="18" t="str">
        <f>VLOOKUP(M30,Revistas!$B$2:$H$63996,3,FALSE)</f>
        <v>Q1</v>
      </c>
      <c r="G30" s="18" t="str">
        <f>VLOOKUP(M30,Revistas!$B$2:$H$63996,4,FALSE)</f>
        <v>IMMUNOLOGY</v>
      </c>
      <c r="H30" s="18" t="str">
        <f>VLOOKUP(M30,Revistas!$B$2:$H$63996,5,FALSE)</f>
        <v>32/150</v>
      </c>
      <c r="I30" s="18" t="str">
        <f>VLOOKUP(M30,Revistas!$B$2:$H$63996,6,FALSE)</f>
        <v>NO</v>
      </c>
      <c r="J30" s="18" t="s">
        <v>2576</v>
      </c>
      <c r="K30" s="18" t="s">
        <v>2577</v>
      </c>
      <c r="L30" s="18">
        <v>0</v>
      </c>
      <c r="M30" s="18" t="s">
        <v>1470</v>
      </c>
      <c r="N30" s="28">
        <v>43862</v>
      </c>
      <c r="O30" s="18">
        <v>2017</v>
      </c>
      <c r="P30" s="18">
        <v>31</v>
      </c>
      <c r="Q30" s="18">
        <v>4</v>
      </c>
      <c r="R30" s="18">
        <v>591</v>
      </c>
      <c r="S30" s="18">
        <v>594</v>
      </c>
    </row>
    <row r="31" spans="1:20" x14ac:dyDescent="0.25">
      <c r="A31" s="17" t="s">
        <v>2544</v>
      </c>
      <c r="B31" s="17" t="s">
        <v>2545</v>
      </c>
      <c r="C31" s="17" t="s">
        <v>2546</v>
      </c>
      <c r="D31" s="18" t="s">
        <v>10</v>
      </c>
      <c r="E31" s="18">
        <f>VLOOKUP(M31,Revistas!$B$2:$H$63996,2,FALSE)</f>
        <v>7.4779999999999998</v>
      </c>
      <c r="F31" s="18" t="str">
        <f>VLOOKUP(M31,Revistas!$B$2:$H$63996,3,FALSE)</f>
        <v>Q1</v>
      </c>
      <c r="G31" s="18" t="str">
        <f>VLOOKUP(M31,Revistas!$B$2:$H$63996,4,FALSE)</f>
        <v>IMMUNOLOGY - SCIE</v>
      </c>
      <c r="H31" s="18" t="str">
        <f>VLOOKUP(M31,Revistas!$B$2:$H$63996,5,FALSE)</f>
        <v>19/151</v>
      </c>
      <c r="I31" s="18" t="str">
        <f>VLOOKUP(M31,Revistas!$B$2:$H$63996,6,FALSE)</f>
        <v>NO</v>
      </c>
      <c r="J31" s="18" t="s">
        <v>2547</v>
      </c>
      <c r="K31" s="18" t="s">
        <v>2548</v>
      </c>
      <c r="L31" s="18">
        <v>1</v>
      </c>
      <c r="M31" s="18" t="s">
        <v>2549</v>
      </c>
      <c r="N31" s="18" t="s">
        <v>154</v>
      </c>
      <c r="O31" s="18">
        <v>2017</v>
      </c>
      <c r="P31" s="18">
        <v>10</v>
      </c>
      <c r="Q31" s="18">
        <v>5</v>
      </c>
      <c r="R31" s="18">
        <v>1279</v>
      </c>
      <c r="S31" s="18">
        <v>1293</v>
      </c>
    </row>
    <row r="32" spans="1:20" x14ac:dyDescent="0.25">
      <c r="A32" s="17" t="s">
        <v>2617</v>
      </c>
      <c r="B32" s="17" t="s">
        <v>2616</v>
      </c>
      <c r="C32" s="17" t="s">
        <v>2618</v>
      </c>
      <c r="D32" s="18" t="s">
        <v>10</v>
      </c>
      <c r="E32" s="18">
        <f>VLOOKUP(M32,Revistas!$B$2:$H$63996,2,FALSE)</f>
        <v>6.6079999999999997</v>
      </c>
      <c r="F32" s="18" t="str">
        <f>VLOOKUP(M32,Revistas!$B$2:$H$63996,3,FALSE)</f>
        <v>Q1</v>
      </c>
      <c r="G32" s="18" t="str">
        <f>VLOOKUP(M32,Revistas!$B$2:$H$63996,4,FALSE)</f>
        <v>PARASITOLOGY - SCIE;</v>
      </c>
      <c r="H32" s="18" t="str">
        <f>VLOOKUP(M32,Revistas!$B$2:$H$63996,5,FALSE)</f>
        <v>2 DE 36</v>
      </c>
      <c r="I32" s="18" t="str">
        <f>VLOOKUP(M32,Revistas!$B$2:$H$63996,6,FALSE)</f>
        <v>SI</v>
      </c>
      <c r="J32" s="18"/>
      <c r="K32" s="18"/>
      <c r="L32" s="18" t="s">
        <v>586</v>
      </c>
      <c r="M32" s="18" t="s">
        <v>1997</v>
      </c>
      <c r="N32" s="18" t="s">
        <v>2620</v>
      </c>
      <c r="O32" s="18">
        <v>2017</v>
      </c>
      <c r="P32" s="18">
        <v>13</v>
      </c>
      <c r="Q32" s="18">
        <v>5</v>
      </c>
      <c r="R32" s="18" t="s">
        <v>2619</v>
      </c>
      <c r="S32" s="18"/>
      <c r="T32" s="23">
        <v>28467485</v>
      </c>
    </row>
    <row r="33" spans="1:19" x14ac:dyDescent="0.25">
      <c r="A33" s="17" t="s">
        <v>2534</v>
      </c>
      <c r="B33" s="17" t="s">
        <v>2535</v>
      </c>
      <c r="C33" s="17" t="s">
        <v>2536</v>
      </c>
      <c r="D33" s="18" t="s">
        <v>26</v>
      </c>
      <c r="E33" s="18">
        <f>VLOOKUP(M33,Revistas!$B$2:$H$63996,2,FALSE)</f>
        <v>2.85</v>
      </c>
      <c r="F33" s="18" t="str">
        <f>VLOOKUP(M33,Revistas!$B$2:$H$63996,3,FALSE)</f>
        <v>Q1</v>
      </c>
      <c r="G33" s="18" t="str">
        <f>VLOOKUP(M33,Revistas!$B$2:$H$63996,4,FALSE)</f>
        <v>PUBLIC, ENVIRONMENTAL &amp; OCCUPATIONAL HEALTH - SCIE;</v>
      </c>
      <c r="H33" s="18" t="str">
        <f>VLOOKUP(M33,Revistas!$B$2:$H$63996,5,FALSE)</f>
        <v>39/176</v>
      </c>
      <c r="I33" s="18" t="str">
        <f>VLOOKUP(M33,Revistas!$B$2:$H$63996,6,FALSE)</f>
        <v>NO</v>
      </c>
      <c r="J33" s="18" t="s">
        <v>2537</v>
      </c>
      <c r="K33" s="18"/>
      <c r="L33" s="18">
        <v>0</v>
      </c>
      <c r="M33" s="18" t="s">
        <v>2538</v>
      </c>
      <c r="N33" s="18" t="s">
        <v>129</v>
      </c>
      <c r="O33" s="18">
        <v>2017</v>
      </c>
      <c r="P33" s="18">
        <v>22</v>
      </c>
      <c r="Q33" s="18"/>
      <c r="R33" s="18">
        <v>28</v>
      </c>
      <c r="S33" s="18">
        <v>28</v>
      </c>
    </row>
    <row r="34" spans="1:19" x14ac:dyDescent="0.25">
      <c r="A34" s="17" t="s">
        <v>2562</v>
      </c>
      <c r="B34" s="17" t="s">
        <v>2563</v>
      </c>
      <c r="C34" s="17" t="s">
        <v>2564</v>
      </c>
      <c r="D34" s="18" t="s">
        <v>10</v>
      </c>
      <c r="E34" s="18">
        <f>VLOOKUP(M34,Revistas!$B$2:$H$63996,2,FALSE)</f>
        <v>3.8740000000000001</v>
      </c>
      <c r="F34" s="18" t="str">
        <f>VLOOKUP(M34,Revistas!$B$2:$H$63996,3,FALSE)</f>
        <v>Q1</v>
      </c>
      <c r="G34" s="18" t="str">
        <f>VLOOKUP(M34,Revistas!$B$2:$H$63996,4,FALSE)</f>
        <v>PEDIATRICS - SCIE</v>
      </c>
      <c r="H34" s="18" t="str">
        <f>VLOOKUP(M34,Revistas!$B$2:$H$63996,5,FALSE)</f>
        <v>6/121</v>
      </c>
      <c r="I34" s="18" t="str">
        <f>VLOOKUP(M34,Revistas!$B$2:$H$63996,6,FALSE)</f>
        <v>SI</v>
      </c>
      <c r="J34" s="18" t="s">
        <v>2565</v>
      </c>
      <c r="K34" s="18" t="s">
        <v>2566</v>
      </c>
      <c r="L34" s="18">
        <v>1</v>
      </c>
      <c r="M34" s="18" t="s">
        <v>2567</v>
      </c>
      <c r="N34" s="18" t="s">
        <v>226</v>
      </c>
      <c r="O34" s="18">
        <v>2017</v>
      </c>
      <c r="P34" s="18">
        <v>185</v>
      </c>
      <c r="Q34" s="18"/>
      <c r="R34" s="18">
        <v>117</v>
      </c>
      <c r="S34" s="18" t="s">
        <v>167</v>
      </c>
    </row>
    <row r="35" spans="1:19" x14ac:dyDescent="0.25">
      <c r="A35" s="17" t="s">
        <v>2591</v>
      </c>
      <c r="B35" s="17" t="s">
        <v>2592</v>
      </c>
      <c r="C35" s="17" t="s">
        <v>1467</v>
      </c>
      <c r="D35" s="18" t="s">
        <v>10</v>
      </c>
      <c r="E35" s="18">
        <f>VLOOKUP(M35,Revistas!$B$2:$H$63996,2,FALSE)</f>
        <v>5.0030000000000001</v>
      </c>
      <c r="F35" s="18" t="str">
        <f>VLOOKUP(M35,Revistas!$B$2:$H$63996,3,FALSE)</f>
        <v>Q1</v>
      </c>
      <c r="G35" s="18" t="str">
        <f>VLOOKUP(M35,Revistas!$B$2:$H$63996,4,FALSE)</f>
        <v>IMMUNOLOGY</v>
      </c>
      <c r="H35" s="18" t="str">
        <f>VLOOKUP(M35,Revistas!$B$2:$H$63996,5,FALSE)</f>
        <v>32/150</v>
      </c>
      <c r="I35" s="18" t="str">
        <f>VLOOKUP(M35,Revistas!$B$2:$H$63996,6,FALSE)</f>
        <v>NO</v>
      </c>
      <c r="J35" s="18" t="s">
        <v>2593</v>
      </c>
      <c r="K35" s="18" t="s">
        <v>2594</v>
      </c>
      <c r="L35" s="18">
        <v>1</v>
      </c>
      <c r="M35" s="18" t="s">
        <v>1470</v>
      </c>
      <c r="N35" s="18" t="s">
        <v>2595</v>
      </c>
      <c r="O35" s="18">
        <v>2017</v>
      </c>
      <c r="P35" s="18">
        <v>31</v>
      </c>
      <c r="Q35" s="18">
        <v>1</v>
      </c>
      <c r="R35" s="18">
        <v>127</v>
      </c>
      <c r="S35" s="18">
        <v>135</v>
      </c>
    </row>
    <row r="37" spans="1:19" hidden="1" x14ac:dyDescent="0.25"/>
    <row r="38" spans="1:19" hidden="1" x14ac:dyDescent="0.25"/>
    <row r="39" spans="1:19" hidden="1" x14ac:dyDescent="0.25"/>
    <row r="40" spans="1:19" hidden="1" x14ac:dyDescent="0.25"/>
    <row r="41" spans="1:19" hidden="1" x14ac:dyDescent="0.25"/>
    <row r="42" spans="1:19" hidden="1" x14ac:dyDescent="0.25"/>
    <row r="43" spans="1:19" hidden="1" x14ac:dyDescent="0.25"/>
    <row r="44" spans="1:19" hidden="1" x14ac:dyDescent="0.25"/>
    <row r="45" spans="1:19" hidden="1" x14ac:dyDescent="0.25"/>
    <row r="46" spans="1:19" hidden="1" x14ac:dyDescent="0.25"/>
    <row r="47" spans="1:19" hidden="1" x14ac:dyDescent="0.25"/>
    <row r="48" spans="1:19"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1:10" hidden="1" x14ac:dyDescent="0.25"/>
    <row r="1090" spans="1:10" hidden="1" x14ac:dyDescent="0.25"/>
    <row r="1091" spans="1:10" hidden="1" x14ac:dyDescent="0.25">
      <c r="A1091" s="20" t="s">
        <v>73</v>
      </c>
      <c r="B1091" s="20" t="s">
        <v>73</v>
      </c>
      <c r="C1091" s="20" t="s">
        <v>73</v>
      </c>
      <c r="D1091" s="23" t="s">
        <v>74</v>
      </c>
      <c r="E1091" s="23" t="s">
        <v>73</v>
      </c>
      <c r="F1091" s="23" t="s">
        <v>75</v>
      </c>
      <c r="G1091" s="23" t="s">
        <v>7254</v>
      </c>
      <c r="H1091" s="23" t="s">
        <v>73</v>
      </c>
      <c r="I1091" s="23" t="s">
        <v>78</v>
      </c>
      <c r="J1091" s="23" t="s">
        <v>7255</v>
      </c>
    </row>
    <row r="1092" spans="1:10" hidden="1" x14ac:dyDescent="0.25">
      <c r="A1092" s="20" t="s">
        <v>10</v>
      </c>
      <c r="B1092" s="20">
        <f>DCOUNTA(A1:S1088,B1091,A1091:A1092)</f>
        <v>24</v>
      </c>
      <c r="C1092" s="20" t="s">
        <v>10</v>
      </c>
      <c r="D1092" s="23">
        <f>DSUM(A1:S1088,E1,C1091:C1092)</f>
        <v>72.134999999999977</v>
      </c>
      <c r="E1092" s="23" t="s">
        <v>10</v>
      </c>
      <c r="F1092" s="23" t="s">
        <v>5470</v>
      </c>
      <c r="G1092" s="23">
        <f>DCOUNTA(A1:S1088,F1091,E1091:F1092)</f>
        <v>10</v>
      </c>
      <c r="H1092" s="23" t="s">
        <v>10</v>
      </c>
      <c r="I1092" s="23" t="s">
        <v>2680</v>
      </c>
      <c r="J1092" s="23">
        <f>DCOUNTA(A1:S1088,I1,H1091:I1092)</f>
        <v>4</v>
      </c>
    </row>
    <row r="1093" spans="1:10" hidden="1" x14ac:dyDescent="0.25"/>
    <row r="1094" spans="1:10" hidden="1" x14ac:dyDescent="0.25">
      <c r="A1094" s="20" t="s">
        <v>73</v>
      </c>
      <c r="B1094" s="20" t="s">
        <v>73</v>
      </c>
      <c r="C1094" s="20" t="s">
        <v>73</v>
      </c>
      <c r="D1094" s="23" t="s">
        <v>74</v>
      </c>
      <c r="E1094" s="23" t="s">
        <v>73</v>
      </c>
      <c r="F1094" s="23" t="s">
        <v>75</v>
      </c>
      <c r="G1094" s="23" t="s">
        <v>7254</v>
      </c>
      <c r="H1094" s="23" t="s">
        <v>73</v>
      </c>
      <c r="I1094" s="23" t="s">
        <v>78</v>
      </c>
      <c r="J1094" s="23" t="s">
        <v>7255</v>
      </c>
    </row>
    <row r="1095" spans="1:10" hidden="1" x14ac:dyDescent="0.25">
      <c r="A1095" s="20" t="s">
        <v>274</v>
      </c>
      <c r="B1095" s="20">
        <f>DCOUNTA(A1:S1088,D1,A1094:A1095)</f>
        <v>8</v>
      </c>
      <c r="C1095" s="20" t="s">
        <v>274</v>
      </c>
      <c r="D1095" s="23">
        <f>DSUM(A1:S1088,E1,C1094:C1095)</f>
        <v>23.881</v>
      </c>
      <c r="E1095" s="23" t="s">
        <v>274</v>
      </c>
      <c r="F1095" s="23" t="s">
        <v>5470</v>
      </c>
      <c r="G1095" s="23">
        <f>DCOUNTA(A1:S1088,F1,E1094:F1095)</f>
        <v>3</v>
      </c>
      <c r="H1095" s="23" t="s">
        <v>274</v>
      </c>
      <c r="I1095" s="23" t="s">
        <v>2680</v>
      </c>
      <c r="J1095" s="23">
        <f>DCOUNTA(A1:S1088,I1,H1094:I1095)</f>
        <v>1</v>
      </c>
    </row>
    <row r="1096" spans="1:10" hidden="1" x14ac:dyDescent="0.25"/>
    <row r="1097" spans="1:10" hidden="1" x14ac:dyDescent="0.25">
      <c r="A1097" s="20" t="s">
        <v>73</v>
      </c>
      <c r="B1097" s="20" t="s">
        <v>73</v>
      </c>
      <c r="C1097" s="20" t="s">
        <v>73</v>
      </c>
      <c r="D1097" s="23" t="s">
        <v>74</v>
      </c>
      <c r="E1097" s="23" t="s">
        <v>73</v>
      </c>
      <c r="F1097" s="23" t="s">
        <v>75</v>
      </c>
      <c r="G1097" s="23" t="s">
        <v>7254</v>
      </c>
      <c r="H1097" s="23" t="s">
        <v>73</v>
      </c>
      <c r="I1097" s="23" t="s">
        <v>78</v>
      </c>
      <c r="J1097" s="23" t="s">
        <v>7255</v>
      </c>
    </row>
    <row r="1098" spans="1:10" hidden="1" x14ac:dyDescent="0.25">
      <c r="A1098" s="20" t="s">
        <v>356</v>
      </c>
      <c r="B1098" s="20">
        <f>DCOUNTA(A1:S1088,D1,A1097:A1098)</f>
        <v>0</v>
      </c>
      <c r="C1098" s="20" t="s">
        <v>356</v>
      </c>
      <c r="D1098" s="23">
        <f>DSUM(A1:S1088,E1,C1097:C1098)</f>
        <v>0</v>
      </c>
      <c r="E1098" s="23" t="s">
        <v>356</v>
      </c>
      <c r="F1098" s="23" t="s">
        <v>5470</v>
      </c>
      <c r="G1098" s="23">
        <f>DCOUNTA(A1:S1088,F1,E1097:F1098)</f>
        <v>0</v>
      </c>
      <c r="H1098" s="23" t="s">
        <v>356</v>
      </c>
      <c r="I1098" s="23" t="s">
        <v>2680</v>
      </c>
      <c r="J1098" s="23">
        <f>DCOUNTA(A1:S1088,I1,H1097:I1098)</f>
        <v>0</v>
      </c>
    </row>
    <row r="1099" spans="1:10" hidden="1" x14ac:dyDescent="0.25"/>
    <row r="1100" spans="1:10" hidden="1" x14ac:dyDescent="0.25">
      <c r="A1100" s="20" t="s">
        <v>73</v>
      </c>
      <c r="B1100" s="20" t="s">
        <v>73</v>
      </c>
      <c r="C1100" s="20" t="s">
        <v>73</v>
      </c>
      <c r="D1100" s="23" t="s">
        <v>74</v>
      </c>
      <c r="E1100" s="23" t="s">
        <v>73</v>
      </c>
      <c r="F1100" s="23" t="s">
        <v>75</v>
      </c>
      <c r="G1100" s="23" t="s">
        <v>7254</v>
      </c>
      <c r="H1100" s="23" t="s">
        <v>73</v>
      </c>
      <c r="I1100" s="23" t="s">
        <v>78</v>
      </c>
      <c r="J1100" s="23" t="s">
        <v>7255</v>
      </c>
    </row>
    <row r="1101" spans="1:10" hidden="1" x14ac:dyDescent="0.25">
      <c r="A1101" s="20" t="s">
        <v>571</v>
      </c>
      <c r="B1101" s="20">
        <f>DCOUNTA(A1:S1088,D1,A1100:A1101)</f>
        <v>1</v>
      </c>
      <c r="C1101" s="20" t="s">
        <v>571</v>
      </c>
      <c r="D1101" s="23">
        <f>DSUM(A1:S1088,E1,C1100:C1101)</f>
        <v>1.714</v>
      </c>
      <c r="E1101" s="23" t="s">
        <v>571</v>
      </c>
      <c r="F1101" s="23" t="s">
        <v>5470</v>
      </c>
      <c r="G1101" s="23">
        <f>DCOUNTA(A1:S1088,F1,E1100:F1101)</f>
        <v>0</v>
      </c>
      <c r="H1101" s="23" t="s">
        <v>571</v>
      </c>
      <c r="I1101" s="23" t="s">
        <v>2680</v>
      </c>
      <c r="J1101" s="23">
        <f>DCOUNTA(A1:S1088,I1,H1100:I1101)</f>
        <v>0</v>
      </c>
    </row>
    <row r="1102" spans="1:10" hidden="1" x14ac:dyDescent="0.25"/>
    <row r="1103" spans="1:10" hidden="1" x14ac:dyDescent="0.25"/>
    <row r="1104" spans="1:10" hidden="1" x14ac:dyDescent="0.25">
      <c r="A1104" s="20" t="s">
        <v>73</v>
      </c>
      <c r="B1104" s="20" t="s">
        <v>73</v>
      </c>
      <c r="C1104" s="20" t="s">
        <v>73</v>
      </c>
      <c r="D1104" s="23" t="s">
        <v>74</v>
      </c>
      <c r="E1104" s="23" t="s">
        <v>73</v>
      </c>
      <c r="F1104" s="23" t="s">
        <v>75</v>
      </c>
      <c r="G1104" s="23" t="s">
        <v>7254</v>
      </c>
      <c r="H1104" s="23" t="s">
        <v>73</v>
      </c>
      <c r="I1104" s="23" t="s">
        <v>78</v>
      </c>
      <c r="J1104" s="23" t="s">
        <v>7255</v>
      </c>
    </row>
    <row r="1105" spans="1:51" hidden="1" x14ac:dyDescent="0.25">
      <c r="A1105" s="20" t="s">
        <v>26</v>
      </c>
      <c r="B1105" s="20">
        <f>DCOUNTA(A1:S1088,D1,A1104:A1105)</f>
        <v>1</v>
      </c>
      <c r="C1105" s="20" t="s">
        <v>26</v>
      </c>
      <c r="D1105" s="23">
        <f>DSUM(A1:S1088,E1,C1104:C1105)</f>
        <v>2.85</v>
      </c>
      <c r="E1105" s="23" t="s">
        <v>26</v>
      </c>
      <c r="F1105" s="23" t="s">
        <v>5470</v>
      </c>
      <c r="G1105" s="23">
        <f>DCOUNTA(A1:S1088,F1,E1104:F1105)</f>
        <v>1</v>
      </c>
      <c r="H1105" s="23" t="s">
        <v>26</v>
      </c>
      <c r="I1105" s="23" t="s">
        <v>2680</v>
      </c>
      <c r="J1105" s="23">
        <f>DCOUNTA(A1:S1088,I1,H1104:I1105)</f>
        <v>0</v>
      </c>
    </row>
    <row r="1106" spans="1:51" hidden="1" x14ac:dyDescent="0.25"/>
    <row r="1107" spans="1:51" hidden="1" x14ac:dyDescent="0.25">
      <c r="A1107" s="20" t="s">
        <v>73</v>
      </c>
      <c r="B1107" s="20" t="s">
        <v>73</v>
      </c>
      <c r="C1107" s="20" t="s">
        <v>73</v>
      </c>
      <c r="D1107" s="23" t="s">
        <v>74</v>
      </c>
      <c r="E1107" s="23" t="s">
        <v>73</v>
      </c>
      <c r="F1107" s="23" t="s">
        <v>75</v>
      </c>
      <c r="G1107" s="23" t="s">
        <v>7254</v>
      </c>
      <c r="H1107" s="23" t="s">
        <v>73</v>
      </c>
      <c r="I1107" s="23" t="s">
        <v>78</v>
      </c>
      <c r="J1107" s="23" t="s">
        <v>7255</v>
      </c>
    </row>
    <row r="1108" spans="1:51" hidden="1" x14ac:dyDescent="0.25">
      <c r="A1108" s="20" t="s">
        <v>210</v>
      </c>
      <c r="B1108" s="20">
        <f>DCOUNTA(A1:S1088,D1,A1107:A1108)</f>
        <v>0</v>
      </c>
      <c r="C1108" s="20" t="s">
        <v>210</v>
      </c>
      <c r="D1108" s="23">
        <f>DSUM(A1:S1088,E1,C1107:C1108)</f>
        <v>0</v>
      </c>
      <c r="E1108" s="23" t="s">
        <v>210</v>
      </c>
      <c r="F1108" s="23" t="s">
        <v>5470</v>
      </c>
      <c r="G1108" s="23">
        <f>DCOUNTA(A1:S1088,F1,E1107:F1108)</f>
        <v>0</v>
      </c>
      <c r="H1108" s="23" t="s">
        <v>210</v>
      </c>
      <c r="I1108" s="23" t="s">
        <v>2680</v>
      </c>
      <c r="J1108" s="23">
        <f>DCOUNTA(A1:S1088,I1,H1107:I1108)</f>
        <v>0</v>
      </c>
    </row>
    <row r="1110" spans="1:51" ht="15.75" x14ac:dyDescent="0.3">
      <c r="B1110" s="19" t="s">
        <v>7256</v>
      </c>
      <c r="C1110" s="19" t="s">
        <v>7257</v>
      </c>
      <c r="D1110" s="19" t="s">
        <v>5466</v>
      </c>
      <c r="E1110" s="19" t="s">
        <v>7258</v>
      </c>
      <c r="F1110" s="19" t="s">
        <v>7259</v>
      </c>
      <c r="N1110" s="24"/>
      <c r="AX1110" s="20" t="s">
        <v>7260</v>
      </c>
      <c r="AY1110" s="20" t="s">
        <v>7261</v>
      </c>
    </row>
    <row r="1111" spans="1:51" ht="15.75" x14ac:dyDescent="0.3">
      <c r="B1111" s="21">
        <f>B1092</f>
        <v>24</v>
      </c>
      <c r="C1111" s="26" t="s">
        <v>7262</v>
      </c>
      <c r="D1111" s="21">
        <f>D1092</f>
        <v>72.134999999999977</v>
      </c>
      <c r="E1111" s="21">
        <f>G1092</f>
        <v>10</v>
      </c>
      <c r="F1111" s="21">
        <f>J1092</f>
        <v>4</v>
      </c>
      <c r="N1111" s="24"/>
    </row>
    <row r="1112" spans="1:51" ht="15.75" x14ac:dyDescent="0.3">
      <c r="B1112" s="21">
        <f>B1095</f>
        <v>8</v>
      </c>
      <c r="C1112" s="26" t="s">
        <v>7263</v>
      </c>
      <c r="D1112" s="21">
        <f>D1095</f>
        <v>23.881</v>
      </c>
      <c r="E1112" s="21">
        <f>G1095</f>
        <v>3</v>
      </c>
      <c r="F1112" s="21">
        <f>J1095</f>
        <v>1</v>
      </c>
      <c r="N1112" s="24"/>
    </row>
    <row r="1113" spans="1:51" ht="15.75" x14ac:dyDescent="0.3">
      <c r="B1113" s="21">
        <f>B1101</f>
        <v>1</v>
      </c>
      <c r="C1113" s="26" t="s">
        <v>7265</v>
      </c>
      <c r="D1113" s="21">
        <f>D1101</f>
        <v>1.714</v>
      </c>
      <c r="E1113" s="21">
        <f>G1101</f>
        <v>0</v>
      </c>
      <c r="F1113" s="21">
        <f>J1101</f>
        <v>0</v>
      </c>
      <c r="N1113" s="24"/>
    </row>
    <row r="1114" spans="1:51" ht="15.75" x14ac:dyDescent="0.3">
      <c r="B1114" s="21">
        <f>B1105</f>
        <v>1</v>
      </c>
      <c r="C1114" s="26" t="s">
        <v>26</v>
      </c>
      <c r="D1114" s="21">
        <f>D1105</f>
        <v>2.85</v>
      </c>
      <c r="E1114" s="21">
        <f>G1105</f>
        <v>1</v>
      </c>
      <c r="F1114" s="21">
        <f>J1105</f>
        <v>0</v>
      </c>
      <c r="N1114" s="24"/>
    </row>
    <row r="1115" spans="1:51" ht="15.75" x14ac:dyDescent="0.3">
      <c r="B1115" s="22"/>
      <c r="C1115" s="19" t="s">
        <v>7267</v>
      </c>
      <c r="D1115" s="19">
        <f>D1111</f>
        <v>72.134999999999977</v>
      </c>
      <c r="E1115" s="22"/>
      <c r="N1115" s="24"/>
    </row>
    <row r="1116" spans="1:51" ht="15.75" x14ac:dyDescent="0.3">
      <c r="B1116" s="22"/>
      <c r="C1116" s="19" t="s">
        <v>7268</v>
      </c>
      <c r="D1116" s="19">
        <f>D1111+D1112+D1113+D1114</f>
        <v>100.57999999999997</v>
      </c>
    </row>
  </sheetData>
  <sortState ref="A2:AY35">
    <sortCondition ref="A2:A35"/>
  </sortState>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Y1115"/>
  <sheetViews>
    <sheetView workbookViewId="0">
      <selection activeCell="P1119" sqref="P1119"/>
    </sheetView>
  </sheetViews>
  <sheetFormatPr baseColWidth="10" defaultRowHeight="15" x14ac:dyDescent="0.25"/>
  <cols>
    <col min="1" max="1" width="22.42578125" style="20" customWidth="1"/>
    <col min="2" max="2" width="17" style="20" customWidth="1"/>
    <col min="3" max="3" width="19.28515625" style="20" customWidth="1"/>
    <col min="4" max="4" width="19.85546875" style="23" customWidth="1"/>
    <col min="5" max="6" width="11.42578125" style="23"/>
    <col min="7" max="8" width="0" style="23" hidden="1" customWidth="1"/>
    <col min="9" max="9" width="11.42578125" style="23"/>
    <col min="10" max="14" width="0" style="23" hidden="1" customWidth="1"/>
    <col min="15" max="20" width="11.42578125" style="23"/>
    <col min="21" max="16384" width="11.42578125" style="20"/>
  </cols>
  <sheetData>
    <row r="1" spans="1:20" s="2" customFormat="1" ht="38.25" x14ac:dyDescent="0.2">
      <c r="A1" s="1" t="s">
        <v>70</v>
      </c>
      <c r="B1" s="1" t="s">
        <v>71</v>
      </c>
      <c r="C1" s="1" t="s">
        <v>72</v>
      </c>
      <c r="D1" s="1" t="s">
        <v>73</v>
      </c>
      <c r="E1" s="1" t="s">
        <v>74</v>
      </c>
      <c r="F1" s="1" t="s">
        <v>75</v>
      </c>
      <c r="G1" s="1" t="s">
        <v>76</v>
      </c>
      <c r="H1" s="1" t="s">
        <v>77</v>
      </c>
      <c r="I1" s="1" t="s">
        <v>78</v>
      </c>
      <c r="J1" s="1" t="s">
        <v>79</v>
      </c>
      <c r="K1" s="1" t="s">
        <v>80</v>
      </c>
      <c r="L1" s="1" t="s">
        <v>81</v>
      </c>
      <c r="M1" s="1" t="s">
        <v>0</v>
      </c>
      <c r="N1" s="1" t="s">
        <v>1</v>
      </c>
      <c r="O1" s="1" t="s">
        <v>2</v>
      </c>
      <c r="P1" s="1" t="s">
        <v>3</v>
      </c>
      <c r="Q1" s="1" t="s">
        <v>4</v>
      </c>
      <c r="R1" s="1" t="s">
        <v>5</v>
      </c>
      <c r="S1" s="1" t="s">
        <v>6</v>
      </c>
    </row>
    <row r="2" spans="1:20" x14ac:dyDescent="0.25">
      <c r="A2" s="17" t="s">
        <v>2222</v>
      </c>
      <c r="B2" s="17" t="s">
        <v>2223</v>
      </c>
      <c r="C2" s="17" t="s">
        <v>195</v>
      </c>
      <c r="D2" s="18" t="s">
        <v>10</v>
      </c>
      <c r="E2" s="18">
        <f>VLOOKUP(M2,Revistas!$B$2:$H$63996,2,FALSE)</f>
        <v>1.1399999999999999</v>
      </c>
      <c r="F2" s="18" t="str">
        <f>VLOOKUP(M2,Revistas!$B$2:$H$63996,3,FALSE)</f>
        <v>Q3</v>
      </c>
      <c r="G2" s="18" t="str">
        <f>VLOOKUP(M2,Revistas!$B$2:$H$63996,4,FALSE)</f>
        <v>PEDIATRICS - SCIE</v>
      </c>
      <c r="H2" s="18" t="str">
        <f>VLOOKUP(M2,Revistas!$B$2:$H$63996,5,FALSE)</f>
        <v>88/121/</v>
      </c>
      <c r="I2" s="18" t="str">
        <f>VLOOKUP(M2,Revistas!$B$2:$H$63996,6,FALSE)</f>
        <v>NO</v>
      </c>
      <c r="J2" s="18" t="s">
        <v>2224</v>
      </c>
      <c r="K2" s="18" t="s">
        <v>2225</v>
      </c>
      <c r="L2" s="18">
        <v>0</v>
      </c>
      <c r="M2" s="18" t="s">
        <v>198</v>
      </c>
      <c r="N2" s="18" t="s">
        <v>154</v>
      </c>
      <c r="O2" s="18">
        <v>2017</v>
      </c>
      <c r="P2" s="18">
        <v>87</v>
      </c>
      <c r="Q2" s="18">
        <v>3</v>
      </c>
      <c r="R2" s="18">
        <v>155</v>
      </c>
      <c r="S2" s="18">
        <v>163</v>
      </c>
      <c r="T2" s="23">
        <v>28279690</v>
      </c>
    </row>
    <row r="3" spans="1:20" x14ac:dyDescent="0.25">
      <c r="A3" s="17" t="s">
        <v>2669</v>
      </c>
      <c r="B3" s="17" t="s">
        <v>2670</v>
      </c>
      <c r="C3" s="17" t="s">
        <v>195</v>
      </c>
      <c r="D3" s="18" t="s">
        <v>10</v>
      </c>
      <c r="E3" s="18">
        <f>VLOOKUP(M3,Revistas!$B$2:$H$63996,2,FALSE)</f>
        <v>1.1399999999999999</v>
      </c>
      <c r="F3" s="18" t="str">
        <f>VLOOKUP(M3,Revistas!$B$2:$H$63996,3,FALSE)</f>
        <v>Q3</v>
      </c>
      <c r="G3" s="18" t="str">
        <f>VLOOKUP(M3,Revistas!$B$2:$H$63996,4,FALSE)</f>
        <v>PEDIATRICS - SCIE</v>
      </c>
      <c r="H3" s="18" t="str">
        <f>VLOOKUP(M3,Revistas!$B$2:$H$63996,5,FALSE)</f>
        <v>88/121/</v>
      </c>
      <c r="I3" s="18" t="str">
        <f>VLOOKUP(M3,Revistas!$B$2:$H$63996,6,FALSE)</f>
        <v>NO</v>
      </c>
      <c r="J3" s="18" t="s">
        <v>2671</v>
      </c>
      <c r="K3" s="18" t="s">
        <v>2672</v>
      </c>
      <c r="L3" s="18">
        <v>0</v>
      </c>
      <c r="M3" s="18" t="s">
        <v>198</v>
      </c>
      <c r="N3" s="18" t="s">
        <v>344</v>
      </c>
      <c r="O3" s="18">
        <v>2017</v>
      </c>
      <c r="P3" s="18">
        <v>86</v>
      </c>
      <c r="Q3" s="18">
        <v>1</v>
      </c>
      <c r="R3" s="18">
        <v>20</v>
      </c>
      <c r="S3" s="18">
        <v>27</v>
      </c>
    </row>
    <row r="4" spans="1:20" x14ac:dyDescent="0.25">
      <c r="A4" s="17" t="s">
        <v>2632</v>
      </c>
      <c r="B4" s="17" t="s">
        <v>2633</v>
      </c>
      <c r="C4" s="17" t="s">
        <v>2634</v>
      </c>
      <c r="D4" s="18" t="s">
        <v>10</v>
      </c>
      <c r="E4" s="18">
        <f>VLOOKUP(M4,Revistas!$B$2:$H$63996,2,FALSE)</f>
        <v>1.923</v>
      </c>
      <c r="F4" s="18" t="str">
        <f>VLOOKUP(M4,Revistas!$B$2:$H$63996,3,FALSE)</f>
        <v>Q2</v>
      </c>
      <c r="G4" s="18" t="str">
        <f>VLOOKUP(M4,Revistas!$B$2:$H$63996,4,FALSE)</f>
        <v>INTEGRATIVE &amp; COMPLEMENTARY MEDICINE - SCIE;</v>
      </c>
      <c r="H4" s="18" t="str">
        <f>VLOOKUP(M4,Revistas!$B$2:$H$63996,5,FALSE)</f>
        <v>9 DE 26</v>
      </c>
      <c r="I4" s="18" t="str">
        <f>VLOOKUP(M4,Revistas!$B$2:$H$63996,6,FALSE)</f>
        <v>NO</v>
      </c>
      <c r="J4" s="18" t="s">
        <v>2635</v>
      </c>
      <c r="K4" s="18" t="s">
        <v>2636</v>
      </c>
      <c r="L4" s="18">
        <v>1</v>
      </c>
      <c r="M4" s="18" t="s">
        <v>2637</v>
      </c>
      <c r="N4" s="18" t="s">
        <v>14</v>
      </c>
      <c r="O4" s="18">
        <v>2017</v>
      </c>
      <c r="P4" s="18">
        <v>16</v>
      </c>
      <c r="Q4" s="18">
        <v>4</v>
      </c>
      <c r="R4" s="18">
        <v>464</v>
      </c>
      <c r="S4" s="18">
        <v>472</v>
      </c>
      <c r="T4" s="23">
        <v>27903841</v>
      </c>
    </row>
    <row r="5" spans="1:20" x14ac:dyDescent="0.25">
      <c r="A5" s="17" t="s">
        <v>2656</v>
      </c>
      <c r="B5" s="17" t="s">
        <v>2657</v>
      </c>
      <c r="C5" s="17" t="s">
        <v>1171</v>
      </c>
      <c r="D5" s="18" t="s">
        <v>26</v>
      </c>
      <c r="E5" s="18">
        <f>VLOOKUP(M5,Revistas!$B$2:$H$63996,2,FALSE)</f>
        <v>7.702</v>
      </c>
      <c r="F5" s="18" t="str">
        <f>VLOOKUP(M5,Revistas!$B$2:$H$63996,3,FALSE)</f>
        <v>Q1</v>
      </c>
      <c r="G5" s="18" t="str">
        <f>VLOOKUP(M5,Revistas!$B$2:$H$63996,4,FALSE)</f>
        <v>HEMATOLOGY - SCIE</v>
      </c>
      <c r="H5" s="18" t="str">
        <f>VLOOKUP(M5,Revistas!$B$2:$H$63996,5,FALSE)</f>
        <v>4 de 70</v>
      </c>
      <c r="I5" s="18" t="str">
        <f>VLOOKUP(M5,Revistas!$B$2:$H$63996,6,FALSE)</f>
        <v>SI</v>
      </c>
      <c r="J5" s="18" t="s">
        <v>2658</v>
      </c>
      <c r="K5" s="18"/>
      <c r="L5" s="18">
        <v>0</v>
      </c>
      <c r="M5" s="18" t="s">
        <v>1174</v>
      </c>
      <c r="N5" s="28">
        <v>46174</v>
      </c>
      <c r="O5" s="18">
        <v>2017</v>
      </c>
      <c r="P5" s="18">
        <v>102</v>
      </c>
      <c r="Q5" s="18"/>
      <c r="R5" s="18">
        <v>659</v>
      </c>
      <c r="S5" s="18">
        <v>659</v>
      </c>
    </row>
    <row r="6" spans="1:20" x14ac:dyDescent="0.25">
      <c r="A6" s="17" t="s">
        <v>2642</v>
      </c>
      <c r="B6" s="17" t="s">
        <v>2643</v>
      </c>
      <c r="C6" s="17" t="s">
        <v>1967</v>
      </c>
      <c r="D6" s="18" t="s">
        <v>10</v>
      </c>
      <c r="E6" s="18">
        <f>VLOOKUP(M6,Revistas!$B$2:$H$63996,2,FALSE)</f>
        <v>9.6189999999999998</v>
      </c>
      <c r="F6" s="18" t="str">
        <f>VLOOKUP(M6,Revistas!$B$2:$H$63996,3,FALSE)</f>
        <v>Q1</v>
      </c>
      <c r="G6" s="18" t="str">
        <f>VLOOKUP(M6,Revistas!$B$2:$H$63996,4,FALSE)</f>
        <v>ONCOLOGY</v>
      </c>
      <c r="H6" s="18" t="str">
        <f>VLOOKUP(M6,Revistas!$B$2:$H$63996,5,FALSE)</f>
        <v>12/217</v>
      </c>
      <c r="I6" s="18" t="str">
        <f>VLOOKUP(M6,Revistas!$B$2:$H$63996,6,FALSE)</f>
        <v>SI</v>
      </c>
      <c r="J6" s="18" t="s">
        <v>2644</v>
      </c>
      <c r="K6" s="18" t="s">
        <v>2645</v>
      </c>
      <c r="L6" s="18">
        <v>0</v>
      </c>
      <c r="M6" s="18" t="s">
        <v>1970</v>
      </c>
      <c r="N6" s="28">
        <v>37165</v>
      </c>
      <c r="O6" s="18">
        <v>2017</v>
      </c>
      <c r="P6" s="18">
        <v>23</v>
      </c>
      <c r="Q6" s="18">
        <v>19</v>
      </c>
      <c r="R6" s="18">
        <v>5824</v>
      </c>
      <c r="S6" s="18">
        <v>5835</v>
      </c>
      <c r="T6" s="23">
        <v>28659311</v>
      </c>
    </row>
    <row r="7" spans="1:20" x14ac:dyDescent="0.25">
      <c r="A7" s="17" t="s">
        <v>2650</v>
      </c>
      <c r="B7" s="17" t="s">
        <v>2651</v>
      </c>
      <c r="C7" s="17" t="s">
        <v>1171</v>
      </c>
      <c r="D7" s="18" t="s">
        <v>26</v>
      </c>
      <c r="E7" s="18">
        <f>VLOOKUP(M7,Revistas!$B$2:$H$63996,2,FALSE)</f>
        <v>7.702</v>
      </c>
      <c r="F7" s="18" t="str">
        <f>VLOOKUP(M7,Revistas!$B$2:$H$63996,3,FALSE)</f>
        <v>Q1</v>
      </c>
      <c r="G7" s="18" t="str">
        <f>VLOOKUP(M7,Revistas!$B$2:$H$63996,4,FALSE)</f>
        <v>HEMATOLOGY - SCIE</v>
      </c>
      <c r="H7" s="18" t="str">
        <f>VLOOKUP(M7,Revistas!$B$2:$H$63996,5,FALSE)</f>
        <v>4 de 70</v>
      </c>
      <c r="I7" s="18" t="str">
        <f>VLOOKUP(M7,Revistas!$B$2:$H$63996,6,FALSE)</f>
        <v>SI</v>
      </c>
      <c r="J7" s="18" t="s">
        <v>2652</v>
      </c>
      <c r="K7" s="18"/>
      <c r="L7" s="18">
        <v>0</v>
      </c>
      <c r="M7" s="18" t="s">
        <v>1174</v>
      </c>
      <c r="N7" s="28">
        <v>46174</v>
      </c>
      <c r="O7" s="18">
        <v>2017</v>
      </c>
      <c r="P7" s="18">
        <v>102</v>
      </c>
      <c r="Q7" s="18"/>
      <c r="R7" s="18">
        <v>194</v>
      </c>
      <c r="S7" s="18">
        <v>194</v>
      </c>
    </row>
    <row r="8" spans="1:20" x14ac:dyDescent="0.25">
      <c r="A8" s="17" t="s">
        <v>2664</v>
      </c>
      <c r="B8" s="17" t="s">
        <v>2665</v>
      </c>
      <c r="C8" s="17" t="s">
        <v>2666</v>
      </c>
      <c r="D8" s="18" t="s">
        <v>10</v>
      </c>
      <c r="E8" s="18">
        <f>VLOOKUP(M8,Revistas!$B$2:$H$63996,2,FALSE)</f>
        <v>4.141</v>
      </c>
      <c r="F8" s="18" t="str">
        <f>VLOOKUP(M8,Revistas!$B$2:$H$63996,3,FALSE)</f>
        <v>Q1</v>
      </c>
      <c r="G8" s="18" t="str">
        <f>VLOOKUP(M8,Revistas!$B$2:$H$63996,4,FALSE)</f>
        <v>SPORT SCIENCES - SCIE</v>
      </c>
      <c r="H8" s="18" t="str">
        <f>VLOOKUP(M8,Revistas!$B$2:$H$63996,5,FALSE)</f>
        <v>6 DE 81</v>
      </c>
      <c r="I8" s="18" t="str">
        <f>VLOOKUP(M8,Revistas!$B$2:$H$63996,6,FALSE)</f>
        <v>SI</v>
      </c>
      <c r="J8" s="18" t="s">
        <v>2667</v>
      </c>
      <c r="K8" s="18" t="s">
        <v>2641</v>
      </c>
      <c r="L8" s="18">
        <v>1</v>
      </c>
      <c r="M8" s="18" t="s">
        <v>2668</v>
      </c>
      <c r="N8" s="18" t="s">
        <v>62</v>
      </c>
      <c r="O8" s="18">
        <v>2017</v>
      </c>
      <c r="P8" s="18">
        <v>49</v>
      </c>
      <c r="Q8" s="18">
        <v>2</v>
      </c>
      <c r="R8" s="18">
        <v>223</v>
      </c>
      <c r="S8" s="18">
        <v>230</v>
      </c>
      <c r="T8" s="23">
        <v>27631396</v>
      </c>
    </row>
    <row r="9" spans="1:20" x14ac:dyDescent="0.25">
      <c r="A9" s="17" t="s">
        <v>2638</v>
      </c>
      <c r="B9" s="17" t="s">
        <v>2639</v>
      </c>
      <c r="C9" s="17" t="s">
        <v>133</v>
      </c>
      <c r="D9" s="18" t="s">
        <v>10</v>
      </c>
      <c r="E9" s="18">
        <f>VLOOKUP(M9,Revistas!$B$2:$H$63996,2,FALSE)</f>
        <v>1.734</v>
      </c>
      <c r="F9" s="18" t="str">
        <f>VLOOKUP(M9,Revistas!$B$2:$H$63996,3,FALSE)</f>
        <v>Q2</v>
      </c>
      <c r="G9" s="18" t="str">
        <f>VLOOKUP(M9,Revistas!$B$2:$H$63996,4,FALSE)</f>
        <v>SPORT SCIENCES - SCIE;</v>
      </c>
      <c r="H9" s="18" t="str">
        <f>VLOOKUP(M9,Revistas!$B$2:$H$63996,5,FALSE)</f>
        <v>39/81</v>
      </c>
      <c r="I9" s="18" t="str">
        <f>VLOOKUP(M9,Revistas!$B$2:$H$63996,6,FALSE)</f>
        <v>NO</v>
      </c>
      <c r="J9" s="18" t="s">
        <v>2640</v>
      </c>
      <c r="K9" s="18" t="s">
        <v>2641</v>
      </c>
      <c r="L9" s="18">
        <v>0</v>
      </c>
      <c r="M9" s="18" t="s">
        <v>136</v>
      </c>
      <c r="N9" s="18" t="s">
        <v>94</v>
      </c>
      <c r="O9" s="18">
        <v>2017</v>
      </c>
      <c r="P9" s="18">
        <v>96</v>
      </c>
      <c r="Q9" s="18">
        <v>11</v>
      </c>
      <c r="R9" s="18">
        <v>831</v>
      </c>
      <c r="S9" s="18">
        <v>837</v>
      </c>
      <c r="T9" s="23">
        <v>28644246</v>
      </c>
    </row>
    <row r="10" spans="1:20" x14ac:dyDescent="0.25">
      <c r="A10" s="17" t="s">
        <v>2034</v>
      </c>
      <c r="B10" s="17" t="s">
        <v>2035</v>
      </c>
      <c r="C10" s="17" t="s">
        <v>1983</v>
      </c>
      <c r="D10" s="18" t="s">
        <v>10</v>
      </c>
      <c r="E10" s="18">
        <f>VLOOKUP(M10,Revistas!$B$2:$H$63996,2,FALSE)</f>
        <v>10.569000000000001</v>
      </c>
      <c r="F10" s="18" t="str">
        <f>VLOOKUP(M10,Revistas!$B$2:$H$63996,3,FALSE)</f>
        <v>Q1</v>
      </c>
      <c r="G10" s="18" t="str">
        <f>VLOOKUP(M10,Revistas!$B$2:$H$63996,4,FALSE)</f>
        <v>RESPIRATORY SYSTEM - SCIE</v>
      </c>
      <c r="H10" s="18" t="str">
        <f>VLOOKUP(M10,Revistas!$B$2:$H$63996,5,FALSE)</f>
        <v>3 DE 59</v>
      </c>
      <c r="I10" s="18" t="str">
        <f>VLOOKUP(M10,Revistas!$B$2:$H$63996,6,FALSE)</f>
        <v>SI</v>
      </c>
      <c r="J10" s="18" t="s">
        <v>2036</v>
      </c>
      <c r="K10" s="18" t="s">
        <v>2037</v>
      </c>
      <c r="L10" s="18">
        <v>1</v>
      </c>
      <c r="M10" s="18" t="s">
        <v>1986</v>
      </c>
      <c r="N10" s="18" t="s">
        <v>226</v>
      </c>
      <c r="O10" s="18">
        <v>2017</v>
      </c>
      <c r="P10" s="18">
        <v>49</v>
      </c>
      <c r="Q10" s="18">
        <v>6</v>
      </c>
      <c r="R10" s="18"/>
      <c r="S10" s="18">
        <v>1602456</v>
      </c>
    </row>
    <row r="11" spans="1:20" x14ac:dyDescent="0.25">
      <c r="A11" s="17" t="s">
        <v>2236</v>
      </c>
      <c r="B11" s="17" t="s">
        <v>2237</v>
      </c>
      <c r="C11" s="17" t="s">
        <v>2207</v>
      </c>
      <c r="D11" s="18" t="s">
        <v>26</v>
      </c>
      <c r="E11" s="18">
        <f>VLOOKUP(M11,Revistas!$B$2:$H$63996,2,FALSE)</f>
        <v>2.5129999999999999</v>
      </c>
      <c r="F11" s="18" t="str">
        <f>VLOOKUP(M11,Revistas!$B$2:$H$63996,3,FALSE)</f>
        <v>Q1</v>
      </c>
      <c r="G11" s="18" t="str">
        <f>VLOOKUP(M11,Revistas!$B$2:$H$63996,4,FALSE)</f>
        <v>PEDIATRICS - SCIE;</v>
      </c>
      <c r="H11" s="18" t="str">
        <f>VLOOKUP(M11,Revistas!$B$2:$H$63996,5,FALSE)</f>
        <v>26/121</v>
      </c>
      <c r="I11" s="18" t="str">
        <f>VLOOKUP(M11,Revistas!$B$2:$H$63996,6,FALSE)</f>
        <v>NO</v>
      </c>
      <c r="J11" s="18" t="s">
        <v>2238</v>
      </c>
      <c r="K11" s="18"/>
      <c r="L11" s="18">
        <v>0</v>
      </c>
      <c r="M11" s="18" t="s">
        <v>2209</v>
      </c>
      <c r="N11" s="18" t="s">
        <v>226</v>
      </c>
      <c r="O11" s="18">
        <v>2017</v>
      </c>
      <c r="P11" s="18">
        <v>64</v>
      </c>
      <c r="Q11" s="18"/>
      <c r="R11" s="18" t="s">
        <v>2239</v>
      </c>
      <c r="S11" s="18" t="s">
        <v>2239</v>
      </c>
    </row>
    <row r="12" spans="1:20" x14ac:dyDescent="0.25">
      <c r="A12" s="17" t="s">
        <v>2653</v>
      </c>
      <c r="B12" s="17" t="s">
        <v>2654</v>
      </c>
      <c r="C12" s="17" t="s">
        <v>1171</v>
      </c>
      <c r="D12" s="18" t="s">
        <v>26</v>
      </c>
      <c r="E12" s="18">
        <f>VLOOKUP(M12,Revistas!$B$2:$H$63996,2,FALSE)</f>
        <v>7.702</v>
      </c>
      <c r="F12" s="18" t="str">
        <f>VLOOKUP(M12,Revistas!$B$2:$H$63996,3,FALSE)</f>
        <v>Q1</v>
      </c>
      <c r="G12" s="18" t="str">
        <f>VLOOKUP(M12,Revistas!$B$2:$H$63996,4,FALSE)</f>
        <v>HEMATOLOGY - SCIE</v>
      </c>
      <c r="H12" s="18" t="str">
        <f>VLOOKUP(M12,Revistas!$B$2:$H$63996,5,FALSE)</f>
        <v>4 de 70</v>
      </c>
      <c r="I12" s="18" t="str">
        <f>VLOOKUP(M12,Revistas!$B$2:$H$63996,6,FALSE)</f>
        <v>SI</v>
      </c>
      <c r="J12" s="18" t="s">
        <v>2655</v>
      </c>
      <c r="K12" s="18"/>
      <c r="L12" s="18">
        <v>0</v>
      </c>
      <c r="M12" s="18" t="s">
        <v>1174</v>
      </c>
      <c r="N12" s="28">
        <v>46174</v>
      </c>
      <c r="O12" s="18">
        <v>2017</v>
      </c>
      <c r="P12" s="18">
        <v>102</v>
      </c>
      <c r="Q12" s="18"/>
      <c r="R12" s="18">
        <v>505</v>
      </c>
      <c r="S12" s="18">
        <v>506</v>
      </c>
    </row>
    <row r="13" spans="1:20" x14ac:dyDescent="0.25">
      <c r="A13" s="17" t="s">
        <v>2229</v>
      </c>
      <c r="B13" s="17" t="s">
        <v>2230</v>
      </c>
      <c r="C13" s="17" t="s">
        <v>1171</v>
      </c>
      <c r="D13" s="18" t="s">
        <v>26</v>
      </c>
      <c r="E13" s="18">
        <f>VLOOKUP(M13,Revistas!$B$2:$H$63996,2,FALSE)</f>
        <v>7.702</v>
      </c>
      <c r="F13" s="18" t="str">
        <f>VLOOKUP(M13,Revistas!$B$2:$H$63996,3,FALSE)</f>
        <v>Q1</v>
      </c>
      <c r="G13" s="18" t="str">
        <f>VLOOKUP(M13,Revistas!$B$2:$H$63996,4,FALSE)</f>
        <v>HEMATOLOGY - SCIE</v>
      </c>
      <c r="H13" s="18" t="str">
        <f>VLOOKUP(M13,Revistas!$B$2:$H$63996,5,FALSE)</f>
        <v>4 de 70</v>
      </c>
      <c r="I13" s="18" t="str">
        <f>VLOOKUP(M13,Revistas!$B$2:$H$63996,6,FALSE)</f>
        <v>SI</v>
      </c>
      <c r="J13" s="18" t="s">
        <v>2231</v>
      </c>
      <c r="K13" s="18"/>
      <c r="L13" s="18">
        <v>0</v>
      </c>
      <c r="M13" s="18" t="s">
        <v>1174</v>
      </c>
      <c r="N13" s="28">
        <v>46174</v>
      </c>
      <c r="O13" s="18">
        <v>2017</v>
      </c>
      <c r="P13" s="18">
        <v>102</v>
      </c>
      <c r="Q13" s="18"/>
      <c r="R13" s="18">
        <v>636</v>
      </c>
      <c r="S13" s="18">
        <v>637</v>
      </c>
    </row>
    <row r="14" spans="1:20" x14ac:dyDescent="0.25">
      <c r="A14" s="17" t="s">
        <v>2674</v>
      </c>
      <c r="B14" s="17" t="s">
        <v>2673</v>
      </c>
      <c r="C14" s="17" t="s">
        <v>2675</v>
      </c>
      <c r="D14" s="18" t="s">
        <v>10</v>
      </c>
      <c r="E14" s="18">
        <f>VLOOKUP(M14,Revistas!$B$2:$H$63996,2,FALSE)</f>
        <v>2.1840000000000002</v>
      </c>
      <c r="F14" s="18" t="str">
        <f>VLOOKUP(M14,Revistas!$B$2:$H$63996,3,FALSE)</f>
        <v>Q2</v>
      </c>
      <c r="G14" s="18" t="str">
        <f>VLOOKUP(M14,Revistas!$B$2:$H$63996,4,FALSE)</f>
        <v>BIOTECHNOLOGY &amp; APPLIED MICROBIOLOGY - SCIE;</v>
      </c>
      <c r="H14" s="18" t="str">
        <f>VLOOKUP(M14,Revistas!$B$2:$H$63996,5,FALSE)</f>
        <v>76/158</v>
      </c>
      <c r="I14" s="18" t="str">
        <f>VLOOKUP(M14,Revistas!$B$2:$H$63996,6,FALSE)</f>
        <v>NO</v>
      </c>
      <c r="J14" s="18" t="s">
        <v>2678</v>
      </c>
      <c r="K14" s="18"/>
      <c r="L14" s="18" t="s">
        <v>586</v>
      </c>
      <c r="M14" s="18" t="s">
        <v>2679</v>
      </c>
      <c r="N14" s="18" t="s">
        <v>2677</v>
      </c>
      <c r="O14" s="18">
        <v>2017</v>
      </c>
      <c r="P14" s="18">
        <v>27</v>
      </c>
      <c r="Q14" s="18">
        <v>12</v>
      </c>
      <c r="R14" s="18" t="s">
        <v>2676</v>
      </c>
      <c r="S14" s="18"/>
      <c r="T14" s="23">
        <v>28961156</v>
      </c>
    </row>
    <row r="15" spans="1:20" x14ac:dyDescent="0.25">
      <c r="A15" s="17" t="s">
        <v>2646</v>
      </c>
      <c r="B15" s="17" t="s">
        <v>2647</v>
      </c>
      <c r="C15" s="17" t="s">
        <v>195</v>
      </c>
      <c r="D15" s="18" t="s">
        <v>571</v>
      </c>
      <c r="E15" s="18">
        <f>VLOOKUP(M15,Revistas!$B$2:$H$63996,2,FALSE)</f>
        <v>1.1399999999999999</v>
      </c>
      <c r="F15" s="18" t="str">
        <f>VLOOKUP(M15,Revistas!$B$2:$H$63996,3,FALSE)</f>
        <v>Q3</v>
      </c>
      <c r="G15" s="18" t="str">
        <f>VLOOKUP(M15,Revistas!$B$2:$H$63996,4,FALSE)</f>
        <v>PEDIATRICS - SCIE</v>
      </c>
      <c r="H15" s="18" t="str">
        <f>VLOOKUP(M15,Revistas!$B$2:$H$63996,5,FALSE)</f>
        <v>88/121/</v>
      </c>
      <c r="I15" s="18" t="str">
        <f>VLOOKUP(M15,Revistas!$B$2:$H$63996,6,FALSE)</f>
        <v>NO</v>
      </c>
      <c r="J15" s="18" t="s">
        <v>2648</v>
      </c>
      <c r="K15" s="18" t="s">
        <v>2649</v>
      </c>
      <c r="L15" s="18">
        <v>1</v>
      </c>
      <c r="M15" s="18" t="s">
        <v>198</v>
      </c>
      <c r="N15" s="18" t="s">
        <v>154</v>
      </c>
      <c r="O15" s="18">
        <v>2017</v>
      </c>
      <c r="P15" s="18">
        <v>87</v>
      </c>
      <c r="Q15" s="18">
        <v>3</v>
      </c>
      <c r="R15" s="18">
        <v>125</v>
      </c>
      <c r="S15" s="18">
        <v>127</v>
      </c>
      <c r="T15" s="23">
        <v>28283310</v>
      </c>
    </row>
    <row r="16" spans="1:20" x14ac:dyDescent="0.25">
      <c r="A16" s="17" t="s">
        <v>2659</v>
      </c>
      <c r="B16" s="17" t="s">
        <v>2660</v>
      </c>
      <c r="C16" s="17" t="s">
        <v>2207</v>
      </c>
      <c r="D16" s="18" t="s">
        <v>26</v>
      </c>
      <c r="E16" s="18">
        <f>VLOOKUP(M16,Revistas!$B$2:$H$63996,2,FALSE)</f>
        <v>2.5129999999999999</v>
      </c>
      <c r="F16" s="18" t="str">
        <f>VLOOKUP(M16,Revistas!$B$2:$H$63996,3,FALSE)</f>
        <v>Q1</v>
      </c>
      <c r="G16" s="18" t="str">
        <f>VLOOKUP(M16,Revistas!$B$2:$H$63996,4,FALSE)</f>
        <v>PEDIATRICS - SCIE;</v>
      </c>
      <c r="H16" s="18" t="str">
        <f>VLOOKUP(M16,Revistas!$B$2:$H$63996,5,FALSE)</f>
        <v>26/121</v>
      </c>
      <c r="I16" s="18" t="str">
        <f>VLOOKUP(M16,Revistas!$B$2:$H$63996,6,FALSE)</f>
        <v>NO</v>
      </c>
      <c r="J16" s="18" t="s">
        <v>2661</v>
      </c>
      <c r="K16" s="18"/>
      <c r="L16" s="18">
        <v>0</v>
      </c>
      <c r="M16" s="18" t="s">
        <v>2209</v>
      </c>
      <c r="N16" s="18" t="s">
        <v>226</v>
      </c>
      <c r="O16" s="18">
        <v>2017</v>
      </c>
      <c r="P16" s="18">
        <v>64</v>
      </c>
      <c r="Q16" s="18"/>
      <c r="R16" s="18" t="s">
        <v>2662</v>
      </c>
      <c r="S16" s="18" t="s">
        <v>2663</v>
      </c>
    </row>
    <row r="18" hidden="1" x14ac:dyDescent="0.25"/>
    <row r="19" hidden="1" x14ac:dyDescent="0.25"/>
    <row r="20" hidden="1" x14ac:dyDescent="0.25"/>
    <row r="21" hidden="1" x14ac:dyDescent="0.25"/>
    <row r="22" hidden="1" x14ac:dyDescent="0.25"/>
    <row r="23" hidden="1" x14ac:dyDescent="0.25"/>
    <row r="24" hidden="1" x14ac:dyDescent="0.25"/>
    <row r="25" hidden="1" x14ac:dyDescent="0.25"/>
    <row r="26" hidden="1" x14ac:dyDescent="0.25"/>
    <row r="27" hidden="1" x14ac:dyDescent="0.25"/>
    <row r="28" hidden="1" x14ac:dyDescent="0.25"/>
    <row r="29" hidden="1" x14ac:dyDescent="0.25"/>
    <row r="30" hidden="1" x14ac:dyDescent="0.25"/>
    <row r="31" hidden="1" x14ac:dyDescent="0.25"/>
    <row r="32"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1:10" hidden="1" x14ac:dyDescent="0.25"/>
    <row r="1090" spans="1:10" hidden="1" x14ac:dyDescent="0.25"/>
    <row r="1091" spans="1:10" hidden="1" x14ac:dyDescent="0.25">
      <c r="A1091" s="20" t="s">
        <v>73</v>
      </c>
      <c r="B1091" s="20" t="s">
        <v>73</v>
      </c>
      <c r="C1091" s="20" t="s">
        <v>73</v>
      </c>
      <c r="D1091" s="23" t="s">
        <v>74</v>
      </c>
      <c r="E1091" s="23" t="s">
        <v>73</v>
      </c>
      <c r="F1091" s="23" t="s">
        <v>75</v>
      </c>
      <c r="G1091" s="23" t="s">
        <v>7254</v>
      </c>
      <c r="H1091" s="23" t="s">
        <v>73</v>
      </c>
      <c r="I1091" s="23" t="s">
        <v>78</v>
      </c>
      <c r="J1091" s="23" t="s">
        <v>7255</v>
      </c>
    </row>
    <row r="1092" spans="1:10" hidden="1" x14ac:dyDescent="0.25">
      <c r="A1092" s="20" t="s">
        <v>10</v>
      </c>
      <c r="B1092" s="20">
        <f>DCOUNTA(A1:S1088,B1091,A1091:A1092)</f>
        <v>8</v>
      </c>
      <c r="C1092" s="20" t="s">
        <v>10</v>
      </c>
      <c r="D1092" s="23">
        <f>DSUM(A1:S1088,E1,C1091:C1092)</f>
        <v>32.450000000000003</v>
      </c>
      <c r="E1092" s="23" t="s">
        <v>10</v>
      </c>
      <c r="F1092" s="23" t="s">
        <v>5470</v>
      </c>
      <c r="G1092" s="23">
        <f>DCOUNTA(A1:S1088,F1091,E1091:F1092)</f>
        <v>3</v>
      </c>
      <c r="H1092" s="23" t="s">
        <v>10</v>
      </c>
      <c r="I1092" s="23" t="s">
        <v>2680</v>
      </c>
      <c r="J1092" s="23">
        <f>DCOUNTA(A1:S1088,I1,H1091:I1092)</f>
        <v>3</v>
      </c>
    </row>
    <row r="1093" spans="1:10" hidden="1" x14ac:dyDescent="0.25"/>
    <row r="1094" spans="1:10" hidden="1" x14ac:dyDescent="0.25">
      <c r="A1094" s="20" t="s">
        <v>73</v>
      </c>
      <c r="B1094" s="20" t="s">
        <v>73</v>
      </c>
      <c r="C1094" s="20" t="s">
        <v>73</v>
      </c>
      <c r="D1094" s="23" t="s">
        <v>74</v>
      </c>
      <c r="E1094" s="23" t="s">
        <v>73</v>
      </c>
      <c r="F1094" s="23" t="s">
        <v>75</v>
      </c>
      <c r="G1094" s="23" t="s">
        <v>7254</v>
      </c>
      <c r="H1094" s="23" t="s">
        <v>73</v>
      </c>
      <c r="I1094" s="23" t="s">
        <v>78</v>
      </c>
      <c r="J1094" s="23" t="s">
        <v>7255</v>
      </c>
    </row>
    <row r="1095" spans="1:10" hidden="1" x14ac:dyDescent="0.25">
      <c r="A1095" s="20" t="s">
        <v>274</v>
      </c>
      <c r="B1095" s="20">
        <f>DCOUNTA(A1:S1088,D1,A1094:A1095)</f>
        <v>0</v>
      </c>
      <c r="C1095" s="20" t="s">
        <v>274</v>
      </c>
      <c r="D1095" s="23">
        <f>DSUM(A1:S1088,E1,C1094:C1095)</f>
        <v>0</v>
      </c>
      <c r="E1095" s="23" t="s">
        <v>274</v>
      </c>
      <c r="F1095" s="23" t="s">
        <v>5470</v>
      </c>
      <c r="G1095" s="23">
        <f>DCOUNTA(A1:S1088,F1,E1094:F1095)</f>
        <v>0</v>
      </c>
      <c r="H1095" s="23" t="s">
        <v>274</v>
      </c>
      <c r="I1095" s="23" t="s">
        <v>2680</v>
      </c>
      <c r="J1095" s="23">
        <f>DCOUNTA(A1:S1088,I1,H1094:I1095)</f>
        <v>0</v>
      </c>
    </row>
    <row r="1096" spans="1:10" hidden="1" x14ac:dyDescent="0.25"/>
    <row r="1097" spans="1:10" hidden="1" x14ac:dyDescent="0.25">
      <c r="A1097" s="20" t="s">
        <v>73</v>
      </c>
      <c r="B1097" s="20" t="s">
        <v>73</v>
      </c>
      <c r="C1097" s="20" t="s">
        <v>73</v>
      </c>
      <c r="D1097" s="23" t="s">
        <v>74</v>
      </c>
      <c r="E1097" s="23" t="s">
        <v>73</v>
      </c>
      <c r="F1097" s="23" t="s">
        <v>75</v>
      </c>
      <c r="G1097" s="23" t="s">
        <v>7254</v>
      </c>
      <c r="H1097" s="23" t="s">
        <v>73</v>
      </c>
      <c r="I1097" s="23" t="s">
        <v>78</v>
      </c>
      <c r="J1097" s="23" t="s">
        <v>7255</v>
      </c>
    </row>
    <row r="1098" spans="1:10" hidden="1" x14ac:dyDescent="0.25">
      <c r="A1098" s="20" t="s">
        <v>356</v>
      </c>
      <c r="B1098" s="20">
        <f>DCOUNTA(A1:S1088,D1,A1097:A1098)</f>
        <v>0</v>
      </c>
      <c r="C1098" s="20" t="s">
        <v>356</v>
      </c>
      <c r="D1098" s="23">
        <f>DSUM(A1:S1088,E1,C1097:C1098)</f>
        <v>0</v>
      </c>
      <c r="E1098" s="23" t="s">
        <v>356</v>
      </c>
      <c r="F1098" s="23" t="s">
        <v>5470</v>
      </c>
      <c r="G1098" s="23">
        <f>DCOUNTA(A1:S1088,F1,E1097:F1098)</f>
        <v>0</v>
      </c>
      <c r="H1098" s="23" t="s">
        <v>356</v>
      </c>
      <c r="I1098" s="23" t="s">
        <v>2680</v>
      </c>
      <c r="J1098" s="23">
        <f>DCOUNTA(A1:S1088,I1,H1097:I1098)</f>
        <v>0</v>
      </c>
    </row>
    <row r="1099" spans="1:10" hidden="1" x14ac:dyDescent="0.25"/>
    <row r="1100" spans="1:10" hidden="1" x14ac:dyDescent="0.25">
      <c r="A1100" s="20" t="s">
        <v>73</v>
      </c>
      <c r="B1100" s="20" t="s">
        <v>73</v>
      </c>
      <c r="C1100" s="20" t="s">
        <v>73</v>
      </c>
      <c r="D1100" s="23" t="s">
        <v>74</v>
      </c>
      <c r="E1100" s="23" t="s">
        <v>73</v>
      </c>
      <c r="F1100" s="23" t="s">
        <v>75</v>
      </c>
      <c r="G1100" s="23" t="s">
        <v>7254</v>
      </c>
      <c r="H1100" s="23" t="s">
        <v>73</v>
      </c>
      <c r="I1100" s="23" t="s">
        <v>78</v>
      </c>
      <c r="J1100" s="23" t="s">
        <v>7255</v>
      </c>
    </row>
    <row r="1101" spans="1:10" hidden="1" x14ac:dyDescent="0.25">
      <c r="A1101" s="20" t="s">
        <v>571</v>
      </c>
      <c r="B1101" s="20">
        <f>DCOUNTA(A1:S1088,D1,A1100:A1101)</f>
        <v>1</v>
      </c>
      <c r="C1101" s="20" t="s">
        <v>571</v>
      </c>
      <c r="D1101" s="23">
        <f>DSUM(A1:S1088,E1,C1100:C1101)</f>
        <v>1.1399999999999999</v>
      </c>
      <c r="E1101" s="23" t="s">
        <v>571</v>
      </c>
      <c r="F1101" s="23" t="s">
        <v>5470</v>
      </c>
      <c r="G1101" s="23">
        <f>DCOUNTA(A1:S1088,F1,E1100:F1101)</f>
        <v>0</v>
      </c>
      <c r="H1101" s="23" t="s">
        <v>571</v>
      </c>
      <c r="I1101" s="23" t="s">
        <v>2680</v>
      </c>
      <c r="J1101" s="23">
        <f>DCOUNTA(A1:S1088,I1,H1100:I1101)</f>
        <v>0</v>
      </c>
    </row>
    <row r="1102" spans="1:10" hidden="1" x14ac:dyDescent="0.25"/>
    <row r="1103" spans="1:10" hidden="1" x14ac:dyDescent="0.25"/>
    <row r="1104" spans="1:10" hidden="1" x14ac:dyDescent="0.25">
      <c r="A1104" s="20" t="s">
        <v>73</v>
      </c>
      <c r="B1104" s="20" t="s">
        <v>73</v>
      </c>
      <c r="C1104" s="20" t="s">
        <v>73</v>
      </c>
      <c r="D1104" s="23" t="s">
        <v>74</v>
      </c>
      <c r="E1104" s="23" t="s">
        <v>73</v>
      </c>
      <c r="F1104" s="23" t="s">
        <v>75</v>
      </c>
      <c r="G1104" s="23" t="s">
        <v>7254</v>
      </c>
      <c r="H1104" s="23" t="s">
        <v>73</v>
      </c>
      <c r="I1104" s="23" t="s">
        <v>78</v>
      </c>
      <c r="J1104" s="23" t="s">
        <v>7255</v>
      </c>
    </row>
    <row r="1105" spans="1:51" hidden="1" x14ac:dyDescent="0.25">
      <c r="A1105" s="20" t="s">
        <v>26</v>
      </c>
      <c r="B1105" s="20">
        <f>DCOUNTA(A1:S1088,D1,A1104:A1105)</f>
        <v>6</v>
      </c>
      <c r="C1105" s="20" t="s">
        <v>26</v>
      </c>
      <c r="D1105" s="23">
        <f>DSUM(A1:S1088,E1,C1104:C1105)</f>
        <v>35.833999999999996</v>
      </c>
      <c r="E1105" s="23" t="s">
        <v>26</v>
      </c>
      <c r="F1105" s="23" t="s">
        <v>5470</v>
      </c>
      <c r="G1105" s="23">
        <f>DCOUNTA(A1:S1088,F1,E1104:F1105)</f>
        <v>6</v>
      </c>
      <c r="H1105" s="23" t="s">
        <v>26</v>
      </c>
      <c r="I1105" s="23" t="s">
        <v>2680</v>
      </c>
      <c r="J1105" s="23">
        <f>DCOUNTA(A1:S1088,I1,H1104:I1105)</f>
        <v>4</v>
      </c>
    </row>
    <row r="1106" spans="1:51" hidden="1" x14ac:dyDescent="0.25"/>
    <row r="1107" spans="1:51" hidden="1" x14ac:dyDescent="0.25">
      <c r="A1107" s="20" t="s">
        <v>73</v>
      </c>
      <c r="B1107" s="20" t="s">
        <v>73</v>
      </c>
      <c r="C1107" s="20" t="s">
        <v>73</v>
      </c>
      <c r="D1107" s="23" t="s">
        <v>74</v>
      </c>
      <c r="E1107" s="23" t="s">
        <v>73</v>
      </c>
      <c r="F1107" s="23" t="s">
        <v>75</v>
      </c>
      <c r="G1107" s="23" t="s">
        <v>7254</v>
      </c>
      <c r="H1107" s="23" t="s">
        <v>73</v>
      </c>
      <c r="I1107" s="23" t="s">
        <v>78</v>
      </c>
      <c r="J1107" s="23" t="s">
        <v>7255</v>
      </c>
    </row>
    <row r="1108" spans="1:51" hidden="1" x14ac:dyDescent="0.25">
      <c r="A1108" s="20" t="s">
        <v>210</v>
      </c>
      <c r="B1108" s="20">
        <f>DCOUNTA(A1:S1088,D1,A1107:A1108)</f>
        <v>0</v>
      </c>
      <c r="C1108" s="20" t="s">
        <v>210</v>
      </c>
      <c r="D1108" s="23">
        <f>DSUM(A1:S1088,E1,C1107:C1108)</f>
        <v>0</v>
      </c>
      <c r="E1108" s="23" t="s">
        <v>210</v>
      </c>
      <c r="F1108" s="23" t="s">
        <v>5470</v>
      </c>
      <c r="G1108" s="23">
        <f>DCOUNTA(A1:S1088,F1,E1107:F1108)</f>
        <v>0</v>
      </c>
      <c r="H1108" s="23" t="s">
        <v>210</v>
      </c>
      <c r="I1108" s="23" t="s">
        <v>2680</v>
      </c>
      <c r="J1108" s="23">
        <f>DCOUNTA(A1:S1088,I1,H1107:I1108)</f>
        <v>0</v>
      </c>
    </row>
    <row r="1110" spans="1:51" ht="15.75" x14ac:dyDescent="0.3">
      <c r="B1110" s="19" t="s">
        <v>7256</v>
      </c>
      <c r="C1110" s="19" t="s">
        <v>7257</v>
      </c>
      <c r="D1110" s="19" t="s">
        <v>5466</v>
      </c>
      <c r="E1110" s="19" t="s">
        <v>7258</v>
      </c>
      <c r="F1110" s="19" t="s">
        <v>7259</v>
      </c>
      <c r="N1110" s="24"/>
      <c r="AX1110" s="20" t="s">
        <v>7260</v>
      </c>
      <c r="AY1110" s="20" t="s">
        <v>7261</v>
      </c>
    </row>
    <row r="1111" spans="1:51" ht="15.75" x14ac:dyDescent="0.3">
      <c r="B1111" s="21">
        <f>B1092</f>
        <v>8</v>
      </c>
      <c r="C1111" s="26" t="s">
        <v>7262</v>
      </c>
      <c r="D1111" s="21">
        <f>D1092</f>
        <v>32.450000000000003</v>
      </c>
      <c r="E1111" s="21">
        <f>G1092</f>
        <v>3</v>
      </c>
      <c r="F1111" s="21">
        <f>J1092</f>
        <v>3</v>
      </c>
      <c r="N1111" s="24"/>
    </row>
    <row r="1112" spans="1:51" ht="15.75" x14ac:dyDescent="0.3">
      <c r="B1112" s="21">
        <f>B1101</f>
        <v>1</v>
      </c>
      <c r="C1112" s="26" t="s">
        <v>7265</v>
      </c>
      <c r="D1112" s="21">
        <f>D1101</f>
        <v>1.1399999999999999</v>
      </c>
      <c r="E1112" s="21">
        <f>G1101</f>
        <v>0</v>
      </c>
      <c r="F1112" s="21">
        <f>J1101</f>
        <v>0</v>
      </c>
      <c r="N1112" s="24"/>
    </row>
    <row r="1113" spans="1:51" ht="15.75" x14ac:dyDescent="0.3">
      <c r="B1113" s="21">
        <f>B1105</f>
        <v>6</v>
      </c>
      <c r="C1113" s="26" t="s">
        <v>26</v>
      </c>
      <c r="D1113" s="21">
        <f>D1105</f>
        <v>35.833999999999996</v>
      </c>
      <c r="E1113" s="21">
        <f>G1105</f>
        <v>6</v>
      </c>
      <c r="F1113" s="21">
        <f>J1105</f>
        <v>4</v>
      </c>
      <c r="N1113" s="24"/>
    </row>
    <row r="1114" spans="1:51" ht="15.75" x14ac:dyDescent="0.3">
      <c r="B1114" s="22"/>
      <c r="C1114" s="19" t="s">
        <v>7267</v>
      </c>
      <c r="D1114" s="19">
        <f>D1111</f>
        <v>32.450000000000003</v>
      </c>
      <c r="E1114" s="22"/>
      <c r="N1114" s="24"/>
    </row>
    <row r="1115" spans="1:51" ht="15.75" x14ac:dyDescent="0.3">
      <c r="B1115" s="22"/>
      <c r="C1115" s="19" t="s">
        <v>7268</v>
      </c>
      <c r="D1115" s="19">
        <f>D1111+D1112+D1113</f>
        <v>69.424000000000007</v>
      </c>
    </row>
  </sheetData>
  <sortState ref="A2:AY16">
    <sortCondition ref="A2:A16"/>
  </sortState>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Y1117"/>
  <sheetViews>
    <sheetView workbookViewId="0">
      <selection activeCell="P1119" sqref="P1119"/>
    </sheetView>
  </sheetViews>
  <sheetFormatPr baseColWidth="10" defaultRowHeight="15" x14ac:dyDescent="0.25"/>
  <cols>
    <col min="1" max="1" width="22.42578125" style="20" customWidth="1"/>
    <col min="2" max="2" width="17" style="20" customWidth="1"/>
    <col min="3" max="3" width="19.28515625" style="20" customWidth="1"/>
    <col min="4" max="4" width="12.85546875" style="23" customWidth="1"/>
    <col min="5" max="6" width="11.42578125" style="23"/>
    <col min="7" max="8" width="0" style="23" hidden="1" customWidth="1"/>
    <col min="9" max="9" width="11.42578125" style="23"/>
    <col min="10" max="14" width="0" style="23" hidden="1" customWidth="1"/>
    <col min="15" max="20" width="11.42578125" style="23"/>
    <col min="21" max="16384" width="11.42578125" style="20"/>
  </cols>
  <sheetData>
    <row r="1" spans="1:20" s="2" customFormat="1" ht="38.25" x14ac:dyDescent="0.2">
      <c r="A1" s="1" t="s">
        <v>70</v>
      </c>
      <c r="B1" s="1" t="s">
        <v>71</v>
      </c>
      <c r="C1" s="1" t="s">
        <v>72</v>
      </c>
      <c r="D1" s="1" t="s">
        <v>73</v>
      </c>
      <c r="E1" s="1" t="s">
        <v>74</v>
      </c>
      <c r="F1" s="1" t="s">
        <v>75</v>
      </c>
      <c r="G1" s="1" t="s">
        <v>76</v>
      </c>
      <c r="H1" s="1" t="s">
        <v>77</v>
      </c>
      <c r="I1" s="1" t="s">
        <v>78</v>
      </c>
      <c r="J1" s="1" t="s">
        <v>79</v>
      </c>
      <c r="K1" s="1" t="s">
        <v>80</v>
      </c>
      <c r="L1" s="1" t="s">
        <v>81</v>
      </c>
      <c r="M1" s="1" t="s">
        <v>0</v>
      </c>
      <c r="N1" s="1" t="s">
        <v>1</v>
      </c>
      <c r="O1" s="1" t="s">
        <v>2</v>
      </c>
      <c r="P1" s="1" t="s">
        <v>3</v>
      </c>
      <c r="Q1" s="1" t="s">
        <v>4</v>
      </c>
      <c r="R1" s="1" t="s">
        <v>5</v>
      </c>
      <c r="S1" s="1" t="s">
        <v>6</v>
      </c>
    </row>
    <row r="2" spans="1:20" x14ac:dyDescent="0.25">
      <c r="A2" s="17" t="s">
        <v>2737</v>
      </c>
      <c r="B2" s="17" t="s">
        <v>2738</v>
      </c>
      <c r="C2" s="17" t="s">
        <v>2733</v>
      </c>
      <c r="D2" s="18" t="s">
        <v>274</v>
      </c>
      <c r="E2" s="18">
        <f>VLOOKUP(M2,Revistas!$B$2:$H$63996,2,FALSE)</f>
        <v>6.0439999999999996</v>
      </c>
      <c r="F2" s="18" t="str">
        <f>VLOOKUP(M2,Revistas!$B$2:$H$63996,3,FALSE)</f>
        <v>Q1</v>
      </c>
      <c r="G2" s="18" t="str">
        <f>VLOOKUP(M2,Revistas!$B$2:$H$63996,4,FALSE)</f>
        <v>RESPIRATORY SYSTEM - SCIE;</v>
      </c>
      <c r="H2" s="18" t="str">
        <f>VLOOKUP(M2,Revistas!$B$2:$H$63996,5,FALSE)</f>
        <v>7 DE  59</v>
      </c>
      <c r="I2" s="18" t="str">
        <f>VLOOKUP(M2,Revistas!$B$2:$H$63996,6,FALSE)</f>
        <v>NO</v>
      </c>
      <c r="J2" s="18" t="s">
        <v>2739</v>
      </c>
      <c r="K2" s="18" t="s">
        <v>2740</v>
      </c>
      <c r="L2" s="18">
        <v>0</v>
      </c>
      <c r="M2" s="18" t="s">
        <v>2736</v>
      </c>
      <c r="N2" s="18" t="s">
        <v>62</v>
      </c>
      <c r="O2" s="18">
        <v>2017</v>
      </c>
      <c r="P2" s="18">
        <v>151</v>
      </c>
      <c r="Q2" s="18">
        <v>2</v>
      </c>
      <c r="R2" s="18">
        <v>515</v>
      </c>
      <c r="S2" s="18">
        <v>516</v>
      </c>
    </row>
    <row r="3" spans="1:20" x14ac:dyDescent="0.25">
      <c r="A3" s="17" t="s">
        <v>2007</v>
      </c>
      <c r="B3" s="17" t="s">
        <v>2008</v>
      </c>
      <c r="C3" s="17" t="s">
        <v>2009</v>
      </c>
      <c r="D3" s="18" t="s">
        <v>10</v>
      </c>
      <c r="E3" s="18">
        <f>VLOOKUP(M3,Revistas!$B$2:$H$63996,2,FALSE)</f>
        <v>6.4290000000000003</v>
      </c>
      <c r="F3" s="18" t="str">
        <f>VLOOKUP(M3,Revistas!$B$2:$H$63996,3,FALSE)</f>
        <v>Q1</v>
      </c>
      <c r="G3" s="18" t="str">
        <f>VLOOKUP(M3,Revistas!$B$2:$H$63996,4,FALSE)</f>
        <v>IMMUNOLOGY - SCIE</v>
      </c>
      <c r="H3" s="18" t="str">
        <f>VLOOKUP(M3,Revistas!$B$2:$H$63996,5,FALSE)</f>
        <v>21/150</v>
      </c>
      <c r="I3" s="18" t="str">
        <f>VLOOKUP(M3,Revistas!$B$2:$H$63996,6,FALSE)</f>
        <v>NO</v>
      </c>
      <c r="J3" s="18" t="s">
        <v>2010</v>
      </c>
      <c r="K3" s="18" t="s">
        <v>2011</v>
      </c>
      <c r="L3" s="18">
        <v>0</v>
      </c>
      <c r="M3" s="18" t="s">
        <v>2012</v>
      </c>
      <c r="N3" s="18" t="s">
        <v>2013</v>
      </c>
      <c r="O3" s="18">
        <v>2017</v>
      </c>
      <c r="P3" s="18">
        <v>8</v>
      </c>
      <c r="Q3" s="18"/>
      <c r="R3" s="18"/>
      <c r="S3" s="18">
        <v>915</v>
      </c>
    </row>
    <row r="4" spans="1:20" x14ac:dyDescent="0.25">
      <c r="A4" s="17" t="s">
        <v>2753</v>
      </c>
      <c r="B4" s="17" t="s">
        <v>2754</v>
      </c>
      <c r="C4" s="17" t="s">
        <v>1733</v>
      </c>
      <c r="D4" s="18" t="s">
        <v>10</v>
      </c>
      <c r="E4" s="18">
        <f>VLOOKUP(M4,Revistas!$B$2:$H$63996,2,FALSE)</f>
        <v>2.6339999999999999</v>
      </c>
      <c r="F4" s="18" t="str">
        <f>VLOOKUP(M4,Revistas!$B$2:$H$63996,3,FALSE)</f>
        <v>Q3</v>
      </c>
      <c r="G4" s="18" t="str">
        <f>VLOOKUP(M4,Revistas!$B$2:$H$63996,4,FALSE)</f>
        <v>RHEUMATOLOGY - SCIE</v>
      </c>
      <c r="H4" s="18" t="str">
        <f>VLOOKUP(M4,Revistas!$B$2:$H$63996,5,FALSE)</f>
        <v>16 DE 30</v>
      </c>
      <c r="I4" s="18" t="str">
        <f>VLOOKUP(M4,Revistas!$B$2:$H$63996,6,FALSE)</f>
        <v>NO</v>
      </c>
      <c r="J4" s="18" t="s">
        <v>2755</v>
      </c>
      <c r="K4" s="18" t="s">
        <v>2756</v>
      </c>
      <c r="L4" s="18">
        <v>0</v>
      </c>
      <c r="M4" s="18" t="s">
        <v>1736</v>
      </c>
      <c r="N4" s="18"/>
      <c r="O4" s="18">
        <v>2017</v>
      </c>
      <c r="P4" s="18">
        <v>35</v>
      </c>
      <c r="Q4" s="18">
        <v>4</v>
      </c>
      <c r="R4" s="18" t="s">
        <v>2239</v>
      </c>
      <c r="S4" s="18" t="s">
        <v>2757</v>
      </c>
    </row>
    <row r="5" spans="1:20" x14ac:dyDescent="0.25">
      <c r="A5" s="17" t="s">
        <v>2704</v>
      </c>
      <c r="B5" s="17" t="s">
        <v>2728</v>
      </c>
      <c r="C5" s="17" t="s">
        <v>2706</v>
      </c>
      <c r="D5" s="18" t="s">
        <v>10</v>
      </c>
      <c r="E5" s="18">
        <f>VLOOKUP(M5,Revistas!$B$2:$H$63996,2,FALSE)</f>
        <v>5.55</v>
      </c>
      <c r="F5" s="18" t="str">
        <f>VLOOKUP(M5,Revistas!$B$2:$H$63996,3,FALSE)</f>
        <v>Q1</v>
      </c>
      <c r="G5" s="18" t="str">
        <f>VLOOKUP(M5,Revistas!$B$2:$H$63996,4,FALSE)</f>
        <v>MEDICINA, GENERAL &amp; INTERNAL</v>
      </c>
      <c r="H5" s="18" t="str">
        <f>VLOOKUP(M5,Revistas!$B$2:$H$63996,5,FALSE)</f>
        <v>15/154</v>
      </c>
      <c r="I5" s="18" t="str">
        <f>VLOOKUP(M5,Revistas!$B$2:$H$63996,6,FALSE)</f>
        <v>SI</v>
      </c>
      <c r="J5" s="18" t="s">
        <v>2729</v>
      </c>
      <c r="K5" s="18" t="s">
        <v>2730</v>
      </c>
      <c r="L5" s="18">
        <v>3</v>
      </c>
      <c r="M5" s="18" t="s">
        <v>2709</v>
      </c>
      <c r="N5" s="18" t="s">
        <v>250</v>
      </c>
      <c r="O5" s="18">
        <v>2017</v>
      </c>
      <c r="P5" s="18">
        <v>130</v>
      </c>
      <c r="Q5" s="18">
        <v>5</v>
      </c>
      <c r="R5" s="18">
        <v>588</v>
      </c>
      <c r="S5" s="18">
        <v>595</v>
      </c>
    </row>
    <row r="6" spans="1:20" x14ac:dyDescent="0.25">
      <c r="A6" s="17" t="s">
        <v>2704</v>
      </c>
      <c r="B6" s="17" t="s">
        <v>2705</v>
      </c>
      <c r="C6" s="17" t="s">
        <v>2706</v>
      </c>
      <c r="D6" s="18" t="s">
        <v>356</v>
      </c>
      <c r="E6" s="18">
        <f>VLOOKUP(M6,Revistas!$B$2:$H$63996,2,FALSE)</f>
        <v>5.55</v>
      </c>
      <c r="F6" s="18" t="str">
        <f>VLOOKUP(M6,Revistas!$B$2:$H$63996,3,FALSE)</f>
        <v>Q1</v>
      </c>
      <c r="G6" s="18" t="str">
        <f>VLOOKUP(M6,Revistas!$B$2:$H$63996,4,FALSE)</f>
        <v>MEDICINA, GENERAL &amp; INTERNAL</v>
      </c>
      <c r="H6" s="18" t="str">
        <f>VLOOKUP(M6,Revistas!$B$2:$H$63996,5,FALSE)</f>
        <v>15/154</v>
      </c>
      <c r="I6" s="18" t="str">
        <f>VLOOKUP(M6,Revistas!$B$2:$H$63996,6,FALSE)</f>
        <v>SI</v>
      </c>
      <c r="J6" s="18" t="s">
        <v>2707</v>
      </c>
      <c r="K6" s="18" t="s">
        <v>2708</v>
      </c>
      <c r="L6" s="18">
        <v>0</v>
      </c>
      <c r="M6" s="18" t="s">
        <v>2709</v>
      </c>
      <c r="N6" s="18" t="s">
        <v>29</v>
      </c>
      <c r="O6" s="18">
        <v>2017</v>
      </c>
      <c r="P6" s="18">
        <v>130</v>
      </c>
      <c r="Q6" s="18">
        <v>7</v>
      </c>
      <c r="R6" s="18">
        <v>874</v>
      </c>
      <c r="S6" s="18">
        <v>874</v>
      </c>
    </row>
    <row r="7" spans="1:20" x14ac:dyDescent="0.25">
      <c r="A7" s="17" t="s">
        <v>2704</v>
      </c>
      <c r="B7" s="17" t="s">
        <v>2763</v>
      </c>
      <c r="C7" s="17" t="s">
        <v>2764</v>
      </c>
      <c r="D7" s="18" t="s">
        <v>26</v>
      </c>
      <c r="E7" s="18">
        <f>VLOOKUP(M7,Revistas!$B$2:$H$63996,2,FALSE)</f>
        <v>13.204000000000001</v>
      </c>
      <c r="F7" s="18" t="str">
        <f>VLOOKUP(M7,Revistas!$B$2:$H$63996,3,FALSE)</f>
        <v>Q1</v>
      </c>
      <c r="G7" s="18" t="str">
        <f>VLOOKUP(M7,Revistas!$B$2:$H$63996,4,FALSE)</f>
        <v>CRITICAL CARE MEDICINE - SCIE;</v>
      </c>
      <c r="H7" s="18" t="str">
        <f>VLOOKUP(M7,Revistas!$B$2:$H$63996,5,FALSE)</f>
        <v>2 DE 33</v>
      </c>
      <c r="I7" s="18" t="str">
        <f>VLOOKUP(M7,Revistas!$B$2:$H$63996,6,FALSE)</f>
        <v>SI</v>
      </c>
      <c r="J7" s="18" t="s">
        <v>2765</v>
      </c>
      <c r="K7" s="18"/>
      <c r="L7" s="18">
        <v>0</v>
      </c>
      <c r="M7" s="18" t="s">
        <v>2766</v>
      </c>
      <c r="N7" s="18"/>
      <c r="O7" s="18">
        <v>2017</v>
      </c>
      <c r="P7" s="18">
        <v>195</v>
      </c>
      <c r="Q7" s="18"/>
      <c r="R7" s="18"/>
      <c r="S7" s="18"/>
    </row>
    <row r="8" spans="1:20" x14ac:dyDescent="0.25">
      <c r="A8" s="17" t="s">
        <v>2687</v>
      </c>
      <c r="B8" s="17" t="s">
        <v>2688</v>
      </c>
      <c r="C8" s="17" t="s">
        <v>570</v>
      </c>
      <c r="D8" s="18" t="s">
        <v>10</v>
      </c>
      <c r="E8" s="18">
        <f>VLOOKUP(M8,Revistas!$B$2:$H$63996,2,FALSE)</f>
        <v>5.1680000000000001</v>
      </c>
      <c r="F8" s="18" t="str">
        <f>VLOOKUP(M8,Revistas!$B$2:$H$63996,3,FALSE)</f>
        <v>Q1</v>
      </c>
      <c r="G8" s="18" t="str">
        <f>VLOOKUP(M8,Revistas!$B$2:$H$63996,4,FALSE)</f>
        <v>ONCOLOGY</v>
      </c>
      <c r="H8" s="18" t="str">
        <f>VLOOKUP(M8,Revistas!$B$2:$H$63996,5,FALSE)</f>
        <v>44/217</v>
      </c>
      <c r="I8" s="18" t="str">
        <f>VLOOKUP(M8,Revistas!$B$2:$H$63996,6,FALSE)</f>
        <v>NO</v>
      </c>
      <c r="J8" s="18" t="s">
        <v>2689</v>
      </c>
      <c r="K8" s="18" t="s">
        <v>2690</v>
      </c>
      <c r="L8" s="18">
        <v>0</v>
      </c>
      <c r="M8" s="18" t="s">
        <v>574</v>
      </c>
      <c r="N8" s="28">
        <v>42248</v>
      </c>
      <c r="O8" s="18">
        <v>2017</v>
      </c>
      <c r="P8" s="18">
        <v>8</v>
      </c>
      <c r="Q8" s="18">
        <v>40</v>
      </c>
      <c r="R8" s="18">
        <v>67878</v>
      </c>
      <c r="S8" s="18">
        <v>67890</v>
      </c>
      <c r="T8" s="23">
        <v>28699914</v>
      </c>
    </row>
    <row r="9" spans="1:20" x14ac:dyDescent="0.25">
      <c r="A9" s="17" t="s">
        <v>2713</v>
      </c>
      <c r="B9" s="17" t="s">
        <v>2714</v>
      </c>
      <c r="C9" s="17" t="s">
        <v>1660</v>
      </c>
      <c r="D9" s="18" t="s">
        <v>26</v>
      </c>
      <c r="E9" s="18">
        <f>VLOOKUP(M9,Revistas!$B$2:$H$63996,2,FALSE)</f>
        <v>12.811</v>
      </c>
      <c r="F9" s="18" t="str">
        <f>VLOOKUP(M9,Revistas!$B$2:$H$63996,3,FALSE)</f>
        <v>Q1</v>
      </c>
      <c r="G9" s="18" t="str">
        <f>VLOOKUP(M9,Revistas!$B$2:$H$63996,4,FALSE)</f>
        <v>RHEUMATOLOGY - SCIE</v>
      </c>
      <c r="H9" s="18" t="str">
        <f>VLOOKUP(M9,Revistas!$B$2:$H$63996,5,FALSE)</f>
        <v>1 DE 30</v>
      </c>
      <c r="I9" s="18" t="str">
        <f>VLOOKUP(M9,Revistas!$B$2:$H$63996,6,FALSE)</f>
        <v>SI</v>
      </c>
      <c r="J9" s="18" t="s">
        <v>2715</v>
      </c>
      <c r="K9" s="18"/>
      <c r="L9" s="18">
        <v>0</v>
      </c>
      <c r="M9" s="18" t="s">
        <v>1663</v>
      </c>
      <c r="N9" s="18" t="s">
        <v>226</v>
      </c>
      <c r="O9" s="18">
        <v>2017</v>
      </c>
      <c r="P9" s="18">
        <v>76</v>
      </c>
      <c r="Q9" s="18"/>
      <c r="R9" s="18">
        <v>1245</v>
      </c>
      <c r="S9" s="18">
        <v>1245</v>
      </c>
    </row>
    <row r="10" spans="1:20" x14ac:dyDescent="0.25">
      <c r="A10" s="17" t="s">
        <v>2716</v>
      </c>
      <c r="B10" s="17" t="s">
        <v>2717</v>
      </c>
      <c r="C10" s="17" t="s">
        <v>1660</v>
      </c>
      <c r="D10" s="18" t="s">
        <v>26</v>
      </c>
      <c r="E10" s="18">
        <f>VLOOKUP(M10,Revistas!$B$2:$H$63996,2,FALSE)</f>
        <v>12.811</v>
      </c>
      <c r="F10" s="18" t="str">
        <f>VLOOKUP(M10,Revistas!$B$2:$H$63996,3,FALSE)</f>
        <v>Q1</v>
      </c>
      <c r="G10" s="18" t="str">
        <f>VLOOKUP(M10,Revistas!$B$2:$H$63996,4,FALSE)</f>
        <v>RHEUMATOLOGY - SCIE</v>
      </c>
      <c r="H10" s="18" t="str">
        <f>VLOOKUP(M10,Revistas!$B$2:$H$63996,5,FALSE)</f>
        <v>1 DE 30</v>
      </c>
      <c r="I10" s="18" t="str">
        <f>VLOOKUP(M10,Revistas!$B$2:$H$63996,6,FALSE)</f>
        <v>SI</v>
      </c>
      <c r="J10" s="18" t="s">
        <v>2718</v>
      </c>
      <c r="K10" s="18"/>
      <c r="L10" s="18">
        <v>0</v>
      </c>
      <c r="M10" s="18" t="s">
        <v>1663</v>
      </c>
      <c r="N10" s="18" t="s">
        <v>226</v>
      </c>
      <c r="O10" s="18">
        <v>2017</v>
      </c>
      <c r="P10" s="18">
        <v>76</v>
      </c>
      <c r="Q10" s="18"/>
      <c r="R10" s="18">
        <v>1266</v>
      </c>
      <c r="S10" s="18">
        <v>1267</v>
      </c>
    </row>
    <row r="11" spans="1:20" x14ac:dyDescent="0.25">
      <c r="A11" s="17" t="s">
        <v>2719</v>
      </c>
      <c r="B11" s="17" t="s">
        <v>2720</v>
      </c>
      <c r="C11" s="17" t="s">
        <v>1660</v>
      </c>
      <c r="D11" s="18" t="s">
        <v>26</v>
      </c>
      <c r="E11" s="18">
        <f>VLOOKUP(M11,Revistas!$B$2:$H$63996,2,FALSE)</f>
        <v>12.811</v>
      </c>
      <c r="F11" s="18" t="str">
        <f>VLOOKUP(M11,Revistas!$B$2:$H$63996,3,FALSE)</f>
        <v>Q1</v>
      </c>
      <c r="G11" s="18" t="str">
        <f>VLOOKUP(M11,Revistas!$B$2:$H$63996,4,FALSE)</f>
        <v>RHEUMATOLOGY - SCIE</v>
      </c>
      <c r="H11" s="18" t="str">
        <f>VLOOKUP(M11,Revistas!$B$2:$H$63996,5,FALSE)</f>
        <v>1 DE 30</v>
      </c>
      <c r="I11" s="18" t="str">
        <f>VLOOKUP(M11,Revistas!$B$2:$H$63996,6,FALSE)</f>
        <v>SI</v>
      </c>
      <c r="J11" s="18" t="s">
        <v>2721</v>
      </c>
      <c r="K11" s="18"/>
      <c r="L11" s="18">
        <v>0</v>
      </c>
      <c r="M11" s="18" t="s">
        <v>1663</v>
      </c>
      <c r="N11" s="18" t="s">
        <v>226</v>
      </c>
      <c r="O11" s="18">
        <v>2017</v>
      </c>
      <c r="P11" s="18">
        <v>76</v>
      </c>
      <c r="Q11" s="18"/>
      <c r="R11" s="18">
        <v>1289</v>
      </c>
      <c r="S11" s="18">
        <v>1290</v>
      </c>
    </row>
    <row r="12" spans="1:20" x14ac:dyDescent="0.25">
      <c r="A12" s="17" t="s">
        <v>2747</v>
      </c>
      <c r="B12" s="17" t="s">
        <v>2748</v>
      </c>
      <c r="C12" s="17" t="s">
        <v>1733</v>
      </c>
      <c r="D12" s="18" t="s">
        <v>210</v>
      </c>
      <c r="E12" s="18">
        <f>VLOOKUP(M12,Revistas!$B$2:$H$63996,2,FALSE)</f>
        <v>2.6339999999999999</v>
      </c>
      <c r="F12" s="18" t="str">
        <f>VLOOKUP(M12,Revistas!$B$2:$H$63996,3,FALSE)</f>
        <v>Q3</v>
      </c>
      <c r="G12" s="18" t="str">
        <f>VLOOKUP(M12,Revistas!$B$2:$H$63996,4,FALSE)</f>
        <v>RHEUMATOLOGY - SCIE</v>
      </c>
      <c r="H12" s="18" t="str">
        <f>VLOOKUP(M12,Revistas!$B$2:$H$63996,5,FALSE)</f>
        <v>16 DE 30</v>
      </c>
      <c r="I12" s="18" t="str">
        <f>VLOOKUP(M12,Revistas!$B$2:$H$63996,6,FALSE)</f>
        <v>NO</v>
      </c>
      <c r="J12" s="18" t="s">
        <v>2749</v>
      </c>
      <c r="K12" s="18" t="s">
        <v>2750</v>
      </c>
      <c r="L12" s="18">
        <v>0</v>
      </c>
      <c r="M12" s="18" t="s">
        <v>1736</v>
      </c>
      <c r="N12" s="18"/>
      <c r="O12" s="18">
        <v>2017</v>
      </c>
      <c r="P12" s="18">
        <v>35</v>
      </c>
      <c r="Q12" s="18">
        <v>4</v>
      </c>
      <c r="R12" s="18" t="s">
        <v>2751</v>
      </c>
      <c r="S12" s="18" t="s">
        <v>2752</v>
      </c>
    </row>
    <row r="13" spans="1:20" x14ac:dyDescent="0.25">
      <c r="A13" s="17" t="s">
        <v>82</v>
      </c>
      <c r="B13" s="17" t="s">
        <v>83</v>
      </c>
      <c r="C13" s="17" t="s">
        <v>84</v>
      </c>
      <c r="D13" s="18" t="s">
        <v>10</v>
      </c>
      <c r="E13" s="18">
        <f>VLOOKUP(M13,Revistas!$B$2:$H$63996,2,FALSE)</f>
        <v>3.0870000000000002</v>
      </c>
      <c r="F13" s="18" t="str">
        <f>VLOOKUP(M13,Revistas!$B$2:$H$63996,3,FALSE)</f>
        <v>Q2</v>
      </c>
      <c r="G13" s="18" t="str">
        <f>VLOOKUP(M13,Revistas!$B$2:$H$63996,4,FALSE)</f>
        <v>CLINICAL NEUROLOGY - SCIE</v>
      </c>
      <c r="H13" s="18" t="str">
        <f>VLOOKUP(M13,Revistas!$B$2:$H$63996,5,FALSE)</f>
        <v>67/194</v>
      </c>
      <c r="I13" s="18" t="str">
        <f>VLOOKUP(M13,Revistas!$B$2:$H$63996,6,FALSE)</f>
        <v>NO</v>
      </c>
      <c r="J13" s="18" t="s">
        <v>85</v>
      </c>
      <c r="K13" s="18" t="s">
        <v>86</v>
      </c>
      <c r="L13" s="18">
        <v>0</v>
      </c>
      <c r="M13" s="18" t="s">
        <v>87</v>
      </c>
      <c r="N13" s="18" t="s">
        <v>14</v>
      </c>
      <c r="O13" s="18">
        <v>2017</v>
      </c>
      <c r="P13" s="18">
        <v>136</v>
      </c>
      <c r="Q13" s="18">
        <v>6</v>
      </c>
      <c r="R13" s="18">
        <v>688</v>
      </c>
      <c r="S13" s="18">
        <v>693</v>
      </c>
    </row>
    <row r="14" spans="1:20" x14ac:dyDescent="0.25">
      <c r="A14" s="17" t="s">
        <v>2731</v>
      </c>
      <c r="B14" s="17" t="s">
        <v>2732</v>
      </c>
      <c r="C14" s="17" t="s">
        <v>2733</v>
      </c>
      <c r="D14" s="18" t="s">
        <v>10</v>
      </c>
      <c r="E14" s="18">
        <f>VLOOKUP(M14,Revistas!$B$2:$H$63996,2,FALSE)</f>
        <v>6.0439999999999996</v>
      </c>
      <c r="F14" s="18" t="str">
        <f>VLOOKUP(M14,Revistas!$B$2:$H$63996,3,FALSE)</f>
        <v>Q1</v>
      </c>
      <c r="G14" s="18" t="str">
        <f>VLOOKUP(M14,Revistas!$B$2:$H$63996,4,FALSE)</f>
        <v>RESPIRATORY SYSTEM - SCIE;</v>
      </c>
      <c r="H14" s="18" t="str">
        <f>VLOOKUP(M14,Revistas!$B$2:$H$63996,5,FALSE)</f>
        <v>7 DE  59</v>
      </c>
      <c r="I14" s="18" t="str">
        <f>VLOOKUP(M14,Revistas!$B$2:$H$63996,6,FALSE)</f>
        <v>NO</v>
      </c>
      <c r="J14" s="18" t="s">
        <v>2734</v>
      </c>
      <c r="K14" s="18" t="s">
        <v>2735</v>
      </c>
      <c r="L14" s="18">
        <v>0</v>
      </c>
      <c r="M14" s="18" t="s">
        <v>2736</v>
      </c>
      <c r="N14" s="18" t="s">
        <v>35</v>
      </c>
      <c r="O14" s="18">
        <v>2017</v>
      </c>
      <c r="P14" s="18">
        <v>151</v>
      </c>
      <c r="Q14" s="18">
        <v>4</v>
      </c>
      <c r="R14" s="18">
        <v>829</v>
      </c>
      <c r="S14" s="18">
        <v>837</v>
      </c>
    </row>
    <row r="15" spans="1:20" x14ac:dyDescent="0.25">
      <c r="A15" s="17" t="s">
        <v>1485</v>
      </c>
      <c r="B15" s="17" t="s">
        <v>1486</v>
      </c>
      <c r="C15" s="17" t="s">
        <v>758</v>
      </c>
      <c r="D15" s="18" t="s">
        <v>26</v>
      </c>
      <c r="E15" s="18">
        <f>VLOOKUP(M15,Revistas!$B$2:$H$63996,2,FALSE)</f>
        <v>6.968</v>
      </c>
      <c r="F15" s="18" t="str">
        <f>VLOOKUP(M15,Revistas!$B$2:$H$63996,3,FALSE)</f>
        <v>Q1</v>
      </c>
      <c r="G15" s="18" t="str">
        <f>VLOOKUP(M15,Revistas!$B$2:$H$63996,4,FALSE)</f>
        <v>CARDIAC &amp; CARDIOVASCULAR SYSTEM</v>
      </c>
      <c r="H15" s="18" t="str">
        <f>VLOOKUP(M15,Revistas!$B$2:$H$63996,5,FALSE)</f>
        <v>12/126</v>
      </c>
      <c r="I15" s="18" t="str">
        <f>VLOOKUP(M15,Revistas!$B$2:$H$63996,6,FALSE)</f>
        <v>SI</v>
      </c>
      <c r="J15" s="18" t="s">
        <v>1487</v>
      </c>
      <c r="K15" s="18"/>
      <c r="L15" s="18">
        <v>0</v>
      </c>
      <c r="M15" s="18" t="s">
        <v>761</v>
      </c>
      <c r="N15" s="18" t="s">
        <v>250</v>
      </c>
      <c r="O15" s="18">
        <v>2017</v>
      </c>
      <c r="P15" s="18">
        <v>19</v>
      </c>
      <c r="Q15" s="18"/>
      <c r="R15" s="18">
        <v>297</v>
      </c>
      <c r="S15" s="18">
        <v>297</v>
      </c>
    </row>
    <row r="16" spans="1:20" x14ac:dyDescent="0.25">
      <c r="A16" s="17" t="s">
        <v>1482</v>
      </c>
      <c r="B16" s="17" t="s">
        <v>1483</v>
      </c>
      <c r="C16" s="17" t="s">
        <v>758</v>
      </c>
      <c r="D16" s="18" t="s">
        <v>26</v>
      </c>
      <c r="E16" s="18">
        <f>VLOOKUP(M16,Revistas!$B$2:$H$63996,2,FALSE)</f>
        <v>6.968</v>
      </c>
      <c r="F16" s="18" t="str">
        <f>VLOOKUP(M16,Revistas!$B$2:$H$63996,3,FALSE)</f>
        <v>Q1</v>
      </c>
      <c r="G16" s="18" t="str">
        <f>VLOOKUP(M16,Revistas!$B$2:$H$63996,4,FALSE)</f>
        <v>CARDIAC &amp; CARDIOVASCULAR SYSTEM</v>
      </c>
      <c r="H16" s="18" t="str">
        <f>VLOOKUP(M16,Revistas!$B$2:$H$63996,5,FALSE)</f>
        <v>12/126</v>
      </c>
      <c r="I16" s="18" t="str">
        <f>VLOOKUP(M16,Revistas!$B$2:$H$63996,6,FALSE)</f>
        <v>SI</v>
      </c>
      <c r="J16" s="18" t="s">
        <v>1484</v>
      </c>
      <c r="K16" s="18"/>
      <c r="L16" s="18">
        <v>0</v>
      </c>
      <c r="M16" s="18" t="s">
        <v>761</v>
      </c>
      <c r="N16" s="18" t="s">
        <v>250</v>
      </c>
      <c r="O16" s="18">
        <v>2017</v>
      </c>
      <c r="P16" s="18">
        <v>19</v>
      </c>
      <c r="Q16" s="18"/>
      <c r="R16" s="18">
        <v>22</v>
      </c>
      <c r="S16" s="18">
        <v>22</v>
      </c>
    </row>
    <row r="17" spans="1:20" x14ac:dyDescent="0.25">
      <c r="A17" s="17" t="s">
        <v>2251</v>
      </c>
      <c r="B17" s="17" t="s">
        <v>2252</v>
      </c>
      <c r="C17" s="17" t="s">
        <v>2253</v>
      </c>
      <c r="D17" s="18" t="s">
        <v>10</v>
      </c>
      <c r="E17" s="18">
        <f>VLOOKUP(M17,Revistas!$B$2:$H$63996,2,FALSE)</f>
        <v>2.9049999999999998</v>
      </c>
      <c r="F17" s="18" t="str">
        <f>VLOOKUP(M17,Revistas!$B$2:$H$63996,3,FALSE)</f>
        <v>Q3</v>
      </c>
      <c r="G17" s="18" t="str">
        <f>VLOOKUP(M17,Revistas!$B$2:$H$63996,4,FALSE)</f>
        <v>IMMUNOLOGY - SCIE</v>
      </c>
      <c r="H17" s="18" t="str">
        <f>VLOOKUP(M17,Revistas!$B$2:$H$63996,5,FALSE)</f>
        <v>82/151</v>
      </c>
      <c r="I17" s="18" t="str">
        <f>VLOOKUP(M17,Revistas!$B$2:$H$63996,6,FALSE)</f>
        <v>NO</v>
      </c>
      <c r="J17" s="18" t="s">
        <v>2254</v>
      </c>
      <c r="K17" s="18" t="s">
        <v>2255</v>
      </c>
      <c r="L17" s="18">
        <v>0</v>
      </c>
      <c r="M17" s="18" t="s">
        <v>2256</v>
      </c>
      <c r="N17" s="18" t="s">
        <v>35</v>
      </c>
      <c r="O17" s="18">
        <v>2017</v>
      </c>
      <c r="P17" s="18">
        <v>65</v>
      </c>
      <c r="Q17" s="18">
        <v>2</v>
      </c>
      <c r="R17" s="18">
        <v>487</v>
      </c>
      <c r="S17" s="18">
        <v>494</v>
      </c>
    </row>
    <row r="18" spans="1:20" x14ac:dyDescent="0.25">
      <c r="A18" s="17" t="s">
        <v>1422</v>
      </c>
      <c r="B18" s="17" t="s">
        <v>1423</v>
      </c>
      <c r="C18" s="17" t="s">
        <v>1424</v>
      </c>
      <c r="D18" s="18" t="s">
        <v>10</v>
      </c>
      <c r="E18" s="18">
        <f>VLOOKUP(M18,Revistas!$B$2:$H$63996,2,FALSE)</f>
        <v>3.9350000000000001</v>
      </c>
      <c r="F18" s="18" t="str">
        <f>VLOOKUP(M18,Revistas!$B$2:$H$63996,3,FALSE)</f>
        <v>Q1</v>
      </c>
      <c r="G18" s="18" t="str">
        <f>VLOOKUP(M18,Revistas!$B$2:$H$63996,4,FALSE)</f>
        <v>INFECTIOUS DISEASES - SCIE;</v>
      </c>
      <c r="H18" s="18" t="str">
        <f>VLOOKUP(M18,Revistas!$B$2:$H$63996,5,FALSE)</f>
        <v>20/84</v>
      </c>
      <c r="I18" s="18" t="str">
        <f>VLOOKUP(M18,Revistas!$B$2:$H$63996,6,FALSE)</f>
        <v>NO</v>
      </c>
      <c r="J18" s="18" t="s">
        <v>1425</v>
      </c>
      <c r="K18" s="18" t="s">
        <v>1426</v>
      </c>
      <c r="L18" s="18">
        <v>0</v>
      </c>
      <c r="M18" s="18" t="s">
        <v>1427</v>
      </c>
      <c r="N18" s="28">
        <v>37135</v>
      </c>
      <c r="O18" s="18">
        <v>2017</v>
      </c>
      <c r="P18" s="18">
        <v>76</v>
      </c>
      <c r="Q18" s="18">
        <v>1</v>
      </c>
      <c r="R18" s="18">
        <v>102</v>
      </c>
      <c r="S18" s="18">
        <v>109</v>
      </c>
    </row>
    <row r="19" spans="1:20" x14ac:dyDescent="0.25">
      <c r="A19" s="17" t="s">
        <v>2775</v>
      </c>
      <c r="B19" s="17" t="s">
        <v>2774</v>
      </c>
      <c r="C19" s="17" t="s">
        <v>2776</v>
      </c>
      <c r="D19" s="18" t="s">
        <v>10</v>
      </c>
      <c r="E19" s="18">
        <f>VLOOKUP(M19,Revistas!$B$2:$H$63996,2,FALSE)</f>
        <v>2.65</v>
      </c>
      <c r="F19" s="18" t="str">
        <f>VLOOKUP(M19,Revistas!$B$2:$H$63996,3,FALSE)</f>
        <v>Q2</v>
      </c>
      <c r="G19" s="18" t="str">
        <f>VLOOKUP(M19,Revistas!$B$2:$H$63996,4,FALSE)</f>
        <v>HEMATOLOGY</v>
      </c>
      <c r="H19" s="18" t="str">
        <f>VLOOKUP(M19,Revistas!$B$2:$H$63996,5,FALSE)</f>
        <v>34/70</v>
      </c>
      <c r="I19" s="18" t="str">
        <f>VLOOKUP(M19,Revistas!$B$2:$H$63996,6,FALSE)</f>
        <v>NO</v>
      </c>
      <c r="J19" s="18" t="s">
        <v>2779</v>
      </c>
      <c r="K19" s="18"/>
      <c r="L19" s="18" t="s">
        <v>586</v>
      </c>
      <c r="M19" s="18" t="s">
        <v>2780</v>
      </c>
      <c r="N19" s="18" t="s">
        <v>424</v>
      </c>
      <c r="O19" s="18">
        <v>2017</v>
      </c>
      <c r="P19" s="18" t="s">
        <v>2777</v>
      </c>
      <c r="Q19" s="18"/>
      <c r="R19" s="18" t="s">
        <v>2778</v>
      </c>
      <c r="S19" s="18"/>
      <c r="T19" s="23">
        <v>28262225</v>
      </c>
    </row>
    <row r="20" spans="1:20" x14ac:dyDescent="0.25">
      <c r="A20" s="17" t="s">
        <v>2710</v>
      </c>
      <c r="B20" s="17" t="s">
        <v>2711</v>
      </c>
      <c r="C20" s="17" t="s">
        <v>1660</v>
      </c>
      <c r="D20" s="18" t="s">
        <v>26</v>
      </c>
      <c r="E20" s="18">
        <f>VLOOKUP(M20,Revistas!$B$2:$H$63996,2,FALSE)</f>
        <v>12.811</v>
      </c>
      <c r="F20" s="18" t="str">
        <f>VLOOKUP(M20,Revistas!$B$2:$H$63996,3,FALSE)</f>
        <v>Q1</v>
      </c>
      <c r="G20" s="18" t="str">
        <f>VLOOKUP(M20,Revistas!$B$2:$H$63996,4,FALSE)</f>
        <v>RHEUMATOLOGY - SCIE</v>
      </c>
      <c r="H20" s="18" t="str">
        <f>VLOOKUP(M20,Revistas!$B$2:$H$63996,5,FALSE)</f>
        <v>1 DE 30</v>
      </c>
      <c r="I20" s="18" t="str">
        <f>VLOOKUP(M20,Revistas!$B$2:$H$63996,6,FALSE)</f>
        <v>SI</v>
      </c>
      <c r="J20" s="18" t="s">
        <v>2712</v>
      </c>
      <c r="K20" s="18"/>
      <c r="L20" s="18">
        <v>0</v>
      </c>
      <c r="M20" s="18" t="s">
        <v>1663</v>
      </c>
      <c r="N20" s="18" t="s">
        <v>226</v>
      </c>
      <c r="O20" s="18">
        <v>2017</v>
      </c>
      <c r="P20" s="18">
        <v>76</v>
      </c>
      <c r="Q20" s="18"/>
      <c r="R20" s="18">
        <v>873</v>
      </c>
      <c r="S20" s="18">
        <v>874</v>
      </c>
    </row>
    <row r="21" spans="1:20" x14ac:dyDescent="0.25">
      <c r="A21" s="17" t="s">
        <v>2697</v>
      </c>
      <c r="B21" s="17" t="s">
        <v>2698</v>
      </c>
      <c r="C21" s="17" t="s">
        <v>2699</v>
      </c>
      <c r="D21" s="18" t="s">
        <v>10</v>
      </c>
      <c r="E21" s="18">
        <f>VLOOKUP(M21,Revistas!$B$2:$H$63996,2,FALSE)</f>
        <v>2.1779999999999999</v>
      </c>
      <c r="F21" s="18" t="str">
        <f>VLOOKUP(M21,Revistas!$B$2:$H$63996,3,FALSE)</f>
        <v>Q3</v>
      </c>
      <c r="G21" s="18" t="str">
        <f>VLOOKUP(M21,Revistas!$B$2:$H$63996,4,FALSE)</f>
        <v>CARDIAC &amp; CARDIOVASCULAR SYSTEMS - SCIE;</v>
      </c>
      <c r="H21" s="18" t="str">
        <f>VLOOKUP(M21,Revistas!$B$2:$H$63996,5,FALSE)</f>
        <v>69/126</v>
      </c>
      <c r="I21" s="18" t="str">
        <f>VLOOKUP(M21,Revistas!$B$2:$H$63996,6,FALSE)</f>
        <v>NO</v>
      </c>
      <c r="J21" s="18" t="s">
        <v>2700</v>
      </c>
      <c r="K21" s="18" t="s">
        <v>2701</v>
      </c>
      <c r="L21" s="18">
        <v>0</v>
      </c>
      <c r="M21" s="18" t="s">
        <v>2702</v>
      </c>
      <c r="N21" s="18" t="s">
        <v>2703</v>
      </c>
      <c r="O21" s="18">
        <v>2017</v>
      </c>
      <c r="P21" s="18">
        <v>7</v>
      </c>
      <c r="Q21" s="18">
        <v>3</v>
      </c>
      <c r="R21" s="18">
        <v>692</v>
      </c>
      <c r="S21" s="18">
        <v>701</v>
      </c>
    </row>
    <row r="22" spans="1:20" x14ac:dyDescent="0.25">
      <c r="A22" s="17" t="s">
        <v>2681</v>
      </c>
      <c r="B22" s="17" t="s">
        <v>2682</v>
      </c>
      <c r="C22" s="17" t="s">
        <v>2683</v>
      </c>
      <c r="D22" s="18" t="s">
        <v>10</v>
      </c>
      <c r="E22" s="18">
        <f>VLOOKUP(M22,Revistas!$B$2:$H$63996,2,FALSE)</f>
        <v>2.65</v>
      </c>
      <c r="F22" s="18" t="str">
        <f>VLOOKUP(M22,Revistas!$B$2:$H$63996,3,FALSE)</f>
        <v>Q2</v>
      </c>
      <c r="G22" s="18" t="str">
        <f>VLOOKUP(M22,Revistas!$B$2:$H$63996,4,FALSE)</f>
        <v>HEMATOLOGY</v>
      </c>
      <c r="H22" s="18" t="str">
        <f>VLOOKUP(M22,Revistas!$B$2:$H$63996,5,FALSE)</f>
        <v>34/70</v>
      </c>
      <c r="I22" s="18" t="str">
        <f>VLOOKUP(M22,Revistas!$B$2:$H$63996,6,FALSE)</f>
        <v>NO</v>
      </c>
      <c r="J22" s="18" t="s">
        <v>2684</v>
      </c>
      <c r="K22" s="18" t="s">
        <v>2685</v>
      </c>
      <c r="L22" s="18">
        <v>0</v>
      </c>
      <c r="M22" s="18" t="s">
        <v>2686</v>
      </c>
      <c r="N22" s="18" t="s">
        <v>14</v>
      </c>
      <c r="O22" s="18">
        <v>2017</v>
      </c>
      <c r="P22" s="18">
        <v>160</v>
      </c>
      <c r="Q22" s="18"/>
      <c r="R22" s="18">
        <v>83</v>
      </c>
      <c r="S22" s="18">
        <v>90</v>
      </c>
    </row>
    <row r="23" spans="1:20" x14ac:dyDescent="0.25">
      <c r="A23" s="17" t="s">
        <v>2758</v>
      </c>
      <c r="B23" s="17" t="s">
        <v>2759</v>
      </c>
      <c r="C23" s="17" t="s">
        <v>1733</v>
      </c>
      <c r="D23" s="18" t="s">
        <v>10</v>
      </c>
      <c r="E23" s="18">
        <f>VLOOKUP(M23,Revistas!$B$2:$H$63996,2,FALSE)</f>
        <v>2.6339999999999999</v>
      </c>
      <c r="F23" s="18" t="str">
        <f>VLOOKUP(M23,Revistas!$B$2:$H$63996,3,FALSE)</f>
        <v>Q3</v>
      </c>
      <c r="G23" s="18" t="str">
        <f>VLOOKUP(M23,Revistas!$B$2:$H$63996,4,FALSE)</f>
        <v>RHEUMATOLOGY - SCIE</v>
      </c>
      <c r="H23" s="18" t="str">
        <f>VLOOKUP(M23,Revistas!$B$2:$H$63996,5,FALSE)</f>
        <v>16 DE 30</v>
      </c>
      <c r="I23" s="18" t="str">
        <f>VLOOKUP(M23,Revistas!$B$2:$H$63996,6,FALSE)</f>
        <v>NO</v>
      </c>
      <c r="J23" s="18" t="s">
        <v>2760</v>
      </c>
      <c r="K23" s="18" t="s">
        <v>2761</v>
      </c>
      <c r="L23" s="18">
        <v>0</v>
      </c>
      <c r="M23" s="18" t="s">
        <v>1736</v>
      </c>
      <c r="N23" s="18"/>
      <c r="O23" s="18">
        <v>2017</v>
      </c>
      <c r="P23" s="18">
        <v>35</v>
      </c>
      <c r="Q23" s="18">
        <v>4</v>
      </c>
      <c r="R23" s="18" t="s">
        <v>2762</v>
      </c>
      <c r="S23" s="18" t="s">
        <v>483</v>
      </c>
    </row>
    <row r="24" spans="1:20" x14ac:dyDescent="0.25">
      <c r="A24" s="17" t="s">
        <v>2769</v>
      </c>
      <c r="B24" s="17" t="s">
        <v>2768</v>
      </c>
      <c r="C24" s="17" t="s">
        <v>2770</v>
      </c>
      <c r="D24" s="18" t="s">
        <v>10</v>
      </c>
      <c r="E24" s="18">
        <f>VLOOKUP(M24,Revistas!$B$2:$H$63996,2,FALSE)</f>
        <v>2.3650000000000002</v>
      </c>
      <c r="F24" s="18" t="str">
        <f>VLOOKUP(M24,Revistas!$B$2:$H$63996,3,FALSE)</f>
        <v>Q3</v>
      </c>
      <c r="G24" s="18" t="str">
        <f>VLOOKUP(M24,Revistas!$B$2:$H$63996,4,FALSE)</f>
        <v>RHEUMATOLOGY - SCIE</v>
      </c>
      <c r="H24" s="18" t="str">
        <f>VLOOKUP(M24,Revistas!$B$2:$H$63996,5,FALSE)</f>
        <v>19/30</v>
      </c>
      <c r="I24" s="18" t="str">
        <f>VLOOKUP(M24,Revistas!$B$2:$H$63996,6,FALSE)</f>
        <v>NO</v>
      </c>
      <c r="J24" s="18" t="s">
        <v>2771</v>
      </c>
      <c r="K24" s="18"/>
      <c r="L24" s="18" t="s">
        <v>586</v>
      </c>
      <c r="M24" s="18" t="s">
        <v>2772</v>
      </c>
      <c r="N24" s="18" t="s">
        <v>2496</v>
      </c>
      <c r="O24" s="18">
        <v>2017</v>
      </c>
      <c r="P24" s="18"/>
      <c r="Q24" s="18"/>
      <c r="R24" s="18"/>
      <c r="S24" s="18"/>
      <c r="T24" s="23">
        <v>29214548</v>
      </c>
    </row>
    <row r="25" spans="1:20" x14ac:dyDescent="0.25">
      <c r="A25" s="17" t="s">
        <v>2741</v>
      </c>
      <c r="B25" s="17" t="s">
        <v>2742</v>
      </c>
      <c r="C25" s="17" t="s">
        <v>125</v>
      </c>
      <c r="D25" s="18" t="s">
        <v>10</v>
      </c>
      <c r="E25" s="18">
        <f>VLOOKUP(M25,Revistas!$B$2:$H$63996,2,FALSE)</f>
        <v>1.804</v>
      </c>
      <c r="F25" s="18" t="str">
        <f>VLOOKUP(M25,Revistas!$B$2:$H$63996,3,FALSE)</f>
        <v>Q2</v>
      </c>
      <c r="G25" s="18" t="str">
        <f>VLOOKUP(M25,Revistas!$B$2:$H$63996,4,FALSE)</f>
        <v>MEDICINE, GENERAL &amp; INTERNAL - SCIE</v>
      </c>
      <c r="H25" s="18" t="str">
        <f>VLOOKUP(M25,Revistas!$B$2:$H$63996,5,FALSE)</f>
        <v>58/154</v>
      </c>
      <c r="I25" s="18" t="str">
        <f>VLOOKUP(M25,Revistas!$B$2:$H$63996,6,FALSE)</f>
        <v>NO</v>
      </c>
      <c r="J25" s="18" t="s">
        <v>2743</v>
      </c>
      <c r="K25" s="18" t="s">
        <v>2744</v>
      </c>
      <c r="L25" s="18">
        <v>0</v>
      </c>
      <c r="M25" s="18" t="s">
        <v>128</v>
      </c>
      <c r="N25" s="18" t="s">
        <v>62</v>
      </c>
      <c r="O25" s="18">
        <v>2017</v>
      </c>
      <c r="P25" s="18">
        <v>96</v>
      </c>
      <c r="Q25" s="18">
        <v>8</v>
      </c>
      <c r="R25" s="18"/>
      <c r="S25" s="18" t="s">
        <v>2746</v>
      </c>
    </row>
    <row r="26" spans="1:20" x14ac:dyDescent="0.25">
      <c r="A26" s="17" t="s">
        <v>2722</v>
      </c>
      <c r="B26" s="17" t="s">
        <v>2723</v>
      </c>
      <c r="C26" s="17" t="s">
        <v>2724</v>
      </c>
      <c r="D26" s="18" t="s">
        <v>10</v>
      </c>
      <c r="E26" s="18">
        <f>VLOOKUP(M26,Revistas!$B$2:$H$63996,2,FALSE)</f>
        <v>2.35</v>
      </c>
      <c r="F26" s="18" t="str">
        <f>VLOOKUP(M26,Revistas!$B$2:$H$63996,3,FALSE)</f>
        <v>Q3</v>
      </c>
      <c r="G26" s="18" t="str">
        <f>VLOOKUP(M26,Revistas!$B$2:$H$63996,4,FALSE)</f>
        <v>PHARMACOLOGY &amp;PHARMACY</v>
      </c>
      <c r="H26" s="18" t="str">
        <f>VLOOKUP(M26,Revistas!$B$2:$H$63996,5,FALSE)</f>
        <v>132/256</v>
      </c>
      <c r="I26" s="18" t="str">
        <f>VLOOKUP(M26,Revistas!$B$2:$H$63996,6,FALSE)</f>
        <v>NO</v>
      </c>
      <c r="J26" s="18" t="s">
        <v>2725</v>
      </c>
      <c r="K26" s="18" t="s">
        <v>2726</v>
      </c>
      <c r="L26" s="18">
        <v>1</v>
      </c>
      <c r="M26" s="18" t="s">
        <v>2727</v>
      </c>
      <c r="N26" s="18" t="s">
        <v>226</v>
      </c>
      <c r="O26" s="18">
        <v>2017</v>
      </c>
      <c r="P26" s="18">
        <v>18</v>
      </c>
      <c r="Q26" s="18">
        <v>8</v>
      </c>
      <c r="R26" s="18">
        <v>797</v>
      </c>
      <c r="S26" s="18">
        <v>805</v>
      </c>
    </row>
    <row r="27" spans="1:20" x14ac:dyDescent="0.25">
      <c r="A27" s="17" t="s">
        <v>2691</v>
      </c>
      <c r="B27" s="17" t="s">
        <v>2692</v>
      </c>
      <c r="C27" s="17" t="s">
        <v>2693</v>
      </c>
      <c r="D27" s="18" t="s">
        <v>210</v>
      </c>
      <c r="E27" s="18">
        <f>VLOOKUP(M27,Revistas!$B$2:$H$63996,2,FALSE)</f>
        <v>8.9610000000000003</v>
      </c>
      <c r="F27" s="18" t="str">
        <f>VLOOKUP(M27,Revistas!$B$2:$H$63996,3,FALSE)</f>
        <v>Q1</v>
      </c>
      <c r="G27" s="18" t="str">
        <f>VLOOKUP(M27,Revistas!$B$2:$H$63996,4,FALSE)</f>
        <v>IMMUNOLOGY - SCIE</v>
      </c>
      <c r="H27" s="18" t="str">
        <f>VLOOKUP(M27,Revistas!$B$2:$H$63996,5,FALSE)</f>
        <v>11/150</v>
      </c>
      <c r="I27" s="18" t="str">
        <f>VLOOKUP(M27,Revistas!$B$2:$H$63996,6,FALSE)</f>
        <v>SI</v>
      </c>
      <c r="J27" s="18" t="s">
        <v>2694</v>
      </c>
      <c r="K27" s="18" t="s">
        <v>2695</v>
      </c>
      <c r="L27" s="18">
        <v>1</v>
      </c>
      <c r="M27" s="18" t="s">
        <v>2696</v>
      </c>
      <c r="N27" s="18" t="s">
        <v>199</v>
      </c>
      <c r="O27" s="18">
        <v>2017</v>
      </c>
      <c r="P27" s="18">
        <v>16</v>
      </c>
      <c r="Q27" s="18">
        <v>8</v>
      </c>
      <c r="R27" s="18">
        <v>796</v>
      </c>
      <c r="S27" s="18">
        <v>802</v>
      </c>
    </row>
    <row r="29" spans="1:20" hidden="1" x14ac:dyDescent="0.25"/>
    <row r="30" spans="1:20" hidden="1" x14ac:dyDescent="0.25"/>
    <row r="31" spans="1:20" hidden="1" x14ac:dyDescent="0.25"/>
    <row r="32" spans="1:20"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1:10" hidden="1" x14ac:dyDescent="0.25"/>
    <row r="1090" spans="1:10" hidden="1" x14ac:dyDescent="0.25"/>
    <row r="1091" spans="1:10" hidden="1" x14ac:dyDescent="0.25">
      <c r="A1091" s="20" t="s">
        <v>73</v>
      </c>
      <c r="B1091" s="20" t="s">
        <v>73</v>
      </c>
      <c r="C1091" s="20" t="s">
        <v>73</v>
      </c>
      <c r="D1091" s="23" t="s">
        <v>74</v>
      </c>
      <c r="E1091" s="23" t="s">
        <v>73</v>
      </c>
      <c r="F1091" s="23" t="s">
        <v>75</v>
      </c>
      <c r="G1091" s="23" t="s">
        <v>7254</v>
      </c>
      <c r="H1091" s="23" t="s">
        <v>73</v>
      </c>
      <c r="I1091" s="23" t="s">
        <v>78</v>
      </c>
      <c r="J1091" s="23" t="s">
        <v>7255</v>
      </c>
    </row>
    <row r="1092" spans="1:10" hidden="1" x14ac:dyDescent="0.25">
      <c r="A1092" s="20" t="s">
        <v>10</v>
      </c>
      <c r="B1092" s="20">
        <f>DCOUNTA(A1:S1088,B1091,A1091:A1092)</f>
        <v>15</v>
      </c>
      <c r="C1092" s="20" t="s">
        <v>10</v>
      </c>
      <c r="D1092" s="23">
        <f>DSUM(A1:S1088,E1,C1091:C1092)</f>
        <v>52.383000000000003</v>
      </c>
      <c r="E1092" s="23" t="s">
        <v>10</v>
      </c>
      <c r="F1092" s="23" t="s">
        <v>5470</v>
      </c>
      <c r="G1092" s="23">
        <f>DCOUNTA(A1:S1088,F1091,E1091:F1092)</f>
        <v>5</v>
      </c>
      <c r="H1092" s="23" t="s">
        <v>10</v>
      </c>
      <c r="I1092" s="23" t="s">
        <v>2680</v>
      </c>
      <c r="J1092" s="23">
        <f>DCOUNTA(A1:S1088,I1,H1091:I1092)</f>
        <v>1</v>
      </c>
    </row>
    <row r="1093" spans="1:10" hidden="1" x14ac:dyDescent="0.25"/>
    <row r="1094" spans="1:10" hidden="1" x14ac:dyDescent="0.25">
      <c r="A1094" s="20" t="s">
        <v>73</v>
      </c>
      <c r="B1094" s="20" t="s">
        <v>73</v>
      </c>
      <c r="C1094" s="20" t="s">
        <v>73</v>
      </c>
      <c r="D1094" s="23" t="s">
        <v>74</v>
      </c>
      <c r="E1094" s="23" t="s">
        <v>73</v>
      </c>
      <c r="F1094" s="23" t="s">
        <v>75</v>
      </c>
      <c r="G1094" s="23" t="s">
        <v>7254</v>
      </c>
      <c r="H1094" s="23" t="s">
        <v>73</v>
      </c>
      <c r="I1094" s="23" t="s">
        <v>78</v>
      </c>
      <c r="J1094" s="23" t="s">
        <v>7255</v>
      </c>
    </row>
    <row r="1095" spans="1:10" hidden="1" x14ac:dyDescent="0.25">
      <c r="A1095" s="20" t="s">
        <v>274</v>
      </c>
      <c r="B1095" s="20">
        <f>DCOUNTA(A1:S1088,D1,A1094:A1095)</f>
        <v>1</v>
      </c>
      <c r="C1095" s="20" t="s">
        <v>274</v>
      </c>
      <c r="D1095" s="23">
        <f>DSUM(A1:S1088,E1,C1094:C1095)</f>
        <v>6.0439999999999996</v>
      </c>
      <c r="E1095" s="23" t="s">
        <v>274</v>
      </c>
      <c r="F1095" s="23" t="s">
        <v>5470</v>
      </c>
      <c r="G1095" s="23">
        <f>DCOUNTA(A1:S1088,F1,E1094:F1095)</f>
        <v>1</v>
      </c>
      <c r="H1095" s="23" t="s">
        <v>274</v>
      </c>
      <c r="I1095" s="23" t="s">
        <v>2680</v>
      </c>
      <c r="J1095" s="23">
        <f>DCOUNTA(A1:S1088,I1,H1094:I1095)</f>
        <v>0</v>
      </c>
    </row>
    <row r="1096" spans="1:10" hidden="1" x14ac:dyDescent="0.25"/>
    <row r="1097" spans="1:10" hidden="1" x14ac:dyDescent="0.25">
      <c r="A1097" s="20" t="s">
        <v>73</v>
      </c>
      <c r="B1097" s="20" t="s">
        <v>73</v>
      </c>
      <c r="C1097" s="20" t="s">
        <v>73</v>
      </c>
      <c r="D1097" s="23" t="s">
        <v>74</v>
      </c>
      <c r="E1097" s="23" t="s">
        <v>73</v>
      </c>
      <c r="F1097" s="23" t="s">
        <v>75</v>
      </c>
      <c r="G1097" s="23" t="s">
        <v>7254</v>
      </c>
      <c r="H1097" s="23" t="s">
        <v>73</v>
      </c>
      <c r="I1097" s="23" t="s">
        <v>78</v>
      </c>
      <c r="J1097" s="23" t="s">
        <v>7255</v>
      </c>
    </row>
    <row r="1098" spans="1:10" hidden="1" x14ac:dyDescent="0.25">
      <c r="A1098" s="20" t="s">
        <v>356</v>
      </c>
      <c r="B1098" s="20">
        <f>DCOUNTA(A1:S1088,D1,A1097:A1098)</f>
        <v>1</v>
      </c>
      <c r="C1098" s="20" t="s">
        <v>356</v>
      </c>
      <c r="D1098" s="23">
        <f>DSUM(A1:S1088,E1,C1097:C1098)</f>
        <v>5.55</v>
      </c>
      <c r="E1098" s="23" t="s">
        <v>356</v>
      </c>
      <c r="F1098" s="23" t="s">
        <v>5470</v>
      </c>
      <c r="G1098" s="23">
        <f>DCOUNTA(A1:S1088,F1,E1097:F1098)</f>
        <v>1</v>
      </c>
      <c r="H1098" s="23" t="s">
        <v>356</v>
      </c>
      <c r="I1098" s="23" t="s">
        <v>2680</v>
      </c>
      <c r="J1098" s="23">
        <f>DCOUNTA(A1:S1088,I1,H1097:I1098)</f>
        <v>1</v>
      </c>
    </row>
    <row r="1099" spans="1:10" hidden="1" x14ac:dyDescent="0.25"/>
    <row r="1100" spans="1:10" hidden="1" x14ac:dyDescent="0.25">
      <c r="A1100" s="20" t="s">
        <v>73</v>
      </c>
      <c r="B1100" s="20" t="s">
        <v>73</v>
      </c>
      <c r="C1100" s="20" t="s">
        <v>73</v>
      </c>
      <c r="D1100" s="23" t="s">
        <v>74</v>
      </c>
      <c r="E1100" s="23" t="s">
        <v>73</v>
      </c>
      <c r="F1100" s="23" t="s">
        <v>75</v>
      </c>
      <c r="G1100" s="23" t="s">
        <v>7254</v>
      </c>
      <c r="H1100" s="23" t="s">
        <v>73</v>
      </c>
      <c r="I1100" s="23" t="s">
        <v>78</v>
      </c>
      <c r="J1100" s="23" t="s">
        <v>7255</v>
      </c>
    </row>
    <row r="1101" spans="1:10" hidden="1" x14ac:dyDescent="0.25">
      <c r="A1101" s="20" t="s">
        <v>571</v>
      </c>
      <c r="B1101" s="20">
        <f>DCOUNTA(A1:S1088,D1,A1100:A1101)</f>
        <v>0</v>
      </c>
      <c r="C1101" s="20" t="s">
        <v>571</v>
      </c>
      <c r="D1101" s="23">
        <f>DSUM(A1:S1088,E1,C1100:C1101)</f>
        <v>0</v>
      </c>
      <c r="E1101" s="23" t="s">
        <v>571</v>
      </c>
      <c r="F1101" s="23" t="s">
        <v>5470</v>
      </c>
      <c r="G1101" s="23">
        <f>DCOUNTA(A1:S1088,F1,E1100:F1101)</f>
        <v>0</v>
      </c>
      <c r="H1101" s="23" t="s">
        <v>571</v>
      </c>
      <c r="I1101" s="23" t="s">
        <v>2680</v>
      </c>
      <c r="J1101" s="23">
        <f>DCOUNTA(A1:S1088,I1,H1100:I1101)</f>
        <v>0</v>
      </c>
    </row>
    <row r="1102" spans="1:10" hidden="1" x14ac:dyDescent="0.25"/>
    <row r="1103" spans="1:10" hidden="1" x14ac:dyDescent="0.25"/>
    <row r="1104" spans="1:10" hidden="1" x14ac:dyDescent="0.25">
      <c r="A1104" s="20" t="s">
        <v>73</v>
      </c>
      <c r="B1104" s="20" t="s">
        <v>73</v>
      </c>
      <c r="C1104" s="20" t="s">
        <v>73</v>
      </c>
      <c r="D1104" s="23" t="s">
        <v>74</v>
      </c>
      <c r="E1104" s="23" t="s">
        <v>73</v>
      </c>
      <c r="F1104" s="23" t="s">
        <v>75</v>
      </c>
      <c r="G1104" s="23" t="s">
        <v>7254</v>
      </c>
      <c r="H1104" s="23" t="s">
        <v>73</v>
      </c>
      <c r="I1104" s="23" t="s">
        <v>78</v>
      </c>
      <c r="J1104" s="23" t="s">
        <v>7255</v>
      </c>
    </row>
    <row r="1105" spans="1:51" hidden="1" x14ac:dyDescent="0.25">
      <c r="A1105" s="20" t="s">
        <v>26</v>
      </c>
      <c r="B1105" s="20">
        <f>DCOUNTA(A1:S1088,D1,A1104:A1105)</f>
        <v>7</v>
      </c>
      <c r="C1105" s="20" t="s">
        <v>26</v>
      </c>
      <c r="D1105" s="23">
        <f>DSUM(A1:S1088,E1,C1104:C1105)</f>
        <v>78.384000000000015</v>
      </c>
      <c r="E1105" s="23" t="s">
        <v>26</v>
      </c>
      <c r="F1105" s="23" t="s">
        <v>5470</v>
      </c>
      <c r="G1105" s="23">
        <f>DCOUNTA(A1:S1088,F1,E1104:F1105)</f>
        <v>7</v>
      </c>
      <c r="H1105" s="23" t="s">
        <v>26</v>
      </c>
      <c r="I1105" s="23" t="s">
        <v>2680</v>
      </c>
      <c r="J1105" s="23">
        <f>DCOUNTA(A1:S1088,I1,H1104:I1105)</f>
        <v>7</v>
      </c>
    </row>
    <row r="1106" spans="1:51" hidden="1" x14ac:dyDescent="0.25"/>
    <row r="1107" spans="1:51" hidden="1" x14ac:dyDescent="0.25">
      <c r="A1107" s="20" t="s">
        <v>73</v>
      </c>
      <c r="B1107" s="20" t="s">
        <v>73</v>
      </c>
      <c r="C1107" s="20" t="s">
        <v>73</v>
      </c>
      <c r="D1107" s="23" t="s">
        <v>74</v>
      </c>
      <c r="E1107" s="23" t="s">
        <v>73</v>
      </c>
      <c r="F1107" s="23" t="s">
        <v>75</v>
      </c>
      <c r="G1107" s="23" t="s">
        <v>7254</v>
      </c>
      <c r="H1107" s="23" t="s">
        <v>73</v>
      </c>
      <c r="I1107" s="23" t="s">
        <v>78</v>
      </c>
      <c r="J1107" s="23" t="s">
        <v>7255</v>
      </c>
    </row>
    <row r="1108" spans="1:51" hidden="1" x14ac:dyDescent="0.25">
      <c r="A1108" s="20" t="s">
        <v>210</v>
      </c>
      <c r="B1108" s="20">
        <f>DCOUNTA(A1:S1088,D1,A1107:A1108)</f>
        <v>2</v>
      </c>
      <c r="C1108" s="20" t="s">
        <v>210</v>
      </c>
      <c r="D1108" s="23">
        <f>DSUM(A1:S1088,E1,C1107:C1108)</f>
        <v>11.595000000000001</v>
      </c>
      <c r="E1108" s="23" t="s">
        <v>210</v>
      </c>
      <c r="F1108" s="23" t="s">
        <v>5470</v>
      </c>
      <c r="G1108" s="23">
        <f>DCOUNTA(A1:S1088,F1,E1107:F1108)</f>
        <v>1</v>
      </c>
      <c r="H1108" s="23" t="s">
        <v>210</v>
      </c>
      <c r="I1108" s="23" t="s">
        <v>2680</v>
      </c>
      <c r="J1108" s="23">
        <f>DCOUNTA(A1:S1088,I1,H1107:I1108)</f>
        <v>1</v>
      </c>
    </row>
    <row r="1110" spans="1:51" ht="15.75" x14ac:dyDescent="0.3">
      <c r="B1110" s="19" t="s">
        <v>7256</v>
      </c>
      <c r="C1110" s="19" t="s">
        <v>7257</v>
      </c>
      <c r="D1110" s="19" t="s">
        <v>5466</v>
      </c>
      <c r="E1110" s="19" t="s">
        <v>7258</v>
      </c>
      <c r="F1110" s="19" t="s">
        <v>7259</v>
      </c>
      <c r="N1110" s="24"/>
      <c r="AX1110" s="20" t="s">
        <v>7260</v>
      </c>
      <c r="AY1110" s="20" t="s">
        <v>7261</v>
      </c>
    </row>
    <row r="1111" spans="1:51" ht="15.75" x14ac:dyDescent="0.3">
      <c r="B1111" s="21">
        <f>B1092</f>
        <v>15</v>
      </c>
      <c r="C1111" s="26" t="s">
        <v>7262</v>
      </c>
      <c r="D1111" s="21">
        <f>D1092</f>
        <v>52.383000000000003</v>
      </c>
      <c r="E1111" s="21">
        <f>G1092</f>
        <v>5</v>
      </c>
      <c r="F1111" s="21">
        <f>J1092</f>
        <v>1</v>
      </c>
      <c r="N1111" s="24"/>
    </row>
    <row r="1112" spans="1:51" ht="15.75" x14ac:dyDescent="0.3">
      <c r="B1112" s="21">
        <f>B1095</f>
        <v>1</v>
      </c>
      <c r="C1112" s="26" t="s">
        <v>7263</v>
      </c>
      <c r="D1112" s="21">
        <f>D1095</f>
        <v>6.0439999999999996</v>
      </c>
      <c r="E1112" s="21">
        <f>G1095</f>
        <v>1</v>
      </c>
      <c r="F1112" s="21">
        <f>J1095</f>
        <v>0</v>
      </c>
      <c r="N1112" s="24"/>
    </row>
    <row r="1113" spans="1:51" ht="15.75" x14ac:dyDescent="0.3">
      <c r="B1113" s="21">
        <f>B1098</f>
        <v>1</v>
      </c>
      <c r="C1113" s="26" t="s">
        <v>7264</v>
      </c>
      <c r="D1113" s="21">
        <f>D1098</f>
        <v>5.55</v>
      </c>
      <c r="E1113" s="21">
        <f>G1098</f>
        <v>1</v>
      </c>
      <c r="F1113" s="21">
        <f>J1098</f>
        <v>1</v>
      </c>
      <c r="N1113" s="24"/>
    </row>
    <row r="1114" spans="1:51" ht="15.75" x14ac:dyDescent="0.3">
      <c r="B1114" s="21">
        <f>B1105</f>
        <v>7</v>
      </c>
      <c r="C1114" s="26" t="s">
        <v>26</v>
      </c>
      <c r="D1114" s="21">
        <f>D1105</f>
        <v>78.384000000000015</v>
      </c>
      <c r="E1114" s="21">
        <f>G1105</f>
        <v>7</v>
      </c>
      <c r="F1114" s="21">
        <f>J1105</f>
        <v>7</v>
      </c>
      <c r="N1114" s="24"/>
    </row>
    <row r="1115" spans="1:51" ht="15.75" x14ac:dyDescent="0.3">
      <c r="B1115" s="21">
        <f>B1108</f>
        <v>2</v>
      </c>
      <c r="C1115" s="26" t="s">
        <v>7266</v>
      </c>
      <c r="D1115" s="21">
        <f>D1108</f>
        <v>11.595000000000001</v>
      </c>
      <c r="E1115" s="21">
        <f>G1108</f>
        <v>1</v>
      </c>
      <c r="F1115" s="21">
        <f>J1108</f>
        <v>1</v>
      </c>
      <c r="N1115" s="24"/>
    </row>
    <row r="1116" spans="1:51" ht="15.75" x14ac:dyDescent="0.3">
      <c r="B1116" s="22"/>
      <c r="C1116" s="19" t="s">
        <v>7267</v>
      </c>
      <c r="D1116" s="19">
        <f>D1111</f>
        <v>52.383000000000003</v>
      </c>
      <c r="E1116" s="22"/>
      <c r="N1116" s="24"/>
    </row>
    <row r="1117" spans="1:51" ht="15.75" x14ac:dyDescent="0.3">
      <c r="B1117" s="22"/>
      <c r="C1117" s="19" t="s">
        <v>7268</v>
      </c>
      <c r="D1117" s="19">
        <f>D1111+D1112+D1113+D1114+D1115</f>
        <v>153.95600000000002</v>
      </c>
    </row>
  </sheetData>
  <sortState ref="A2:AY27">
    <sortCondition ref="A2:A27"/>
  </sortState>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Y1116"/>
  <sheetViews>
    <sheetView workbookViewId="0">
      <selection activeCell="P1119" sqref="P1119"/>
    </sheetView>
  </sheetViews>
  <sheetFormatPr baseColWidth="10" defaultColWidth="9.85546875" defaultRowHeight="15" x14ac:dyDescent="0.25"/>
  <cols>
    <col min="1" max="1" width="22.42578125" style="20" customWidth="1"/>
    <col min="2" max="2" width="17" style="20" customWidth="1"/>
    <col min="3" max="3" width="19.28515625" style="20" customWidth="1"/>
    <col min="4" max="4" width="17.42578125" style="23" customWidth="1"/>
    <col min="5" max="6" width="9.85546875" style="23"/>
    <col min="7" max="8" width="0" style="23" hidden="1" customWidth="1"/>
    <col min="9" max="9" width="9.85546875" style="23"/>
    <col min="10" max="14" width="0" style="23" hidden="1" customWidth="1"/>
    <col min="15" max="20" width="9.85546875" style="23"/>
    <col min="21" max="16384" width="9.85546875" style="20"/>
  </cols>
  <sheetData>
    <row r="1" spans="1:20" s="2" customFormat="1" ht="38.25" x14ac:dyDescent="0.2">
      <c r="A1" s="1" t="s">
        <v>70</v>
      </c>
      <c r="B1" s="1" t="s">
        <v>71</v>
      </c>
      <c r="C1" s="1" t="s">
        <v>72</v>
      </c>
      <c r="D1" s="1" t="s">
        <v>73</v>
      </c>
      <c r="E1" s="1" t="s">
        <v>74</v>
      </c>
      <c r="F1" s="1" t="s">
        <v>75</v>
      </c>
      <c r="G1" s="1" t="s">
        <v>76</v>
      </c>
      <c r="H1" s="1" t="s">
        <v>77</v>
      </c>
      <c r="I1" s="1" t="s">
        <v>78</v>
      </c>
      <c r="J1" s="1" t="s">
        <v>79</v>
      </c>
      <c r="K1" s="1" t="s">
        <v>80</v>
      </c>
      <c r="L1" s="1" t="s">
        <v>81</v>
      </c>
      <c r="M1" s="1" t="s">
        <v>0</v>
      </c>
      <c r="N1" s="1" t="s">
        <v>1</v>
      </c>
      <c r="O1" s="1" t="s">
        <v>2</v>
      </c>
      <c r="P1" s="1" t="s">
        <v>3</v>
      </c>
      <c r="Q1" s="1" t="s">
        <v>4</v>
      </c>
      <c r="R1" s="1" t="s">
        <v>5</v>
      </c>
      <c r="S1" s="1" t="s">
        <v>6</v>
      </c>
      <c r="T1" s="2" t="s">
        <v>2782</v>
      </c>
    </row>
    <row r="2" spans="1:20" x14ac:dyDescent="0.25">
      <c r="A2" s="17" t="s">
        <v>2814</v>
      </c>
      <c r="B2" s="17" t="s">
        <v>2815</v>
      </c>
      <c r="C2" s="17" t="s">
        <v>2816</v>
      </c>
      <c r="D2" s="18" t="s">
        <v>10</v>
      </c>
      <c r="E2" s="18">
        <f>VLOOKUP(M2,Revistas!$B$2:$H$63996,2,FALSE)</f>
        <v>1.2310000000000001</v>
      </c>
      <c r="F2" s="18" t="str">
        <f>VLOOKUP(M2,Revistas!$B$2:$H$63996,3,FALSE)</f>
        <v>Q4</v>
      </c>
      <c r="G2" s="18" t="str">
        <f>VLOOKUP(M2,Revistas!$B$2:$H$63996,4,FALSE)</f>
        <v>CRITICAL CARE MEDICINE - SCIE</v>
      </c>
      <c r="H2" s="18" t="str">
        <f>VLOOKUP(M2,Revistas!$B$2:$H$63996,5,FALSE)</f>
        <v>31/33</v>
      </c>
      <c r="I2" s="18" t="str">
        <f>VLOOKUP(M2,Revistas!$B$2:$H$63996,6,FALSE)</f>
        <v>NO</v>
      </c>
      <c r="J2" s="18" t="s">
        <v>2817</v>
      </c>
      <c r="K2" s="18"/>
      <c r="L2" s="18" t="s">
        <v>586</v>
      </c>
      <c r="M2" s="18" t="s">
        <v>2818</v>
      </c>
      <c r="N2" s="18" t="s">
        <v>2819</v>
      </c>
      <c r="O2" s="18">
        <v>2017</v>
      </c>
      <c r="P2" s="18"/>
      <c r="Q2" s="18"/>
      <c r="R2" s="18"/>
      <c r="S2" s="18"/>
      <c r="T2" s="23">
        <v>28648671</v>
      </c>
    </row>
    <row r="3" spans="1:20" x14ac:dyDescent="0.25">
      <c r="A3" s="17" t="s">
        <v>2810</v>
      </c>
      <c r="B3" s="17" t="s">
        <v>2811</v>
      </c>
      <c r="C3" s="17" t="s">
        <v>2467</v>
      </c>
      <c r="D3" s="18" t="s">
        <v>10</v>
      </c>
      <c r="E3" s="18">
        <f>VLOOKUP(M3,Revistas!$B$2:$H$63996,2,FALSE)</f>
        <v>1.2310000000000001</v>
      </c>
      <c r="F3" s="18" t="str">
        <f>VLOOKUP(M3,Revistas!$B$2:$H$63996,3,FALSE)</f>
        <v>Q4</v>
      </c>
      <c r="G3" s="18" t="str">
        <f>VLOOKUP(M3,Revistas!$B$2:$H$63996,4,FALSE)</f>
        <v>CRITICAL CARE MEDICINE - SCIE</v>
      </c>
      <c r="H3" s="18" t="str">
        <f>VLOOKUP(M3,Revistas!$B$2:$H$63996,5,FALSE)</f>
        <v>31/33</v>
      </c>
      <c r="I3" s="18" t="str">
        <f>VLOOKUP(M3,Revistas!$B$2:$H$63996,6,FALSE)</f>
        <v>NO</v>
      </c>
      <c r="J3" s="18" t="s">
        <v>2812</v>
      </c>
      <c r="K3" s="18" t="s">
        <v>2813</v>
      </c>
      <c r="L3" s="18">
        <v>0</v>
      </c>
      <c r="M3" s="18" t="s">
        <v>2470</v>
      </c>
      <c r="N3" s="18" t="s">
        <v>14</v>
      </c>
      <c r="O3" s="18">
        <v>2017</v>
      </c>
      <c r="P3" s="18">
        <v>41</v>
      </c>
      <c r="Q3" s="18">
        <v>9</v>
      </c>
      <c r="R3" s="18">
        <v>523</v>
      </c>
      <c r="S3" s="18">
        <v>531</v>
      </c>
      <c r="T3" s="23">
        <v>28389026</v>
      </c>
    </row>
    <row r="4" spans="1:20" x14ac:dyDescent="0.25">
      <c r="A4" s="17" t="s">
        <v>2806</v>
      </c>
      <c r="B4" s="17" t="s">
        <v>2807</v>
      </c>
      <c r="C4" s="17" t="s">
        <v>2467</v>
      </c>
      <c r="D4" s="18" t="s">
        <v>571</v>
      </c>
      <c r="E4" s="18">
        <f>VLOOKUP(M4,Revistas!$B$2:$H$63996,2,FALSE)</f>
        <v>1.2310000000000001</v>
      </c>
      <c r="F4" s="18" t="str">
        <f>VLOOKUP(M4,Revistas!$B$2:$H$63996,3,FALSE)</f>
        <v>Q4</v>
      </c>
      <c r="G4" s="18" t="str">
        <f>VLOOKUP(M4,Revistas!$B$2:$H$63996,4,FALSE)</f>
        <v>CRITICAL CARE MEDICINE - SCIE</v>
      </c>
      <c r="H4" s="18" t="str">
        <f>VLOOKUP(M4,Revistas!$B$2:$H$63996,5,FALSE)</f>
        <v>31/33</v>
      </c>
      <c r="I4" s="18" t="str">
        <f>VLOOKUP(M4,Revistas!$B$2:$H$63996,6,FALSE)</f>
        <v>NO</v>
      </c>
      <c r="J4" s="18" t="s">
        <v>2808</v>
      </c>
      <c r="K4" s="18" t="s">
        <v>2809</v>
      </c>
      <c r="L4" s="18">
        <v>0</v>
      </c>
      <c r="M4" s="18" t="s">
        <v>2470</v>
      </c>
      <c r="N4" s="18" t="s">
        <v>94</v>
      </c>
      <c r="O4" s="18">
        <v>2017</v>
      </c>
      <c r="P4" s="18">
        <v>41</v>
      </c>
      <c r="Q4" s="18">
        <v>8</v>
      </c>
      <c r="R4" s="18">
        <v>451</v>
      </c>
      <c r="S4" s="18">
        <v>453</v>
      </c>
      <c r="T4" s="23">
        <v>28336083</v>
      </c>
    </row>
    <row r="5" spans="1:20" x14ac:dyDescent="0.25">
      <c r="A5" s="17" t="s">
        <v>2848</v>
      </c>
      <c r="B5" s="17" t="s">
        <v>2849</v>
      </c>
      <c r="C5" s="17" t="s">
        <v>2850</v>
      </c>
      <c r="D5" s="18" t="s">
        <v>10</v>
      </c>
      <c r="E5" s="18" t="str">
        <f>VLOOKUP(M5,Revistas!$B$2:$H$63996,2,FALSE)</f>
        <v>NO TIENE</v>
      </c>
      <c r="F5" s="18" t="str">
        <f>VLOOKUP(M5,Revistas!$B$2:$H$63996,3,FALSE)</f>
        <v>NO TIENE</v>
      </c>
      <c r="G5" s="18" t="str">
        <f>VLOOKUP(M5,Revistas!$B$2:$H$63996,4,FALSE)</f>
        <v>NO TIENE</v>
      </c>
      <c r="H5" s="18" t="str">
        <f>VLOOKUP(M5,Revistas!$B$2:$H$63996,5,FALSE)</f>
        <v>NO TIENE</v>
      </c>
      <c r="I5" s="18" t="str">
        <f>VLOOKUP(M5,Revistas!$B$2:$H$63996,6,FALSE)</f>
        <v>NO</v>
      </c>
      <c r="J5" s="18" t="s">
        <v>2851</v>
      </c>
      <c r="K5" s="18"/>
      <c r="L5" s="18" t="s">
        <v>586</v>
      </c>
      <c r="M5" s="18" t="s">
        <v>2852</v>
      </c>
      <c r="N5" s="18">
        <v>2017</v>
      </c>
      <c r="O5" s="18">
        <v>2017</v>
      </c>
      <c r="P5" s="18">
        <v>29</v>
      </c>
      <c r="Q5" s="18">
        <v>4</v>
      </c>
      <c r="R5" s="18" t="s">
        <v>2853</v>
      </c>
      <c r="S5" s="18"/>
      <c r="T5" s="23">
        <v>29340540</v>
      </c>
    </row>
    <row r="6" spans="1:20" x14ac:dyDescent="0.25">
      <c r="A6" s="17" t="s">
        <v>2832</v>
      </c>
      <c r="B6" s="17" t="s">
        <v>2833</v>
      </c>
      <c r="C6" s="17" t="s">
        <v>2816</v>
      </c>
      <c r="D6" s="18" t="s">
        <v>10</v>
      </c>
      <c r="E6" s="18">
        <f>VLOOKUP(M6,Revistas!$B$2:$H$63996,2,FALSE)</f>
        <v>1.2310000000000001</v>
      </c>
      <c r="F6" s="18" t="str">
        <f>VLOOKUP(M6,Revistas!$B$2:$H$63996,3,FALSE)</f>
        <v>Q4</v>
      </c>
      <c r="G6" s="18" t="str">
        <f>VLOOKUP(M6,Revistas!$B$2:$H$63996,4,FALSE)</f>
        <v>CRITICAL CARE MEDICINE - SCIE</v>
      </c>
      <c r="H6" s="18" t="str">
        <f>VLOOKUP(M6,Revistas!$B$2:$H$63996,5,FALSE)</f>
        <v>31/33</v>
      </c>
      <c r="I6" s="18" t="str">
        <f>VLOOKUP(M6,Revistas!$B$2:$H$63996,6,FALSE)</f>
        <v>NO</v>
      </c>
      <c r="J6" s="18" t="s">
        <v>2834</v>
      </c>
      <c r="K6" s="18"/>
      <c r="L6" s="18" t="s">
        <v>586</v>
      </c>
      <c r="M6" s="18" t="s">
        <v>2818</v>
      </c>
      <c r="N6" s="18" t="s">
        <v>2835</v>
      </c>
      <c r="O6" s="18">
        <v>2017</v>
      </c>
      <c r="P6" s="18"/>
      <c r="Q6" s="18"/>
      <c r="R6" s="18"/>
      <c r="S6" s="18"/>
      <c r="T6" s="23">
        <v>28923699</v>
      </c>
    </row>
    <row r="7" spans="1:20" x14ac:dyDescent="0.25">
      <c r="A7" s="17" t="s">
        <v>2836</v>
      </c>
      <c r="B7" s="17" t="s">
        <v>2837</v>
      </c>
      <c r="C7" s="17" t="s">
        <v>2838</v>
      </c>
      <c r="D7" s="18" t="s">
        <v>10</v>
      </c>
      <c r="E7" s="18">
        <f>VLOOKUP(M7,Revistas!$B$2:$H$63996,2,FALSE)</f>
        <v>12.015000000000001</v>
      </c>
      <c r="F7" s="18" t="str">
        <f>VLOOKUP(M7,Revistas!$B$2:$H$63996,3,FALSE)</f>
        <v>Q1</v>
      </c>
      <c r="G7" s="18" t="str">
        <f>VLOOKUP(M7,Revistas!$B$2:$H$63996,4,FALSE)</f>
        <v>CRITICAL CARE MEDICINE - SCIE</v>
      </c>
      <c r="H7" s="18" t="str">
        <f>VLOOKUP(M7,Revistas!$B$2:$H$63996,5,FALSE)</f>
        <v>3 DE 33</v>
      </c>
      <c r="I7" s="18" t="str">
        <f>VLOOKUP(M7,Revistas!$B$2:$H$63996,6,FALSE)</f>
        <v>NO</v>
      </c>
      <c r="J7" s="18" t="s">
        <v>2839</v>
      </c>
      <c r="K7" s="18" t="s">
        <v>2840</v>
      </c>
      <c r="L7" s="18">
        <v>0</v>
      </c>
      <c r="M7" s="18" t="s">
        <v>2841</v>
      </c>
      <c r="N7" s="18" t="s">
        <v>94</v>
      </c>
      <c r="O7" s="18">
        <v>2017</v>
      </c>
      <c r="P7" s="18">
        <v>43</v>
      </c>
      <c r="Q7" s="18">
        <v>11</v>
      </c>
      <c r="R7" s="18">
        <v>1660</v>
      </c>
      <c r="S7" s="18">
        <v>1667</v>
      </c>
      <c r="T7" s="23">
        <v>28936675</v>
      </c>
    </row>
    <row r="8" spans="1:20" x14ac:dyDescent="0.25">
      <c r="A8" s="17" t="s">
        <v>2308</v>
      </c>
      <c r="B8" s="17" t="s">
        <v>2309</v>
      </c>
      <c r="C8" s="17" t="s">
        <v>2310</v>
      </c>
      <c r="D8" s="18" t="s">
        <v>10</v>
      </c>
      <c r="E8" s="18">
        <f>VLOOKUP(M8,Revistas!$B$2:$H$63996,2,FALSE)</f>
        <v>6.2869999999999999</v>
      </c>
      <c r="F8" s="18" t="str">
        <f>VLOOKUP(M8,Revistas!$B$2:$H$63996,3,FALSE)</f>
        <v>Q1</v>
      </c>
      <c r="G8" s="18" t="str">
        <f>VLOOKUP(M8,Revistas!$B$2:$H$63996,4,FALSE)</f>
        <v>DERMATOLOGY - SCIE</v>
      </c>
      <c r="H8" s="18" t="str">
        <f>VLOOKUP(M8,Revistas!$B$2:$H$63996,5,FALSE)</f>
        <v>2 DE 63</v>
      </c>
      <c r="I8" s="18" t="str">
        <f>VLOOKUP(M8,Revistas!$B$2:$H$63996,6,FALSE)</f>
        <v>SI</v>
      </c>
      <c r="J8" s="18" t="s">
        <v>2311</v>
      </c>
      <c r="K8" s="18" t="s">
        <v>2312</v>
      </c>
      <c r="L8" s="18">
        <v>2</v>
      </c>
      <c r="M8" s="18" t="s">
        <v>2313</v>
      </c>
      <c r="N8" s="18" t="s">
        <v>129</v>
      </c>
      <c r="O8" s="18">
        <v>2017</v>
      </c>
      <c r="P8" s="18">
        <v>137</v>
      </c>
      <c r="Q8" s="18">
        <v>10</v>
      </c>
      <c r="R8" s="18">
        <v>2092</v>
      </c>
      <c r="S8" s="18">
        <v>2100</v>
      </c>
      <c r="T8" s="23">
        <v>28634032</v>
      </c>
    </row>
    <row r="9" spans="1:20" x14ac:dyDescent="0.25">
      <c r="A9" s="17" t="s">
        <v>428</v>
      </c>
      <c r="B9" s="17" t="s">
        <v>427</v>
      </c>
      <c r="C9" s="17" t="s">
        <v>422</v>
      </c>
      <c r="D9" s="18" t="s">
        <v>210</v>
      </c>
      <c r="E9" s="18" t="str">
        <f>VLOOKUP(M9,Revistas!$B$2:$H$63996,2,FALSE)</f>
        <v>NO TIENE</v>
      </c>
      <c r="F9" s="18" t="str">
        <f>VLOOKUP(M9,Revistas!$B$2:$H$63996,3,FALSE)</f>
        <v>NO TIENE</v>
      </c>
      <c r="G9" s="18" t="str">
        <f>VLOOKUP(M9,Revistas!$B$2:$H$63996,4,FALSE)</f>
        <v>NO TIENE</v>
      </c>
      <c r="H9" s="18" t="str">
        <f>VLOOKUP(M9,Revistas!$B$2:$H$63996,5,FALSE)</f>
        <v>NO TIENE</v>
      </c>
      <c r="I9" s="18" t="str">
        <f>VLOOKUP(M9,Revistas!$B$2:$H$63996,6,FALSE)</f>
        <v>NO</v>
      </c>
      <c r="J9" s="18" t="s">
        <v>430</v>
      </c>
      <c r="K9" s="18"/>
      <c r="L9" s="18" t="s">
        <v>586</v>
      </c>
      <c r="M9" s="18" t="s">
        <v>426</v>
      </c>
      <c r="N9" s="18" t="s">
        <v>424</v>
      </c>
      <c r="O9" s="18">
        <v>2017</v>
      </c>
      <c r="P9" s="18">
        <v>58</v>
      </c>
      <c r="Q9" s="18">
        <v>1</v>
      </c>
      <c r="R9" s="18" t="s">
        <v>429</v>
      </c>
      <c r="S9" s="18"/>
      <c r="T9" s="23">
        <v>28515629</v>
      </c>
    </row>
    <row r="10" spans="1:20" x14ac:dyDescent="0.25">
      <c r="A10" s="17" t="s">
        <v>257</v>
      </c>
      <c r="B10" s="17" t="s">
        <v>258</v>
      </c>
      <c r="C10" s="17" t="s">
        <v>259</v>
      </c>
      <c r="D10" s="18" t="s">
        <v>10</v>
      </c>
      <c r="E10" s="18">
        <f>VLOOKUP(M10,Revistas!$B$2:$H$63996,2,FALSE)</f>
        <v>1.349</v>
      </c>
      <c r="F10" s="18" t="str">
        <f>VLOOKUP(M10,Revistas!$B$2:$H$63996,3,FALSE)</f>
        <v>Q3</v>
      </c>
      <c r="G10" s="18" t="str">
        <f>VLOOKUP(M10,Revistas!$B$2:$H$63996,4,FALSE)</f>
        <v>SURGERY - SCIE</v>
      </c>
      <c r="H10" s="18" t="str">
        <f>VLOOKUP(M10,Revistas!$B$2:$H$63996,5,FALSE)</f>
        <v>124/197</v>
      </c>
      <c r="I10" s="18" t="str">
        <f>VLOOKUP(M10,Revistas!$B$2:$H$63996,6,FALSE)</f>
        <v>NO</v>
      </c>
      <c r="J10" s="18" t="s">
        <v>260</v>
      </c>
      <c r="K10" s="18" t="s">
        <v>261</v>
      </c>
      <c r="L10" s="18">
        <v>0</v>
      </c>
      <c r="M10" s="18" t="s">
        <v>262</v>
      </c>
      <c r="N10" s="18" t="s">
        <v>250</v>
      </c>
      <c r="O10" s="18">
        <v>2017</v>
      </c>
      <c r="P10" s="18">
        <v>38</v>
      </c>
      <c r="Q10" s="18">
        <v>3</v>
      </c>
      <c r="R10" s="18" t="s">
        <v>263</v>
      </c>
      <c r="S10" s="18" t="s">
        <v>264</v>
      </c>
      <c r="T10" s="23">
        <v>27685810</v>
      </c>
    </row>
    <row r="11" spans="1:20" x14ac:dyDescent="0.25">
      <c r="A11" s="17" t="s">
        <v>2793</v>
      </c>
      <c r="B11" s="17" t="s">
        <v>2794</v>
      </c>
      <c r="C11" s="17" t="s">
        <v>2795</v>
      </c>
      <c r="D11" s="18" t="s">
        <v>10</v>
      </c>
      <c r="E11" s="18">
        <f>VLOOKUP(M11,Revistas!$B$2:$H$63996,2,FALSE)</f>
        <v>0.747</v>
      </c>
      <c r="F11" s="18" t="str">
        <f>VLOOKUP(M11,Revistas!$B$2:$H$63996,3,FALSE)</f>
        <v>Q4</v>
      </c>
      <c r="G11" s="18" t="str">
        <f>VLOOKUP(M11,Revistas!$B$2:$H$63996,4,FALSE)</f>
        <v>NUTRITION &amp; DIETETICS</v>
      </c>
      <c r="H11" s="18" t="str">
        <f>VLOOKUP(M11,Revistas!$B$2:$H$63996,5,FALSE)</f>
        <v>68/81</v>
      </c>
      <c r="I11" s="18" t="str">
        <f>VLOOKUP(M11,Revistas!$B$2:$H$63996,6,FALSE)</f>
        <v>NO</v>
      </c>
      <c r="J11" s="18" t="s">
        <v>2796</v>
      </c>
      <c r="K11" s="18" t="s">
        <v>2797</v>
      </c>
      <c r="L11" s="18">
        <v>0</v>
      </c>
      <c r="M11" s="18" t="s">
        <v>2798</v>
      </c>
      <c r="N11" s="18" t="s">
        <v>2799</v>
      </c>
      <c r="O11" s="18">
        <v>2017</v>
      </c>
      <c r="P11" s="18">
        <v>34</v>
      </c>
      <c r="Q11" s="18">
        <v>1</v>
      </c>
      <c r="R11" s="18">
        <v>244</v>
      </c>
      <c r="S11" s="18">
        <v>250</v>
      </c>
      <c r="T11" s="23">
        <v>28244797</v>
      </c>
    </row>
    <row r="12" spans="1:20" x14ac:dyDescent="0.25">
      <c r="A12" s="17" t="s">
        <v>1439</v>
      </c>
      <c r="B12" s="17" t="s">
        <v>1440</v>
      </c>
      <c r="C12" s="17" t="s">
        <v>1441</v>
      </c>
      <c r="D12" s="18" t="s">
        <v>10</v>
      </c>
      <c r="E12" s="18">
        <f>VLOOKUP(M12,Revistas!$B$2:$H$63996,2,FALSE)</f>
        <v>72.406000000000006</v>
      </c>
      <c r="F12" s="18" t="str">
        <f>VLOOKUP(M12,Revistas!$B$2:$H$63996,3,FALSE)</f>
        <v>Q1</v>
      </c>
      <c r="G12" s="18" t="str">
        <f>VLOOKUP(M12,Revistas!$B$2:$H$63996,4,FALSE)</f>
        <v>MEDICINA, GENERAL &amp; INTERNAL</v>
      </c>
      <c r="H12" s="18" t="str">
        <f>VLOOKUP(M12,Revistas!$B$2:$H$63996,5,FALSE)</f>
        <v>1/154</v>
      </c>
      <c r="I12" s="18" t="str">
        <f>VLOOKUP(M12,Revistas!$B$2:$H$63996,6,FALSE)</f>
        <v>SI</v>
      </c>
      <c r="J12" s="18" t="s">
        <v>1442</v>
      </c>
      <c r="K12" s="18" t="s">
        <v>1443</v>
      </c>
      <c r="L12" s="18">
        <v>3</v>
      </c>
      <c r="M12" s="18" t="s">
        <v>1444</v>
      </c>
      <c r="N12" s="28">
        <v>41456</v>
      </c>
      <c r="O12" s="18">
        <v>2017</v>
      </c>
      <c r="P12" s="18">
        <v>377</v>
      </c>
      <c r="Q12" s="18">
        <v>2</v>
      </c>
      <c r="R12" s="18">
        <v>154</v>
      </c>
      <c r="S12" s="18">
        <v>161</v>
      </c>
      <c r="T12" s="23">
        <v>28700843</v>
      </c>
    </row>
    <row r="13" spans="1:20" x14ac:dyDescent="0.25">
      <c r="A13" s="17" t="s">
        <v>2789</v>
      </c>
      <c r="B13" s="17" t="s">
        <v>2790</v>
      </c>
      <c r="C13" s="17" t="s">
        <v>2467</v>
      </c>
      <c r="D13" s="18" t="s">
        <v>10</v>
      </c>
      <c r="E13" s="18">
        <f>VLOOKUP(M13,Revistas!$B$2:$H$63996,2,FALSE)</f>
        <v>1.2310000000000001</v>
      </c>
      <c r="F13" s="18" t="str">
        <f>VLOOKUP(M13,Revistas!$B$2:$H$63996,3,FALSE)</f>
        <v>Q4</v>
      </c>
      <c r="G13" s="18" t="str">
        <f>VLOOKUP(M13,Revistas!$B$2:$H$63996,4,FALSE)</f>
        <v>CRITICAL CARE MEDICINE - SCIE</v>
      </c>
      <c r="H13" s="18" t="str">
        <f>VLOOKUP(M13,Revistas!$B$2:$H$63996,5,FALSE)</f>
        <v>31/33</v>
      </c>
      <c r="I13" s="18" t="str">
        <f>VLOOKUP(M13,Revistas!$B$2:$H$63996,6,FALSE)</f>
        <v>NO</v>
      </c>
      <c r="J13" s="18" t="s">
        <v>2791</v>
      </c>
      <c r="K13" s="18" t="s">
        <v>2792</v>
      </c>
      <c r="L13" s="18">
        <v>0</v>
      </c>
      <c r="M13" s="18" t="s">
        <v>2470</v>
      </c>
      <c r="N13" s="18" t="s">
        <v>300</v>
      </c>
      <c r="O13" s="18">
        <v>2017</v>
      </c>
      <c r="P13" s="18">
        <v>41</v>
      </c>
      <c r="Q13" s="18">
        <v>2</v>
      </c>
      <c r="R13" s="18">
        <v>94</v>
      </c>
      <c r="S13" s="18">
        <v>115</v>
      </c>
      <c r="T13" s="23">
        <v>28188061</v>
      </c>
    </row>
    <row r="14" spans="1:20" x14ac:dyDescent="0.25">
      <c r="A14" s="17" t="s">
        <v>2783</v>
      </c>
      <c r="B14" s="17" t="s">
        <v>2784</v>
      </c>
      <c r="C14" s="17" t="s">
        <v>2785</v>
      </c>
      <c r="D14" s="18" t="s">
        <v>10</v>
      </c>
      <c r="E14" s="18">
        <f>VLOOKUP(M14,Revistas!$B$2:$H$63996,2,FALSE)</f>
        <v>2.6480000000000001</v>
      </c>
      <c r="F14" s="18" t="str">
        <f>VLOOKUP(M14,Revistas!$B$2:$H$63996,3,FALSE)</f>
        <v>Q2</v>
      </c>
      <c r="G14" s="18" t="str">
        <f>VLOOKUP(M14,Revistas!$B$2:$H$63996,4,FALSE)</f>
        <v>CRITICAL CARE MEDICINE - SCIE</v>
      </c>
      <c r="H14" s="18" t="str">
        <f>VLOOKUP(M14,Revistas!$B$2:$H$63996,5,FALSE)</f>
        <v>15/33</v>
      </c>
      <c r="I14" s="18" t="str">
        <f>VLOOKUP(M14,Revistas!$B$2:$H$63996,6,FALSE)</f>
        <v>NO</v>
      </c>
      <c r="J14" s="18" t="s">
        <v>2786</v>
      </c>
      <c r="K14" s="18" t="s">
        <v>2787</v>
      </c>
      <c r="L14" s="18">
        <v>2</v>
      </c>
      <c r="M14" s="18" t="s">
        <v>2788</v>
      </c>
      <c r="N14" s="18" t="s">
        <v>35</v>
      </c>
      <c r="O14" s="18">
        <v>2017</v>
      </c>
      <c r="P14" s="18">
        <v>38</v>
      </c>
      <c r="Q14" s="18"/>
      <c r="R14" s="18">
        <v>304</v>
      </c>
      <c r="S14" s="18">
        <v>318</v>
      </c>
      <c r="T14" s="23">
        <v>28103536</v>
      </c>
    </row>
    <row r="15" spans="1:20" x14ac:dyDescent="0.25">
      <c r="A15" s="17" t="s">
        <v>2367</v>
      </c>
      <c r="B15" s="17" t="s">
        <v>2368</v>
      </c>
      <c r="C15" s="17" t="s">
        <v>2369</v>
      </c>
      <c r="D15" s="18" t="s">
        <v>10</v>
      </c>
      <c r="E15" s="18">
        <f>VLOOKUP(M15,Revistas!$B$2:$H$63996,2,FALSE)</f>
        <v>4.4800000000000004</v>
      </c>
      <c r="F15" s="18" t="str">
        <f>VLOOKUP(M15,Revistas!$B$2:$H$63996,3,FALSE)</f>
        <v>Q1</v>
      </c>
      <c r="G15" s="18" t="str">
        <f>VLOOKUP(M15,Revistas!$B$2:$H$63996,4,FALSE)</f>
        <v>PHARMACOLOGY &amp;PHARMACY</v>
      </c>
      <c r="H15" s="18" t="str">
        <f>VLOOKUP(M15,Revistas!$B$2:$H$63996,5,FALSE)</f>
        <v>31/256</v>
      </c>
      <c r="I15" s="18" t="str">
        <f>VLOOKUP(M15,Revistas!$B$2:$H$63996,6,FALSE)</f>
        <v>NO</v>
      </c>
      <c r="J15" s="18" t="s">
        <v>2370</v>
      </c>
      <c r="K15" s="18" t="s">
        <v>2371</v>
      </c>
      <c r="L15" s="18">
        <v>1</v>
      </c>
      <c r="M15" s="18" t="s">
        <v>2372</v>
      </c>
      <c r="N15" s="18" t="s">
        <v>344</v>
      </c>
      <c r="O15" s="18">
        <v>2017</v>
      </c>
      <c r="P15" s="18">
        <v>115</v>
      </c>
      <c r="Q15" s="18"/>
      <c r="R15" s="18">
        <v>168</v>
      </c>
      <c r="S15" s="18">
        <v>178</v>
      </c>
      <c r="T15" s="23">
        <v>27888155</v>
      </c>
    </row>
    <row r="16" spans="1:20" x14ac:dyDescent="0.25">
      <c r="A16" s="17" t="s">
        <v>2842</v>
      </c>
      <c r="B16" s="17" t="s">
        <v>2843</v>
      </c>
      <c r="C16" s="17" t="s">
        <v>2844</v>
      </c>
      <c r="D16" s="18" t="s">
        <v>10</v>
      </c>
      <c r="E16" s="18">
        <f>VLOOKUP(M16,Revistas!$B$2:$H$63996,2,FALSE)</f>
        <v>0.89500000000000002</v>
      </c>
      <c r="F16" s="18" t="str">
        <f>VLOOKUP(M16,Revistas!$B$2:$H$63996,3,FALSE)</f>
        <v>Q3</v>
      </c>
      <c r="G16" s="18" t="str">
        <f>VLOOKUP(M16,Revistas!$B$2:$H$63996,4,FALSE)</f>
        <v>EMERGENCY MEDICINE - SCIE</v>
      </c>
      <c r="H16" s="18" t="str">
        <f>VLOOKUP(M16,Revistas!$B$2:$H$63996,5,FALSE)</f>
        <v>17/24</v>
      </c>
      <c r="I16" s="18" t="str">
        <f>VLOOKUP(M16,Revistas!$B$2:$H$63996,6,FALSE)</f>
        <v>NO</v>
      </c>
      <c r="J16" s="18" t="s">
        <v>2845</v>
      </c>
      <c r="K16" s="18"/>
      <c r="L16" s="18" t="s">
        <v>586</v>
      </c>
      <c r="M16" s="18" t="s">
        <v>2846</v>
      </c>
      <c r="N16" s="18" t="s">
        <v>2847</v>
      </c>
      <c r="O16" s="18">
        <v>2017</v>
      </c>
      <c r="P16" s="18"/>
      <c r="Q16" s="18"/>
      <c r="R16" s="18"/>
      <c r="S16" s="18"/>
      <c r="T16" s="23">
        <v>28980034</v>
      </c>
    </row>
    <row r="17" spans="1:20" x14ac:dyDescent="0.25">
      <c r="A17" s="17" t="s">
        <v>2820</v>
      </c>
      <c r="B17" s="17" t="s">
        <v>2821</v>
      </c>
      <c r="C17" s="17" t="s">
        <v>2822</v>
      </c>
      <c r="D17" s="18" t="s">
        <v>10</v>
      </c>
      <c r="E17" s="18">
        <f>VLOOKUP(M17,Revistas!$B$2:$H$63996,2,FALSE)</f>
        <v>1.7330000000000001</v>
      </c>
      <c r="F17" s="18" t="str">
        <f>VLOOKUP(M17,Revistas!$B$2:$H$63996,3,FALSE)</f>
        <v>Q4</v>
      </c>
      <c r="G17" s="18" t="str">
        <f>VLOOKUP(M17,Revistas!$B$2:$H$63996,4,FALSE)</f>
        <v>CRITICAL CARE MEDICINE - SCIE;</v>
      </c>
      <c r="H17" s="18" t="str">
        <f>VLOOKUP(M17,Revistas!$B$2:$H$63996,5,FALSE)</f>
        <v>28/33</v>
      </c>
      <c r="I17" s="18" t="str">
        <f>VLOOKUP(M17,Revistas!$B$2:$H$63996,6,FALSE)</f>
        <v>NO</v>
      </c>
      <c r="J17" s="18" t="s">
        <v>2823</v>
      </c>
      <c r="K17" s="18" t="s">
        <v>2824</v>
      </c>
      <c r="L17" s="18">
        <v>0</v>
      </c>
      <c r="M17" s="18" t="s">
        <v>2825</v>
      </c>
      <c r="N17" s="18" t="s">
        <v>129</v>
      </c>
      <c r="O17" s="18">
        <v>2017</v>
      </c>
      <c r="P17" s="18">
        <v>62</v>
      </c>
      <c r="Q17" s="18">
        <v>10</v>
      </c>
      <c r="R17" s="18">
        <v>1307</v>
      </c>
      <c r="S17" s="18">
        <v>1315</v>
      </c>
      <c r="T17" s="23">
        <v>28698265</v>
      </c>
    </row>
    <row r="18" spans="1:20" x14ac:dyDescent="0.25">
      <c r="A18" s="17" t="s">
        <v>2826</v>
      </c>
      <c r="B18" s="17" t="s">
        <v>2827</v>
      </c>
      <c r="C18" s="17" t="s">
        <v>2828</v>
      </c>
      <c r="D18" s="18" t="s">
        <v>274</v>
      </c>
      <c r="E18" s="18">
        <f>VLOOKUP(M18,Revistas!$B$2:$H$63996,2,FALSE)</f>
        <v>5.3579999999999997</v>
      </c>
      <c r="F18" s="18" t="str">
        <f>VLOOKUP(M18,Revistas!$B$2:$H$63996,3,FALSE)</f>
        <v>Q1</v>
      </c>
      <c r="G18" s="18" t="str">
        <f>VLOOKUP(M18,Revistas!$B$2:$H$63996,4,FALSE)</f>
        <v>CRITICAL CARE MEDICINE - SCIE</v>
      </c>
      <c r="H18" s="18" t="str">
        <f>VLOOKUP(M18,Revistas!$B$2:$H$63996,5,FALSE)</f>
        <v>6 DE 33</v>
      </c>
      <c r="I18" s="18" t="str">
        <f>VLOOKUP(M18,Revistas!$B$2:$H$63996,6,FALSE)</f>
        <v>NO</v>
      </c>
      <c r="J18" s="18" t="s">
        <v>2829</v>
      </c>
      <c r="K18" s="18" t="s">
        <v>2830</v>
      </c>
      <c r="L18" s="18">
        <v>0</v>
      </c>
      <c r="M18" s="18" t="s">
        <v>2831</v>
      </c>
      <c r="N18" s="28">
        <v>43344</v>
      </c>
      <c r="O18" s="18">
        <v>2017</v>
      </c>
      <c r="P18" s="18">
        <v>21</v>
      </c>
      <c r="Q18" s="18"/>
      <c r="R18" s="18"/>
      <c r="S18" s="18">
        <v>242</v>
      </c>
      <c r="T18" s="23">
        <v>28923088</v>
      </c>
    </row>
    <row r="19" spans="1:20" x14ac:dyDescent="0.25">
      <c r="A19" s="17" t="s">
        <v>2800</v>
      </c>
      <c r="B19" s="17" t="s">
        <v>2801</v>
      </c>
      <c r="C19" s="17" t="s">
        <v>2802</v>
      </c>
      <c r="D19" s="18" t="s">
        <v>10</v>
      </c>
      <c r="E19" s="18">
        <f>VLOOKUP(M19,Revistas!$B$2:$H$63996,2,FALSE)</f>
        <v>7.05</v>
      </c>
      <c r="F19" s="18" t="str">
        <f>VLOOKUP(M19,Revistas!$B$2:$H$63996,3,FALSE)</f>
        <v>Q1</v>
      </c>
      <c r="G19" s="18" t="str">
        <f>VLOOKUP(M19,Revistas!$B$2:$H$63996,4,FALSE)</f>
        <v>CRITICAL CARE MEDICINE - SCIE</v>
      </c>
      <c r="H19" s="18" t="str">
        <f>VLOOKUP(M19,Revistas!$B$2:$H$63996,5,FALSE)</f>
        <v>4 DE 33</v>
      </c>
      <c r="I19" s="18" t="str">
        <f>VLOOKUP(M19,Revistas!$B$2:$H$63996,6,FALSE)</f>
        <v>NO</v>
      </c>
      <c r="J19" s="18" t="s">
        <v>2803</v>
      </c>
      <c r="K19" s="18" t="s">
        <v>2804</v>
      </c>
      <c r="L19" s="18">
        <v>3</v>
      </c>
      <c r="M19" s="18" t="s">
        <v>2805</v>
      </c>
      <c r="N19" s="18" t="s">
        <v>250</v>
      </c>
      <c r="O19" s="18">
        <v>2017</v>
      </c>
      <c r="P19" s="18">
        <v>45</v>
      </c>
      <c r="Q19" s="18">
        <v>5</v>
      </c>
      <c r="R19" s="18">
        <v>843</v>
      </c>
      <c r="S19" s="18">
        <v>850</v>
      </c>
      <c r="T19" s="23">
        <v>28252536</v>
      </c>
    </row>
    <row r="21" spans="1:20" hidden="1" x14ac:dyDescent="0.25"/>
    <row r="22" spans="1:20" hidden="1" x14ac:dyDescent="0.25"/>
    <row r="23" spans="1:20" hidden="1" x14ac:dyDescent="0.25"/>
    <row r="24" spans="1:20" hidden="1" x14ac:dyDescent="0.25"/>
    <row r="25" spans="1:20" hidden="1" x14ac:dyDescent="0.25"/>
    <row r="26" spans="1:20" hidden="1" x14ac:dyDescent="0.25"/>
    <row r="27" spans="1:20" hidden="1" x14ac:dyDescent="0.25"/>
    <row r="28" spans="1:20" hidden="1" x14ac:dyDescent="0.25"/>
    <row r="29" spans="1:20" hidden="1" x14ac:dyDescent="0.25"/>
    <row r="30" spans="1:20" hidden="1" x14ac:dyDescent="0.25"/>
    <row r="31" spans="1:20" hidden="1" x14ac:dyDescent="0.25"/>
    <row r="32" spans="1:20"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1:10" hidden="1" x14ac:dyDescent="0.25"/>
    <row r="1090" spans="1:10" hidden="1" x14ac:dyDescent="0.25"/>
    <row r="1091" spans="1:10" hidden="1" x14ac:dyDescent="0.25">
      <c r="A1091" s="20" t="s">
        <v>73</v>
      </c>
      <c r="B1091" s="20" t="s">
        <v>73</v>
      </c>
      <c r="C1091" s="20" t="s">
        <v>73</v>
      </c>
      <c r="D1091" s="23" t="s">
        <v>74</v>
      </c>
      <c r="E1091" s="23" t="s">
        <v>73</v>
      </c>
      <c r="F1091" s="23" t="s">
        <v>75</v>
      </c>
      <c r="G1091" s="23" t="s">
        <v>7254</v>
      </c>
      <c r="H1091" s="23" t="s">
        <v>73</v>
      </c>
      <c r="I1091" s="23" t="s">
        <v>78</v>
      </c>
      <c r="J1091" s="23" t="s">
        <v>7255</v>
      </c>
    </row>
    <row r="1092" spans="1:10" hidden="1" x14ac:dyDescent="0.25">
      <c r="A1092" s="20" t="s">
        <v>10</v>
      </c>
      <c r="B1092" s="20">
        <f>DCOUNTA(A1:S1088,B1091,A1091:A1092)</f>
        <v>15</v>
      </c>
      <c r="C1092" s="20" t="s">
        <v>10</v>
      </c>
      <c r="D1092" s="23">
        <f>DSUM(A1:S1088,E1,C1091:C1092)</f>
        <v>114.53400000000001</v>
      </c>
      <c r="E1092" s="23" t="s">
        <v>10</v>
      </c>
      <c r="F1092" s="23" t="s">
        <v>5470</v>
      </c>
      <c r="G1092" s="23">
        <f>DCOUNTA(A1:S1088,F1091,E1091:F1092)</f>
        <v>5</v>
      </c>
      <c r="H1092" s="23" t="s">
        <v>10</v>
      </c>
      <c r="I1092" s="23" t="s">
        <v>2680</v>
      </c>
      <c r="J1092" s="23">
        <f>DCOUNTA(A1:S1088,I1,H1091:I1092)</f>
        <v>2</v>
      </c>
    </row>
    <row r="1093" spans="1:10" hidden="1" x14ac:dyDescent="0.25"/>
    <row r="1094" spans="1:10" hidden="1" x14ac:dyDescent="0.25">
      <c r="A1094" s="20" t="s">
        <v>73</v>
      </c>
      <c r="B1094" s="20" t="s">
        <v>73</v>
      </c>
      <c r="C1094" s="20" t="s">
        <v>73</v>
      </c>
      <c r="D1094" s="23" t="s">
        <v>74</v>
      </c>
      <c r="E1094" s="23" t="s">
        <v>73</v>
      </c>
      <c r="F1094" s="23" t="s">
        <v>75</v>
      </c>
      <c r="G1094" s="23" t="s">
        <v>7254</v>
      </c>
      <c r="H1094" s="23" t="s">
        <v>73</v>
      </c>
      <c r="I1094" s="23" t="s">
        <v>78</v>
      </c>
      <c r="J1094" s="23" t="s">
        <v>7255</v>
      </c>
    </row>
    <row r="1095" spans="1:10" hidden="1" x14ac:dyDescent="0.25">
      <c r="A1095" s="20" t="s">
        <v>274</v>
      </c>
      <c r="B1095" s="20">
        <f>DCOUNTA(A1:S1088,D1,A1094:A1095)</f>
        <v>1</v>
      </c>
      <c r="C1095" s="20" t="s">
        <v>274</v>
      </c>
      <c r="D1095" s="23">
        <f>DSUM(A1:S1088,E1,C1094:C1095)</f>
        <v>5.3579999999999997</v>
      </c>
      <c r="E1095" s="23" t="s">
        <v>274</v>
      </c>
      <c r="F1095" s="23" t="s">
        <v>5470</v>
      </c>
      <c r="G1095" s="23">
        <f>DCOUNTA(A1:S1088,F1,E1094:F1095)</f>
        <v>1</v>
      </c>
      <c r="H1095" s="23" t="s">
        <v>274</v>
      </c>
      <c r="I1095" s="23" t="s">
        <v>2680</v>
      </c>
      <c r="J1095" s="23">
        <f>DCOUNTA(A1:S1088,I1,H1094:I1095)</f>
        <v>0</v>
      </c>
    </row>
    <row r="1096" spans="1:10" hidden="1" x14ac:dyDescent="0.25"/>
    <row r="1097" spans="1:10" hidden="1" x14ac:dyDescent="0.25">
      <c r="A1097" s="20" t="s">
        <v>73</v>
      </c>
      <c r="B1097" s="20" t="s">
        <v>73</v>
      </c>
      <c r="C1097" s="20" t="s">
        <v>73</v>
      </c>
      <c r="D1097" s="23" t="s">
        <v>74</v>
      </c>
      <c r="E1097" s="23" t="s">
        <v>73</v>
      </c>
      <c r="F1097" s="23" t="s">
        <v>75</v>
      </c>
      <c r="G1097" s="23" t="s">
        <v>7254</v>
      </c>
      <c r="H1097" s="23" t="s">
        <v>73</v>
      </c>
      <c r="I1097" s="23" t="s">
        <v>78</v>
      </c>
      <c r="J1097" s="23" t="s">
        <v>7255</v>
      </c>
    </row>
    <row r="1098" spans="1:10" hidden="1" x14ac:dyDescent="0.25">
      <c r="A1098" s="20" t="s">
        <v>356</v>
      </c>
      <c r="B1098" s="20">
        <f>DCOUNTA(A1:S1088,D1,A1097:A1098)</f>
        <v>0</v>
      </c>
      <c r="C1098" s="20" t="s">
        <v>356</v>
      </c>
      <c r="D1098" s="23">
        <f>DSUM(A1:S1088,E1,C1097:C1098)</f>
        <v>0</v>
      </c>
      <c r="E1098" s="23" t="s">
        <v>356</v>
      </c>
      <c r="F1098" s="23" t="s">
        <v>5470</v>
      </c>
      <c r="G1098" s="23">
        <f>DCOUNTA(A1:S1088,F1,E1097:F1098)</f>
        <v>0</v>
      </c>
      <c r="H1098" s="23" t="s">
        <v>356</v>
      </c>
      <c r="I1098" s="23" t="s">
        <v>2680</v>
      </c>
      <c r="J1098" s="23">
        <f>DCOUNTA(A1:S1088,I1,H1097:I1098)</f>
        <v>0</v>
      </c>
    </row>
    <row r="1099" spans="1:10" hidden="1" x14ac:dyDescent="0.25"/>
    <row r="1100" spans="1:10" hidden="1" x14ac:dyDescent="0.25">
      <c r="A1100" s="20" t="s">
        <v>73</v>
      </c>
      <c r="B1100" s="20" t="s">
        <v>73</v>
      </c>
      <c r="C1100" s="20" t="s">
        <v>73</v>
      </c>
      <c r="D1100" s="23" t="s">
        <v>74</v>
      </c>
      <c r="E1100" s="23" t="s">
        <v>73</v>
      </c>
      <c r="F1100" s="23" t="s">
        <v>75</v>
      </c>
      <c r="G1100" s="23" t="s">
        <v>7254</v>
      </c>
      <c r="H1100" s="23" t="s">
        <v>73</v>
      </c>
      <c r="I1100" s="23" t="s">
        <v>78</v>
      </c>
      <c r="J1100" s="23" t="s">
        <v>7255</v>
      </c>
    </row>
    <row r="1101" spans="1:10" hidden="1" x14ac:dyDescent="0.25">
      <c r="A1101" s="20" t="s">
        <v>571</v>
      </c>
      <c r="B1101" s="20">
        <f>DCOUNTA(A1:S1088,D1,A1100:A1101)</f>
        <v>1</v>
      </c>
      <c r="C1101" s="20" t="s">
        <v>571</v>
      </c>
      <c r="D1101" s="23">
        <f>DSUM(A1:S1088,E1,C1100:C1101)</f>
        <v>1.2310000000000001</v>
      </c>
      <c r="E1101" s="23" t="s">
        <v>571</v>
      </c>
      <c r="F1101" s="23" t="s">
        <v>5470</v>
      </c>
      <c r="G1101" s="23">
        <f>DCOUNTA(A1:S1088,F1,E1100:F1101)</f>
        <v>0</v>
      </c>
      <c r="H1101" s="23" t="s">
        <v>571</v>
      </c>
      <c r="I1101" s="23" t="s">
        <v>2680</v>
      </c>
      <c r="J1101" s="23">
        <f>DCOUNTA(A1:S1088,I1,H1100:I1101)</f>
        <v>0</v>
      </c>
    </row>
    <row r="1102" spans="1:10" hidden="1" x14ac:dyDescent="0.25"/>
    <row r="1103" spans="1:10" hidden="1" x14ac:dyDescent="0.25"/>
    <row r="1104" spans="1:10" hidden="1" x14ac:dyDescent="0.25">
      <c r="A1104" s="20" t="s">
        <v>73</v>
      </c>
      <c r="B1104" s="20" t="s">
        <v>73</v>
      </c>
      <c r="C1104" s="20" t="s">
        <v>73</v>
      </c>
      <c r="D1104" s="23" t="s">
        <v>74</v>
      </c>
      <c r="E1104" s="23" t="s">
        <v>73</v>
      </c>
      <c r="F1104" s="23" t="s">
        <v>75</v>
      </c>
      <c r="G1104" s="23" t="s">
        <v>7254</v>
      </c>
      <c r="H1104" s="23" t="s">
        <v>73</v>
      </c>
      <c r="I1104" s="23" t="s">
        <v>78</v>
      </c>
      <c r="J1104" s="23" t="s">
        <v>7255</v>
      </c>
    </row>
    <row r="1105" spans="1:51" hidden="1" x14ac:dyDescent="0.25">
      <c r="A1105" s="20" t="s">
        <v>26</v>
      </c>
      <c r="B1105" s="20">
        <f>DCOUNTA(A1:S1088,D1,A1104:A1105)</f>
        <v>0</v>
      </c>
      <c r="C1105" s="20" t="s">
        <v>26</v>
      </c>
      <c r="D1105" s="23">
        <f>DSUM(A1:S1088,E1,C1104:C1105)</f>
        <v>0</v>
      </c>
      <c r="E1105" s="23" t="s">
        <v>26</v>
      </c>
      <c r="F1105" s="23" t="s">
        <v>5470</v>
      </c>
      <c r="G1105" s="23">
        <f>DCOUNTA(A1:S1088,F1,E1104:F1105)</f>
        <v>0</v>
      </c>
      <c r="H1105" s="23" t="s">
        <v>26</v>
      </c>
      <c r="I1105" s="23" t="s">
        <v>2680</v>
      </c>
      <c r="J1105" s="23">
        <f>DCOUNTA(A1:S1088,I1,H1104:I1105)</f>
        <v>0</v>
      </c>
    </row>
    <row r="1106" spans="1:51" hidden="1" x14ac:dyDescent="0.25"/>
    <row r="1107" spans="1:51" hidden="1" x14ac:dyDescent="0.25">
      <c r="A1107" s="20" t="s">
        <v>73</v>
      </c>
      <c r="B1107" s="20" t="s">
        <v>73</v>
      </c>
      <c r="C1107" s="20" t="s">
        <v>73</v>
      </c>
      <c r="D1107" s="23" t="s">
        <v>74</v>
      </c>
      <c r="E1107" s="23" t="s">
        <v>73</v>
      </c>
      <c r="F1107" s="23" t="s">
        <v>75</v>
      </c>
      <c r="G1107" s="23" t="s">
        <v>7254</v>
      </c>
      <c r="H1107" s="23" t="s">
        <v>73</v>
      </c>
      <c r="I1107" s="23" t="s">
        <v>78</v>
      </c>
      <c r="J1107" s="23" t="s">
        <v>7255</v>
      </c>
    </row>
    <row r="1108" spans="1:51" hidden="1" x14ac:dyDescent="0.25">
      <c r="A1108" s="20" t="s">
        <v>210</v>
      </c>
      <c r="B1108" s="20">
        <f>DCOUNTA(A1:S1088,D1,A1107:A1108)</f>
        <v>1</v>
      </c>
      <c r="C1108" s="20" t="s">
        <v>210</v>
      </c>
      <c r="D1108" s="23">
        <f>DSUM(A1:S1088,E1,C1107:C1108)</f>
        <v>0</v>
      </c>
      <c r="E1108" s="23" t="s">
        <v>210</v>
      </c>
      <c r="F1108" s="23" t="s">
        <v>5470</v>
      </c>
      <c r="G1108" s="23">
        <f>DCOUNTA(A1:S1088,F1,E1107:F1108)</f>
        <v>0</v>
      </c>
      <c r="H1108" s="23" t="s">
        <v>210</v>
      </c>
      <c r="I1108" s="23" t="s">
        <v>2680</v>
      </c>
      <c r="J1108" s="23">
        <f>DCOUNTA(A1:S1088,I1,H1107:I1108)</f>
        <v>0</v>
      </c>
    </row>
    <row r="1110" spans="1:51" ht="15.75" x14ac:dyDescent="0.3">
      <c r="B1110" s="19" t="s">
        <v>7256</v>
      </c>
      <c r="C1110" s="19" t="s">
        <v>7257</v>
      </c>
      <c r="D1110" s="19" t="s">
        <v>5466</v>
      </c>
      <c r="E1110" s="19" t="s">
        <v>7258</v>
      </c>
      <c r="F1110" s="19" t="s">
        <v>7259</v>
      </c>
      <c r="N1110" s="24"/>
      <c r="AX1110" s="20" t="s">
        <v>7260</v>
      </c>
      <c r="AY1110" s="20" t="s">
        <v>7261</v>
      </c>
    </row>
    <row r="1111" spans="1:51" ht="15.75" x14ac:dyDescent="0.3">
      <c r="B1111" s="21">
        <f>B1092</f>
        <v>15</v>
      </c>
      <c r="C1111" s="26" t="s">
        <v>7262</v>
      </c>
      <c r="D1111" s="21">
        <f>D1092</f>
        <v>114.53400000000001</v>
      </c>
      <c r="E1111" s="21">
        <f>G1092</f>
        <v>5</v>
      </c>
      <c r="F1111" s="21">
        <f>J1092</f>
        <v>2</v>
      </c>
      <c r="N1111" s="24"/>
    </row>
    <row r="1112" spans="1:51" ht="15.75" x14ac:dyDescent="0.3">
      <c r="B1112" s="21">
        <f>B1095</f>
        <v>1</v>
      </c>
      <c r="C1112" s="26" t="s">
        <v>7263</v>
      </c>
      <c r="D1112" s="21">
        <f>D1095</f>
        <v>5.3579999999999997</v>
      </c>
      <c r="E1112" s="21">
        <f>G1095</f>
        <v>1</v>
      </c>
      <c r="F1112" s="21">
        <f>J1095</f>
        <v>0</v>
      </c>
      <c r="N1112" s="24"/>
    </row>
    <row r="1113" spans="1:51" ht="15.75" x14ac:dyDescent="0.3">
      <c r="B1113" s="21">
        <f>B1101</f>
        <v>1</v>
      </c>
      <c r="C1113" s="26" t="s">
        <v>7265</v>
      </c>
      <c r="D1113" s="21">
        <f>D1101</f>
        <v>1.2310000000000001</v>
      </c>
      <c r="E1113" s="21">
        <f>G1101</f>
        <v>0</v>
      </c>
      <c r="F1113" s="21">
        <f>J1101</f>
        <v>0</v>
      </c>
      <c r="N1113" s="24"/>
    </row>
    <row r="1114" spans="1:51" ht="15.75" x14ac:dyDescent="0.3">
      <c r="B1114" s="21">
        <f>B1108</f>
        <v>1</v>
      </c>
      <c r="C1114" s="26" t="s">
        <v>7266</v>
      </c>
      <c r="D1114" s="21">
        <f>D1108</f>
        <v>0</v>
      </c>
      <c r="E1114" s="21">
        <f>G1108</f>
        <v>0</v>
      </c>
      <c r="F1114" s="21">
        <f>J1108</f>
        <v>0</v>
      </c>
      <c r="N1114" s="24"/>
    </row>
    <row r="1115" spans="1:51" ht="15.75" x14ac:dyDescent="0.3">
      <c r="B1115" s="22"/>
      <c r="C1115" s="19" t="s">
        <v>7267</v>
      </c>
      <c r="D1115" s="19">
        <f>D1111</f>
        <v>114.53400000000001</v>
      </c>
      <c r="E1115" s="22"/>
      <c r="N1115" s="24"/>
    </row>
    <row r="1116" spans="1:51" ht="15.75" x14ac:dyDescent="0.3">
      <c r="B1116" s="22"/>
      <c r="C1116" s="19" t="s">
        <v>7268</v>
      </c>
      <c r="D1116" s="19">
        <f>D1111+D1112+D1113+D1114</f>
        <v>121.123</v>
      </c>
    </row>
  </sheetData>
  <sortState ref="A2:AY19">
    <sortCondition ref="A2:A19"/>
  </sortState>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Y1115"/>
  <sheetViews>
    <sheetView workbookViewId="0">
      <selection activeCell="P1119" sqref="P1119"/>
    </sheetView>
  </sheetViews>
  <sheetFormatPr baseColWidth="10" defaultRowHeight="15" x14ac:dyDescent="0.25"/>
  <cols>
    <col min="1" max="1" width="22.42578125" style="20" customWidth="1"/>
    <col min="2" max="2" width="17" style="20" customWidth="1"/>
    <col min="3" max="3" width="19.28515625" style="20" customWidth="1"/>
    <col min="4" max="4" width="15.28515625" style="23" customWidth="1"/>
    <col min="5" max="6" width="11.42578125" style="23"/>
    <col min="7" max="8" width="0" style="23" hidden="1" customWidth="1"/>
    <col min="9" max="9" width="11.42578125" style="23"/>
    <col min="10" max="14" width="0" style="23" hidden="1" customWidth="1"/>
    <col min="15" max="20" width="11.42578125" style="23"/>
    <col min="21" max="16384" width="11.42578125" style="20"/>
  </cols>
  <sheetData>
    <row r="1" spans="1:20" s="2" customFormat="1" ht="38.25" x14ac:dyDescent="0.2">
      <c r="A1" s="1" t="s">
        <v>70</v>
      </c>
      <c r="B1" s="1" t="s">
        <v>71</v>
      </c>
      <c r="C1" s="1" t="s">
        <v>72</v>
      </c>
      <c r="D1" s="1" t="s">
        <v>73</v>
      </c>
      <c r="E1" s="1" t="s">
        <v>74</v>
      </c>
      <c r="F1" s="1" t="s">
        <v>75</v>
      </c>
      <c r="G1" s="1" t="s">
        <v>76</v>
      </c>
      <c r="H1" s="1" t="s">
        <v>77</v>
      </c>
      <c r="I1" s="1" t="s">
        <v>78</v>
      </c>
      <c r="J1" s="1" t="s">
        <v>79</v>
      </c>
      <c r="K1" s="1" t="s">
        <v>80</v>
      </c>
      <c r="L1" s="1" t="s">
        <v>81</v>
      </c>
      <c r="M1" s="1" t="s">
        <v>0</v>
      </c>
      <c r="N1" s="1" t="s">
        <v>1</v>
      </c>
      <c r="O1" s="1" t="s">
        <v>2</v>
      </c>
      <c r="P1" s="1" t="s">
        <v>3</v>
      </c>
      <c r="Q1" s="1" t="s">
        <v>4</v>
      </c>
      <c r="R1" s="1" t="s">
        <v>5</v>
      </c>
      <c r="S1" s="1" t="s">
        <v>6</v>
      </c>
      <c r="T1" s="2" t="s">
        <v>2782</v>
      </c>
    </row>
    <row r="2" spans="1:20" x14ac:dyDescent="0.25">
      <c r="A2" s="17" t="s">
        <v>2886</v>
      </c>
      <c r="B2" s="17" t="s">
        <v>2887</v>
      </c>
      <c r="C2" s="17" t="s">
        <v>1983</v>
      </c>
      <c r="D2" s="18" t="s">
        <v>571</v>
      </c>
      <c r="E2" s="18">
        <f>VLOOKUP(M2,Revistas!$B$2:$H$63996,2,FALSE)</f>
        <v>10.569000000000001</v>
      </c>
      <c r="F2" s="18" t="str">
        <f>VLOOKUP(M2,Revistas!$B$2:$H$63996,3,FALSE)</f>
        <v>Q1</v>
      </c>
      <c r="G2" s="18" t="str">
        <f>VLOOKUP(M2,Revistas!$B$2:$H$63996,4,FALSE)</f>
        <v>RESPIRATORY SYSTEM - SCIE</v>
      </c>
      <c r="H2" s="18" t="str">
        <f>VLOOKUP(M2,Revistas!$B$2:$H$63996,5,FALSE)</f>
        <v>3 DE 59</v>
      </c>
      <c r="I2" s="18" t="str">
        <f>VLOOKUP(M2,Revistas!$B$2:$H$63996,6,FALSE)</f>
        <v>SI</v>
      </c>
      <c r="J2" s="18" t="s">
        <v>2888</v>
      </c>
      <c r="K2" s="18" t="s">
        <v>2863</v>
      </c>
      <c r="L2" s="18">
        <v>1</v>
      </c>
      <c r="M2" s="18" t="s">
        <v>1986</v>
      </c>
      <c r="N2" s="18" t="s">
        <v>35</v>
      </c>
      <c r="O2" s="18">
        <v>2017</v>
      </c>
      <c r="P2" s="18">
        <v>49</v>
      </c>
      <c r="Q2" s="18">
        <v>4</v>
      </c>
      <c r="R2" s="18"/>
      <c r="S2" s="18">
        <v>1700179</v>
      </c>
      <c r="T2" s="23">
        <v>28424366</v>
      </c>
    </row>
    <row r="3" spans="1:20" x14ac:dyDescent="0.25">
      <c r="A3" s="17" t="s">
        <v>2737</v>
      </c>
      <c r="B3" s="17" t="s">
        <v>2738</v>
      </c>
      <c r="C3" s="17" t="s">
        <v>2733</v>
      </c>
      <c r="D3" s="18" t="s">
        <v>274</v>
      </c>
      <c r="E3" s="18">
        <f>VLOOKUP(M3,Revistas!$B$2:$H$63996,2,FALSE)</f>
        <v>6.0439999999999996</v>
      </c>
      <c r="F3" s="18" t="str">
        <f>VLOOKUP(M3,Revistas!$B$2:$H$63996,3,FALSE)</f>
        <v>Q1</v>
      </c>
      <c r="G3" s="18" t="str">
        <f>VLOOKUP(M3,Revistas!$B$2:$H$63996,4,FALSE)</f>
        <v>RESPIRATORY SYSTEM - SCIE;</v>
      </c>
      <c r="H3" s="18" t="str">
        <f>VLOOKUP(M3,Revistas!$B$2:$H$63996,5,FALSE)</f>
        <v>7 DE  59</v>
      </c>
      <c r="I3" s="18" t="str">
        <f>VLOOKUP(M3,Revistas!$B$2:$H$63996,6,FALSE)</f>
        <v>NO</v>
      </c>
      <c r="J3" s="18" t="s">
        <v>2739</v>
      </c>
      <c r="K3" s="18" t="s">
        <v>2740</v>
      </c>
      <c r="L3" s="18">
        <v>0</v>
      </c>
      <c r="M3" s="18" t="s">
        <v>2736</v>
      </c>
      <c r="N3" s="18" t="s">
        <v>62</v>
      </c>
      <c r="O3" s="18">
        <v>2017</v>
      </c>
      <c r="P3" s="18">
        <v>151</v>
      </c>
      <c r="Q3" s="18">
        <v>2</v>
      </c>
      <c r="R3" s="18">
        <v>515</v>
      </c>
      <c r="S3" s="18">
        <v>516</v>
      </c>
      <c r="T3" s="23">
        <v>28183493</v>
      </c>
    </row>
    <row r="4" spans="1:20" x14ac:dyDescent="0.25">
      <c r="A4" s="17" t="s">
        <v>2007</v>
      </c>
      <c r="B4" s="17" t="s">
        <v>2008</v>
      </c>
      <c r="C4" s="17" t="s">
        <v>2009</v>
      </c>
      <c r="D4" s="18" t="s">
        <v>10</v>
      </c>
      <c r="E4" s="18">
        <f>VLOOKUP(M4,Revistas!$B$2:$H$63996,2,FALSE)</f>
        <v>6.4290000000000003</v>
      </c>
      <c r="F4" s="18" t="str">
        <f>VLOOKUP(M4,Revistas!$B$2:$H$63996,3,FALSE)</f>
        <v>Q1</v>
      </c>
      <c r="G4" s="18" t="str">
        <f>VLOOKUP(M4,Revistas!$B$2:$H$63996,4,FALSE)</f>
        <v>IMMUNOLOGY - SCIE</v>
      </c>
      <c r="H4" s="18" t="str">
        <f>VLOOKUP(M4,Revistas!$B$2:$H$63996,5,FALSE)</f>
        <v>21/150</v>
      </c>
      <c r="I4" s="18" t="str">
        <f>VLOOKUP(M4,Revistas!$B$2:$H$63996,6,FALSE)</f>
        <v>NO</v>
      </c>
      <c r="J4" s="18" t="s">
        <v>2010</v>
      </c>
      <c r="K4" s="18" t="s">
        <v>2011</v>
      </c>
      <c r="L4" s="18">
        <v>0</v>
      </c>
      <c r="M4" s="18" t="s">
        <v>2012</v>
      </c>
      <c r="N4" s="18" t="s">
        <v>2013</v>
      </c>
      <c r="O4" s="18">
        <v>2017</v>
      </c>
      <c r="P4" s="18">
        <v>8</v>
      </c>
      <c r="Q4" s="18"/>
      <c r="R4" s="18"/>
      <c r="S4" s="18">
        <v>915</v>
      </c>
      <c r="T4" s="23">
        <v>28824640</v>
      </c>
    </row>
    <row r="5" spans="1:20" x14ac:dyDescent="0.25">
      <c r="A5" s="17" t="s">
        <v>2880</v>
      </c>
      <c r="B5" s="17" t="s">
        <v>2881</v>
      </c>
      <c r="C5" s="17" t="s">
        <v>2882</v>
      </c>
      <c r="D5" s="18" t="s">
        <v>10</v>
      </c>
      <c r="E5" s="18">
        <f>VLOOKUP(M5,Revistas!$B$2:$H$63996,2,FALSE)</f>
        <v>2.4350000000000001</v>
      </c>
      <c r="F5" s="18" t="str">
        <f>VLOOKUP(M5,Revistas!$B$2:$H$63996,3,FALSE)</f>
        <v>Q3</v>
      </c>
      <c r="G5" s="18" t="str">
        <f>VLOOKUP(M5,Revistas!$B$2:$H$63996,4,FALSE)</f>
        <v>RESPIRATORY SYSTEM - SCIE</v>
      </c>
      <c r="H5" s="18" t="str">
        <f>VLOOKUP(M5,Revistas!$B$2:$H$63996,5,FALSE)</f>
        <v>34/59</v>
      </c>
      <c r="I5" s="18" t="str">
        <f>VLOOKUP(M5,Revistas!$B$2:$H$63996,6,FALSE)</f>
        <v>NO</v>
      </c>
      <c r="J5" s="18" t="s">
        <v>2883</v>
      </c>
      <c r="K5" s="18" t="s">
        <v>2884</v>
      </c>
      <c r="L5" s="18">
        <v>0</v>
      </c>
      <c r="M5" s="18" t="s">
        <v>2885</v>
      </c>
      <c r="N5" s="18" t="s">
        <v>1066</v>
      </c>
      <c r="O5" s="18">
        <v>2017</v>
      </c>
      <c r="P5" s="18">
        <v>17</v>
      </c>
      <c r="Q5" s="18"/>
      <c r="R5" s="18"/>
      <c r="S5" s="18">
        <v>73</v>
      </c>
      <c r="T5" s="23">
        <v>28446170</v>
      </c>
    </row>
    <row r="6" spans="1:20" x14ac:dyDescent="0.25">
      <c r="A6" s="17" t="s">
        <v>2118</v>
      </c>
      <c r="B6" s="17" t="s">
        <v>2117</v>
      </c>
      <c r="C6" s="17" t="s">
        <v>2122</v>
      </c>
      <c r="D6" s="18" t="s">
        <v>10</v>
      </c>
      <c r="E6" s="18">
        <f>VLOOKUP(M6,Revistas!$B$2:$H$63996,2,FALSE)</f>
        <v>6.2729999999999997</v>
      </c>
      <c r="F6" s="18" t="str">
        <f>VLOOKUP(M6,Revistas!$B$2:$H$63996,3,FALSE)</f>
        <v>Q1</v>
      </c>
      <c r="G6" s="18" t="str">
        <f>VLOOKUP(M6,Revistas!$B$2:$H$63996,4,FALSE)</f>
        <v>INFECTIOUS DISEASES - SCIE;</v>
      </c>
      <c r="H6" s="18" t="str">
        <f>VLOOKUP(M6,Revistas!$B$2:$H$63996,5,FALSE)</f>
        <v>7 DE 84</v>
      </c>
      <c r="I6" s="18" t="str">
        <f>VLOOKUP(M6,Revistas!$B$2:$H$63996,6,FALSE)</f>
        <v>SI</v>
      </c>
      <c r="J6" s="18" t="s">
        <v>2120</v>
      </c>
      <c r="K6" s="18"/>
      <c r="L6" s="18"/>
      <c r="M6" s="18" t="s">
        <v>1387</v>
      </c>
      <c r="N6" s="18" t="s">
        <v>2119</v>
      </c>
      <c r="O6" s="18">
        <v>2017</v>
      </c>
      <c r="P6" s="18"/>
      <c r="Q6" s="18"/>
      <c r="R6" s="18"/>
      <c r="S6" s="18"/>
      <c r="T6" s="23">
        <v>28973671</v>
      </c>
    </row>
    <row r="7" spans="1:20" x14ac:dyDescent="0.25">
      <c r="A7" s="17" t="s">
        <v>2898</v>
      </c>
      <c r="B7" s="17" t="s">
        <v>2899</v>
      </c>
      <c r="C7" s="17" t="s">
        <v>2900</v>
      </c>
      <c r="D7" s="18" t="s">
        <v>10</v>
      </c>
      <c r="E7" s="18">
        <f>VLOOKUP(M7,Revistas!$B$2:$H$63996,2,FALSE)</f>
        <v>1.431</v>
      </c>
      <c r="F7" s="18" t="str">
        <f>VLOOKUP(M7,Revistas!$B$2:$H$63996,3,FALSE)</f>
        <v>Q2</v>
      </c>
      <c r="G7" s="18" t="str">
        <f>VLOOKUP(M7,Revistas!$B$2:$H$63996,4,FALSE)</f>
        <v>ANATOMY &amp; MORPHOLOGY - SCIE</v>
      </c>
      <c r="H7" s="18" t="str">
        <f>VLOOKUP(M7,Revistas!$B$2:$H$63996,5,FALSE)</f>
        <v>9 DE 21</v>
      </c>
      <c r="I7" s="18" t="str">
        <f>VLOOKUP(M7,Revistas!$B$2:$H$63996,6,FALSE)</f>
        <v>NO</v>
      </c>
      <c r="J7" s="18" t="s">
        <v>2901</v>
      </c>
      <c r="K7" s="18" t="s">
        <v>2902</v>
      </c>
      <c r="L7" s="18">
        <v>4</v>
      </c>
      <c r="M7" s="18" t="s">
        <v>2903</v>
      </c>
      <c r="N7" s="18" t="s">
        <v>62</v>
      </c>
      <c r="O7" s="18">
        <v>2017</v>
      </c>
      <c r="P7" s="18">
        <v>300</v>
      </c>
      <c r="Q7" s="18">
        <v>2</v>
      </c>
      <c r="R7" s="18">
        <v>255</v>
      </c>
      <c r="S7" s="18">
        <v>264</v>
      </c>
      <c r="T7" s="23">
        <v>27762077</v>
      </c>
    </row>
    <row r="8" spans="1:20" x14ac:dyDescent="0.25">
      <c r="A8" s="17" t="s">
        <v>2854</v>
      </c>
      <c r="B8" s="17" t="s">
        <v>2855</v>
      </c>
      <c r="C8" s="17" t="s">
        <v>2856</v>
      </c>
      <c r="D8" s="18" t="s">
        <v>10</v>
      </c>
      <c r="E8" s="18">
        <f>VLOOKUP(M8,Revistas!$B$2:$H$63996,2,FALSE)</f>
        <v>3.9319999999999999</v>
      </c>
      <c r="F8" s="18" t="str">
        <f>VLOOKUP(M8,Revistas!$B$2:$H$63996,3,FALSE)</f>
        <v>Q2</v>
      </c>
      <c r="G8" s="18" t="str">
        <f>VLOOKUP(M8,Revistas!$B$2:$H$63996,4,FALSE)</f>
        <v>EVOLUTIONARY BIOLOGY - SCIE</v>
      </c>
      <c r="H8" s="18" t="str">
        <f>VLOOKUP(M8,Revistas!$B$2:$H$63996,5,FALSE)</f>
        <v>16/48</v>
      </c>
      <c r="I8" s="18" t="str">
        <f>VLOOKUP(M8,Revistas!$B$2:$H$63996,6,FALSE)</f>
        <v>NO</v>
      </c>
      <c r="J8" s="18" t="s">
        <v>2857</v>
      </c>
      <c r="K8" s="18" t="s">
        <v>2858</v>
      </c>
      <c r="L8" s="18">
        <v>0</v>
      </c>
      <c r="M8" s="18" t="s">
        <v>2859</v>
      </c>
      <c r="N8" s="18" t="s">
        <v>14</v>
      </c>
      <c r="O8" s="18">
        <v>2017</v>
      </c>
      <c r="P8" s="18">
        <v>113</v>
      </c>
      <c r="Q8" s="18"/>
      <c r="R8" s="18">
        <v>10</v>
      </c>
      <c r="S8" s="18">
        <v>23</v>
      </c>
      <c r="T8" s="23">
        <v>29054160</v>
      </c>
    </row>
    <row r="9" spans="1:20" x14ac:dyDescent="0.25">
      <c r="A9" s="17" t="s">
        <v>2860</v>
      </c>
      <c r="B9" s="17" t="s">
        <v>2861</v>
      </c>
      <c r="C9" s="17" t="s">
        <v>1983</v>
      </c>
      <c r="D9" s="18" t="s">
        <v>10</v>
      </c>
      <c r="E9" s="18">
        <f>VLOOKUP(M9,Revistas!$B$2:$H$63996,2,FALSE)</f>
        <v>10.569000000000001</v>
      </c>
      <c r="F9" s="18" t="str">
        <f>VLOOKUP(M9,Revistas!$B$2:$H$63996,3,FALSE)</f>
        <v>Q1</v>
      </c>
      <c r="G9" s="18" t="str">
        <f>VLOOKUP(M9,Revistas!$B$2:$H$63996,4,FALSE)</f>
        <v>RESPIRATORY SYSTEM - SCIE</v>
      </c>
      <c r="H9" s="18" t="str">
        <f>VLOOKUP(M9,Revistas!$B$2:$H$63996,5,FALSE)</f>
        <v>3 DE 59</v>
      </c>
      <c r="I9" s="18" t="str">
        <f>VLOOKUP(M9,Revistas!$B$2:$H$63996,6,FALSE)</f>
        <v>SI</v>
      </c>
      <c r="J9" s="18" t="s">
        <v>2862</v>
      </c>
      <c r="K9" s="18" t="s">
        <v>2863</v>
      </c>
      <c r="L9" s="18">
        <v>0</v>
      </c>
      <c r="M9" s="18" t="s">
        <v>1986</v>
      </c>
      <c r="N9" s="28">
        <v>37196</v>
      </c>
      <c r="O9" s="18">
        <v>2017</v>
      </c>
      <c r="P9" s="18">
        <v>50</v>
      </c>
      <c r="Q9" s="18">
        <v>5</v>
      </c>
      <c r="R9" s="18"/>
      <c r="S9" s="18">
        <v>1701261</v>
      </c>
      <c r="T9" s="23">
        <v>29146604</v>
      </c>
    </row>
    <row r="10" spans="1:20" x14ac:dyDescent="0.25">
      <c r="A10" s="17" t="s">
        <v>1981</v>
      </c>
      <c r="B10" s="17" t="s">
        <v>1982</v>
      </c>
      <c r="C10" s="17" t="s">
        <v>1983</v>
      </c>
      <c r="D10" s="18" t="s">
        <v>10</v>
      </c>
      <c r="E10" s="18">
        <f>VLOOKUP(M10,Revistas!$B$2:$H$63996,2,FALSE)</f>
        <v>10.569000000000001</v>
      </c>
      <c r="F10" s="18" t="str">
        <f>VLOOKUP(M10,Revistas!$B$2:$H$63996,3,FALSE)</f>
        <v>Q1</v>
      </c>
      <c r="G10" s="18" t="str">
        <f>VLOOKUP(M10,Revistas!$B$2:$H$63996,4,FALSE)</f>
        <v>RESPIRATORY SYSTEM - SCIE</v>
      </c>
      <c r="H10" s="18" t="str">
        <f>VLOOKUP(M10,Revistas!$B$2:$H$63996,5,FALSE)</f>
        <v>3 DE 59</v>
      </c>
      <c r="I10" s="18" t="str">
        <f>VLOOKUP(M10,Revistas!$B$2:$H$63996,6,FALSE)</f>
        <v>SI</v>
      </c>
      <c r="J10" s="18" t="s">
        <v>1984</v>
      </c>
      <c r="K10" s="18" t="s">
        <v>1985</v>
      </c>
      <c r="L10" s="18">
        <v>0</v>
      </c>
      <c r="M10" s="18" t="s">
        <v>1986</v>
      </c>
      <c r="N10" s="28">
        <v>37165</v>
      </c>
      <c r="O10" s="18">
        <v>2017</v>
      </c>
      <c r="P10" s="18">
        <v>50</v>
      </c>
      <c r="Q10" s="18">
        <v>4</v>
      </c>
      <c r="R10" s="18"/>
      <c r="S10" s="18">
        <v>1700833</v>
      </c>
      <c r="T10" s="23">
        <v>29051270</v>
      </c>
    </row>
    <row r="11" spans="1:20" x14ac:dyDescent="0.25">
      <c r="A11" s="17" t="s">
        <v>2018</v>
      </c>
      <c r="B11" s="17" t="s">
        <v>2019</v>
      </c>
      <c r="C11" s="17" t="s">
        <v>2020</v>
      </c>
      <c r="D11" s="18" t="s">
        <v>274</v>
      </c>
      <c r="E11" s="18">
        <f>VLOOKUP(M11,Revistas!$B$2:$H$63996,2,FALSE)</f>
        <v>2.7549999999999999</v>
      </c>
      <c r="F11" s="18" t="str">
        <f>VLOOKUP(M11,Revistas!$B$2:$H$63996,3,FALSE)</f>
        <v>Q2</v>
      </c>
      <c r="G11" s="18" t="str">
        <f>VLOOKUP(M11,Revistas!$B$2:$H$63996,4,FALSE)</f>
        <v>HEMATOLOGY - SCIE;</v>
      </c>
      <c r="H11" s="18" t="str">
        <f>VLOOKUP(M11,Revistas!$B$2:$H$63996,5,FALSE)</f>
        <v>32/70</v>
      </c>
      <c r="I11" s="18" t="str">
        <f>VLOOKUP(M11,Revistas!$B$2:$H$63996,6,FALSE)</f>
        <v>NO</v>
      </c>
      <c r="J11" s="18" t="s">
        <v>2021</v>
      </c>
      <c r="K11" s="18" t="s">
        <v>2022</v>
      </c>
      <c r="L11" s="18">
        <v>0</v>
      </c>
      <c r="M11" s="18" t="s">
        <v>2023</v>
      </c>
      <c r="N11" s="18" t="s">
        <v>199</v>
      </c>
      <c r="O11" s="18">
        <v>2017</v>
      </c>
      <c r="P11" s="18">
        <v>58</v>
      </c>
      <c r="Q11" s="18">
        <v>8</v>
      </c>
      <c r="R11" s="18">
        <v>1999</v>
      </c>
      <c r="S11" s="18">
        <v>2001</v>
      </c>
      <c r="T11" s="23">
        <v>28093007</v>
      </c>
    </row>
    <row r="12" spans="1:20" x14ac:dyDescent="0.25">
      <c r="A12" s="17" t="s">
        <v>2907</v>
      </c>
      <c r="B12" s="17" t="s">
        <v>2908</v>
      </c>
      <c r="C12" s="17" t="s">
        <v>2909</v>
      </c>
      <c r="D12" s="18" t="s">
        <v>10</v>
      </c>
      <c r="E12" s="18">
        <f>VLOOKUP(M12,Revistas!$B$2:$H$63996,2,FALSE)</f>
        <v>2.5760000000000001</v>
      </c>
      <c r="F12" s="18" t="str">
        <f>VLOOKUP(M12,Revistas!$B$2:$H$63996,3,FALSE)</f>
        <v>Q3</v>
      </c>
      <c r="G12" s="18" t="str">
        <f>VLOOKUP(M12,Revistas!$B$2:$H$63996,4,FALSE)</f>
        <v>RESPIRATORY SYSTEM - SCIE</v>
      </c>
      <c r="H12" s="18" t="str">
        <f>VLOOKUP(M12,Revistas!$B$2:$H$63996,5,FALSE)</f>
        <v>30/59</v>
      </c>
      <c r="I12" s="18" t="str">
        <f>VLOOKUP(M12,Revistas!$B$2:$H$63996,6,FALSE)</f>
        <v>NO</v>
      </c>
      <c r="J12" s="18" t="s">
        <v>2910</v>
      </c>
      <c r="K12" s="18" t="s">
        <v>2911</v>
      </c>
      <c r="L12" s="18">
        <v>0</v>
      </c>
      <c r="M12" s="18" t="s">
        <v>2912</v>
      </c>
      <c r="N12" s="18"/>
      <c r="O12" s="18">
        <v>2017</v>
      </c>
      <c r="P12" s="18">
        <v>14</v>
      </c>
      <c r="Q12" s="18">
        <v>6</v>
      </c>
      <c r="R12" s="18">
        <v>573</v>
      </c>
      <c r="S12" s="18">
        <v>580</v>
      </c>
      <c r="T12" s="23">
        <v>28891722</v>
      </c>
    </row>
    <row r="13" spans="1:20" x14ac:dyDescent="0.25">
      <c r="A13" s="17" t="s">
        <v>2932</v>
      </c>
      <c r="B13" s="17" t="s">
        <v>2950</v>
      </c>
      <c r="C13" s="17" t="s">
        <v>2933</v>
      </c>
      <c r="D13" s="18" t="s">
        <v>10</v>
      </c>
      <c r="E13" s="18">
        <f>VLOOKUP(M13,Revistas!$B$2:$H$63996,2,FALSE)</f>
        <v>13.204000000000001</v>
      </c>
      <c r="F13" s="18" t="str">
        <f>VLOOKUP(M13,Revistas!$B$2:$H$63996,3,FALSE)</f>
        <v>Q1</v>
      </c>
      <c r="G13" s="18" t="str">
        <f>VLOOKUP(M13,Revistas!$B$2:$H$63996,4,FALSE)</f>
        <v>CRITICAL CARE MEDICINE - SCIE;</v>
      </c>
      <c r="H13" s="18" t="str">
        <f>VLOOKUP(M13,Revistas!$B$2:$H$63996,5,FALSE)</f>
        <v>2 DE 33</v>
      </c>
      <c r="I13" s="18" t="str">
        <f>VLOOKUP(M13,Revistas!$B$2:$H$63996,6,FALSE)</f>
        <v>SI</v>
      </c>
      <c r="J13" s="18" t="s">
        <v>2951</v>
      </c>
      <c r="K13" s="18"/>
      <c r="L13" s="18"/>
      <c r="M13" s="18" t="s">
        <v>2767</v>
      </c>
      <c r="N13" s="18" t="s">
        <v>400</v>
      </c>
      <c r="O13" s="18">
        <v>2017</v>
      </c>
      <c r="P13" s="18"/>
      <c r="Q13" s="18"/>
      <c r="R13" s="18"/>
      <c r="S13" s="18"/>
      <c r="T13" s="23">
        <v>28683202</v>
      </c>
    </row>
    <row r="14" spans="1:20" x14ac:dyDescent="0.25">
      <c r="A14" s="17" t="s">
        <v>2932</v>
      </c>
      <c r="B14" s="17" t="s">
        <v>2931</v>
      </c>
      <c r="C14" s="17" t="s">
        <v>2933</v>
      </c>
      <c r="D14" s="18" t="s">
        <v>10</v>
      </c>
      <c r="E14" s="18">
        <f>VLOOKUP(M14,Revistas!$B$2:$H$63996,2,FALSE)</f>
        <v>13.204000000000001</v>
      </c>
      <c r="F14" s="18" t="str">
        <f>VLOOKUP(M14,Revistas!$B$2:$H$63996,3,FALSE)</f>
        <v>Q1</v>
      </c>
      <c r="G14" s="18" t="str">
        <f>VLOOKUP(M14,Revistas!$B$2:$H$63996,4,FALSE)</f>
        <v>CRITICAL CARE MEDICINE - SCIE;</v>
      </c>
      <c r="H14" s="18" t="str">
        <f>VLOOKUP(M14,Revistas!$B$2:$H$63996,5,FALSE)</f>
        <v>2 DE 33</v>
      </c>
      <c r="I14" s="18" t="str">
        <f>VLOOKUP(M14,Revistas!$B$2:$H$63996,6,FALSE)</f>
        <v>SI</v>
      </c>
      <c r="J14" s="18" t="s">
        <v>2934</v>
      </c>
      <c r="K14" s="18"/>
      <c r="L14" s="18"/>
      <c r="M14" s="18" t="s">
        <v>2767</v>
      </c>
      <c r="N14" s="18" t="s">
        <v>1913</v>
      </c>
      <c r="O14" s="18">
        <v>2017</v>
      </c>
      <c r="P14" s="18"/>
      <c r="Q14" s="18"/>
      <c r="R14" s="18"/>
      <c r="S14" s="18"/>
      <c r="T14" s="23">
        <v>29096068</v>
      </c>
    </row>
    <row r="15" spans="1:20" x14ac:dyDescent="0.25">
      <c r="A15" s="17" t="s">
        <v>2034</v>
      </c>
      <c r="B15" s="17" t="s">
        <v>2035</v>
      </c>
      <c r="C15" s="17" t="s">
        <v>1983</v>
      </c>
      <c r="D15" s="18" t="s">
        <v>10</v>
      </c>
      <c r="E15" s="18">
        <f>VLOOKUP(M15,Revistas!$B$2:$H$63996,2,FALSE)</f>
        <v>10.569000000000001</v>
      </c>
      <c r="F15" s="18" t="str">
        <f>VLOOKUP(M15,Revistas!$B$2:$H$63996,3,FALSE)</f>
        <v>Q1</v>
      </c>
      <c r="G15" s="18" t="str">
        <f>VLOOKUP(M15,Revistas!$B$2:$H$63996,4,FALSE)</f>
        <v>RESPIRATORY SYSTEM - SCIE</v>
      </c>
      <c r="H15" s="18" t="str">
        <f>VLOOKUP(M15,Revistas!$B$2:$H$63996,5,FALSE)</f>
        <v>3 DE 59</v>
      </c>
      <c r="I15" s="18" t="str">
        <f>VLOOKUP(M15,Revistas!$B$2:$H$63996,6,FALSE)</f>
        <v>SI</v>
      </c>
      <c r="J15" s="18" t="s">
        <v>2036</v>
      </c>
      <c r="K15" s="18" t="s">
        <v>2037</v>
      </c>
      <c r="L15" s="18">
        <v>1</v>
      </c>
      <c r="M15" s="18" t="s">
        <v>1986</v>
      </c>
      <c r="N15" s="18" t="s">
        <v>226</v>
      </c>
      <c r="O15" s="18">
        <v>2017</v>
      </c>
      <c r="P15" s="18">
        <v>49</v>
      </c>
      <c r="Q15" s="18">
        <v>6</v>
      </c>
      <c r="R15" s="18"/>
      <c r="S15" s="18">
        <v>1602456</v>
      </c>
      <c r="T15" s="23">
        <v>28619958</v>
      </c>
    </row>
    <row r="16" spans="1:20" x14ac:dyDescent="0.25">
      <c r="A16" s="17" t="s">
        <v>305</v>
      </c>
      <c r="B16" s="17" t="s">
        <v>306</v>
      </c>
      <c r="C16" s="17" t="s">
        <v>307</v>
      </c>
      <c r="D16" s="18" t="s">
        <v>10</v>
      </c>
      <c r="E16" s="18">
        <f>VLOOKUP(M16,Revistas!$B$2:$H$63996,2,FALSE)</f>
        <v>4.8559999999999999</v>
      </c>
      <c r="F16" s="18" t="str">
        <f>VLOOKUP(M16,Revistas!$B$2:$H$63996,3,FALSE)</f>
        <v>q1</v>
      </c>
      <c r="G16" s="18" t="str">
        <f>VLOOKUP(M16,Revistas!$B$2:$H$63996,4,FALSE)</f>
        <v>IMMUNOLOGY - SCIE</v>
      </c>
      <c r="H16" s="18" t="str">
        <f>VLOOKUP(M16,Revistas!$B$2:$H$63996,5,FALSE)</f>
        <v>34/151</v>
      </c>
      <c r="I16" s="18" t="str">
        <f>VLOOKUP(M16,Revistas!$B$2:$H$63996,6,FALSE)</f>
        <v>NO</v>
      </c>
      <c r="J16" s="18" t="s">
        <v>308</v>
      </c>
      <c r="K16" s="18" t="s">
        <v>309</v>
      </c>
      <c r="L16" s="18">
        <v>1</v>
      </c>
      <c r="M16" s="18" t="s">
        <v>310</v>
      </c>
      <c r="N16" s="28">
        <v>36951</v>
      </c>
      <c r="O16" s="18">
        <v>2017</v>
      </c>
      <c r="P16" s="18">
        <v>198</v>
      </c>
      <c r="Q16" s="18">
        <v>5</v>
      </c>
      <c r="R16" s="18">
        <v>2038</v>
      </c>
      <c r="S16" s="18">
        <v>2046</v>
      </c>
      <c r="T16" s="23">
        <v>28115526</v>
      </c>
    </row>
    <row r="17" spans="1:20" x14ac:dyDescent="0.25">
      <c r="A17" s="17" t="s">
        <v>2865</v>
      </c>
      <c r="B17" s="17" t="s">
        <v>2866</v>
      </c>
      <c r="C17" s="17" t="s">
        <v>2867</v>
      </c>
      <c r="D17" s="18" t="s">
        <v>10</v>
      </c>
      <c r="E17" s="18">
        <f>VLOOKUP(M17,Revistas!$B$2:$H$63996,2,FALSE)</f>
        <v>3.8410000000000002</v>
      </c>
      <c r="F17" s="18" t="str">
        <f>VLOOKUP(M17,Revistas!$B$2:$H$63996,3,FALSE)</f>
        <v>Q1</v>
      </c>
      <c r="G17" s="18" t="str">
        <f>VLOOKUP(M17,Revistas!$B$2:$H$63996,4,FALSE)</f>
        <v>RESPIRATORY SYSTEM - SCIE</v>
      </c>
      <c r="H17" s="18" t="str">
        <f>VLOOKUP(M17,Revistas!$B$2:$H$63996,5,FALSE)</f>
        <v>14/59</v>
      </c>
      <c r="I17" s="18" t="str">
        <f>VLOOKUP(M17,Revistas!$B$2:$H$63996,6,FALSE)</f>
        <v>NO</v>
      </c>
      <c r="J17" s="18" t="s">
        <v>2868</v>
      </c>
      <c r="K17" s="18" t="s">
        <v>2869</v>
      </c>
      <c r="L17" s="18">
        <v>0</v>
      </c>
      <c r="M17" s="18" t="s">
        <v>2870</v>
      </c>
      <c r="N17" s="18" t="s">
        <v>2871</v>
      </c>
      <c r="O17" s="18">
        <v>2017</v>
      </c>
      <c r="P17" s="18">
        <v>18</v>
      </c>
      <c r="Q17" s="18"/>
      <c r="R17" s="18"/>
      <c r="S17" s="18">
        <v>162</v>
      </c>
      <c r="T17" s="23">
        <v>28835234</v>
      </c>
    </row>
    <row r="18" spans="1:20" x14ac:dyDescent="0.25">
      <c r="A18" s="17" t="s">
        <v>682</v>
      </c>
      <c r="B18" s="17" t="s">
        <v>683</v>
      </c>
      <c r="C18" s="17" t="s">
        <v>217</v>
      </c>
      <c r="D18" s="18" t="s">
        <v>10</v>
      </c>
      <c r="E18" s="18">
        <f>VLOOKUP(M18,Revistas!$B$2:$H$63996,2,FALSE)</f>
        <v>2.806</v>
      </c>
      <c r="F18" s="18" t="str">
        <f>VLOOKUP(M18,Revistas!$B$2:$H$63996,3,FALSE)</f>
        <v>Q1</v>
      </c>
      <c r="G18" s="18" t="str">
        <f>VLOOKUP(M18,Revistas!$B$2:$H$63996,4,FALSE)</f>
        <v>MULTIDISCIPLINARY SCIENCES</v>
      </c>
      <c r="H18" s="18" t="str">
        <f>VLOOKUP(M18,Revistas!$B$2:$H$63996,5,FALSE)</f>
        <v>15/64</v>
      </c>
      <c r="I18" s="18" t="str">
        <f>VLOOKUP(M18,Revistas!$B$2:$H$63996,6,FALSE)</f>
        <v>NO</v>
      </c>
      <c r="J18" s="18" t="s">
        <v>684</v>
      </c>
      <c r="K18" s="18" t="s">
        <v>685</v>
      </c>
      <c r="L18" s="18">
        <v>0</v>
      </c>
      <c r="M18" s="18" t="s">
        <v>220</v>
      </c>
      <c r="N18" s="18" t="s">
        <v>686</v>
      </c>
      <c r="O18" s="18">
        <v>2017</v>
      </c>
      <c r="P18" s="18">
        <v>12</v>
      </c>
      <c r="Q18" s="18">
        <v>8</v>
      </c>
      <c r="R18" s="18"/>
      <c r="S18" s="18" t="s">
        <v>687</v>
      </c>
      <c r="T18" s="23">
        <v>28846677</v>
      </c>
    </row>
    <row r="19" spans="1:20" x14ac:dyDescent="0.25">
      <c r="A19" s="17" t="s">
        <v>2876</v>
      </c>
      <c r="B19" s="17" t="s">
        <v>2904</v>
      </c>
      <c r="C19" s="17" t="s">
        <v>2764</v>
      </c>
      <c r="D19" s="18" t="s">
        <v>274</v>
      </c>
      <c r="E19" s="18">
        <f>VLOOKUP(M19,Revistas!$B$2:$H$63996,2,FALSE)</f>
        <v>13.204000000000001</v>
      </c>
      <c r="F19" s="18" t="str">
        <f>VLOOKUP(M19,Revistas!$B$2:$H$63996,3,FALSE)</f>
        <v>Q1</v>
      </c>
      <c r="G19" s="18" t="str">
        <f>VLOOKUP(M19,Revistas!$B$2:$H$63996,4,FALSE)</f>
        <v>CRITICAL CARE MEDICINE - SCIE;</v>
      </c>
      <c r="H19" s="18" t="str">
        <f>VLOOKUP(M19,Revistas!$B$2:$H$63996,5,FALSE)</f>
        <v>2 DE 33</v>
      </c>
      <c r="I19" s="18" t="str">
        <f>VLOOKUP(M19,Revistas!$B$2:$H$63996,6,FALSE)</f>
        <v>SI</v>
      </c>
      <c r="J19" s="18" t="s">
        <v>2905</v>
      </c>
      <c r="K19" s="18" t="s">
        <v>2906</v>
      </c>
      <c r="L19" s="18">
        <v>0</v>
      </c>
      <c r="M19" s="18" t="s">
        <v>2766</v>
      </c>
      <c r="N19" s="28">
        <v>36923</v>
      </c>
      <c r="O19" s="18">
        <v>2017</v>
      </c>
      <c r="P19" s="18">
        <v>195</v>
      </c>
      <c r="Q19" s="18">
        <v>3</v>
      </c>
      <c r="R19" s="18">
        <v>407</v>
      </c>
      <c r="S19" s="18">
        <v>408</v>
      </c>
      <c r="T19" s="23">
        <v>28145754</v>
      </c>
    </row>
    <row r="20" spans="1:20" x14ac:dyDescent="0.25">
      <c r="A20" s="17" t="s">
        <v>2876</v>
      </c>
      <c r="B20" s="17" t="s">
        <v>2877</v>
      </c>
      <c r="C20" s="17" t="s">
        <v>1441</v>
      </c>
      <c r="D20" s="18" t="s">
        <v>274</v>
      </c>
      <c r="E20" s="18">
        <f>VLOOKUP(M20,Revistas!$B$2:$H$63996,2,FALSE)</f>
        <v>72.406000000000006</v>
      </c>
      <c r="F20" s="18" t="str">
        <f>VLOOKUP(M20,Revistas!$B$2:$H$63996,3,FALSE)</f>
        <v>Q1</v>
      </c>
      <c r="G20" s="18" t="str">
        <f>VLOOKUP(M20,Revistas!$B$2:$H$63996,4,FALSE)</f>
        <v>MEDICINA, GENERAL &amp; INTERNAL</v>
      </c>
      <c r="H20" s="18" t="str">
        <f>VLOOKUP(M20,Revistas!$B$2:$H$63996,5,FALSE)</f>
        <v>1/154</v>
      </c>
      <c r="I20" s="18" t="str">
        <f>VLOOKUP(M20,Revistas!$B$2:$H$63996,6,FALSE)</f>
        <v>SI</v>
      </c>
      <c r="J20" s="18" t="s">
        <v>2878</v>
      </c>
      <c r="K20" s="18" t="s">
        <v>2879</v>
      </c>
      <c r="L20" s="18">
        <v>0</v>
      </c>
      <c r="M20" s="18" t="s">
        <v>1444</v>
      </c>
      <c r="N20" s="28">
        <v>44013</v>
      </c>
      <c r="O20" s="18">
        <v>2017</v>
      </c>
      <c r="P20" s="18">
        <v>377</v>
      </c>
      <c r="Q20" s="18">
        <v>3</v>
      </c>
      <c r="R20" s="18">
        <v>300</v>
      </c>
      <c r="S20" s="18">
        <v>300</v>
      </c>
      <c r="T20" s="23">
        <v>28727404</v>
      </c>
    </row>
    <row r="21" spans="1:20" x14ac:dyDescent="0.25">
      <c r="A21" s="17" t="s">
        <v>2889</v>
      </c>
      <c r="B21" s="17" t="s">
        <v>2890</v>
      </c>
      <c r="C21" s="17" t="s">
        <v>2891</v>
      </c>
      <c r="D21" s="18" t="s">
        <v>10</v>
      </c>
      <c r="E21" s="18">
        <f>VLOOKUP(M21,Revistas!$B$2:$H$63996,2,FALSE)</f>
        <v>3.7280000000000002</v>
      </c>
      <c r="F21" s="18" t="str">
        <f>VLOOKUP(M21,Revistas!$B$2:$H$63996,3,FALSE)</f>
        <v>Q2</v>
      </c>
      <c r="G21" s="18" t="str">
        <f>VLOOKUP(M21,Revistas!$B$2:$H$63996,4,FALSE)</f>
        <v>ALLERGY - SCIE;</v>
      </c>
      <c r="H21" s="18" t="str">
        <f>VLOOKUP(M21,Revistas!$B$2:$H$63996,5,FALSE)</f>
        <v>9 DE 26</v>
      </c>
      <c r="I21" s="18" t="str">
        <f>VLOOKUP(M21,Revistas!$B$2:$H$63996,6,FALSE)</f>
        <v>NO</v>
      </c>
      <c r="J21" s="18" t="s">
        <v>2892</v>
      </c>
      <c r="K21" s="18" t="s">
        <v>2863</v>
      </c>
      <c r="L21" s="18">
        <v>1</v>
      </c>
      <c r="M21" s="18" t="s">
        <v>2893</v>
      </c>
      <c r="N21" s="18" t="s">
        <v>35</v>
      </c>
      <c r="O21" s="18">
        <v>2017</v>
      </c>
      <c r="P21" s="18">
        <v>118</v>
      </c>
      <c r="Q21" s="18">
        <v>4</v>
      </c>
      <c r="R21" s="18">
        <v>427</v>
      </c>
      <c r="S21" s="18">
        <v>432</v>
      </c>
      <c r="T21" s="23">
        <v>28214133</v>
      </c>
    </row>
    <row r="22" spans="1:20" x14ac:dyDescent="0.25">
      <c r="A22" s="17" t="s">
        <v>2920</v>
      </c>
      <c r="B22" s="17" t="s">
        <v>2919</v>
      </c>
      <c r="C22" s="17" t="s">
        <v>2921</v>
      </c>
      <c r="D22" s="18" t="s">
        <v>10</v>
      </c>
      <c r="E22" s="18">
        <f>VLOOKUP(M22,Revistas!$B$2:$H$63996,2,FALSE)</f>
        <v>4.4850000000000003</v>
      </c>
      <c r="F22" s="18" t="str">
        <f>VLOOKUP(M22,Revistas!$B$2:$H$63996,3,FALSE)</f>
        <v>Q2</v>
      </c>
      <c r="G22" s="18" t="str">
        <f>VLOOKUP(M22,Revistas!$B$2:$H$63996,4,FALSE)</f>
        <v>CARDIAC &amp; CARDIOVASCULAR SYSTEM</v>
      </c>
      <c r="H22" s="18" t="str">
        <f>VLOOKUP(M22,Revistas!$B$2:$H$63996,5,FALSE)</f>
        <v>33/126</v>
      </c>
      <c r="I22" s="18" t="str">
        <f>VLOOKUP(M22,Revistas!$B$2:$H$63996,6,FALSE)</f>
        <v>NO</v>
      </c>
      <c r="J22" s="18" t="s">
        <v>2922</v>
      </c>
      <c r="K22" s="18"/>
      <c r="L22" s="18"/>
      <c r="M22" s="18" t="s">
        <v>917</v>
      </c>
      <c r="N22" s="18" t="s">
        <v>2496</v>
      </c>
      <c r="O22" s="18">
        <v>2017</v>
      </c>
      <c r="P22" s="18"/>
      <c r="Q22" s="18"/>
      <c r="R22" s="18"/>
      <c r="S22" s="18"/>
      <c r="T22" s="23">
        <v>29233488</v>
      </c>
    </row>
    <row r="23" spans="1:20" x14ac:dyDescent="0.25">
      <c r="A23" s="17" t="s">
        <v>2945</v>
      </c>
      <c r="B23" s="17" t="s">
        <v>2944</v>
      </c>
      <c r="C23" s="17" t="s">
        <v>2946</v>
      </c>
      <c r="D23" s="18" t="s">
        <v>10</v>
      </c>
      <c r="E23" s="18" t="str">
        <f>VLOOKUP(M23,Revistas!$B$2:$H$63996,2,FALSE)</f>
        <v>NO TIENE</v>
      </c>
      <c r="F23" s="18" t="str">
        <f>VLOOKUP(M23,Revistas!$B$2:$H$63996,3,FALSE)</f>
        <v>NO TIENE</v>
      </c>
      <c r="G23" s="18" t="str">
        <f>VLOOKUP(M23,Revistas!$B$2:$H$63996,4,FALSE)</f>
        <v>NO TIENE</v>
      </c>
      <c r="H23" s="18" t="str">
        <f>VLOOKUP(M23,Revistas!$B$2:$H$63996,5,FALSE)</f>
        <v>NO TIENE</v>
      </c>
      <c r="I23" s="18" t="str">
        <f>VLOOKUP(M23,Revistas!$B$2:$H$63996,6,FALSE)</f>
        <v>NO</v>
      </c>
      <c r="J23" s="18" t="s">
        <v>2948</v>
      </c>
      <c r="K23" s="18"/>
      <c r="L23" s="18"/>
      <c r="M23" s="18" t="s">
        <v>2949</v>
      </c>
      <c r="N23" s="18" t="s">
        <v>2947</v>
      </c>
      <c r="O23" s="18">
        <v>2017</v>
      </c>
      <c r="P23" s="18"/>
      <c r="Q23" s="18"/>
      <c r="R23" s="18"/>
      <c r="S23" s="18"/>
      <c r="T23" s="23">
        <v>29031616</v>
      </c>
    </row>
    <row r="24" spans="1:20" x14ac:dyDescent="0.25">
      <c r="A24" s="17" t="s">
        <v>2913</v>
      </c>
      <c r="B24" s="17" t="s">
        <v>2914</v>
      </c>
      <c r="C24" s="17" t="s">
        <v>2915</v>
      </c>
      <c r="D24" s="18" t="s">
        <v>10</v>
      </c>
      <c r="E24" s="18" t="str">
        <f>VLOOKUP(M24,Revistas!$B$2:$H$63996,2,FALSE)</f>
        <v>NO TIENE</v>
      </c>
      <c r="F24" s="18" t="str">
        <f>VLOOKUP(M24,Revistas!$B$2:$H$63996,3,FALSE)</f>
        <v>NO TIENE</v>
      </c>
      <c r="G24" s="18" t="str">
        <f>VLOOKUP(M24,Revistas!$B$2:$H$63996,4,FALSE)</f>
        <v>NO TIENE</v>
      </c>
      <c r="H24" s="18" t="str">
        <f>VLOOKUP(M24,Revistas!$B$2:$H$63996,5,FALSE)</f>
        <v>NO TIENE</v>
      </c>
      <c r="I24" s="18" t="str">
        <f>VLOOKUP(M24,Revistas!$B$2:$H$63996,6,FALSE)</f>
        <v>NO</v>
      </c>
      <c r="J24" s="18" t="s">
        <v>2916</v>
      </c>
      <c r="K24" s="18" t="s">
        <v>2917</v>
      </c>
      <c r="L24" s="18">
        <v>0</v>
      </c>
      <c r="M24" s="18" t="s">
        <v>2918</v>
      </c>
      <c r="N24" s="18"/>
      <c r="O24" s="18">
        <v>2017</v>
      </c>
      <c r="P24" s="18">
        <v>21</v>
      </c>
      <c r="Q24" s="18"/>
      <c r="R24" s="18">
        <v>49</v>
      </c>
      <c r="S24" s="18">
        <v>51</v>
      </c>
      <c r="T24" s="23">
        <v>28393935</v>
      </c>
    </row>
    <row r="25" spans="1:20" x14ac:dyDescent="0.25">
      <c r="A25" s="17" t="s">
        <v>2955</v>
      </c>
      <c r="B25" s="17" t="s">
        <v>2954</v>
      </c>
      <c r="C25" s="17" t="s">
        <v>1645</v>
      </c>
      <c r="D25" s="18" t="s">
        <v>10</v>
      </c>
      <c r="E25" s="18">
        <f>VLOOKUP(M25,Revistas!$B$2:$H$63996,2,FALSE)</f>
        <v>1.714</v>
      </c>
      <c r="F25" s="18" t="str">
        <f>VLOOKUP(M25,Revistas!$B$2:$H$63996,3,FALSE)</f>
        <v>Q3</v>
      </c>
      <c r="G25" s="18" t="str">
        <f>VLOOKUP(M25,Revistas!$B$2:$H$63996,4,FALSE)</f>
        <v>MICROBIOLOGY</v>
      </c>
      <c r="H25" s="18" t="str">
        <f>VLOOKUP(M25,Revistas!$B$2:$H$63996,5,FALSE)</f>
        <v>88/124</v>
      </c>
      <c r="I25" s="18" t="str">
        <f>VLOOKUP(M25,Revistas!$B$2:$H$63996,6,FALSE)</f>
        <v>NO</v>
      </c>
      <c r="J25" s="18" t="s">
        <v>2957</v>
      </c>
      <c r="K25" s="18"/>
      <c r="L25" s="18"/>
      <c r="M25" s="18" t="s">
        <v>1463</v>
      </c>
      <c r="N25" s="18" t="s">
        <v>2956</v>
      </c>
      <c r="O25" s="18">
        <v>2017</v>
      </c>
      <c r="P25" s="18"/>
      <c r="Q25" s="18"/>
      <c r="R25" s="18"/>
      <c r="S25" s="18"/>
      <c r="T25" s="23">
        <v>28238503</v>
      </c>
    </row>
    <row r="26" spans="1:20" x14ac:dyDescent="0.25">
      <c r="A26" s="17" t="s">
        <v>2872</v>
      </c>
      <c r="B26" s="17" t="s">
        <v>2873</v>
      </c>
      <c r="C26" s="17" t="s">
        <v>2764</v>
      </c>
      <c r="D26" s="18" t="s">
        <v>10</v>
      </c>
      <c r="E26" s="18">
        <f>VLOOKUP(M26,Revistas!$B$2:$H$63996,2,FALSE)</f>
        <v>13.204000000000001</v>
      </c>
      <c r="F26" s="18" t="str">
        <f>VLOOKUP(M26,Revistas!$B$2:$H$63996,3,FALSE)</f>
        <v>Q1</v>
      </c>
      <c r="G26" s="18" t="str">
        <f>VLOOKUP(M26,Revistas!$B$2:$H$63996,4,FALSE)</f>
        <v>CRITICAL CARE MEDICINE - SCIE;</v>
      </c>
      <c r="H26" s="18" t="str">
        <f>VLOOKUP(M26,Revistas!$B$2:$H$63996,5,FALSE)</f>
        <v>2 DE 33</v>
      </c>
      <c r="I26" s="18" t="str">
        <f>VLOOKUP(M26,Revistas!$B$2:$H$63996,6,FALSE)</f>
        <v>SI</v>
      </c>
      <c r="J26" s="18" t="s">
        <v>2874</v>
      </c>
      <c r="K26" s="18" t="s">
        <v>2863</v>
      </c>
      <c r="L26" s="18">
        <v>2</v>
      </c>
      <c r="M26" s="18" t="s">
        <v>2766</v>
      </c>
      <c r="N26" s="18" t="s">
        <v>2875</v>
      </c>
      <c r="O26" s="18">
        <v>2017</v>
      </c>
      <c r="P26" s="18">
        <v>196</v>
      </c>
      <c r="Q26" s="18">
        <v>3</v>
      </c>
      <c r="R26" s="18">
        <v>298</v>
      </c>
      <c r="S26" s="18">
        <v>305</v>
      </c>
      <c r="T26" s="23">
        <v>28306326</v>
      </c>
    </row>
    <row r="27" spans="1:20" x14ac:dyDescent="0.25">
      <c r="A27" s="17" t="s">
        <v>2938</v>
      </c>
      <c r="B27" s="17" t="s">
        <v>2937</v>
      </c>
      <c r="C27" s="17" t="s">
        <v>2939</v>
      </c>
      <c r="D27" s="18" t="s">
        <v>10</v>
      </c>
      <c r="E27" s="18">
        <f>VLOOKUP(M27,Revistas!$B$2:$H$63996,2,FALSE)</f>
        <v>10.162000000000001</v>
      </c>
      <c r="F27" s="18" t="str">
        <f>VLOOKUP(M27,Revistas!$B$2:$H$63996,3,FALSE)</f>
        <v>Q1</v>
      </c>
      <c r="G27" s="18" t="str">
        <f>VLOOKUP(M27,Revistas!$B$2:$H$63996,4,FALSE)</f>
        <v>BIOCHEMISTRY &amp; MOLECULAR BIOLOGY - SCIE</v>
      </c>
      <c r="H27" s="18" t="str">
        <f>VLOOKUP(M27,Revistas!$B$2:$H$63996,5,FALSE)</f>
        <v>14/286</v>
      </c>
      <c r="I27" s="18" t="str">
        <f>VLOOKUP(M27,Revistas!$B$2:$H$63996,6,FALSE)</f>
        <v>SI</v>
      </c>
      <c r="J27" s="18" t="s">
        <v>2941</v>
      </c>
      <c r="K27" s="18"/>
      <c r="L27" s="18"/>
      <c r="M27" s="18" t="s">
        <v>2943</v>
      </c>
      <c r="N27" s="18" t="s">
        <v>2940</v>
      </c>
      <c r="O27" s="18">
        <v>2017</v>
      </c>
      <c r="P27" s="18"/>
      <c r="Q27" s="18"/>
      <c r="R27" s="18"/>
      <c r="S27" s="18"/>
      <c r="T27" s="23">
        <v>29059365</v>
      </c>
    </row>
    <row r="28" spans="1:20" x14ac:dyDescent="0.25">
      <c r="A28" s="17" t="s">
        <v>2925</v>
      </c>
      <c r="B28" s="17" t="s">
        <v>2924</v>
      </c>
      <c r="C28" s="17" t="s">
        <v>2926</v>
      </c>
      <c r="D28" s="18" t="s">
        <v>10</v>
      </c>
      <c r="E28" s="18">
        <f>VLOOKUP(M28,Revistas!$B$2:$H$63996,2,FALSE)</f>
        <v>2.1819999999999999</v>
      </c>
      <c r="F28" s="18" t="str">
        <f>VLOOKUP(M28,Revistas!$B$2:$H$63996,3,FALSE)</f>
        <v>Q1</v>
      </c>
      <c r="G28" s="18" t="str">
        <f>VLOOKUP(M28,Revistas!$B$2:$H$63996,4,FALSE)</f>
        <v>ANATOMY &amp; MORPHOLOGY - SCIE</v>
      </c>
      <c r="H28" s="18" t="str">
        <f>VLOOKUP(M28,Revistas!$B$2:$H$63996,5,FALSE)</f>
        <v>3 DE 21</v>
      </c>
      <c r="I28" s="18" t="str">
        <f>VLOOKUP(M28,Revistas!$B$2:$H$63996,6,FALSE)</f>
        <v>NO</v>
      </c>
      <c r="J28" s="18" t="s">
        <v>2928</v>
      </c>
      <c r="K28" s="18"/>
      <c r="L28" s="18"/>
      <c r="M28" s="18" t="s">
        <v>2929</v>
      </c>
      <c r="N28" s="18" t="s">
        <v>2927</v>
      </c>
      <c r="O28" s="18">
        <v>2017</v>
      </c>
      <c r="P28" s="18"/>
      <c r="Q28" s="18"/>
      <c r="R28" s="18"/>
      <c r="S28" s="18"/>
      <c r="T28" s="23">
        <v>29148039</v>
      </c>
    </row>
    <row r="29" spans="1:20" x14ac:dyDescent="0.25">
      <c r="A29" s="17" t="s">
        <v>2894</v>
      </c>
      <c r="B29" s="17" t="s">
        <v>2895</v>
      </c>
      <c r="C29" s="17" t="s">
        <v>736</v>
      </c>
      <c r="D29" s="18" t="s">
        <v>571</v>
      </c>
      <c r="E29" s="18">
        <f>VLOOKUP(M29,Revistas!$B$2:$H$63996,2,FALSE)</f>
        <v>1.125</v>
      </c>
      <c r="F29" s="18" t="str">
        <f>VLOOKUP(M29,Revistas!$B$2:$H$63996,3,FALSE)</f>
        <v>Q3</v>
      </c>
      <c r="G29" s="18" t="str">
        <f>VLOOKUP(M29,Revistas!$B$2:$H$63996,4,FALSE)</f>
        <v>MEDICINA, GENERAL &amp; INTERNAL</v>
      </c>
      <c r="H29" s="18" t="str">
        <f>VLOOKUP(M29,Revistas!$B$2:$H$63996,5,FALSE)</f>
        <v>91/154</v>
      </c>
      <c r="I29" s="18" t="str">
        <f>VLOOKUP(M29,Revistas!$B$2:$H$63996,6,FALSE)</f>
        <v>NO</v>
      </c>
      <c r="J29" s="18" t="s">
        <v>2896</v>
      </c>
      <c r="K29" s="18" t="s">
        <v>2897</v>
      </c>
      <c r="L29" s="18">
        <v>0</v>
      </c>
      <c r="M29" s="18" t="s">
        <v>739</v>
      </c>
      <c r="N29" s="28">
        <v>44958</v>
      </c>
      <c r="O29" s="18">
        <v>2017</v>
      </c>
      <c r="P29" s="18">
        <v>148</v>
      </c>
      <c r="Q29" s="18">
        <v>4</v>
      </c>
      <c r="R29" s="18">
        <v>166</v>
      </c>
      <c r="S29" s="18">
        <v>169</v>
      </c>
      <c r="T29" s="23">
        <v>28073522</v>
      </c>
    </row>
    <row r="31" spans="1:20" hidden="1" x14ac:dyDescent="0.25"/>
    <row r="32" spans="1:20"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1:10" hidden="1" x14ac:dyDescent="0.25"/>
    <row r="1090" spans="1:10" hidden="1" x14ac:dyDescent="0.25"/>
    <row r="1091" spans="1:10" hidden="1" x14ac:dyDescent="0.25">
      <c r="A1091" s="20" t="s">
        <v>73</v>
      </c>
      <c r="B1091" s="20" t="s">
        <v>73</v>
      </c>
      <c r="C1091" s="20" t="s">
        <v>73</v>
      </c>
      <c r="D1091" s="23" t="s">
        <v>74</v>
      </c>
      <c r="E1091" s="23" t="s">
        <v>73</v>
      </c>
      <c r="F1091" s="23" t="s">
        <v>75</v>
      </c>
      <c r="G1091" s="23" t="s">
        <v>7254</v>
      </c>
      <c r="H1091" s="23" t="s">
        <v>73</v>
      </c>
      <c r="I1091" s="23" t="s">
        <v>78</v>
      </c>
      <c r="J1091" s="23" t="s">
        <v>7255</v>
      </c>
    </row>
    <row r="1092" spans="1:10" hidden="1" x14ac:dyDescent="0.25">
      <c r="A1092" s="20" t="s">
        <v>10</v>
      </c>
      <c r="B1092" s="20">
        <f>DCOUNTA(A1:S1088,B1091,A1091:A1092)</f>
        <v>22</v>
      </c>
      <c r="C1092" s="20" t="s">
        <v>10</v>
      </c>
      <c r="D1092" s="23">
        <f>DSUM(A1:S1088,E1,C1091:C1092)</f>
        <v>128.16899999999998</v>
      </c>
      <c r="E1092" s="23" t="s">
        <v>10</v>
      </c>
      <c r="F1092" s="23" t="s">
        <v>5470</v>
      </c>
      <c r="G1092" s="23">
        <f>DCOUNTA(A1:S1088,F1091,E1091:F1092)</f>
        <v>13</v>
      </c>
      <c r="H1092" s="23" t="s">
        <v>10</v>
      </c>
      <c r="I1092" s="23" t="s">
        <v>2680</v>
      </c>
      <c r="J1092" s="23">
        <f>DCOUNTA(A1:S1088,I1,H1091:I1092)</f>
        <v>8</v>
      </c>
    </row>
    <row r="1093" spans="1:10" hidden="1" x14ac:dyDescent="0.25"/>
    <row r="1094" spans="1:10" hidden="1" x14ac:dyDescent="0.25">
      <c r="A1094" s="20" t="s">
        <v>73</v>
      </c>
      <c r="B1094" s="20" t="s">
        <v>73</v>
      </c>
      <c r="C1094" s="20" t="s">
        <v>73</v>
      </c>
      <c r="D1094" s="23" t="s">
        <v>74</v>
      </c>
      <c r="E1094" s="23" t="s">
        <v>73</v>
      </c>
      <c r="F1094" s="23" t="s">
        <v>75</v>
      </c>
      <c r="G1094" s="23" t="s">
        <v>7254</v>
      </c>
      <c r="H1094" s="23" t="s">
        <v>73</v>
      </c>
      <c r="I1094" s="23" t="s">
        <v>78</v>
      </c>
      <c r="J1094" s="23" t="s">
        <v>7255</v>
      </c>
    </row>
    <row r="1095" spans="1:10" hidden="1" x14ac:dyDescent="0.25">
      <c r="A1095" s="20" t="s">
        <v>274</v>
      </c>
      <c r="B1095" s="20">
        <f>DCOUNTA(A1:S1088,D1,A1094:A1095)</f>
        <v>4</v>
      </c>
      <c r="C1095" s="20" t="s">
        <v>274</v>
      </c>
      <c r="D1095" s="23">
        <f>DSUM(A1:S1088,E1,C1094:C1095)</f>
        <v>94.409000000000006</v>
      </c>
      <c r="E1095" s="23" t="s">
        <v>274</v>
      </c>
      <c r="F1095" s="23" t="s">
        <v>5470</v>
      </c>
      <c r="G1095" s="23">
        <f>DCOUNTA(A1:S1088,F1,E1094:F1095)</f>
        <v>3</v>
      </c>
      <c r="H1095" s="23" t="s">
        <v>274</v>
      </c>
      <c r="I1095" s="23" t="s">
        <v>2680</v>
      </c>
      <c r="J1095" s="23">
        <f>DCOUNTA(A1:S1088,I1,H1094:I1095)</f>
        <v>2</v>
      </c>
    </row>
    <row r="1096" spans="1:10" hidden="1" x14ac:dyDescent="0.25"/>
    <row r="1097" spans="1:10" hidden="1" x14ac:dyDescent="0.25">
      <c r="A1097" s="20" t="s">
        <v>73</v>
      </c>
      <c r="B1097" s="20" t="s">
        <v>73</v>
      </c>
      <c r="C1097" s="20" t="s">
        <v>73</v>
      </c>
      <c r="D1097" s="23" t="s">
        <v>74</v>
      </c>
      <c r="E1097" s="23" t="s">
        <v>73</v>
      </c>
      <c r="F1097" s="23" t="s">
        <v>75</v>
      </c>
      <c r="G1097" s="23" t="s">
        <v>7254</v>
      </c>
      <c r="H1097" s="23" t="s">
        <v>73</v>
      </c>
      <c r="I1097" s="23" t="s">
        <v>78</v>
      </c>
      <c r="J1097" s="23" t="s">
        <v>7255</v>
      </c>
    </row>
    <row r="1098" spans="1:10" hidden="1" x14ac:dyDescent="0.25">
      <c r="A1098" s="20" t="s">
        <v>356</v>
      </c>
      <c r="B1098" s="20">
        <f>DCOUNTA(A1:S1088,D1,A1097:A1098)</f>
        <v>0</v>
      </c>
      <c r="C1098" s="20" t="s">
        <v>356</v>
      </c>
      <c r="D1098" s="23">
        <f>DSUM(A1:S1088,E1,C1097:C1098)</f>
        <v>0</v>
      </c>
      <c r="E1098" s="23" t="s">
        <v>356</v>
      </c>
      <c r="F1098" s="23" t="s">
        <v>5470</v>
      </c>
      <c r="G1098" s="23">
        <f>DCOUNTA(A1:S1088,F1,E1097:F1098)</f>
        <v>0</v>
      </c>
      <c r="H1098" s="23" t="s">
        <v>356</v>
      </c>
      <c r="I1098" s="23" t="s">
        <v>2680</v>
      </c>
      <c r="J1098" s="23">
        <f>DCOUNTA(A1:S1088,I1,H1097:I1098)</f>
        <v>0</v>
      </c>
    </row>
    <row r="1099" spans="1:10" hidden="1" x14ac:dyDescent="0.25"/>
    <row r="1100" spans="1:10" hidden="1" x14ac:dyDescent="0.25">
      <c r="A1100" s="20" t="s">
        <v>73</v>
      </c>
      <c r="B1100" s="20" t="s">
        <v>73</v>
      </c>
      <c r="C1100" s="20" t="s">
        <v>73</v>
      </c>
      <c r="D1100" s="23" t="s">
        <v>74</v>
      </c>
      <c r="E1100" s="23" t="s">
        <v>73</v>
      </c>
      <c r="F1100" s="23" t="s">
        <v>75</v>
      </c>
      <c r="G1100" s="23" t="s">
        <v>7254</v>
      </c>
      <c r="H1100" s="23" t="s">
        <v>73</v>
      </c>
      <c r="I1100" s="23" t="s">
        <v>78</v>
      </c>
      <c r="J1100" s="23" t="s">
        <v>7255</v>
      </c>
    </row>
    <row r="1101" spans="1:10" hidden="1" x14ac:dyDescent="0.25">
      <c r="A1101" s="20" t="s">
        <v>571</v>
      </c>
      <c r="B1101" s="20">
        <f>DCOUNTA(A1:S1088,D1,A1100:A1101)</f>
        <v>2</v>
      </c>
      <c r="C1101" s="20" t="s">
        <v>571</v>
      </c>
      <c r="D1101" s="23">
        <f>DSUM(A1:S1088,E1,C1100:C1101)</f>
        <v>11.694000000000001</v>
      </c>
      <c r="E1101" s="23" t="s">
        <v>571</v>
      </c>
      <c r="F1101" s="23" t="s">
        <v>5470</v>
      </c>
      <c r="G1101" s="23">
        <f>DCOUNTA(A1:S1088,F1,E1100:F1101)</f>
        <v>1</v>
      </c>
      <c r="H1101" s="23" t="s">
        <v>571</v>
      </c>
      <c r="I1101" s="23" t="s">
        <v>2680</v>
      </c>
      <c r="J1101" s="23">
        <f>DCOUNTA(A1:S1088,I1,H1100:I1101)</f>
        <v>1</v>
      </c>
    </row>
    <row r="1102" spans="1:10" hidden="1" x14ac:dyDescent="0.25"/>
    <row r="1103" spans="1:10" hidden="1" x14ac:dyDescent="0.25"/>
    <row r="1104" spans="1:10" hidden="1" x14ac:dyDescent="0.25">
      <c r="A1104" s="20" t="s">
        <v>73</v>
      </c>
      <c r="B1104" s="20" t="s">
        <v>73</v>
      </c>
      <c r="C1104" s="20" t="s">
        <v>73</v>
      </c>
      <c r="D1104" s="23" t="s">
        <v>74</v>
      </c>
      <c r="E1104" s="23" t="s">
        <v>73</v>
      </c>
      <c r="F1104" s="23" t="s">
        <v>75</v>
      </c>
      <c r="G1104" s="23" t="s">
        <v>7254</v>
      </c>
      <c r="H1104" s="23" t="s">
        <v>73</v>
      </c>
      <c r="I1104" s="23" t="s">
        <v>78</v>
      </c>
      <c r="J1104" s="23" t="s">
        <v>7255</v>
      </c>
    </row>
    <row r="1105" spans="1:51" hidden="1" x14ac:dyDescent="0.25">
      <c r="A1105" s="20" t="s">
        <v>26</v>
      </c>
      <c r="B1105" s="20">
        <f>DCOUNTA(A1:S1088,D1,A1104:A1105)</f>
        <v>0</v>
      </c>
      <c r="C1105" s="20" t="s">
        <v>26</v>
      </c>
      <c r="D1105" s="23">
        <f>DSUM(A1:S1088,E1,C1104:C1105)</f>
        <v>0</v>
      </c>
      <c r="E1105" s="23" t="s">
        <v>26</v>
      </c>
      <c r="F1105" s="23" t="s">
        <v>5470</v>
      </c>
      <c r="G1105" s="23">
        <f>DCOUNTA(A1:S1088,F1,E1104:F1105)</f>
        <v>0</v>
      </c>
      <c r="H1105" s="23" t="s">
        <v>26</v>
      </c>
      <c r="I1105" s="23" t="s">
        <v>2680</v>
      </c>
      <c r="J1105" s="23">
        <f>DCOUNTA(A1:S1088,I1,H1104:I1105)</f>
        <v>0</v>
      </c>
    </row>
    <row r="1106" spans="1:51" hidden="1" x14ac:dyDescent="0.25"/>
    <row r="1107" spans="1:51" hidden="1" x14ac:dyDescent="0.25">
      <c r="A1107" s="20" t="s">
        <v>73</v>
      </c>
      <c r="B1107" s="20" t="s">
        <v>73</v>
      </c>
      <c r="C1107" s="20" t="s">
        <v>73</v>
      </c>
      <c r="D1107" s="23" t="s">
        <v>74</v>
      </c>
      <c r="E1107" s="23" t="s">
        <v>73</v>
      </c>
      <c r="F1107" s="23" t="s">
        <v>75</v>
      </c>
      <c r="G1107" s="23" t="s">
        <v>7254</v>
      </c>
      <c r="H1107" s="23" t="s">
        <v>73</v>
      </c>
      <c r="I1107" s="23" t="s">
        <v>78</v>
      </c>
      <c r="J1107" s="23" t="s">
        <v>7255</v>
      </c>
    </row>
    <row r="1108" spans="1:51" hidden="1" x14ac:dyDescent="0.25">
      <c r="A1108" s="20" t="s">
        <v>210</v>
      </c>
      <c r="B1108" s="20">
        <f>DCOUNTA(A1:S1088,D1,A1107:A1108)</f>
        <v>0</v>
      </c>
      <c r="C1108" s="20" t="s">
        <v>210</v>
      </c>
      <c r="D1108" s="23">
        <f>DSUM(A1:S1088,E1,C1107:C1108)</f>
        <v>0</v>
      </c>
      <c r="E1108" s="23" t="s">
        <v>210</v>
      </c>
      <c r="F1108" s="23" t="s">
        <v>5470</v>
      </c>
      <c r="G1108" s="23">
        <f>DCOUNTA(A1:S1088,F1,E1107:F1108)</f>
        <v>0</v>
      </c>
      <c r="H1108" s="23" t="s">
        <v>210</v>
      </c>
      <c r="I1108" s="23" t="s">
        <v>2680</v>
      </c>
      <c r="J1108" s="23">
        <f>DCOUNTA(A1:S1088,I1,H1107:I1108)</f>
        <v>0</v>
      </c>
    </row>
    <row r="1110" spans="1:51" ht="15.75" x14ac:dyDescent="0.3">
      <c r="B1110" s="19" t="s">
        <v>7256</v>
      </c>
      <c r="C1110" s="19" t="s">
        <v>7257</v>
      </c>
      <c r="D1110" s="19" t="s">
        <v>5466</v>
      </c>
      <c r="E1110" s="19" t="s">
        <v>7258</v>
      </c>
      <c r="F1110" s="19" t="s">
        <v>7259</v>
      </c>
      <c r="N1110" s="24"/>
      <c r="AX1110" s="20" t="s">
        <v>7260</v>
      </c>
      <c r="AY1110" s="20" t="s">
        <v>7261</v>
      </c>
    </row>
    <row r="1111" spans="1:51" ht="15.75" x14ac:dyDescent="0.3">
      <c r="B1111" s="21">
        <f>B1092</f>
        <v>22</v>
      </c>
      <c r="C1111" s="26" t="s">
        <v>7262</v>
      </c>
      <c r="D1111" s="21">
        <f>D1092</f>
        <v>128.16899999999998</v>
      </c>
      <c r="E1111" s="21">
        <f>G1092</f>
        <v>13</v>
      </c>
      <c r="F1111" s="21">
        <f>J1092</f>
        <v>8</v>
      </c>
      <c r="N1111" s="24"/>
    </row>
    <row r="1112" spans="1:51" ht="15.75" x14ac:dyDescent="0.3">
      <c r="B1112" s="21">
        <f>B1095</f>
        <v>4</v>
      </c>
      <c r="C1112" s="26" t="s">
        <v>7263</v>
      </c>
      <c r="D1112" s="21">
        <f>D1095</f>
        <v>94.409000000000006</v>
      </c>
      <c r="E1112" s="21">
        <f>G1095</f>
        <v>3</v>
      </c>
      <c r="F1112" s="21">
        <f>J1095</f>
        <v>2</v>
      </c>
      <c r="N1112" s="24"/>
    </row>
    <row r="1113" spans="1:51" ht="15.75" x14ac:dyDescent="0.3">
      <c r="B1113" s="21">
        <f>B1101</f>
        <v>2</v>
      </c>
      <c r="C1113" s="26" t="s">
        <v>7265</v>
      </c>
      <c r="D1113" s="21">
        <f>D1101</f>
        <v>11.694000000000001</v>
      </c>
      <c r="E1113" s="21">
        <f>G1101</f>
        <v>1</v>
      </c>
      <c r="F1113" s="21">
        <f>J1101</f>
        <v>1</v>
      </c>
      <c r="N1113" s="24"/>
    </row>
    <row r="1114" spans="1:51" ht="15.75" x14ac:dyDescent="0.3">
      <c r="B1114" s="22"/>
      <c r="C1114" s="19" t="s">
        <v>7267</v>
      </c>
      <c r="D1114" s="19">
        <f>D1111</f>
        <v>128.16899999999998</v>
      </c>
      <c r="E1114" s="22"/>
      <c r="N1114" s="24"/>
    </row>
    <row r="1115" spans="1:51" ht="15.75" x14ac:dyDescent="0.3">
      <c r="B1115" s="22"/>
      <c r="C1115" s="19" t="s">
        <v>7268</v>
      </c>
      <c r="D1115" s="19">
        <f>D1111+D1112++D1113</f>
        <v>234.27199999999996</v>
      </c>
    </row>
  </sheetData>
  <sortState ref="A2:AY29">
    <sortCondition ref="A2:A29"/>
  </sortState>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Y1113"/>
  <sheetViews>
    <sheetView workbookViewId="0">
      <selection activeCell="P1119" sqref="P1119"/>
    </sheetView>
  </sheetViews>
  <sheetFormatPr baseColWidth="10" defaultRowHeight="15" x14ac:dyDescent="0.25"/>
  <cols>
    <col min="1" max="1" width="22.42578125" style="20" customWidth="1"/>
    <col min="2" max="2" width="17" style="20" customWidth="1"/>
    <col min="3" max="3" width="19.28515625" style="20" customWidth="1"/>
    <col min="4" max="4" width="15.42578125" style="23" customWidth="1"/>
    <col min="5" max="6" width="11.42578125" style="23"/>
    <col min="7" max="8" width="0" style="23" hidden="1" customWidth="1"/>
    <col min="9" max="9" width="11.42578125" style="23"/>
    <col min="10" max="14" width="0" style="23" hidden="1" customWidth="1"/>
    <col min="15" max="20" width="11.42578125" style="23"/>
    <col min="21" max="16384" width="11.42578125" style="20"/>
  </cols>
  <sheetData>
    <row r="1" spans="1:44" s="2" customFormat="1" ht="38.25" x14ac:dyDescent="0.2">
      <c r="A1" s="1" t="s">
        <v>70</v>
      </c>
      <c r="B1" s="1" t="s">
        <v>71</v>
      </c>
      <c r="C1" s="1" t="s">
        <v>72</v>
      </c>
      <c r="D1" s="1" t="s">
        <v>73</v>
      </c>
      <c r="E1" s="1" t="s">
        <v>74</v>
      </c>
      <c r="F1" s="1" t="s">
        <v>75</v>
      </c>
      <c r="G1" s="1" t="s">
        <v>76</v>
      </c>
      <c r="H1" s="1" t="s">
        <v>77</v>
      </c>
      <c r="I1" s="1" t="s">
        <v>78</v>
      </c>
      <c r="J1" s="1" t="s">
        <v>79</v>
      </c>
      <c r="K1" s="1" t="s">
        <v>80</v>
      </c>
      <c r="L1" s="1" t="s">
        <v>81</v>
      </c>
      <c r="M1" s="1" t="s">
        <v>0</v>
      </c>
      <c r="N1" s="1" t="s">
        <v>1</v>
      </c>
      <c r="O1" s="1" t="s">
        <v>2</v>
      </c>
      <c r="P1" s="1" t="s">
        <v>3</v>
      </c>
      <c r="Q1" s="1" t="s">
        <v>4</v>
      </c>
      <c r="R1" s="1" t="s">
        <v>5</v>
      </c>
      <c r="S1" s="1" t="s">
        <v>6</v>
      </c>
      <c r="T1" s="2" t="s">
        <v>2782</v>
      </c>
    </row>
    <row r="2" spans="1:44" x14ac:dyDescent="0.25">
      <c r="A2" s="17" t="s">
        <v>2960</v>
      </c>
      <c r="B2" s="17" t="s">
        <v>2959</v>
      </c>
      <c r="C2" s="17" t="s">
        <v>2961</v>
      </c>
      <c r="D2" s="18" t="s">
        <v>10</v>
      </c>
      <c r="E2" s="18">
        <f>VLOOKUP(M2,Revistas!$B$2:$H$63996,2,FALSE)</f>
        <v>6.5129999999999999</v>
      </c>
      <c r="F2" s="18" t="str">
        <f>VLOOKUP(M2,Revistas!$B$2:$H$63996,3,FALSE)</f>
        <v>Q1</v>
      </c>
      <c r="G2" s="18" t="str">
        <f>VLOOKUP(M2,Revistas!$B$2:$H$63996,4,FALSE)</f>
        <v>ONCOLOGY</v>
      </c>
      <c r="H2" s="18" t="str">
        <f>VLOOKUP(M2,Revistas!$B$2:$H$63996,5,FALSE)</f>
        <v>24/217</v>
      </c>
      <c r="I2" s="18" t="str">
        <f>VLOOKUP(M2,Revistas!$B$2:$H$63996,6,FALSE)</f>
        <v>NO</v>
      </c>
      <c r="J2" s="18" t="s">
        <v>2962</v>
      </c>
      <c r="K2" s="18"/>
      <c r="L2" s="18" t="s">
        <v>586</v>
      </c>
      <c r="M2" s="18" t="s">
        <v>2963</v>
      </c>
      <c r="N2" s="18" t="s">
        <v>1922</v>
      </c>
      <c r="O2" s="18">
        <v>2017</v>
      </c>
      <c r="P2" s="18"/>
      <c r="Q2" s="18"/>
      <c r="R2" s="18"/>
      <c r="S2" s="18"/>
      <c r="T2" s="23">
        <v>29044515</v>
      </c>
      <c r="AR2" s="25"/>
    </row>
    <row r="3" spans="1:44" x14ac:dyDescent="0.25">
      <c r="A3" s="17" t="s">
        <v>2872</v>
      </c>
      <c r="B3" s="17" t="s">
        <v>2873</v>
      </c>
      <c r="C3" s="17" t="s">
        <v>2764</v>
      </c>
      <c r="D3" s="18" t="s">
        <v>10</v>
      </c>
      <c r="E3" s="18">
        <f>VLOOKUP(M3,Revistas!$B$2:$H$63996,2,FALSE)</f>
        <v>13.204000000000001</v>
      </c>
      <c r="F3" s="18" t="str">
        <f>VLOOKUP(M3,Revistas!$B$2:$H$63996,3,FALSE)</f>
        <v>Q1</v>
      </c>
      <c r="G3" s="18" t="str">
        <f>VLOOKUP(M3,Revistas!$B$2:$H$63996,4,FALSE)</f>
        <v>CRITICAL CARE MEDICINE - SCIE;</v>
      </c>
      <c r="H3" s="18" t="str">
        <f>VLOOKUP(M3,Revistas!$B$2:$H$63996,5,FALSE)</f>
        <v>2 DE 33</v>
      </c>
      <c r="I3" s="18" t="str">
        <f>VLOOKUP(M3,Revistas!$B$2:$H$63996,6,FALSE)</f>
        <v>SI</v>
      </c>
      <c r="J3" s="18" t="s">
        <v>2874</v>
      </c>
      <c r="K3" s="18" t="s">
        <v>2863</v>
      </c>
      <c r="L3" s="18">
        <v>2</v>
      </c>
      <c r="M3" s="18" t="s">
        <v>2766</v>
      </c>
      <c r="N3" s="18" t="s">
        <v>2875</v>
      </c>
      <c r="O3" s="18">
        <v>2017</v>
      </c>
      <c r="P3" s="18">
        <v>196</v>
      </c>
      <c r="Q3" s="18">
        <v>3</v>
      </c>
      <c r="R3" s="18">
        <v>298</v>
      </c>
      <c r="S3" s="18">
        <v>305</v>
      </c>
      <c r="T3" s="23">
        <v>28306326</v>
      </c>
    </row>
    <row r="4" spans="1:44" x14ac:dyDescent="0.25">
      <c r="A4" s="17" t="s">
        <v>2938</v>
      </c>
      <c r="B4" s="17" t="s">
        <v>2937</v>
      </c>
      <c r="C4" s="17" t="s">
        <v>2939</v>
      </c>
      <c r="D4" s="18" t="s">
        <v>10</v>
      </c>
      <c r="E4" s="18">
        <f>VLOOKUP(M4,Revistas!$B$2:$H$63996,2,FALSE)</f>
        <v>10.162000000000001</v>
      </c>
      <c r="F4" s="18" t="str">
        <f>VLOOKUP(M4,Revistas!$B$2:$H$63996,3,FALSE)</f>
        <v>Q1</v>
      </c>
      <c r="G4" s="18" t="str">
        <f>VLOOKUP(M4,Revistas!$B$2:$H$63996,4,FALSE)</f>
        <v>BIOCHEMISTRY &amp; MOLECULAR BIOLOGY - SCIE</v>
      </c>
      <c r="H4" s="18" t="str">
        <f>VLOOKUP(M4,Revistas!$B$2:$H$63996,5,FALSE)</f>
        <v>14/286</v>
      </c>
      <c r="I4" s="18" t="str">
        <f>VLOOKUP(M4,Revistas!$B$2:$H$63996,6,FALSE)</f>
        <v>SI</v>
      </c>
      <c r="J4" s="18" t="s">
        <v>2941</v>
      </c>
      <c r="K4" s="18" t="s">
        <v>2942</v>
      </c>
      <c r="L4" s="18" t="s">
        <v>586</v>
      </c>
      <c r="M4" s="18" t="s">
        <v>2943</v>
      </c>
      <c r="N4" s="18" t="s">
        <v>2940</v>
      </c>
      <c r="O4" s="18">
        <v>2017</v>
      </c>
      <c r="P4" s="18"/>
      <c r="Q4" s="18"/>
      <c r="R4" s="18"/>
      <c r="S4" s="18"/>
      <c r="T4" s="23">
        <v>29059365</v>
      </c>
      <c r="AR4" s="25"/>
    </row>
    <row r="6" spans="1:44" hidden="1" x14ac:dyDescent="0.25"/>
    <row r="7" spans="1:44" hidden="1" x14ac:dyDescent="0.25"/>
    <row r="8" spans="1:44" hidden="1" x14ac:dyDescent="0.25"/>
    <row r="9" spans="1:44" hidden="1" x14ac:dyDescent="0.25"/>
    <row r="10" spans="1:44" hidden="1" x14ac:dyDescent="0.25"/>
    <row r="11" spans="1:44" hidden="1" x14ac:dyDescent="0.25"/>
    <row r="12" spans="1:44" hidden="1" x14ac:dyDescent="0.25"/>
    <row r="13" spans="1:44" hidden="1" x14ac:dyDescent="0.25"/>
    <row r="14" spans="1:44" hidden="1" x14ac:dyDescent="0.25"/>
    <row r="15" spans="1:44" hidden="1" x14ac:dyDescent="0.25"/>
    <row r="16" spans="1:44" hidden="1" x14ac:dyDescent="0.25"/>
    <row r="17" hidden="1" x14ac:dyDescent="0.25"/>
    <row r="18" hidden="1" x14ac:dyDescent="0.25"/>
    <row r="19" hidden="1" x14ac:dyDescent="0.25"/>
    <row r="20" hidden="1" x14ac:dyDescent="0.25"/>
    <row r="21" hidden="1" x14ac:dyDescent="0.25"/>
    <row r="22" hidden="1" x14ac:dyDescent="0.25"/>
    <row r="23" hidden="1" x14ac:dyDescent="0.25"/>
    <row r="24" hidden="1" x14ac:dyDescent="0.25"/>
    <row r="25" hidden="1" x14ac:dyDescent="0.25"/>
    <row r="26" hidden="1" x14ac:dyDescent="0.25"/>
    <row r="27" hidden="1" x14ac:dyDescent="0.25"/>
    <row r="28" hidden="1" x14ac:dyDescent="0.25"/>
    <row r="29" hidden="1" x14ac:dyDescent="0.25"/>
    <row r="30" hidden="1" x14ac:dyDescent="0.25"/>
    <row r="31" hidden="1" x14ac:dyDescent="0.25"/>
    <row r="32"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1:10" hidden="1" x14ac:dyDescent="0.25"/>
    <row r="1090" spans="1:10" hidden="1" x14ac:dyDescent="0.25"/>
    <row r="1091" spans="1:10" hidden="1" x14ac:dyDescent="0.25">
      <c r="A1091" s="20" t="s">
        <v>73</v>
      </c>
      <c r="B1091" s="20" t="s">
        <v>73</v>
      </c>
      <c r="C1091" s="20" t="s">
        <v>73</v>
      </c>
      <c r="D1091" s="23" t="s">
        <v>74</v>
      </c>
      <c r="E1091" s="23" t="s">
        <v>73</v>
      </c>
      <c r="F1091" s="23" t="s">
        <v>75</v>
      </c>
      <c r="G1091" s="23" t="s">
        <v>7254</v>
      </c>
      <c r="H1091" s="23" t="s">
        <v>73</v>
      </c>
      <c r="I1091" s="23" t="s">
        <v>78</v>
      </c>
      <c r="J1091" s="23" t="s">
        <v>7255</v>
      </c>
    </row>
    <row r="1092" spans="1:10" hidden="1" x14ac:dyDescent="0.25">
      <c r="A1092" s="20" t="s">
        <v>10</v>
      </c>
      <c r="B1092" s="20">
        <f>DCOUNTA(A1:S1088,B1091,A1091:A1092)</f>
        <v>3</v>
      </c>
      <c r="C1092" s="20" t="s">
        <v>10</v>
      </c>
      <c r="D1092" s="23">
        <f>DSUM(A1:S1088,E1,C1091:C1092)</f>
        <v>29.878999999999998</v>
      </c>
      <c r="E1092" s="23" t="s">
        <v>10</v>
      </c>
      <c r="F1092" s="23" t="s">
        <v>5470</v>
      </c>
      <c r="G1092" s="23">
        <f>DCOUNTA(A1:S1088,F1091,E1091:F1092)</f>
        <v>3</v>
      </c>
      <c r="H1092" s="23" t="s">
        <v>10</v>
      </c>
      <c r="I1092" s="23" t="s">
        <v>2680</v>
      </c>
      <c r="J1092" s="23">
        <f>DCOUNTA(A1:S1088,I1,H1091:I1092)</f>
        <v>2</v>
      </c>
    </row>
    <row r="1093" spans="1:10" hidden="1" x14ac:dyDescent="0.25"/>
    <row r="1094" spans="1:10" hidden="1" x14ac:dyDescent="0.25">
      <c r="A1094" s="20" t="s">
        <v>73</v>
      </c>
      <c r="B1094" s="20" t="s">
        <v>73</v>
      </c>
      <c r="C1094" s="20" t="s">
        <v>73</v>
      </c>
      <c r="D1094" s="23" t="s">
        <v>74</v>
      </c>
      <c r="E1094" s="23" t="s">
        <v>73</v>
      </c>
      <c r="F1094" s="23" t="s">
        <v>75</v>
      </c>
      <c r="G1094" s="23" t="s">
        <v>7254</v>
      </c>
      <c r="H1094" s="23" t="s">
        <v>73</v>
      </c>
      <c r="I1094" s="23" t="s">
        <v>78</v>
      </c>
      <c r="J1094" s="23" t="s">
        <v>7255</v>
      </c>
    </row>
    <row r="1095" spans="1:10" hidden="1" x14ac:dyDescent="0.25">
      <c r="A1095" s="20" t="s">
        <v>274</v>
      </c>
      <c r="B1095" s="20">
        <f>DCOUNTA(A1:S1088,D1,A1094:A1095)</f>
        <v>0</v>
      </c>
      <c r="C1095" s="20" t="s">
        <v>274</v>
      </c>
      <c r="D1095" s="23">
        <f>DSUM(A1:S1088,E1,C1094:C1095)</f>
        <v>0</v>
      </c>
      <c r="E1095" s="23" t="s">
        <v>274</v>
      </c>
      <c r="F1095" s="23" t="s">
        <v>5470</v>
      </c>
      <c r="G1095" s="23">
        <f>DCOUNTA(A1:S1088,F1,E1094:F1095)</f>
        <v>0</v>
      </c>
      <c r="H1095" s="23" t="s">
        <v>274</v>
      </c>
      <c r="I1095" s="23" t="s">
        <v>2680</v>
      </c>
      <c r="J1095" s="23">
        <f>DCOUNTA(A1:S1088,I1,H1094:I1095)</f>
        <v>0</v>
      </c>
    </row>
    <row r="1096" spans="1:10" hidden="1" x14ac:dyDescent="0.25"/>
    <row r="1097" spans="1:10" hidden="1" x14ac:dyDescent="0.25">
      <c r="A1097" s="20" t="s">
        <v>73</v>
      </c>
      <c r="B1097" s="20" t="s">
        <v>73</v>
      </c>
      <c r="C1097" s="20" t="s">
        <v>73</v>
      </c>
      <c r="D1097" s="23" t="s">
        <v>74</v>
      </c>
      <c r="E1097" s="23" t="s">
        <v>73</v>
      </c>
      <c r="F1097" s="23" t="s">
        <v>75</v>
      </c>
      <c r="G1097" s="23" t="s">
        <v>7254</v>
      </c>
      <c r="H1097" s="23" t="s">
        <v>73</v>
      </c>
      <c r="I1097" s="23" t="s">
        <v>78</v>
      </c>
      <c r="J1097" s="23" t="s">
        <v>7255</v>
      </c>
    </row>
    <row r="1098" spans="1:10" hidden="1" x14ac:dyDescent="0.25">
      <c r="A1098" s="20" t="s">
        <v>356</v>
      </c>
      <c r="B1098" s="20">
        <f>DCOUNTA(A1:S1088,D1,A1097:A1098)</f>
        <v>0</v>
      </c>
      <c r="C1098" s="20" t="s">
        <v>356</v>
      </c>
      <c r="D1098" s="23">
        <f>DSUM(A1:S1088,E1,C1097:C1098)</f>
        <v>0</v>
      </c>
      <c r="E1098" s="23" t="s">
        <v>356</v>
      </c>
      <c r="F1098" s="23" t="s">
        <v>5470</v>
      </c>
      <c r="G1098" s="23">
        <f>DCOUNTA(A1:S1088,F1,E1097:F1098)</f>
        <v>0</v>
      </c>
      <c r="H1098" s="23" t="s">
        <v>356</v>
      </c>
      <c r="I1098" s="23" t="s">
        <v>2680</v>
      </c>
      <c r="J1098" s="23">
        <f>DCOUNTA(A1:S1088,I1,H1097:I1098)</f>
        <v>0</v>
      </c>
    </row>
    <row r="1099" spans="1:10" hidden="1" x14ac:dyDescent="0.25"/>
    <row r="1100" spans="1:10" hidden="1" x14ac:dyDescent="0.25">
      <c r="A1100" s="20" t="s">
        <v>73</v>
      </c>
      <c r="B1100" s="20" t="s">
        <v>73</v>
      </c>
      <c r="C1100" s="20" t="s">
        <v>73</v>
      </c>
      <c r="D1100" s="23" t="s">
        <v>74</v>
      </c>
      <c r="E1100" s="23" t="s">
        <v>73</v>
      </c>
      <c r="F1100" s="23" t="s">
        <v>75</v>
      </c>
      <c r="G1100" s="23" t="s">
        <v>7254</v>
      </c>
      <c r="H1100" s="23" t="s">
        <v>73</v>
      </c>
      <c r="I1100" s="23" t="s">
        <v>78</v>
      </c>
      <c r="J1100" s="23" t="s">
        <v>7255</v>
      </c>
    </row>
    <row r="1101" spans="1:10" hidden="1" x14ac:dyDescent="0.25">
      <c r="A1101" s="20" t="s">
        <v>571</v>
      </c>
      <c r="B1101" s="20">
        <f>DCOUNTA(A1:S1088,D1,A1100:A1101)</f>
        <v>0</v>
      </c>
      <c r="C1101" s="20" t="s">
        <v>571</v>
      </c>
      <c r="D1101" s="23">
        <f>DSUM(A1:S1088,E1,C1100:C1101)</f>
        <v>0</v>
      </c>
      <c r="E1101" s="23" t="s">
        <v>571</v>
      </c>
      <c r="F1101" s="23" t="s">
        <v>5470</v>
      </c>
      <c r="G1101" s="23">
        <f>DCOUNTA(A1:S1088,F1,E1100:F1101)</f>
        <v>0</v>
      </c>
      <c r="H1101" s="23" t="s">
        <v>571</v>
      </c>
      <c r="I1101" s="23" t="s">
        <v>2680</v>
      </c>
      <c r="J1101" s="23">
        <f>DCOUNTA(A1:S1088,I1,H1100:I1101)</f>
        <v>0</v>
      </c>
    </row>
    <row r="1102" spans="1:10" hidden="1" x14ac:dyDescent="0.25"/>
    <row r="1103" spans="1:10" hidden="1" x14ac:dyDescent="0.25"/>
    <row r="1104" spans="1:10" hidden="1" x14ac:dyDescent="0.25">
      <c r="A1104" s="20" t="s">
        <v>73</v>
      </c>
      <c r="B1104" s="20" t="s">
        <v>73</v>
      </c>
      <c r="C1104" s="20" t="s">
        <v>73</v>
      </c>
      <c r="D1104" s="23" t="s">
        <v>74</v>
      </c>
      <c r="E1104" s="23" t="s">
        <v>73</v>
      </c>
      <c r="F1104" s="23" t="s">
        <v>75</v>
      </c>
      <c r="G1104" s="23" t="s">
        <v>7254</v>
      </c>
      <c r="H1104" s="23" t="s">
        <v>73</v>
      </c>
      <c r="I1104" s="23" t="s">
        <v>78</v>
      </c>
      <c r="J1104" s="23" t="s">
        <v>7255</v>
      </c>
    </row>
    <row r="1105" spans="1:51" hidden="1" x14ac:dyDescent="0.25">
      <c r="A1105" s="20" t="s">
        <v>26</v>
      </c>
      <c r="B1105" s="20">
        <f>DCOUNTA(A1:S1088,D1,A1104:A1105)</f>
        <v>0</v>
      </c>
      <c r="C1105" s="20" t="s">
        <v>26</v>
      </c>
      <c r="D1105" s="23">
        <f>DSUM(A1:S1088,E1,C1104:C1105)</f>
        <v>0</v>
      </c>
      <c r="E1105" s="23" t="s">
        <v>26</v>
      </c>
      <c r="F1105" s="23" t="s">
        <v>5470</v>
      </c>
      <c r="G1105" s="23">
        <f>DCOUNTA(A1:S1088,F1,E1104:F1105)</f>
        <v>0</v>
      </c>
      <c r="H1105" s="23" t="s">
        <v>26</v>
      </c>
      <c r="I1105" s="23" t="s">
        <v>2680</v>
      </c>
      <c r="J1105" s="23">
        <f>DCOUNTA(A1:S1088,I1,H1104:I1105)</f>
        <v>0</v>
      </c>
    </row>
    <row r="1106" spans="1:51" hidden="1" x14ac:dyDescent="0.25"/>
    <row r="1107" spans="1:51" hidden="1" x14ac:dyDescent="0.25">
      <c r="A1107" s="20" t="s">
        <v>73</v>
      </c>
      <c r="B1107" s="20" t="s">
        <v>73</v>
      </c>
      <c r="C1107" s="20" t="s">
        <v>73</v>
      </c>
      <c r="D1107" s="23" t="s">
        <v>74</v>
      </c>
      <c r="E1107" s="23" t="s">
        <v>73</v>
      </c>
      <c r="F1107" s="23" t="s">
        <v>75</v>
      </c>
      <c r="G1107" s="23" t="s">
        <v>7254</v>
      </c>
      <c r="H1107" s="23" t="s">
        <v>73</v>
      </c>
      <c r="I1107" s="23" t="s">
        <v>78</v>
      </c>
      <c r="J1107" s="23" t="s">
        <v>7255</v>
      </c>
    </row>
    <row r="1108" spans="1:51" hidden="1" x14ac:dyDescent="0.25">
      <c r="A1108" s="20" t="s">
        <v>210</v>
      </c>
      <c r="B1108" s="20">
        <f>DCOUNTA(A1:S1088,D1,A1107:A1108)</f>
        <v>0</v>
      </c>
      <c r="C1108" s="20" t="s">
        <v>210</v>
      </c>
      <c r="D1108" s="23">
        <f>DSUM(A1:S1088,E1,C1107:C1108)</f>
        <v>0</v>
      </c>
      <c r="E1108" s="23" t="s">
        <v>210</v>
      </c>
      <c r="F1108" s="23" t="s">
        <v>5470</v>
      </c>
      <c r="G1108" s="23">
        <f>DCOUNTA(A1:S1088,F1,E1107:F1108)</f>
        <v>0</v>
      </c>
      <c r="H1108" s="23" t="s">
        <v>210</v>
      </c>
      <c r="I1108" s="23" t="s">
        <v>2680</v>
      </c>
      <c r="J1108" s="23">
        <f>DCOUNTA(A1:S1088,I1,H1107:I1108)</f>
        <v>0</v>
      </c>
    </row>
    <row r="1110" spans="1:51" ht="15.75" x14ac:dyDescent="0.3">
      <c r="B1110" s="19" t="s">
        <v>7256</v>
      </c>
      <c r="C1110" s="19" t="s">
        <v>7257</v>
      </c>
      <c r="D1110" s="19" t="s">
        <v>5466</v>
      </c>
      <c r="E1110" s="19" t="s">
        <v>7258</v>
      </c>
      <c r="F1110" s="19" t="s">
        <v>7259</v>
      </c>
      <c r="N1110" s="24"/>
      <c r="AX1110" s="20" t="s">
        <v>7260</v>
      </c>
      <c r="AY1110" s="20" t="s">
        <v>7261</v>
      </c>
    </row>
    <row r="1111" spans="1:51" ht="15.75" x14ac:dyDescent="0.3">
      <c r="B1111" s="21">
        <f>B1092</f>
        <v>3</v>
      </c>
      <c r="C1111" s="26" t="s">
        <v>7262</v>
      </c>
      <c r="D1111" s="21">
        <f>D1092</f>
        <v>29.878999999999998</v>
      </c>
      <c r="E1111" s="21">
        <f>G1092</f>
        <v>3</v>
      </c>
      <c r="F1111" s="21">
        <f>J1092</f>
        <v>2</v>
      </c>
      <c r="N1111" s="24"/>
    </row>
    <row r="1112" spans="1:51" ht="15.75" x14ac:dyDescent="0.3">
      <c r="B1112" s="22"/>
      <c r="C1112" s="19" t="s">
        <v>7267</v>
      </c>
      <c r="D1112" s="19">
        <f>D1111</f>
        <v>29.878999999999998</v>
      </c>
      <c r="E1112" s="22"/>
      <c r="N1112" s="24"/>
    </row>
    <row r="1113" spans="1:51" ht="15.75" x14ac:dyDescent="0.3">
      <c r="B1113" s="22"/>
      <c r="C1113" s="19" t="s">
        <v>7268</v>
      </c>
      <c r="D1113" s="19">
        <f>D1111</f>
        <v>29.878999999999998</v>
      </c>
    </row>
  </sheetData>
  <sortState ref="A2:AY4">
    <sortCondition ref="A2:A4"/>
  </sortState>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Y1118"/>
  <sheetViews>
    <sheetView workbookViewId="0">
      <selection activeCell="P1119" sqref="P1119"/>
    </sheetView>
  </sheetViews>
  <sheetFormatPr baseColWidth="10" defaultRowHeight="15" x14ac:dyDescent="0.25"/>
  <cols>
    <col min="1" max="1" width="22.42578125" style="20" customWidth="1"/>
    <col min="2" max="2" width="17" style="20" customWidth="1"/>
    <col min="3" max="3" width="19.28515625" style="20" customWidth="1"/>
    <col min="4" max="4" width="13.85546875" style="23" customWidth="1"/>
    <col min="5" max="6" width="11.42578125" style="23"/>
    <col min="7" max="8" width="0" style="23" hidden="1" customWidth="1"/>
    <col min="9" max="9" width="11.42578125" style="23"/>
    <col min="10" max="14" width="0" style="23" hidden="1" customWidth="1"/>
    <col min="15" max="20" width="11.42578125" style="23"/>
    <col min="21" max="16384" width="11.42578125" style="20"/>
  </cols>
  <sheetData>
    <row r="1" spans="1:20" s="2" customFormat="1" ht="38.25" x14ac:dyDescent="0.2">
      <c r="A1" s="1" t="s">
        <v>70</v>
      </c>
      <c r="B1" s="1" t="s">
        <v>71</v>
      </c>
      <c r="C1" s="1" t="s">
        <v>72</v>
      </c>
      <c r="D1" s="1" t="s">
        <v>73</v>
      </c>
      <c r="E1" s="1" t="s">
        <v>74</v>
      </c>
      <c r="F1" s="1" t="s">
        <v>75</v>
      </c>
      <c r="G1" s="1" t="s">
        <v>76</v>
      </c>
      <c r="H1" s="1" t="s">
        <v>77</v>
      </c>
      <c r="I1" s="1" t="s">
        <v>78</v>
      </c>
      <c r="J1" s="1" t="s">
        <v>79</v>
      </c>
      <c r="K1" s="1" t="s">
        <v>80</v>
      </c>
      <c r="L1" s="1" t="s">
        <v>81</v>
      </c>
      <c r="M1" s="1" t="s">
        <v>0</v>
      </c>
      <c r="N1" s="1" t="s">
        <v>1</v>
      </c>
      <c r="O1" s="1" t="s">
        <v>2</v>
      </c>
      <c r="P1" s="1" t="s">
        <v>3</v>
      </c>
      <c r="Q1" s="1" t="s">
        <v>4</v>
      </c>
      <c r="R1" s="1" t="s">
        <v>5</v>
      </c>
      <c r="S1" s="1" t="s">
        <v>6</v>
      </c>
      <c r="T1" s="2" t="s">
        <v>2782</v>
      </c>
    </row>
    <row r="2" spans="1:20" x14ac:dyDescent="0.25">
      <c r="A2" s="17" t="s">
        <v>3143</v>
      </c>
      <c r="B2" s="17" t="s">
        <v>3144</v>
      </c>
      <c r="C2" s="17" t="s">
        <v>3145</v>
      </c>
      <c r="D2" s="18" t="s">
        <v>210</v>
      </c>
      <c r="E2" s="18">
        <f>VLOOKUP(M2,Revistas!$B$2:$H$63996,2,FALSE)</f>
        <v>3.5979999999999999</v>
      </c>
      <c r="F2" s="18" t="str">
        <f>VLOOKUP(M2,Revistas!$B$2:$H$63996,3,FALSE)</f>
        <v>Q1</v>
      </c>
      <c r="G2" s="18" t="str">
        <f>VLOOKUP(M2,Revistas!$B$2:$H$63996,4,FALSE)</f>
        <v>UROLOGY &amp; NEPHROLOGY - SCIE</v>
      </c>
      <c r="H2" s="18" t="str">
        <f>VLOOKUP(M2,Revistas!$B$2:$H$63996,5,FALSE)</f>
        <v>16/76</v>
      </c>
      <c r="I2" s="18" t="str">
        <f>VLOOKUP(M2,Revistas!$B$2:$H$63996,6,FALSE)</f>
        <v>NO</v>
      </c>
      <c r="J2" s="18" t="s">
        <v>3146</v>
      </c>
      <c r="K2" s="18" t="s">
        <v>3147</v>
      </c>
      <c r="L2" s="18">
        <v>1</v>
      </c>
      <c r="M2" s="18" t="s">
        <v>3148</v>
      </c>
      <c r="N2" s="18" t="s">
        <v>344</v>
      </c>
      <c r="O2" s="18">
        <v>2017</v>
      </c>
      <c r="P2" s="18">
        <v>37</v>
      </c>
      <c r="Q2" s="18">
        <v>1</v>
      </c>
      <c r="R2" s="18">
        <v>77</v>
      </c>
      <c r="S2" s="18">
        <v>92</v>
      </c>
      <c r="T2" s="23">
        <v>28153197</v>
      </c>
    </row>
    <row r="3" spans="1:20" x14ac:dyDescent="0.25">
      <c r="A3" s="17" t="s">
        <v>3026</v>
      </c>
      <c r="B3" s="17" t="s">
        <v>3027</v>
      </c>
      <c r="C3" s="17" t="s">
        <v>947</v>
      </c>
      <c r="D3" s="18" t="s">
        <v>10</v>
      </c>
      <c r="E3" s="18">
        <f>VLOOKUP(M3,Revistas!$B$2:$H$63996,2,FALSE)</f>
        <v>47.831000000000003</v>
      </c>
      <c r="F3" s="18" t="str">
        <f>VLOOKUP(M3,Revistas!$B$2:$H$63996,3,FALSE)</f>
        <v>Q1</v>
      </c>
      <c r="G3" s="18" t="str">
        <f>VLOOKUP(M3,Revistas!$B$2:$H$63996,4,FALSE)</f>
        <v>MEDICINA, GENERAL &amp; INTERNAL</v>
      </c>
      <c r="H3" s="18" t="str">
        <f>VLOOKUP(M3,Revistas!$B$2:$H$63996,5,FALSE)</f>
        <v>2/154</v>
      </c>
      <c r="I3" s="18" t="str">
        <f>VLOOKUP(M3,Revistas!$B$2:$H$63996,6,FALSE)</f>
        <v>SI</v>
      </c>
      <c r="J3" s="18" t="s">
        <v>3028</v>
      </c>
      <c r="K3" s="18" t="s">
        <v>3029</v>
      </c>
      <c r="L3" s="18">
        <v>13</v>
      </c>
      <c r="M3" s="18" t="s">
        <v>950</v>
      </c>
      <c r="N3" s="28">
        <v>42186</v>
      </c>
      <c r="O3" s="18">
        <v>2017</v>
      </c>
      <c r="P3" s="18">
        <v>390</v>
      </c>
      <c r="Q3" s="18">
        <v>10091</v>
      </c>
      <c r="R3" s="18">
        <v>231</v>
      </c>
      <c r="S3" s="18">
        <v>266</v>
      </c>
      <c r="T3" s="23">
        <v>28528753</v>
      </c>
    </row>
    <row r="4" spans="1:20" x14ac:dyDescent="0.25">
      <c r="A4" s="17" t="s">
        <v>3075</v>
      </c>
      <c r="B4" s="17" t="s">
        <v>3076</v>
      </c>
      <c r="C4" s="17" t="s">
        <v>3077</v>
      </c>
      <c r="D4" s="18" t="s">
        <v>10</v>
      </c>
      <c r="E4" s="18">
        <f>VLOOKUP(M4,Revistas!$B$2:$H$63996,2,FALSE)</f>
        <v>3.6110000000000002</v>
      </c>
      <c r="F4" s="18" t="str">
        <f>VLOOKUP(M4,Revistas!$B$2:$H$63996,3,FALSE)</f>
        <v>Q1</v>
      </c>
      <c r="G4" s="18" t="str">
        <f>VLOOKUP(M4,Revistas!$B$2:$H$63996,4,FALSE)</f>
        <v>PHYSIOLOGY - SCIE;</v>
      </c>
      <c r="H4" s="18" t="str">
        <f>VLOOKUP(M4,Revistas!$B$2:$H$63996,5,FALSE)</f>
        <v>17/84</v>
      </c>
      <c r="I4" s="18" t="str">
        <f>VLOOKUP(M4,Revistas!$B$2:$H$63996,6,FALSE)</f>
        <v>NO</v>
      </c>
      <c r="J4" s="18" t="s">
        <v>3078</v>
      </c>
      <c r="K4" s="18" t="s">
        <v>3079</v>
      </c>
      <c r="L4" s="18">
        <v>1</v>
      </c>
      <c r="M4" s="18" t="s">
        <v>3080</v>
      </c>
      <c r="N4" s="18" t="s">
        <v>35</v>
      </c>
      <c r="O4" s="18">
        <v>2017</v>
      </c>
      <c r="P4" s="18">
        <v>312</v>
      </c>
      <c r="Q4" s="18">
        <v>4</v>
      </c>
      <c r="R4" s="18" t="s">
        <v>3081</v>
      </c>
      <c r="S4" s="18" t="s">
        <v>3082</v>
      </c>
      <c r="T4" s="23">
        <v>28077371</v>
      </c>
    </row>
    <row r="5" spans="1:20" x14ac:dyDescent="0.25">
      <c r="A5" s="17" t="s">
        <v>3118</v>
      </c>
      <c r="B5" s="17" t="s">
        <v>3119</v>
      </c>
      <c r="C5" s="17" t="s">
        <v>3120</v>
      </c>
      <c r="D5" s="18" t="s">
        <v>210</v>
      </c>
      <c r="E5" s="18">
        <f>VLOOKUP(M5,Revistas!$B$2:$H$63996,2,FALSE)</f>
        <v>1.9390000000000001</v>
      </c>
      <c r="F5" s="18" t="str">
        <f>VLOOKUP(M5,Revistas!$B$2:$H$63996,3,FALSE)</f>
        <v>Q3</v>
      </c>
      <c r="G5" s="18" t="str">
        <f>VLOOKUP(M5,Revistas!$B$2:$H$63996,4,FALSE)</f>
        <v>UROLOGY &amp; NEPHROLOGY - SCIE</v>
      </c>
      <c r="H5" s="18" t="str">
        <f>VLOOKUP(M5,Revistas!$B$2:$H$63996,5,FALSE)</f>
        <v>39/77</v>
      </c>
      <c r="I5" s="18" t="str">
        <f>VLOOKUP(M5,Revistas!$B$2:$H$63996,6,FALSE)</f>
        <v>NO</v>
      </c>
      <c r="J5" s="18" t="s">
        <v>3121</v>
      </c>
      <c r="K5" s="18" t="s">
        <v>3122</v>
      </c>
      <c r="L5" s="18">
        <v>2</v>
      </c>
      <c r="M5" s="18" t="s">
        <v>3123</v>
      </c>
      <c r="N5" s="18"/>
      <c r="O5" s="18">
        <v>2017</v>
      </c>
      <c r="P5" s="18">
        <v>136</v>
      </c>
      <c r="Q5" s="18">
        <v>4</v>
      </c>
      <c r="R5" s="18">
        <v>263</v>
      </c>
      <c r="S5" s="18">
        <v>267</v>
      </c>
      <c r="T5" s="23">
        <v>27771693</v>
      </c>
    </row>
    <row r="6" spans="1:20" x14ac:dyDescent="0.25">
      <c r="A6" s="17" t="s">
        <v>3069</v>
      </c>
      <c r="B6" s="17" t="s">
        <v>3070</v>
      </c>
      <c r="C6" s="17" t="s">
        <v>3071</v>
      </c>
      <c r="D6" s="18" t="s">
        <v>210</v>
      </c>
      <c r="E6" s="18">
        <f>VLOOKUP(M6,Revistas!$B$2:$H$63996,2,FALSE)</f>
        <v>3.03</v>
      </c>
      <c r="F6" s="18" t="str">
        <f>VLOOKUP(M6,Revistas!$B$2:$H$63996,3,FALSE)</f>
        <v>Q2</v>
      </c>
      <c r="G6" s="18" t="str">
        <f>VLOOKUP(M6,Revistas!$B$2:$H$63996,4,FALSE)</f>
        <v>TOXICOLOGY - SCIE</v>
      </c>
      <c r="H6" s="18" t="str">
        <f>VLOOKUP(M6,Revistas!$B$2:$H$63996,5,FALSE)</f>
        <v>30/92</v>
      </c>
      <c r="I6" s="18" t="str">
        <f>VLOOKUP(M6,Revistas!$B$2:$H$63996,6,FALSE)</f>
        <v>NO</v>
      </c>
      <c r="J6" s="18" t="s">
        <v>3072</v>
      </c>
      <c r="K6" s="18" t="s">
        <v>3073</v>
      </c>
      <c r="L6" s="18">
        <v>0</v>
      </c>
      <c r="M6" s="18" t="s">
        <v>3074</v>
      </c>
      <c r="N6" s="18" t="s">
        <v>35</v>
      </c>
      <c r="O6" s="18">
        <v>2017</v>
      </c>
      <c r="P6" s="18">
        <v>9</v>
      </c>
      <c r="Q6" s="18">
        <v>4</v>
      </c>
      <c r="R6" s="18"/>
      <c r="S6" s="18">
        <v>114</v>
      </c>
      <c r="T6" s="23">
        <v>28333114</v>
      </c>
    </row>
    <row r="7" spans="1:20" x14ac:dyDescent="0.25">
      <c r="A7" s="17" t="s">
        <v>3049</v>
      </c>
      <c r="B7" s="17" t="s">
        <v>3050</v>
      </c>
      <c r="C7" s="17" t="s">
        <v>3051</v>
      </c>
      <c r="D7" s="18" t="s">
        <v>10</v>
      </c>
      <c r="E7" s="18">
        <f>VLOOKUP(M7,Revistas!$B$2:$H$63996,2,FALSE)</f>
        <v>1.169</v>
      </c>
      <c r="F7" s="18" t="str">
        <f>VLOOKUP(M7,Revistas!$B$2:$H$63996,3,FALSE)</f>
        <v>Q3</v>
      </c>
      <c r="G7" s="18" t="str">
        <f>VLOOKUP(M7,Revistas!$B$2:$H$63996,4,FALSE)</f>
        <v>ENGINEERING, BIOMEDICAL - SCIE;</v>
      </c>
      <c r="H7" s="18" t="str">
        <f>VLOOKUP(M7,Revistas!$B$2:$H$63996,5,FALSE)</f>
        <v>54/77</v>
      </c>
      <c r="I7" s="18" t="str">
        <f>VLOOKUP(M7,Revistas!$B$2:$H$63996,6,FALSE)</f>
        <v>NO</v>
      </c>
      <c r="J7" s="18" t="s">
        <v>3052</v>
      </c>
      <c r="K7" s="18" t="s">
        <v>3053</v>
      </c>
      <c r="L7" s="18">
        <v>0</v>
      </c>
      <c r="M7" s="18" t="s">
        <v>3054</v>
      </c>
      <c r="N7" s="18" t="s">
        <v>250</v>
      </c>
      <c r="O7" s="18">
        <v>2017</v>
      </c>
      <c r="P7" s="18">
        <v>40</v>
      </c>
      <c r="Q7" s="18">
        <v>5</v>
      </c>
      <c r="R7" s="18">
        <v>212</v>
      </c>
      <c r="S7" s="18">
        <v>218</v>
      </c>
      <c r="T7" s="23">
        <v>28525669</v>
      </c>
    </row>
    <row r="8" spans="1:20" x14ac:dyDescent="0.25">
      <c r="A8" s="17" t="s">
        <v>3043</v>
      </c>
      <c r="B8" s="17" t="s">
        <v>3044</v>
      </c>
      <c r="C8" s="17" t="s">
        <v>3045</v>
      </c>
      <c r="D8" s="18" t="s">
        <v>210</v>
      </c>
      <c r="E8" s="18">
        <f>VLOOKUP(M8,Revistas!$B$2:$H$63996,2,FALSE)</f>
        <v>3.55</v>
      </c>
      <c r="F8" s="18" t="str">
        <f>VLOOKUP(M8,Revistas!$B$2:$H$63996,3,FALSE)</f>
        <v>Q2</v>
      </c>
      <c r="G8" s="18" t="str">
        <f>VLOOKUP(M8,Revistas!$B$2:$H$63996,4,FALSE)</f>
        <v>NUTRITION &amp; DIETETICS - SCIE</v>
      </c>
      <c r="H8" s="18" t="str">
        <f>VLOOKUP(M8,Revistas!$B$2:$H$63996,5,FALSE)</f>
        <v>23/81</v>
      </c>
      <c r="I8" s="18" t="str">
        <f>VLOOKUP(M8,Revistas!$B$2:$H$63996,6,FALSE)</f>
        <v>NO</v>
      </c>
      <c r="J8" s="18" t="s">
        <v>3046</v>
      </c>
      <c r="K8" s="18" t="s">
        <v>3047</v>
      </c>
      <c r="L8" s="18">
        <v>2</v>
      </c>
      <c r="M8" s="18" t="s">
        <v>3048</v>
      </c>
      <c r="N8" s="18" t="s">
        <v>250</v>
      </c>
      <c r="O8" s="18">
        <v>2017</v>
      </c>
      <c r="P8" s="18">
        <v>9</v>
      </c>
      <c r="Q8" s="18">
        <v>5</v>
      </c>
      <c r="R8" s="18"/>
      <c r="S8" s="18">
        <v>489</v>
      </c>
      <c r="T8" s="23">
        <v>28498348</v>
      </c>
    </row>
    <row r="9" spans="1:20" x14ac:dyDescent="0.25">
      <c r="A9" s="17" t="s">
        <v>3186</v>
      </c>
      <c r="B9" s="17" t="s">
        <v>3185</v>
      </c>
      <c r="C9" s="17" t="s">
        <v>7250</v>
      </c>
      <c r="D9" s="18" t="s">
        <v>274</v>
      </c>
      <c r="E9" s="18">
        <f>VLOOKUP(M9,Revistas!$B$2:$H$63996,2,FALSE)</f>
        <v>1.1830000000000001</v>
      </c>
      <c r="F9" s="18" t="str">
        <f>VLOOKUP(M9,Revistas!$B$2:$H$63996,3,FALSE)</f>
        <v>Q4</v>
      </c>
      <c r="G9" s="18" t="str">
        <f>VLOOKUP(M9,Revistas!$B$2:$H$63996,4,FALSE)</f>
        <v>UROLOGY &amp; NEPHROLOGY - SCIE</v>
      </c>
      <c r="H9" s="18" t="str">
        <f>VLOOKUP(M9,Revistas!$B$2:$H$63996,5,FALSE)</f>
        <v>59/76</v>
      </c>
      <c r="I9" s="18" t="str">
        <f>VLOOKUP(M9,Revistas!$B$2:$H$63996,6,FALSE)</f>
        <v>NO</v>
      </c>
      <c r="J9" s="18" t="s">
        <v>3188</v>
      </c>
      <c r="K9" s="18"/>
      <c r="L9" s="18" t="s">
        <v>586</v>
      </c>
      <c r="M9" s="18" t="s">
        <v>3009</v>
      </c>
      <c r="N9" s="18" t="s">
        <v>3187</v>
      </c>
      <c r="O9" s="18">
        <v>2017</v>
      </c>
      <c r="P9" s="18"/>
      <c r="Q9" s="18"/>
      <c r="R9" s="18"/>
      <c r="S9" s="18"/>
      <c r="T9" s="23">
        <v>28583711</v>
      </c>
    </row>
    <row r="10" spans="1:20" x14ac:dyDescent="0.25">
      <c r="A10" s="17" t="s">
        <v>3005</v>
      </c>
      <c r="B10" s="17" t="s">
        <v>3006</v>
      </c>
      <c r="C10" s="17" t="s">
        <v>947</v>
      </c>
      <c r="D10" s="18" t="s">
        <v>10</v>
      </c>
      <c r="E10" s="18">
        <f>VLOOKUP(M10,Revistas!$B$2:$H$63996,2,FALSE)</f>
        <v>47.831000000000003</v>
      </c>
      <c r="F10" s="18" t="str">
        <f>VLOOKUP(M10,Revistas!$B$2:$H$63996,3,FALSE)</f>
        <v>Q1</v>
      </c>
      <c r="G10" s="18" t="str">
        <f>VLOOKUP(M10,Revistas!$B$2:$H$63996,4,FALSE)</f>
        <v>MEDICINA, GENERAL &amp; INTERNAL</v>
      </c>
      <c r="H10" s="18" t="str">
        <f>VLOOKUP(M10,Revistas!$B$2:$H$63996,5,FALSE)</f>
        <v>2/154</v>
      </c>
      <c r="I10" s="18" t="str">
        <f>VLOOKUP(M10,Revistas!$B$2:$H$63996,6,FALSE)</f>
        <v>SI</v>
      </c>
      <c r="J10" s="18" t="s">
        <v>3007</v>
      </c>
      <c r="K10" s="18" t="s">
        <v>3008</v>
      </c>
      <c r="L10" s="18">
        <v>10</v>
      </c>
      <c r="M10" s="18" t="s">
        <v>950</v>
      </c>
      <c r="N10" s="28">
        <v>42614</v>
      </c>
      <c r="O10" s="18">
        <v>2017</v>
      </c>
      <c r="P10" s="18">
        <v>390</v>
      </c>
      <c r="Q10" s="18">
        <v>10100</v>
      </c>
      <c r="R10" s="18">
        <v>1345</v>
      </c>
      <c r="S10" s="18">
        <v>1422</v>
      </c>
      <c r="T10" s="23">
        <v>28919119</v>
      </c>
    </row>
    <row r="11" spans="1:20" x14ac:dyDescent="0.25">
      <c r="A11" s="17" t="s">
        <v>3137</v>
      </c>
      <c r="B11" s="17" t="s">
        <v>3138</v>
      </c>
      <c r="C11" s="17" t="s">
        <v>3139</v>
      </c>
      <c r="D11" s="18" t="s">
        <v>10</v>
      </c>
      <c r="E11" s="18">
        <f>VLOOKUP(M11,Revistas!$B$2:$H$63996,2,FALSE)</f>
        <v>1.5</v>
      </c>
      <c r="F11" s="18" t="str">
        <f>VLOOKUP(M11,Revistas!$B$2:$H$63996,3,FALSE)</f>
        <v>Q3</v>
      </c>
      <c r="G11" s="18" t="str">
        <f>VLOOKUP(M11,Revistas!$B$2:$H$63996,4,FALSE)</f>
        <v>PUBLIC, ENVIRONMENTAL &amp; OCCUPATIONAL HEALTH - SCIE</v>
      </c>
      <c r="H11" s="18" t="str">
        <f>VLOOKUP(M11,Revistas!$B$2:$H$63996,5,FALSE)</f>
        <v>108/176</v>
      </c>
      <c r="I11" s="18" t="str">
        <f>VLOOKUP(M11,Revistas!$B$2:$H$63996,6,FALSE)</f>
        <v>NO</v>
      </c>
      <c r="J11" s="18" t="s">
        <v>3140</v>
      </c>
      <c r="K11" s="18" t="s">
        <v>3141</v>
      </c>
      <c r="L11" s="18">
        <v>0</v>
      </c>
      <c r="M11" s="18" t="s">
        <v>3142</v>
      </c>
      <c r="N11" s="18"/>
      <c r="O11" s="18">
        <v>2017</v>
      </c>
      <c r="P11" s="18">
        <v>22</v>
      </c>
      <c r="Q11" s="18">
        <v>4</v>
      </c>
      <c r="R11" s="18">
        <v>474</v>
      </c>
      <c r="S11" s="18">
        <v>482</v>
      </c>
      <c r="T11" s="23">
        <v>27335100</v>
      </c>
    </row>
    <row r="12" spans="1:20" x14ac:dyDescent="0.25">
      <c r="A12" s="17" t="s">
        <v>2982</v>
      </c>
      <c r="B12" s="17" t="s">
        <v>2983</v>
      </c>
      <c r="C12" s="17" t="s">
        <v>2984</v>
      </c>
      <c r="D12" s="18" t="s">
        <v>10</v>
      </c>
      <c r="E12" s="18">
        <f>VLOOKUP(M12,Revistas!$B$2:$H$63996,2,FALSE)</f>
        <v>2.653</v>
      </c>
      <c r="F12" s="18" t="str">
        <f>VLOOKUP(M12,Revistas!$B$2:$H$63996,3,FALSE)</f>
        <v>Q3</v>
      </c>
      <c r="G12" s="18" t="str">
        <f>VLOOKUP(M12,Revistas!$B$2:$H$63996,4,FALSE)</f>
        <v>BIOCHEMISTRY &amp; MOLECULAR BIOLOGY - SCIE;</v>
      </c>
      <c r="H12" s="18" t="str">
        <f>VLOOKUP(M12,Revistas!$B$2:$H$63996,5,FALSE)</f>
        <v>152/290</v>
      </c>
      <c r="I12" s="18" t="str">
        <f>VLOOKUP(M12,Revistas!$B$2:$H$63996,6,FALSE)</f>
        <v>NO</v>
      </c>
      <c r="J12" s="18" t="s">
        <v>2985</v>
      </c>
      <c r="K12" s="18" t="s">
        <v>2986</v>
      </c>
      <c r="L12" s="18">
        <v>0</v>
      </c>
      <c r="M12" s="18" t="s">
        <v>2987</v>
      </c>
      <c r="N12" s="18" t="s">
        <v>129</v>
      </c>
      <c r="O12" s="18">
        <v>2017</v>
      </c>
      <c r="P12" s="18">
        <v>125</v>
      </c>
      <c r="Q12" s="18"/>
      <c r="R12" s="18">
        <v>8</v>
      </c>
      <c r="S12" s="18">
        <v>13</v>
      </c>
      <c r="T12" s="23">
        <v>28987723</v>
      </c>
    </row>
    <row r="13" spans="1:20" x14ac:dyDescent="0.25">
      <c r="A13" s="17" t="s">
        <v>3091</v>
      </c>
      <c r="B13" s="17" t="s">
        <v>3092</v>
      </c>
      <c r="C13" s="17" t="s">
        <v>2320</v>
      </c>
      <c r="D13" s="18" t="s">
        <v>10</v>
      </c>
      <c r="E13" s="18">
        <f>VLOOKUP(M13,Revistas!$B$2:$H$63996,2,FALSE)</f>
        <v>1.1830000000000001</v>
      </c>
      <c r="F13" s="18" t="str">
        <f>VLOOKUP(M13,Revistas!$B$2:$H$63996,3,FALSE)</f>
        <v>Q4</v>
      </c>
      <c r="G13" s="18" t="str">
        <f>VLOOKUP(M13,Revistas!$B$2:$H$63996,4,FALSE)</f>
        <v>UROLOGY &amp; NEPHROLOGY - SCIE</v>
      </c>
      <c r="H13" s="18" t="str">
        <f>VLOOKUP(M13,Revistas!$B$2:$H$63996,5,FALSE)</f>
        <v>59/76</v>
      </c>
      <c r="I13" s="18" t="str">
        <f>VLOOKUP(M13,Revistas!$B$2:$H$63996,6,FALSE)</f>
        <v>NO</v>
      </c>
      <c r="J13" s="18" t="s">
        <v>3093</v>
      </c>
      <c r="K13" s="18" t="s">
        <v>3094</v>
      </c>
      <c r="L13" s="18">
        <v>0</v>
      </c>
      <c r="M13" s="18" t="s">
        <v>2323</v>
      </c>
      <c r="N13" s="18" t="s">
        <v>295</v>
      </c>
      <c r="O13" s="18">
        <v>2017</v>
      </c>
      <c r="P13" s="18">
        <v>37</v>
      </c>
      <c r="Q13" s="18">
        <v>2</v>
      </c>
      <c r="R13" s="18">
        <v>138</v>
      </c>
      <c r="S13" s="18">
        <v>148</v>
      </c>
      <c r="T13" s="23">
        <v>28277301</v>
      </c>
    </row>
    <row r="14" spans="1:20" x14ac:dyDescent="0.25">
      <c r="A14" s="17" t="s">
        <v>3087</v>
      </c>
      <c r="B14" s="17" t="s">
        <v>3088</v>
      </c>
      <c r="C14" s="17" t="s">
        <v>570</v>
      </c>
      <c r="D14" s="18" t="s">
        <v>210</v>
      </c>
      <c r="E14" s="18">
        <f>VLOOKUP(M14,Revistas!$B$2:$H$63996,2,FALSE)</f>
        <v>5.1680000000000001</v>
      </c>
      <c r="F14" s="18" t="str">
        <f>VLOOKUP(M14,Revistas!$B$2:$H$63996,3,FALSE)</f>
        <v>Q1</v>
      </c>
      <c r="G14" s="18" t="str">
        <f>VLOOKUP(M14,Revistas!$B$2:$H$63996,4,FALSE)</f>
        <v>ONCOLOGY</v>
      </c>
      <c r="H14" s="18" t="str">
        <f>VLOOKUP(M14,Revistas!$B$2:$H$63996,5,FALSE)</f>
        <v>44/217</v>
      </c>
      <c r="I14" s="18" t="str">
        <f>VLOOKUP(M14,Revistas!$B$2:$H$63996,6,FALSE)</f>
        <v>NO</v>
      </c>
      <c r="J14" s="18" t="s">
        <v>3089</v>
      </c>
      <c r="K14" s="18" t="s">
        <v>3090</v>
      </c>
      <c r="L14" s="18">
        <v>5</v>
      </c>
      <c r="M14" s="18" t="s">
        <v>574</v>
      </c>
      <c r="N14" s="28">
        <v>41699</v>
      </c>
      <c r="O14" s="18">
        <v>2017</v>
      </c>
      <c r="P14" s="18">
        <v>8</v>
      </c>
      <c r="Q14" s="18">
        <v>11</v>
      </c>
      <c r="R14" s="18">
        <v>18456</v>
      </c>
      <c r="S14" s="18">
        <v>18485</v>
      </c>
      <c r="T14" s="23">
        <v>28060743</v>
      </c>
    </row>
    <row r="15" spans="1:20" x14ac:dyDescent="0.25">
      <c r="A15" s="17" t="s">
        <v>3001</v>
      </c>
      <c r="B15" s="17" t="s">
        <v>3002</v>
      </c>
      <c r="C15" s="17" t="s">
        <v>947</v>
      </c>
      <c r="D15" s="18" t="s">
        <v>10</v>
      </c>
      <c r="E15" s="18">
        <f>VLOOKUP(M15,Revistas!$B$2:$H$63996,2,FALSE)</f>
        <v>47.831000000000003</v>
      </c>
      <c r="F15" s="18" t="str">
        <f>VLOOKUP(M15,Revistas!$B$2:$H$63996,3,FALSE)</f>
        <v>Q1</v>
      </c>
      <c r="G15" s="18" t="str">
        <f>VLOOKUP(M15,Revistas!$B$2:$H$63996,4,FALSE)</f>
        <v>MEDICINA, GENERAL &amp; INTERNAL</v>
      </c>
      <c r="H15" s="18" t="str">
        <f>VLOOKUP(M15,Revistas!$B$2:$H$63996,5,FALSE)</f>
        <v>2/154</v>
      </c>
      <c r="I15" s="18" t="str">
        <f>VLOOKUP(M15,Revistas!$B$2:$H$63996,6,FALSE)</f>
        <v>SI</v>
      </c>
      <c r="J15" s="18" t="s">
        <v>3003</v>
      </c>
      <c r="K15" s="18" t="s">
        <v>3004</v>
      </c>
      <c r="L15" s="18">
        <v>6</v>
      </c>
      <c r="M15" s="18" t="s">
        <v>950</v>
      </c>
      <c r="N15" s="28">
        <v>42614</v>
      </c>
      <c r="O15" s="18">
        <v>2017</v>
      </c>
      <c r="P15" s="18">
        <v>390</v>
      </c>
      <c r="Q15" s="18">
        <v>10100</v>
      </c>
      <c r="R15" s="18">
        <v>1260</v>
      </c>
      <c r="S15" s="18">
        <v>1344</v>
      </c>
      <c r="T15" s="23">
        <v>28919118</v>
      </c>
    </row>
    <row r="16" spans="1:20" x14ac:dyDescent="0.25">
      <c r="A16" s="17" t="s">
        <v>3095</v>
      </c>
      <c r="B16" s="17" t="s">
        <v>3096</v>
      </c>
      <c r="C16" s="17" t="s">
        <v>3097</v>
      </c>
      <c r="D16" s="18" t="s">
        <v>210</v>
      </c>
      <c r="E16" s="18">
        <f>VLOOKUP(M16,Revistas!$B$2:$H$63996,2,FALSE)</f>
        <v>4.8170000000000002</v>
      </c>
      <c r="F16" s="18" t="str">
        <f>VLOOKUP(M16,Revistas!$B$2:$H$63996,3,FALSE)</f>
        <v>Q1</v>
      </c>
      <c r="G16" s="18" t="str">
        <f>VLOOKUP(M16,Revistas!$B$2:$H$63996,4,FALSE)</f>
        <v>ENDOCRINOLOGY &amp; METABOLISM - SCIE</v>
      </c>
      <c r="H16" s="18" t="str">
        <f>VLOOKUP(M16,Revistas!$B$2:$H$63996,5,FALSE)</f>
        <v>23/138</v>
      </c>
      <c r="I16" s="18" t="str">
        <f>VLOOKUP(M16,Revistas!$B$2:$H$63996,6,FALSE)</f>
        <v>NO</v>
      </c>
      <c r="J16" s="18" t="s">
        <v>3098</v>
      </c>
      <c r="K16" s="18" t="s">
        <v>3099</v>
      </c>
      <c r="L16" s="18">
        <v>4</v>
      </c>
      <c r="M16" s="18" t="s">
        <v>3100</v>
      </c>
      <c r="N16" s="18" t="s">
        <v>300</v>
      </c>
      <c r="O16" s="18">
        <v>2017</v>
      </c>
      <c r="P16" s="18">
        <v>18</v>
      </c>
      <c r="Q16" s="18">
        <v>1</v>
      </c>
      <c r="R16" s="18">
        <v>131</v>
      </c>
      <c r="S16" s="18">
        <v>144</v>
      </c>
      <c r="T16" s="23">
        <v>27864708</v>
      </c>
    </row>
    <row r="17" spans="1:20" x14ac:dyDescent="0.25">
      <c r="A17" s="17" t="s">
        <v>3064</v>
      </c>
      <c r="B17" s="17" t="s">
        <v>3065</v>
      </c>
      <c r="C17" s="17" t="s">
        <v>3066</v>
      </c>
      <c r="D17" s="18" t="s">
        <v>26</v>
      </c>
      <c r="E17" s="18">
        <f>VLOOKUP(M17,Revistas!$B$2:$H$63996,2,FALSE)</f>
        <v>6.165</v>
      </c>
      <c r="F17" s="18" t="str">
        <f>VLOOKUP(M17,Revistas!$B$2:$H$63996,3,FALSE)</f>
        <v>Q1</v>
      </c>
      <c r="G17" s="18" t="str">
        <f>VLOOKUP(M17,Revistas!$B$2:$H$63996,4,FALSE)</f>
        <v>TRANSPLANTATION - SCIE;</v>
      </c>
      <c r="H17" s="18" t="str">
        <f>VLOOKUP(M17,Revistas!$B$2:$H$63996,5,FALSE)</f>
        <v xml:space="preserve">2 DED 25 </v>
      </c>
      <c r="I17" s="18" t="str">
        <f>VLOOKUP(M17,Revistas!$B$2:$H$63996,6,FALSE)</f>
        <v>SI</v>
      </c>
      <c r="J17" s="18" t="s">
        <v>3067</v>
      </c>
      <c r="K17" s="18"/>
      <c r="L17" s="18">
        <v>0</v>
      </c>
      <c r="M17" s="18" t="s">
        <v>3068</v>
      </c>
      <c r="N17" s="18" t="s">
        <v>35</v>
      </c>
      <c r="O17" s="18">
        <v>2017</v>
      </c>
      <c r="P17" s="18">
        <v>17</v>
      </c>
      <c r="Q17" s="18"/>
      <c r="R17" s="18">
        <v>474</v>
      </c>
      <c r="S17" s="18">
        <v>474</v>
      </c>
    </row>
    <row r="18" spans="1:20" x14ac:dyDescent="0.25">
      <c r="A18" s="17" t="s">
        <v>3055</v>
      </c>
      <c r="B18" s="17" t="s">
        <v>3056</v>
      </c>
      <c r="C18" s="17" t="s">
        <v>570</v>
      </c>
      <c r="D18" s="18" t="s">
        <v>356</v>
      </c>
      <c r="E18" s="18">
        <f>VLOOKUP(M18,Revistas!$B$2:$H$63996,2,FALSE)</f>
        <v>5.1680000000000001</v>
      </c>
      <c r="F18" s="18" t="str">
        <f>VLOOKUP(M18,Revistas!$B$2:$H$63996,3,FALSE)</f>
        <v>Q1</v>
      </c>
      <c r="G18" s="18" t="str">
        <f>VLOOKUP(M18,Revistas!$B$2:$H$63996,4,FALSE)</f>
        <v>ONCOLOGY</v>
      </c>
      <c r="H18" s="18" t="str">
        <f>VLOOKUP(M18,Revistas!$B$2:$H$63996,5,FALSE)</f>
        <v>44/217</v>
      </c>
      <c r="I18" s="18" t="str">
        <f>VLOOKUP(M18,Revistas!$B$2:$H$63996,6,FALSE)</f>
        <v>NO</v>
      </c>
      <c r="J18" s="18"/>
      <c r="K18" s="18"/>
      <c r="L18" s="18">
        <v>0</v>
      </c>
      <c r="M18" s="18" t="s">
        <v>574</v>
      </c>
      <c r="N18" s="18" t="s">
        <v>3057</v>
      </c>
      <c r="O18" s="18">
        <v>2017</v>
      </c>
      <c r="P18" s="18">
        <v>8</v>
      </c>
      <c r="Q18" s="18">
        <v>14</v>
      </c>
      <c r="R18" s="18">
        <v>24045</v>
      </c>
      <c r="S18" s="18">
        <v>24045</v>
      </c>
      <c r="T18" s="23">
        <v>28423612</v>
      </c>
    </row>
    <row r="19" spans="1:20" x14ac:dyDescent="0.25">
      <c r="A19" s="17" t="s">
        <v>3130</v>
      </c>
      <c r="B19" s="17" t="s">
        <v>3131</v>
      </c>
      <c r="C19" s="17" t="s">
        <v>3132</v>
      </c>
      <c r="D19" s="18" t="s">
        <v>356</v>
      </c>
      <c r="E19" s="18">
        <f>VLOOKUP(M19,Revistas!$B$2:$H$63996,2,FALSE)</f>
        <v>2.476</v>
      </c>
      <c r="F19" s="18" t="str">
        <f>VLOOKUP(M19,Revistas!$B$2:$H$63996,3,FALSE)</f>
        <v>Q2</v>
      </c>
      <c r="G19" s="18" t="str">
        <f>VLOOKUP(M19,Revistas!$B$2:$H$63996,4,FALSE)</f>
        <v>BIOTECHNOLOGY &amp;APPLIED MICROBIOLOGY</v>
      </c>
      <c r="H19" s="18" t="str">
        <f>VLOOKUP(M19,Revistas!$B$2:$H$63996,5,FALSE)</f>
        <v>65/158</v>
      </c>
      <c r="I19" s="18" t="str">
        <f>VLOOKUP(M19,Revistas!$B$2:$H$63996,6,FALSE)</f>
        <v>NO</v>
      </c>
      <c r="J19" s="18" t="s">
        <v>3133</v>
      </c>
      <c r="K19" s="18" t="s">
        <v>3134</v>
      </c>
      <c r="L19" s="18">
        <v>0</v>
      </c>
      <c r="M19" s="18" t="s">
        <v>3135</v>
      </c>
      <c r="N19" s="18"/>
      <c r="O19" s="18">
        <v>2017</v>
      </c>
      <c r="P19" s="18"/>
      <c r="Q19" s="18"/>
      <c r="R19" s="18"/>
      <c r="S19" s="18">
        <v>6130208</v>
      </c>
    </row>
    <row r="20" spans="1:20" x14ac:dyDescent="0.25">
      <c r="A20" s="17" t="s">
        <v>3010</v>
      </c>
      <c r="B20" s="17" t="s">
        <v>3011</v>
      </c>
      <c r="C20" s="17" t="s">
        <v>2320</v>
      </c>
      <c r="D20" s="18" t="s">
        <v>274</v>
      </c>
      <c r="E20" s="18">
        <f>VLOOKUP(M20,Revistas!$B$2:$H$63996,2,FALSE)</f>
        <v>1.1830000000000001</v>
      </c>
      <c r="F20" s="18" t="str">
        <f>VLOOKUP(M20,Revistas!$B$2:$H$63996,3,FALSE)</f>
        <v>Q4</v>
      </c>
      <c r="G20" s="18" t="str">
        <f>VLOOKUP(M20,Revistas!$B$2:$H$63996,4,FALSE)</f>
        <v>UROLOGY &amp; NEPHROLOGY - SCIE</v>
      </c>
      <c r="H20" s="18" t="str">
        <f>VLOOKUP(M20,Revistas!$B$2:$H$63996,5,FALSE)</f>
        <v>59/76</v>
      </c>
      <c r="I20" s="18" t="str">
        <f>VLOOKUP(M20,Revistas!$B$2:$H$63996,6,FALSE)</f>
        <v>NO</v>
      </c>
      <c r="J20" s="18" t="s">
        <v>3012</v>
      </c>
      <c r="K20" s="18" t="s">
        <v>3013</v>
      </c>
      <c r="L20" s="18">
        <v>0</v>
      </c>
      <c r="M20" s="18" t="s">
        <v>2323</v>
      </c>
      <c r="N20" s="18" t="s">
        <v>21</v>
      </c>
      <c r="O20" s="18">
        <v>2017</v>
      </c>
      <c r="P20" s="18">
        <v>37</v>
      </c>
      <c r="Q20" s="18">
        <v>5</v>
      </c>
      <c r="R20" s="18">
        <v>550</v>
      </c>
      <c r="S20" s="18">
        <v>552</v>
      </c>
      <c r="T20" s="23">
        <v>28233569</v>
      </c>
    </row>
    <row r="21" spans="1:20" x14ac:dyDescent="0.25">
      <c r="A21" s="17" t="s">
        <v>2318</v>
      </c>
      <c r="B21" s="17" t="s">
        <v>2319</v>
      </c>
      <c r="C21" s="17" t="s">
        <v>2320</v>
      </c>
      <c r="D21" s="18" t="s">
        <v>10</v>
      </c>
      <c r="E21" s="18">
        <f>VLOOKUP(M21,Revistas!$B$2:$H$63996,2,FALSE)</f>
        <v>1.1830000000000001</v>
      </c>
      <c r="F21" s="18" t="str">
        <f>VLOOKUP(M21,Revistas!$B$2:$H$63996,3,FALSE)</f>
        <v>Q4</v>
      </c>
      <c r="G21" s="18" t="str">
        <f>VLOOKUP(M21,Revistas!$B$2:$H$63996,4,FALSE)</f>
        <v>UROLOGY &amp; NEPHROLOGY - SCIE</v>
      </c>
      <c r="H21" s="18" t="str">
        <f>VLOOKUP(M21,Revistas!$B$2:$H$63996,5,FALSE)</f>
        <v>59/76</v>
      </c>
      <c r="I21" s="18" t="str">
        <f>VLOOKUP(M21,Revistas!$B$2:$H$63996,6,FALSE)</f>
        <v>NO</v>
      </c>
      <c r="J21" s="18" t="s">
        <v>2321</v>
      </c>
      <c r="K21" s="18" t="s">
        <v>2322</v>
      </c>
      <c r="L21" s="18">
        <v>0</v>
      </c>
      <c r="M21" s="18" t="s">
        <v>2323</v>
      </c>
      <c r="N21" s="18" t="s">
        <v>21</v>
      </c>
      <c r="O21" s="18">
        <v>2017</v>
      </c>
      <c r="P21" s="18">
        <v>37</v>
      </c>
      <c r="Q21" s="18">
        <v>5</v>
      </c>
      <c r="R21" s="18">
        <v>515</v>
      </c>
      <c r="S21" s="18">
        <v>525</v>
      </c>
      <c r="T21" s="23">
        <v>28946964</v>
      </c>
    </row>
    <row r="22" spans="1:20" x14ac:dyDescent="0.25">
      <c r="A22" s="17" t="s">
        <v>2964</v>
      </c>
      <c r="B22" s="17" t="s">
        <v>2965</v>
      </c>
      <c r="C22" s="17" t="s">
        <v>181</v>
      </c>
      <c r="D22" s="18" t="s">
        <v>10</v>
      </c>
      <c r="E22" s="18">
        <f>VLOOKUP(M22,Revistas!$B$2:$H$63996,2,FALSE)</f>
        <v>4.2590000000000003</v>
      </c>
      <c r="F22" s="18" t="str">
        <f>VLOOKUP(M22,Revistas!$B$2:$H$63996,3,FALSE)</f>
        <v>Q1</v>
      </c>
      <c r="G22" s="18" t="str">
        <f>VLOOKUP(M22,Revistas!$B$2:$H$63996,4,FALSE)</f>
        <v>MULTIDISCIPLINARY SCIENCES</v>
      </c>
      <c r="H22" s="18" t="str">
        <f>VLOOKUP(M22,Revistas!$B$2:$H$63996,5,FALSE)</f>
        <v>10 DE 64</v>
      </c>
      <c r="I22" s="18" t="str">
        <f>VLOOKUP(M22,Revistas!$B$2:$H$63996,6,FALSE)</f>
        <v>NO</v>
      </c>
      <c r="J22" s="18" t="s">
        <v>2966</v>
      </c>
      <c r="K22" s="18" t="s">
        <v>2967</v>
      </c>
      <c r="L22" s="18">
        <v>0</v>
      </c>
      <c r="M22" s="18" t="s">
        <v>184</v>
      </c>
      <c r="N22" s="18" t="s">
        <v>943</v>
      </c>
      <c r="O22" s="18">
        <v>2017</v>
      </c>
      <c r="P22" s="18">
        <v>7</v>
      </c>
      <c r="Q22" s="18"/>
      <c r="R22" s="18"/>
      <c r="S22" s="18">
        <v>16915</v>
      </c>
      <c r="T22" s="23">
        <v>29208969</v>
      </c>
    </row>
    <row r="23" spans="1:20" x14ac:dyDescent="0.25">
      <c r="A23" s="17" t="s">
        <v>2975</v>
      </c>
      <c r="B23" s="17" t="s">
        <v>2976</v>
      </c>
      <c r="C23" s="17" t="s">
        <v>2977</v>
      </c>
      <c r="D23" s="18" t="s">
        <v>10</v>
      </c>
      <c r="E23" s="18">
        <f>VLOOKUP(M23,Revistas!$B$2:$H$63996,2,FALSE)</f>
        <v>4.6859999999999999</v>
      </c>
      <c r="F23" s="18" t="str">
        <f>VLOOKUP(M23,Revistas!$B$2:$H$63996,3,FALSE)</f>
        <v>Q1</v>
      </c>
      <c r="G23" s="18" t="str">
        <f>VLOOKUP(M23,Revistas!$B$2:$H$63996,4,FALSE)</f>
        <v>GENETICS &amp; HEREDITY - SCIE;</v>
      </c>
      <c r="H23" s="18" t="str">
        <f>VLOOKUP(M23,Revistas!$B$2:$H$63996,5,FALSE)</f>
        <v>27/167</v>
      </c>
      <c r="I23" s="18" t="str">
        <f>VLOOKUP(M23,Revistas!$B$2:$H$63996,6,FALSE)</f>
        <v>NO</v>
      </c>
      <c r="J23" s="18" t="s">
        <v>2978</v>
      </c>
      <c r="K23" s="18" t="s">
        <v>2979</v>
      </c>
      <c r="L23" s="18">
        <v>0</v>
      </c>
      <c r="M23" s="18" t="s">
        <v>2980</v>
      </c>
      <c r="N23" s="18" t="s">
        <v>14</v>
      </c>
      <c r="O23" s="18">
        <v>2017</v>
      </c>
      <c r="P23" s="18">
        <v>95</v>
      </c>
      <c r="Q23" s="18">
        <v>12</v>
      </c>
      <c r="R23" s="18">
        <v>1399</v>
      </c>
      <c r="S23" s="18">
        <v>1409</v>
      </c>
      <c r="T23" s="23">
        <v>28975359</v>
      </c>
    </row>
    <row r="24" spans="1:20" x14ac:dyDescent="0.25">
      <c r="A24" s="17" t="s">
        <v>3114</v>
      </c>
      <c r="B24" s="17" t="s">
        <v>3115</v>
      </c>
      <c r="C24" s="17" t="s">
        <v>181</v>
      </c>
      <c r="D24" s="18" t="s">
        <v>10</v>
      </c>
      <c r="E24" s="18">
        <f>VLOOKUP(M24,Revistas!$B$2:$H$63996,2,FALSE)</f>
        <v>4.2590000000000003</v>
      </c>
      <c r="F24" s="18" t="str">
        <f>VLOOKUP(M24,Revistas!$B$2:$H$63996,3,FALSE)</f>
        <v>Q1</v>
      </c>
      <c r="G24" s="18" t="str">
        <f>VLOOKUP(M24,Revistas!$B$2:$H$63996,4,FALSE)</f>
        <v>MULTIDISCIPLINARY SCIENCES</v>
      </c>
      <c r="H24" s="18" t="str">
        <f>VLOOKUP(M24,Revistas!$B$2:$H$63996,5,FALSE)</f>
        <v>10 DE 64</v>
      </c>
      <c r="I24" s="18" t="str">
        <f>VLOOKUP(M24,Revistas!$B$2:$H$63996,6,FALSE)</f>
        <v>NO</v>
      </c>
      <c r="J24" s="18" t="s">
        <v>3116</v>
      </c>
      <c r="K24" s="18" t="s">
        <v>3117</v>
      </c>
      <c r="L24" s="18">
        <v>0</v>
      </c>
      <c r="M24" s="18" t="s">
        <v>184</v>
      </c>
      <c r="N24" s="18" t="s">
        <v>2096</v>
      </c>
      <c r="O24" s="18">
        <v>2017</v>
      </c>
      <c r="P24" s="18">
        <v>7</v>
      </c>
      <c r="Q24" s="18"/>
      <c r="R24" s="18"/>
      <c r="S24" s="18">
        <v>41510</v>
      </c>
      <c r="T24" s="23">
        <v>28139717</v>
      </c>
    </row>
    <row r="25" spans="1:20" x14ac:dyDescent="0.25">
      <c r="A25" s="17" t="s">
        <v>3149</v>
      </c>
      <c r="B25" s="17" t="s">
        <v>3150</v>
      </c>
      <c r="C25" s="17" t="s">
        <v>3103</v>
      </c>
      <c r="D25" s="18" t="s">
        <v>10</v>
      </c>
      <c r="E25" s="18">
        <f>VLOOKUP(M25,Revistas!$B$2:$H$63996,2,FALSE)</f>
        <v>8.9659999999999993</v>
      </c>
      <c r="F25" s="18" t="str">
        <f>VLOOKUP(M25,Revistas!$B$2:$H$63996,3,FALSE)</f>
        <v>Q1</v>
      </c>
      <c r="G25" s="18" t="str">
        <f>VLOOKUP(M25,Revistas!$B$2:$H$63996,4,FALSE)</f>
        <v>UROLOGY &amp; NEPHROLOGY - SCIE</v>
      </c>
      <c r="H25" s="18" t="str">
        <f>VLOOKUP(M25,Revistas!$B$2:$H$63996,5,FALSE)</f>
        <v>3 DE 76</v>
      </c>
      <c r="I25" s="18" t="str">
        <f>VLOOKUP(M25,Revistas!$B$2:$H$63996,6,FALSE)</f>
        <v>SI</v>
      </c>
      <c r="J25" s="18" t="s">
        <v>3151</v>
      </c>
      <c r="K25" s="18" t="s">
        <v>3152</v>
      </c>
      <c r="L25" s="18">
        <v>7</v>
      </c>
      <c r="M25" s="18" t="s">
        <v>3106</v>
      </c>
      <c r="N25" s="18" t="s">
        <v>344</v>
      </c>
      <c r="O25" s="18">
        <v>2017</v>
      </c>
      <c r="P25" s="18">
        <v>28</v>
      </c>
      <c r="Q25" s="18">
        <v>1</v>
      </c>
      <c r="R25" s="18">
        <v>218</v>
      </c>
      <c r="S25" s="18">
        <v>229</v>
      </c>
      <c r="T25" s="23">
        <v>27352622</v>
      </c>
    </row>
    <row r="26" spans="1:20" x14ac:dyDescent="0.25">
      <c r="A26" s="17" t="s">
        <v>3182</v>
      </c>
      <c r="B26" s="17" t="s">
        <v>3181</v>
      </c>
      <c r="C26" s="17" t="s">
        <v>7249</v>
      </c>
      <c r="D26" s="18" t="s">
        <v>10</v>
      </c>
      <c r="E26" s="18">
        <f>VLOOKUP(M26,Revistas!$B$2:$H$63996,2,FALSE)</f>
        <v>1.1830000000000001</v>
      </c>
      <c r="F26" s="18" t="str">
        <f>VLOOKUP(M26,Revistas!$B$2:$H$63996,3,FALSE)</f>
        <v>Q4</v>
      </c>
      <c r="G26" s="18" t="str">
        <f>VLOOKUP(M26,Revistas!$B$2:$H$63996,4,FALSE)</f>
        <v>UROLOGY &amp; NEPHROLOGY - SCIE</v>
      </c>
      <c r="H26" s="18" t="str">
        <f>VLOOKUP(M26,Revistas!$B$2:$H$63996,5,FALSE)</f>
        <v>59/76</v>
      </c>
      <c r="I26" s="18" t="str">
        <f>VLOOKUP(M26,Revistas!$B$2:$H$63996,6,FALSE)</f>
        <v>NO</v>
      </c>
      <c r="J26" s="18" t="s">
        <v>3184</v>
      </c>
      <c r="K26" s="18"/>
      <c r="L26" s="18" t="s">
        <v>586</v>
      </c>
      <c r="M26" s="18" t="s">
        <v>3009</v>
      </c>
      <c r="N26" s="18" t="s">
        <v>3183</v>
      </c>
      <c r="O26" s="18">
        <v>2017</v>
      </c>
      <c r="P26" s="18"/>
      <c r="Q26" s="18"/>
      <c r="R26" s="18"/>
      <c r="S26" s="18"/>
      <c r="T26" s="23">
        <v>28647049</v>
      </c>
    </row>
    <row r="27" spans="1:20" x14ac:dyDescent="0.25">
      <c r="A27" s="17" t="s">
        <v>3171</v>
      </c>
      <c r="B27" s="17" t="s">
        <v>3170</v>
      </c>
      <c r="C27" s="17" t="s">
        <v>3172</v>
      </c>
      <c r="D27" s="18" t="s">
        <v>10</v>
      </c>
      <c r="E27" s="18">
        <f>VLOOKUP(M27,Revistas!$B$2:$H$63996,2,FALSE)</f>
        <v>2.327</v>
      </c>
      <c r="F27" s="18" t="str">
        <f>VLOOKUP(M27,Revistas!$B$2:$H$63996,3,FALSE)</f>
        <v>Q2</v>
      </c>
      <c r="G27" s="18" t="str">
        <f>VLOOKUP(M27,Revistas!$B$2:$H$63996,4,FALSE)</f>
        <v>PUBLIC, ENVIRONMENTAL &amp; OCCUPATIONAL HEALTH - SCIE</v>
      </c>
      <c r="H27" s="18" t="str">
        <f>VLOOKUP(M27,Revistas!$B$2:$H$63996,5,FALSE)</f>
        <v>58/176</v>
      </c>
      <c r="I27" s="18" t="str">
        <f>VLOOKUP(M27,Revistas!$B$2:$H$63996,6,FALSE)</f>
        <v>NO</v>
      </c>
      <c r="J27" s="18" t="s">
        <v>3174</v>
      </c>
      <c r="K27" s="18"/>
      <c r="L27" s="18" t="s">
        <v>586</v>
      </c>
      <c r="M27" s="18" t="s">
        <v>3175</v>
      </c>
      <c r="N27" s="18" t="s">
        <v>3173</v>
      </c>
      <c r="O27" s="18">
        <v>2017</v>
      </c>
      <c r="P27" s="18"/>
      <c r="Q27" s="18"/>
      <c r="R27" s="18"/>
      <c r="S27" s="18"/>
      <c r="T27" s="23">
        <v>28776240</v>
      </c>
    </row>
    <row r="28" spans="1:20" x14ac:dyDescent="0.25">
      <c r="A28" s="17" t="s">
        <v>2997</v>
      </c>
      <c r="B28" s="17" t="s">
        <v>2998</v>
      </c>
      <c r="C28" s="17" t="s">
        <v>947</v>
      </c>
      <c r="D28" s="18" t="s">
        <v>10</v>
      </c>
      <c r="E28" s="18">
        <f>VLOOKUP(M28,Revistas!$B$2:$H$63996,2,FALSE)</f>
        <v>47.831000000000003</v>
      </c>
      <c r="F28" s="18" t="str">
        <f>VLOOKUP(M28,Revistas!$B$2:$H$63996,3,FALSE)</f>
        <v>Q1</v>
      </c>
      <c r="G28" s="18" t="str">
        <f>VLOOKUP(M28,Revistas!$B$2:$H$63996,4,FALSE)</f>
        <v>MEDICINA, GENERAL &amp; INTERNAL</v>
      </c>
      <c r="H28" s="18" t="str">
        <f>VLOOKUP(M28,Revistas!$B$2:$H$63996,5,FALSE)</f>
        <v>2/154</v>
      </c>
      <c r="I28" s="18" t="str">
        <f>VLOOKUP(M28,Revistas!$B$2:$H$63996,6,FALSE)</f>
        <v>SI</v>
      </c>
      <c r="J28" s="18" t="s">
        <v>2999</v>
      </c>
      <c r="K28" s="18" t="s">
        <v>3000</v>
      </c>
      <c r="L28" s="18">
        <v>10</v>
      </c>
      <c r="M28" s="18" t="s">
        <v>950</v>
      </c>
      <c r="N28" s="28">
        <v>42614</v>
      </c>
      <c r="O28" s="18">
        <v>2017</v>
      </c>
      <c r="P28" s="18">
        <v>390</v>
      </c>
      <c r="Q28" s="18">
        <v>10100</v>
      </c>
      <c r="R28" s="18">
        <v>1151</v>
      </c>
      <c r="S28" s="18">
        <v>1210</v>
      </c>
      <c r="T28" s="23">
        <v>28919116</v>
      </c>
    </row>
    <row r="29" spans="1:20" x14ac:dyDescent="0.25">
      <c r="A29" s="17" t="s">
        <v>3101</v>
      </c>
      <c r="B29" s="17" t="s">
        <v>3102</v>
      </c>
      <c r="C29" s="17" t="s">
        <v>3103</v>
      </c>
      <c r="D29" s="18" t="s">
        <v>10</v>
      </c>
      <c r="E29" s="18">
        <f>VLOOKUP(M29,Revistas!$B$2:$H$63996,2,FALSE)</f>
        <v>8.9659999999999993</v>
      </c>
      <c r="F29" s="18" t="str">
        <f>VLOOKUP(M29,Revistas!$B$2:$H$63996,3,FALSE)</f>
        <v>Q1</v>
      </c>
      <c r="G29" s="18" t="str">
        <f>VLOOKUP(M29,Revistas!$B$2:$H$63996,4,FALSE)</f>
        <v>UROLOGY &amp; NEPHROLOGY - SCIE</v>
      </c>
      <c r="H29" s="18" t="str">
        <f>VLOOKUP(M29,Revistas!$B$2:$H$63996,5,FALSE)</f>
        <v>3 DE 76</v>
      </c>
      <c r="I29" s="18" t="str">
        <f>VLOOKUP(M29,Revistas!$B$2:$H$63996,6,FALSE)</f>
        <v>SI</v>
      </c>
      <c r="J29" s="18" t="s">
        <v>3104</v>
      </c>
      <c r="K29" s="18" t="s">
        <v>3105</v>
      </c>
      <c r="L29" s="18">
        <v>2</v>
      </c>
      <c r="M29" s="18" t="s">
        <v>3106</v>
      </c>
      <c r="N29" s="18" t="s">
        <v>300</v>
      </c>
      <c r="O29" s="18">
        <v>2017</v>
      </c>
      <c r="P29" s="18">
        <v>28</v>
      </c>
      <c r="Q29" s="18">
        <v>3</v>
      </c>
      <c r="R29" s="18">
        <v>823</v>
      </c>
      <c r="S29" s="18">
        <v>836</v>
      </c>
      <c r="T29" s="23">
        <v>27620989</v>
      </c>
    </row>
    <row r="30" spans="1:20" x14ac:dyDescent="0.25">
      <c r="A30" s="17" t="s">
        <v>2989</v>
      </c>
      <c r="B30" s="17" t="s">
        <v>3107</v>
      </c>
      <c r="C30" s="17" t="s">
        <v>736</v>
      </c>
      <c r="D30" s="18" t="s">
        <v>571</v>
      </c>
      <c r="E30" s="18">
        <f>VLOOKUP(M30,Revistas!$B$2:$H$63996,2,FALSE)</f>
        <v>1.125</v>
      </c>
      <c r="F30" s="18" t="str">
        <f>VLOOKUP(M30,Revistas!$B$2:$H$63996,3,FALSE)</f>
        <v>Q3</v>
      </c>
      <c r="G30" s="18" t="str">
        <f>VLOOKUP(M30,Revistas!$B$2:$H$63996,4,FALSE)</f>
        <v>MEDICINA, GENERAL &amp; INTERNAL</v>
      </c>
      <c r="H30" s="18" t="str">
        <f>VLOOKUP(M30,Revistas!$B$2:$H$63996,5,FALSE)</f>
        <v>91/154</v>
      </c>
      <c r="I30" s="18" t="str">
        <f>VLOOKUP(M30,Revistas!$B$2:$H$63996,6,FALSE)</f>
        <v>NO</v>
      </c>
      <c r="J30" s="18" t="s">
        <v>3108</v>
      </c>
      <c r="K30" s="18" t="s">
        <v>3109</v>
      </c>
      <c r="L30" s="18">
        <v>2</v>
      </c>
      <c r="M30" s="18" t="s">
        <v>739</v>
      </c>
      <c r="N30" s="28">
        <v>39845</v>
      </c>
      <c r="O30" s="18">
        <v>2017</v>
      </c>
      <c r="P30" s="18">
        <v>148</v>
      </c>
      <c r="Q30" s="18">
        <v>3</v>
      </c>
      <c r="R30" s="18">
        <v>132</v>
      </c>
      <c r="S30" s="18">
        <v>138</v>
      </c>
      <c r="T30" s="23">
        <v>27912900</v>
      </c>
    </row>
    <row r="31" spans="1:20" x14ac:dyDescent="0.25">
      <c r="A31" s="17" t="s">
        <v>2989</v>
      </c>
      <c r="B31" s="17" t="s">
        <v>2990</v>
      </c>
      <c r="C31" s="17" t="s">
        <v>736</v>
      </c>
      <c r="D31" s="18" t="s">
        <v>274</v>
      </c>
      <c r="E31" s="18">
        <f>VLOOKUP(M31,Revistas!$B$2:$H$63996,2,FALSE)</f>
        <v>1.125</v>
      </c>
      <c r="F31" s="18" t="str">
        <f>VLOOKUP(M31,Revistas!$B$2:$H$63996,3,FALSE)</f>
        <v>Q3</v>
      </c>
      <c r="G31" s="18" t="str">
        <f>VLOOKUP(M31,Revistas!$B$2:$H$63996,4,FALSE)</f>
        <v>MEDICINA, GENERAL &amp; INTERNAL</v>
      </c>
      <c r="H31" s="18" t="str">
        <f>VLOOKUP(M31,Revistas!$B$2:$H$63996,5,FALSE)</f>
        <v>91/154</v>
      </c>
      <c r="I31" s="18" t="str">
        <f>VLOOKUP(M31,Revistas!$B$2:$H$63996,6,FALSE)</f>
        <v>NO</v>
      </c>
      <c r="J31" s="18" t="s">
        <v>2991</v>
      </c>
      <c r="K31" s="18" t="s">
        <v>2992</v>
      </c>
      <c r="L31" s="18">
        <v>0</v>
      </c>
      <c r="M31" s="18" t="s">
        <v>739</v>
      </c>
      <c r="N31" s="28">
        <v>44075</v>
      </c>
      <c r="O31" s="18">
        <v>2017</v>
      </c>
      <c r="P31" s="18">
        <v>149</v>
      </c>
      <c r="Q31" s="18">
        <v>6</v>
      </c>
      <c r="R31" s="18">
        <v>271</v>
      </c>
      <c r="S31" s="18">
        <v>272</v>
      </c>
      <c r="T31" s="23">
        <v>28651882</v>
      </c>
    </row>
    <row r="32" spans="1:20" x14ac:dyDescent="0.25">
      <c r="A32" s="17" t="s">
        <v>2347</v>
      </c>
      <c r="B32" s="17" t="s">
        <v>2348</v>
      </c>
      <c r="C32" s="17" t="s">
        <v>217</v>
      </c>
      <c r="D32" s="18" t="s">
        <v>10</v>
      </c>
      <c r="E32" s="18">
        <f>VLOOKUP(M32,Revistas!$B$2:$H$63996,2,FALSE)</f>
        <v>2.806</v>
      </c>
      <c r="F32" s="18" t="str">
        <f>VLOOKUP(M32,Revistas!$B$2:$H$63996,3,FALSE)</f>
        <v>Q1</v>
      </c>
      <c r="G32" s="18" t="str">
        <f>VLOOKUP(M32,Revistas!$B$2:$H$63996,4,FALSE)</f>
        <v>MULTIDISCIPLINARY SCIENCES</v>
      </c>
      <c r="H32" s="18" t="str">
        <f>VLOOKUP(M32,Revistas!$B$2:$H$63996,5,FALSE)</f>
        <v>15/64</v>
      </c>
      <c r="I32" s="18" t="str">
        <f>VLOOKUP(M32,Revistas!$B$2:$H$63996,6,FALSE)</f>
        <v>NO</v>
      </c>
      <c r="J32" s="18" t="s">
        <v>2349</v>
      </c>
      <c r="K32" s="18" t="s">
        <v>2350</v>
      </c>
      <c r="L32" s="18">
        <v>0</v>
      </c>
      <c r="M32" s="18" t="s">
        <v>220</v>
      </c>
      <c r="N32" s="18" t="s">
        <v>2351</v>
      </c>
      <c r="O32" s="18">
        <v>2017</v>
      </c>
      <c r="P32" s="18">
        <v>12</v>
      </c>
      <c r="Q32" s="18">
        <v>4</v>
      </c>
      <c r="R32" s="18"/>
      <c r="S32" s="18" t="s">
        <v>2352</v>
      </c>
      <c r="T32" s="23">
        <v>28414753</v>
      </c>
    </row>
    <row r="33" spans="1:20" x14ac:dyDescent="0.25">
      <c r="A33" s="17" t="s">
        <v>3020</v>
      </c>
      <c r="B33" s="17" t="s">
        <v>3021</v>
      </c>
      <c r="C33" s="17" t="s">
        <v>3022</v>
      </c>
      <c r="D33" s="18" t="s">
        <v>10</v>
      </c>
      <c r="E33" s="18">
        <f>VLOOKUP(M33,Revistas!$B$2:$H$63996,2,FALSE)</f>
        <v>2.198</v>
      </c>
      <c r="F33" s="18" t="str">
        <f>VLOOKUP(M33,Revistas!$B$2:$H$63996,3,FALSE)</f>
        <v>Q3</v>
      </c>
      <c r="G33" s="18" t="str">
        <f>VLOOKUP(M33,Revistas!$B$2:$H$63996,4,FALSE)</f>
        <v>GENETICS &amp; HEREDITY - SCIE</v>
      </c>
      <c r="H33" s="18" t="str">
        <f>VLOOKUP(M33,Revistas!$B$2:$H$63996,5,FALSE)</f>
        <v>99/167</v>
      </c>
      <c r="I33" s="18" t="str">
        <f>VLOOKUP(M33,Revistas!$B$2:$H$63996,6,FALSE)</f>
        <v>NO</v>
      </c>
      <c r="J33" s="18" t="s">
        <v>3023</v>
      </c>
      <c r="K33" s="18" t="s">
        <v>3024</v>
      </c>
      <c r="L33" s="18">
        <v>0</v>
      </c>
      <c r="M33" s="18" t="s">
        <v>3025</v>
      </c>
      <c r="N33" s="18" t="s">
        <v>178</v>
      </c>
      <c r="O33" s="18">
        <v>2017</v>
      </c>
      <c r="P33" s="18">
        <v>18</v>
      </c>
      <c r="Q33" s="18"/>
      <c r="R33" s="18"/>
      <c r="S33" s="18">
        <v>97</v>
      </c>
      <c r="T33" s="23">
        <v>28859624</v>
      </c>
    </row>
    <row r="34" spans="1:20" x14ac:dyDescent="0.25">
      <c r="A34" s="17" t="s">
        <v>3014</v>
      </c>
      <c r="B34" s="17" t="s">
        <v>3015</v>
      </c>
      <c r="C34" s="17" t="s">
        <v>3016</v>
      </c>
      <c r="D34" s="18" t="s">
        <v>10</v>
      </c>
      <c r="E34" s="18">
        <f>VLOOKUP(M34,Revistas!$B$2:$H$63996,2,FALSE)</f>
        <v>2.3180000000000001</v>
      </c>
      <c r="F34" s="18" t="str">
        <f>VLOOKUP(M34,Revistas!$B$2:$H$63996,3,FALSE)</f>
        <v>Q2</v>
      </c>
      <c r="G34" s="18" t="str">
        <f>VLOOKUP(M34,Revistas!$B$2:$H$63996,4,FALSE)</f>
        <v>UROLOGY &amp; NEPHROLOGY - SCIE;</v>
      </c>
      <c r="H34" s="18" t="str">
        <f>VLOOKUP(M34,Revistas!$B$2:$H$63996,5,FALSE)</f>
        <v>29/77</v>
      </c>
      <c r="I34" s="18" t="str">
        <f>VLOOKUP(M34,Revistas!$B$2:$H$63996,6,FALSE)</f>
        <v>NO</v>
      </c>
      <c r="J34" s="18" t="s">
        <v>3017</v>
      </c>
      <c r="K34" s="18" t="s">
        <v>3018</v>
      </c>
      <c r="L34" s="18">
        <v>0</v>
      </c>
      <c r="M34" s="18" t="s">
        <v>3019</v>
      </c>
      <c r="N34" s="18" t="s">
        <v>154</v>
      </c>
      <c r="O34" s="18">
        <v>2017</v>
      </c>
      <c r="P34" s="18">
        <v>27</v>
      </c>
      <c r="Q34" s="18">
        <v>5</v>
      </c>
      <c r="R34" s="18">
        <v>303</v>
      </c>
      <c r="S34" s="18">
        <v>310</v>
      </c>
      <c r="T34" s="23">
        <v>28434761</v>
      </c>
    </row>
    <row r="35" spans="1:20" x14ac:dyDescent="0.25">
      <c r="A35" s="17" t="s">
        <v>3177</v>
      </c>
      <c r="B35" s="17" t="s">
        <v>3176</v>
      </c>
      <c r="C35" s="17" t="s">
        <v>7249</v>
      </c>
      <c r="D35" s="18" t="s">
        <v>10</v>
      </c>
      <c r="E35" s="18">
        <f>VLOOKUP(M35,Revistas!$B$2:$H$63996,2,FALSE)</f>
        <v>1.1830000000000001</v>
      </c>
      <c r="F35" s="18" t="str">
        <f>VLOOKUP(M35,Revistas!$B$2:$H$63996,3,FALSE)</f>
        <v>Q4</v>
      </c>
      <c r="G35" s="18" t="str">
        <f>VLOOKUP(M35,Revistas!$B$2:$H$63996,4,FALSE)</f>
        <v>UROLOGY &amp; NEPHROLOGY - SCIE</v>
      </c>
      <c r="H35" s="18" t="str">
        <f>VLOOKUP(M35,Revistas!$B$2:$H$63996,5,FALSE)</f>
        <v>59/76</v>
      </c>
      <c r="I35" s="18" t="str">
        <f>VLOOKUP(M35,Revistas!$B$2:$H$63996,6,FALSE)</f>
        <v>NO</v>
      </c>
      <c r="J35" s="18" t="s">
        <v>3180</v>
      </c>
      <c r="K35" s="18"/>
      <c r="L35" s="18" t="s">
        <v>586</v>
      </c>
      <c r="M35" s="18" t="s">
        <v>3009</v>
      </c>
      <c r="N35" s="18" t="s">
        <v>3179</v>
      </c>
      <c r="O35" s="18">
        <v>2017</v>
      </c>
      <c r="P35" s="18"/>
      <c r="Q35" s="18"/>
      <c r="R35" s="18"/>
      <c r="S35" s="18"/>
      <c r="T35" s="23">
        <v>28755901</v>
      </c>
    </row>
    <row r="36" spans="1:20" x14ac:dyDescent="0.25">
      <c r="A36" s="17" t="s">
        <v>3036</v>
      </c>
      <c r="B36" s="17" t="s">
        <v>3037</v>
      </c>
      <c r="C36" s="17" t="s">
        <v>3038</v>
      </c>
      <c r="D36" s="18" t="s">
        <v>10</v>
      </c>
      <c r="E36" s="18">
        <f>VLOOKUP(M36,Revistas!$B$2:$H$63996,2,FALSE)</f>
        <v>5.0629999999999997</v>
      </c>
      <c r="F36" s="18" t="str">
        <f>VLOOKUP(M36,Revistas!$B$2:$H$63996,3,FALSE)</f>
        <v>Q1</v>
      </c>
      <c r="G36" s="18" t="str">
        <f>VLOOKUP(M36,Revistas!$B$2:$H$63996,4,FALSE)</f>
        <v>MEDICINE, RESEARCH &amp; EXPERIMENTAL - SCIE;</v>
      </c>
      <c r="H36" s="18" t="str">
        <f>VLOOKUP(M36,Revistas!$B$2:$H$63996,5,FALSE)</f>
        <v>13/128</v>
      </c>
      <c r="I36" s="18" t="str">
        <f>VLOOKUP(M36,Revistas!$B$2:$H$63996,6,FALSE)</f>
        <v>NO</v>
      </c>
      <c r="J36" s="18" t="s">
        <v>3039</v>
      </c>
      <c r="K36" s="18" t="s">
        <v>3040</v>
      </c>
      <c r="L36" s="18">
        <v>0</v>
      </c>
      <c r="M36" s="18" t="s">
        <v>3041</v>
      </c>
      <c r="N36" s="18" t="s">
        <v>29</v>
      </c>
      <c r="O36" s="18">
        <v>2017</v>
      </c>
      <c r="P36" s="18">
        <v>49</v>
      </c>
      <c r="Q36" s="18"/>
      <c r="R36" s="18"/>
      <c r="S36" s="18" t="s">
        <v>3042</v>
      </c>
      <c r="T36" s="23">
        <v>28684863</v>
      </c>
    </row>
    <row r="37" spans="1:20" x14ac:dyDescent="0.25">
      <c r="A37" s="17" t="s">
        <v>3153</v>
      </c>
      <c r="B37" s="17" t="s">
        <v>3154</v>
      </c>
      <c r="C37" s="17" t="s">
        <v>3155</v>
      </c>
      <c r="D37" s="18" t="s">
        <v>10</v>
      </c>
      <c r="E37" s="18">
        <f>VLOOKUP(M37,Revistas!$B$2:$H$63996,2,FALSE)</f>
        <v>4.4989999999999997</v>
      </c>
      <c r="F37" s="18" t="str">
        <f>VLOOKUP(M37,Revistas!$B$2:$H$63996,3,FALSE)</f>
        <v>Q1</v>
      </c>
      <c r="G37" s="18" t="str">
        <f>VLOOKUP(M37,Revistas!$B$2:$H$63996,4,FALSE)</f>
        <v>MEDICINE, RESEARCH &amp; EXPERIMENTAL - SCIE;</v>
      </c>
      <c r="H37" s="18" t="str">
        <f>VLOOKUP(M37,Revistas!$B$2:$H$63996,5,FALSE)</f>
        <v>20/128</v>
      </c>
      <c r="I37" s="18" t="str">
        <f>VLOOKUP(M37,Revistas!$B$2:$H$63996,6,FALSE)</f>
        <v>NO</v>
      </c>
      <c r="J37" s="18" t="s">
        <v>3156</v>
      </c>
      <c r="K37" s="18" t="s">
        <v>3157</v>
      </c>
      <c r="L37" s="18">
        <v>2</v>
      </c>
      <c r="M37" s="18" t="s">
        <v>3158</v>
      </c>
      <c r="N37" s="18" t="s">
        <v>344</v>
      </c>
      <c r="O37" s="18">
        <v>2017</v>
      </c>
      <c r="P37" s="18">
        <v>21</v>
      </c>
      <c r="Q37" s="18">
        <v>1</v>
      </c>
      <c r="R37" s="18">
        <v>154</v>
      </c>
      <c r="S37" s="18">
        <v>164</v>
      </c>
      <c r="T37" s="23">
        <v>27599751</v>
      </c>
    </row>
    <row r="38" spans="1:20" x14ac:dyDescent="0.25">
      <c r="A38" s="17" t="s">
        <v>2123</v>
      </c>
      <c r="B38" s="17" t="s">
        <v>2124</v>
      </c>
      <c r="C38" s="17" t="s">
        <v>2125</v>
      </c>
      <c r="D38" s="18" t="s">
        <v>10</v>
      </c>
      <c r="E38" s="18">
        <f>VLOOKUP(M38,Revistas!$B$2:$H$63996,2,FALSE)</f>
        <v>2.403</v>
      </c>
      <c r="F38" s="18" t="str">
        <f>VLOOKUP(M38,Revistas!$B$2:$H$63996,3,FALSE)</f>
        <v>Q2</v>
      </c>
      <c r="G38" s="18" t="str">
        <f>VLOOKUP(M38,Revistas!$B$2:$H$63996,4,FALSE)</f>
        <v>ENGINEERING, BIOMEDICAL - SCIE;</v>
      </c>
      <c r="H38" s="18" t="str">
        <f>VLOOKUP(M38,Revistas!$B$2:$H$63996,5,FALSE)</f>
        <v>28/77</v>
      </c>
      <c r="I38" s="18" t="str">
        <f>VLOOKUP(M38,Revistas!$B$2:$H$63996,6,FALSE)</f>
        <v>NO</v>
      </c>
      <c r="J38" s="18" t="s">
        <v>2126</v>
      </c>
      <c r="K38" s="18" t="s">
        <v>2127</v>
      </c>
      <c r="L38" s="18">
        <v>0</v>
      </c>
      <c r="M38" s="18" t="s">
        <v>2128</v>
      </c>
      <c r="N38" s="18" t="s">
        <v>94</v>
      </c>
      <c r="O38" s="18">
        <v>2017</v>
      </c>
      <c r="P38" s="18">
        <v>41</v>
      </c>
      <c r="Q38" s="18">
        <v>11</v>
      </c>
      <c r="R38" s="18" t="s">
        <v>2129</v>
      </c>
      <c r="S38" s="18" t="s">
        <v>2130</v>
      </c>
      <c r="T38" s="23">
        <v>28722144</v>
      </c>
    </row>
    <row r="39" spans="1:20" x14ac:dyDescent="0.25">
      <c r="A39" s="17" t="s">
        <v>3160</v>
      </c>
      <c r="B39" s="17" t="s">
        <v>3159</v>
      </c>
      <c r="C39" s="17" t="s">
        <v>7207</v>
      </c>
      <c r="D39" s="18" t="s">
        <v>10</v>
      </c>
      <c r="E39" s="18">
        <f>VLOOKUP(M39,Revistas!$B$2:$H$63996,2,FALSE)</f>
        <v>6.8940000000000001</v>
      </c>
      <c r="F39" s="18" t="str">
        <f>VLOOKUP(M39,Revistas!$B$2:$H$63996,3,FALSE)</f>
        <v>Q1</v>
      </c>
      <c r="G39" s="18" t="str">
        <f>VLOOKUP(M39,Revistas!$B$2:$H$63996,4,FALSE)</f>
        <v>PATHOLOGY - SCIE;</v>
      </c>
      <c r="H39" s="18" t="str">
        <f>VLOOKUP(M39,Revistas!$B$2:$H$63996,5,FALSE)</f>
        <v>3 DE 79</v>
      </c>
      <c r="I39" s="18" t="str">
        <f>VLOOKUP(M39,Revistas!$B$2:$H$63996,6,FALSE)</f>
        <v>SI</v>
      </c>
      <c r="J39" s="18" t="s">
        <v>3161</v>
      </c>
      <c r="K39" s="18"/>
      <c r="L39" s="18" t="s">
        <v>586</v>
      </c>
      <c r="M39" s="18" t="s">
        <v>3162</v>
      </c>
      <c r="N39" s="18" t="s">
        <v>1899</v>
      </c>
      <c r="O39" s="18">
        <v>2017</v>
      </c>
      <c r="P39" s="18"/>
      <c r="Q39" s="18"/>
      <c r="R39" s="18"/>
      <c r="S39" s="18"/>
      <c r="T39" s="23">
        <v>29205354</v>
      </c>
    </row>
    <row r="40" spans="1:20" x14ac:dyDescent="0.25">
      <c r="A40" s="17" t="s">
        <v>3083</v>
      </c>
      <c r="B40" s="17" t="s">
        <v>3084</v>
      </c>
      <c r="C40" s="17" t="s">
        <v>181</v>
      </c>
      <c r="D40" s="18" t="s">
        <v>10</v>
      </c>
      <c r="E40" s="18">
        <f>VLOOKUP(M40,Revistas!$B$2:$H$63996,2,FALSE)</f>
        <v>4.2590000000000003</v>
      </c>
      <c r="F40" s="18" t="str">
        <f>VLOOKUP(M40,Revistas!$B$2:$H$63996,3,FALSE)</f>
        <v>Q1</v>
      </c>
      <c r="G40" s="18" t="str">
        <f>VLOOKUP(M40,Revistas!$B$2:$H$63996,4,FALSE)</f>
        <v>MULTIDISCIPLINARY SCIENCES</v>
      </c>
      <c r="H40" s="18" t="str">
        <f>VLOOKUP(M40,Revistas!$B$2:$H$63996,5,FALSE)</f>
        <v>10 DE 64</v>
      </c>
      <c r="I40" s="18" t="str">
        <f>VLOOKUP(M40,Revistas!$B$2:$H$63996,6,FALSE)</f>
        <v>NO</v>
      </c>
      <c r="J40" s="18" t="s">
        <v>3085</v>
      </c>
      <c r="K40" s="18" t="s">
        <v>3086</v>
      </c>
      <c r="L40" s="18">
        <v>1</v>
      </c>
      <c r="M40" s="18" t="s">
        <v>184</v>
      </c>
      <c r="N40" s="28">
        <v>44621</v>
      </c>
      <c r="O40" s="18">
        <v>2017</v>
      </c>
      <c r="P40" s="18">
        <v>7</v>
      </c>
      <c r="Q40" s="18"/>
      <c r="R40" s="18"/>
      <c r="S40" s="18">
        <v>44941</v>
      </c>
      <c r="T40" s="23">
        <v>28327551</v>
      </c>
    </row>
    <row r="41" spans="1:20" x14ac:dyDescent="0.25">
      <c r="A41" s="17" t="s">
        <v>3164</v>
      </c>
      <c r="B41" s="17" t="s">
        <v>3163</v>
      </c>
      <c r="C41" s="17" t="s">
        <v>3165</v>
      </c>
      <c r="D41" s="18" t="s">
        <v>10</v>
      </c>
      <c r="E41" s="18" t="str">
        <f>VLOOKUP(M41,Revistas!$B$2:$H$63996,2,FALSE)</f>
        <v>NO TIENE</v>
      </c>
      <c r="F41" s="18" t="str">
        <f>VLOOKUP(M41,Revistas!$B$2:$H$63996,3,FALSE)</f>
        <v>NO TIENE</v>
      </c>
      <c r="G41" s="18" t="str">
        <f>VLOOKUP(M41,Revistas!$B$2:$H$63996,4,FALSE)</f>
        <v>NO TIENE</v>
      </c>
      <c r="H41" s="18" t="str">
        <f>VLOOKUP(M41,Revistas!$B$2:$H$63996,5,FALSE)</f>
        <v>NO TIENE</v>
      </c>
      <c r="I41" s="18" t="str">
        <f>VLOOKUP(M41,Revistas!$B$2:$H$63996,6,FALSE)</f>
        <v>NO</v>
      </c>
      <c r="J41" s="18" t="s">
        <v>3168</v>
      </c>
      <c r="K41" s="18"/>
      <c r="L41" s="18" t="s">
        <v>586</v>
      </c>
      <c r="M41" s="18" t="s">
        <v>3169</v>
      </c>
      <c r="N41" s="18" t="s">
        <v>3167</v>
      </c>
      <c r="O41" s="18">
        <v>2017</v>
      </c>
      <c r="P41" s="18">
        <v>10</v>
      </c>
      <c r="Q41" s="18">
        <v>5</v>
      </c>
      <c r="R41" s="18" t="s">
        <v>3166</v>
      </c>
      <c r="S41" s="18"/>
      <c r="T41" s="23">
        <v>28979780</v>
      </c>
    </row>
    <row r="42" spans="1:20" x14ac:dyDescent="0.25">
      <c r="A42" s="17" t="s">
        <v>3110</v>
      </c>
      <c r="B42" s="17" t="s">
        <v>3111</v>
      </c>
      <c r="C42" s="17" t="s">
        <v>3060</v>
      </c>
      <c r="D42" s="18" t="s">
        <v>571</v>
      </c>
      <c r="E42" s="18" t="str">
        <f>VLOOKUP(M42,Revistas!$B$2:$H$63996,2,FALSE)</f>
        <v>NO TIENE</v>
      </c>
      <c r="F42" s="18" t="str">
        <f>VLOOKUP(M42,Revistas!$B$2:$H$63996,3,FALSE)</f>
        <v>NO TIENE</v>
      </c>
      <c r="G42" s="18" t="str">
        <f>VLOOKUP(M42,Revistas!$B$2:$H$63996,4,FALSE)</f>
        <v>NO TIENE</v>
      </c>
      <c r="H42" s="18" t="str">
        <f>VLOOKUP(M42,Revistas!$B$2:$H$63996,5,FALSE)</f>
        <v>NO TIENE</v>
      </c>
      <c r="I42" s="18" t="str">
        <f>VLOOKUP(M42,Revistas!$B$2:$H$63996,6,FALSE)</f>
        <v>NO</v>
      </c>
      <c r="J42" s="18" t="s">
        <v>3112</v>
      </c>
      <c r="K42" s="18" t="s">
        <v>3113</v>
      </c>
      <c r="L42" s="18">
        <v>1</v>
      </c>
      <c r="M42" s="18" t="s">
        <v>3063</v>
      </c>
      <c r="N42" s="18" t="s">
        <v>62</v>
      </c>
      <c r="O42" s="18">
        <v>2017</v>
      </c>
      <c r="P42" s="18">
        <v>10</v>
      </c>
      <c r="Q42" s="18">
        <v>1</v>
      </c>
      <c r="R42" s="18">
        <v>45</v>
      </c>
      <c r="S42" s="18">
        <v>48</v>
      </c>
      <c r="T42" s="23">
        <v>28643820</v>
      </c>
    </row>
    <row r="43" spans="1:20" x14ac:dyDescent="0.25">
      <c r="A43" s="17" t="s">
        <v>3058</v>
      </c>
      <c r="B43" s="17" t="s">
        <v>3059</v>
      </c>
      <c r="C43" s="17" t="s">
        <v>3060</v>
      </c>
      <c r="D43" s="18" t="s">
        <v>571</v>
      </c>
      <c r="E43" s="18" t="str">
        <f>VLOOKUP(M43,Revistas!$B$2:$H$63996,2,FALSE)</f>
        <v>NO TIENE</v>
      </c>
      <c r="F43" s="18" t="str">
        <f>VLOOKUP(M43,Revistas!$B$2:$H$63996,3,FALSE)</f>
        <v>NO TIENE</v>
      </c>
      <c r="G43" s="18" t="str">
        <f>VLOOKUP(M43,Revistas!$B$2:$H$63996,4,FALSE)</f>
        <v>NO TIENE</v>
      </c>
      <c r="H43" s="18" t="str">
        <f>VLOOKUP(M43,Revistas!$B$2:$H$63996,5,FALSE)</f>
        <v>NO TIENE</v>
      </c>
      <c r="I43" s="18" t="str">
        <f>VLOOKUP(M43,Revistas!$B$2:$H$63996,6,FALSE)</f>
        <v>NO</v>
      </c>
      <c r="J43" s="18" t="s">
        <v>3061</v>
      </c>
      <c r="K43" s="18" t="s">
        <v>3062</v>
      </c>
      <c r="L43" s="18">
        <v>0</v>
      </c>
      <c r="M43" s="18" t="s">
        <v>3063</v>
      </c>
      <c r="N43" s="18" t="s">
        <v>35</v>
      </c>
      <c r="O43" s="18">
        <v>2017</v>
      </c>
      <c r="P43" s="18">
        <v>10</v>
      </c>
      <c r="Q43" s="18">
        <v>2</v>
      </c>
      <c r="R43" s="18">
        <v>188</v>
      </c>
      <c r="S43" s="18">
        <v>191</v>
      </c>
      <c r="T43" s="23">
        <v>28396735</v>
      </c>
    </row>
    <row r="44" spans="1:20" x14ac:dyDescent="0.25">
      <c r="A44" s="17" t="s">
        <v>3030</v>
      </c>
      <c r="B44" s="17" t="s">
        <v>3031</v>
      </c>
      <c r="C44" s="17" t="s">
        <v>3032</v>
      </c>
      <c r="D44" s="18" t="s">
        <v>210</v>
      </c>
      <c r="E44" s="18">
        <f>VLOOKUP(M44,Revistas!$B$2:$H$63996,2,FALSE)</f>
        <v>4.9359999999999999</v>
      </c>
      <c r="F44" s="18" t="str">
        <f>VLOOKUP(M44,Revistas!$B$2:$H$63996,3,FALSE)</f>
        <v>Q1</v>
      </c>
      <c r="G44" s="18" t="str">
        <f>VLOOKUP(M44,Revistas!$B$2:$H$63996,4,FALSE)</f>
        <v>MEDICINA, GENERAL &amp; INTERNAL</v>
      </c>
      <c r="H44" s="18" t="str">
        <f>VLOOKUP(M44,Revistas!$B$2:$H$63996,5,FALSE)</f>
        <v>14/128</v>
      </c>
      <c r="I44" s="18" t="str">
        <f>VLOOKUP(M44,Revistas!$B$2:$H$63996,6,FALSE)</f>
        <v>NO</v>
      </c>
      <c r="J44" s="18" t="s">
        <v>3033</v>
      </c>
      <c r="K44" s="18" t="s">
        <v>3034</v>
      </c>
      <c r="L44" s="18">
        <v>0</v>
      </c>
      <c r="M44" s="18" t="s">
        <v>3035</v>
      </c>
      <c r="N44" s="28">
        <v>42186</v>
      </c>
      <c r="O44" s="18">
        <v>2017</v>
      </c>
      <c r="P44" s="18">
        <v>131</v>
      </c>
      <c r="Q44" s="18">
        <v>14</v>
      </c>
      <c r="R44" s="18">
        <v>1617</v>
      </c>
      <c r="S44" s="18">
        <v>1629</v>
      </c>
      <c r="T44" s="23">
        <v>28667063</v>
      </c>
    </row>
    <row r="45" spans="1:20" x14ac:dyDescent="0.25">
      <c r="A45" s="17" t="s">
        <v>2968</v>
      </c>
      <c r="B45" s="17" t="s">
        <v>2969</v>
      </c>
      <c r="C45" s="17" t="s">
        <v>2970</v>
      </c>
      <c r="D45" s="18" t="s">
        <v>10</v>
      </c>
      <c r="E45" s="18" t="str">
        <f>VLOOKUP(M45,Revistas!$B$2:$H$63996,2,FALSE)</f>
        <v>NO TIENE</v>
      </c>
      <c r="F45" s="18" t="str">
        <f>VLOOKUP(M45,Revistas!$B$2:$H$63996,3,FALSE)</f>
        <v>NO TIENE</v>
      </c>
      <c r="G45" s="18" t="str">
        <f>VLOOKUP(M45,Revistas!$B$2:$H$63996,4,FALSE)</f>
        <v>NO TIENE</v>
      </c>
      <c r="H45" s="18" t="str">
        <f>VLOOKUP(M45,Revistas!$B$2:$H$63996,5,FALSE)</f>
        <v>NO TIENE</v>
      </c>
      <c r="I45" s="18" t="str">
        <f>VLOOKUP(M45,Revistas!$B$2:$H$63996,6,FALSE)</f>
        <v>NO</v>
      </c>
      <c r="J45" s="18" t="s">
        <v>2971</v>
      </c>
      <c r="K45" s="18" t="s">
        <v>2972</v>
      </c>
      <c r="L45" s="18">
        <v>0</v>
      </c>
      <c r="M45" s="18" t="s">
        <v>2973</v>
      </c>
      <c r="N45" s="18" t="s">
        <v>14</v>
      </c>
      <c r="O45" s="18">
        <v>2017</v>
      </c>
      <c r="P45" s="18">
        <v>15</v>
      </c>
      <c r="Q45" s="18">
        <v>6</v>
      </c>
      <c r="R45" s="18">
        <v>755</v>
      </c>
      <c r="S45" s="18">
        <v>762</v>
      </c>
      <c r="T45" s="23">
        <v>28265820</v>
      </c>
    </row>
    <row r="46" spans="1:20" x14ac:dyDescent="0.25">
      <c r="A46" s="17" t="s">
        <v>3124</v>
      </c>
      <c r="B46" s="17" t="s">
        <v>3125</v>
      </c>
      <c r="C46" s="17" t="s">
        <v>3126</v>
      </c>
      <c r="D46" s="18" t="s">
        <v>10</v>
      </c>
      <c r="E46" s="18" t="str">
        <f>VLOOKUP(M46,Revistas!$B$2:$H$63996,2,FALSE)</f>
        <v>NO TIENE</v>
      </c>
      <c r="F46" s="18" t="str">
        <f>VLOOKUP(M46,Revistas!$B$2:$H$63996,3,FALSE)</f>
        <v>NO TIENE</v>
      </c>
      <c r="G46" s="18" t="str">
        <f>VLOOKUP(M46,Revistas!$B$2:$H$63996,4,FALSE)</f>
        <v>NO TIENE</v>
      </c>
      <c r="H46" s="18" t="str">
        <f>VLOOKUP(M46,Revistas!$B$2:$H$63996,5,FALSE)</f>
        <v>NO TIENE</v>
      </c>
      <c r="I46" s="18" t="str">
        <f>VLOOKUP(M46,Revistas!$B$2:$H$63996,6,FALSE)</f>
        <v>NO</v>
      </c>
      <c r="J46" s="18" t="s">
        <v>3127</v>
      </c>
      <c r="K46" s="18" t="s">
        <v>3128</v>
      </c>
      <c r="L46" s="18">
        <v>0</v>
      </c>
      <c r="M46" s="18" t="s">
        <v>3129</v>
      </c>
      <c r="N46" s="18"/>
      <c r="O46" s="18">
        <v>2017</v>
      </c>
      <c r="P46" s="18"/>
      <c r="Q46" s="18"/>
      <c r="R46" s="18"/>
      <c r="S46" s="18">
        <v>1287289</v>
      </c>
      <c r="T46" s="23">
        <v>28523190</v>
      </c>
    </row>
    <row r="47" spans="1:20" x14ac:dyDescent="0.25">
      <c r="A47" s="17" t="s">
        <v>2324</v>
      </c>
      <c r="B47" s="17" t="s">
        <v>2325</v>
      </c>
      <c r="C47" s="17" t="s">
        <v>2326</v>
      </c>
      <c r="D47" s="18" t="s">
        <v>26</v>
      </c>
      <c r="E47" s="18">
        <f>VLOOKUP(M47,Revistas!$B$2:$H$63996,2,FALSE)</f>
        <v>7.3609999999999998</v>
      </c>
      <c r="F47" s="18" t="str">
        <f>VLOOKUP(M47,Revistas!$B$2:$H$63996,3,FALSE)</f>
        <v>Q1</v>
      </c>
      <c r="G47" s="18" t="str">
        <f>VLOOKUP(M47,Revistas!$B$2:$H$63996,4,FALSE)</f>
        <v>ALLERGY - SCIE;</v>
      </c>
      <c r="H47" s="18" t="str">
        <f>VLOOKUP(M47,Revistas!$B$2:$H$63996,5,FALSE)</f>
        <v>2 DE 26</v>
      </c>
      <c r="I47" s="18" t="str">
        <f>VLOOKUP(M47,Revistas!$B$2:$H$63996,6,FALSE)</f>
        <v>SI</v>
      </c>
      <c r="J47" s="18" t="s">
        <v>2327</v>
      </c>
      <c r="K47" s="18"/>
      <c r="L47" s="18">
        <v>0</v>
      </c>
      <c r="M47" s="18" t="s">
        <v>2328</v>
      </c>
      <c r="N47" s="18" t="s">
        <v>199</v>
      </c>
      <c r="O47" s="18">
        <v>2017</v>
      </c>
      <c r="P47" s="18">
        <v>72</v>
      </c>
      <c r="Q47" s="18"/>
      <c r="R47" s="18">
        <v>214</v>
      </c>
      <c r="S47" s="18">
        <v>214</v>
      </c>
    </row>
    <row r="48" spans="1:20" x14ac:dyDescent="0.25">
      <c r="A48" s="17" t="s">
        <v>2993</v>
      </c>
      <c r="B48" s="17" t="s">
        <v>2994</v>
      </c>
      <c r="C48" s="17" t="s">
        <v>947</v>
      </c>
      <c r="D48" s="18" t="s">
        <v>10</v>
      </c>
      <c r="E48" s="18">
        <f>VLOOKUP(M48,Revistas!$B$2:$H$63996,2,FALSE)</f>
        <v>47.831000000000003</v>
      </c>
      <c r="F48" s="18" t="str">
        <f>VLOOKUP(M48,Revistas!$B$2:$H$63996,3,FALSE)</f>
        <v>Q1</v>
      </c>
      <c r="G48" s="18" t="str">
        <f>VLOOKUP(M48,Revistas!$B$2:$H$63996,4,FALSE)</f>
        <v>MEDICINA, GENERAL &amp; INTERNAL</v>
      </c>
      <c r="H48" s="18" t="str">
        <f>VLOOKUP(M48,Revistas!$B$2:$H$63996,5,FALSE)</f>
        <v>2/154</v>
      </c>
      <c r="I48" s="18" t="str">
        <f>VLOOKUP(M48,Revistas!$B$2:$H$63996,6,FALSE)</f>
        <v>SI</v>
      </c>
      <c r="J48" s="18" t="s">
        <v>2995</v>
      </c>
      <c r="K48" s="18" t="s">
        <v>2996</v>
      </c>
      <c r="L48" s="18">
        <v>8</v>
      </c>
      <c r="M48" s="18" t="s">
        <v>950</v>
      </c>
      <c r="N48" s="28">
        <v>42614</v>
      </c>
      <c r="O48" s="18">
        <v>2017</v>
      </c>
      <c r="P48" s="18">
        <v>390</v>
      </c>
      <c r="Q48" s="18">
        <v>10100</v>
      </c>
      <c r="R48" s="18">
        <v>1084</v>
      </c>
      <c r="S48" s="18">
        <v>1150</v>
      </c>
      <c r="T48" s="23">
        <v>28919115</v>
      </c>
    </row>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1:10" hidden="1" x14ac:dyDescent="0.25"/>
    <row r="1090" spans="1:10" hidden="1" x14ac:dyDescent="0.25"/>
    <row r="1091" spans="1:10" hidden="1" x14ac:dyDescent="0.25">
      <c r="A1091" s="20" t="s">
        <v>73</v>
      </c>
      <c r="B1091" s="20" t="s">
        <v>73</v>
      </c>
      <c r="C1091" s="20" t="s">
        <v>73</v>
      </c>
      <c r="D1091" s="23" t="s">
        <v>74</v>
      </c>
      <c r="E1091" s="23" t="s">
        <v>73</v>
      </c>
      <c r="F1091" s="23" t="s">
        <v>75</v>
      </c>
      <c r="G1091" s="23" t="s">
        <v>7254</v>
      </c>
      <c r="H1091" s="23" t="s">
        <v>73</v>
      </c>
      <c r="I1091" s="23" t="s">
        <v>78</v>
      </c>
      <c r="J1091" s="23" t="s">
        <v>7255</v>
      </c>
    </row>
    <row r="1092" spans="1:10" hidden="1" x14ac:dyDescent="0.25">
      <c r="A1092" s="20" t="s">
        <v>10</v>
      </c>
      <c r="B1092" s="20">
        <f>DCOUNTA(A1:S1088,B1091,A1091:A1092)</f>
        <v>30</v>
      </c>
      <c r="C1092" s="20" t="s">
        <v>10</v>
      </c>
      <c r="D1092" s="23">
        <f>DSUM(A1:S1088,E1,C1091:C1092)</f>
        <v>316.72300000000013</v>
      </c>
      <c r="E1092" s="23" t="s">
        <v>10</v>
      </c>
      <c r="F1092" s="23" t="s">
        <v>5470</v>
      </c>
      <c r="G1092" s="23">
        <f>DCOUNTA(A1:S1088,F1091,E1091:F1092)</f>
        <v>16</v>
      </c>
      <c r="H1092" s="23" t="s">
        <v>10</v>
      </c>
      <c r="I1092" s="23" t="s">
        <v>2680</v>
      </c>
      <c r="J1092" s="23">
        <f>DCOUNTA(A1:S1088,I1,H1091:I1092)</f>
        <v>8</v>
      </c>
    </row>
    <row r="1093" spans="1:10" hidden="1" x14ac:dyDescent="0.25"/>
    <row r="1094" spans="1:10" hidden="1" x14ac:dyDescent="0.25">
      <c r="A1094" s="20" t="s">
        <v>73</v>
      </c>
      <c r="B1094" s="20" t="s">
        <v>73</v>
      </c>
      <c r="C1094" s="20" t="s">
        <v>73</v>
      </c>
      <c r="D1094" s="23" t="s">
        <v>74</v>
      </c>
      <c r="E1094" s="23" t="s">
        <v>73</v>
      </c>
      <c r="F1094" s="23" t="s">
        <v>75</v>
      </c>
      <c r="G1094" s="23" t="s">
        <v>7254</v>
      </c>
      <c r="H1094" s="23" t="s">
        <v>73</v>
      </c>
      <c r="I1094" s="23" t="s">
        <v>78</v>
      </c>
      <c r="J1094" s="23" t="s">
        <v>7255</v>
      </c>
    </row>
    <row r="1095" spans="1:10" hidden="1" x14ac:dyDescent="0.25">
      <c r="A1095" s="20" t="s">
        <v>274</v>
      </c>
      <c r="B1095" s="20">
        <f>DCOUNTA(A1:S1088,D1,A1094:A1095)</f>
        <v>3</v>
      </c>
      <c r="C1095" s="20" t="s">
        <v>274</v>
      </c>
      <c r="D1095" s="23">
        <f>DSUM(A1:S1088,E1,C1094:C1095)</f>
        <v>3.4910000000000001</v>
      </c>
      <c r="E1095" s="23" t="s">
        <v>274</v>
      </c>
      <c r="F1095" s="23" t="s">
        <v>5470</v>
      </c>
      <c r="G1095" s="23">
        <f>DCOUNTA(A1:S1088,F1,E1094:F1095)</f>
        <v>0</v>
      </c>
      <c r="H1095" s="23" t="s">
        <v>274</v>
      </c>
      <c r="I1095" s="23" t="s">
        <v>2680</v>
      </c>
      <c r="J1095" s="23">
        <f>DCOUNTA(A1:S1088,I1,H1094:I1095)</f>
        <v>0</v>
      </c>
    </row>
    <row r="1096" spans="1:10" hidden="1" x14ac:dyDescent="0.25"/>
    <row r="1097" spans="1:10" hidden="1" x14ac:dyDescent="0.25">
      <c r="A1097" s="20" t="s">
        <v>73</v>
      </c>
      <c r="B1097" s="20" t="s">
        <v>73</v>
      </c>
      <c r="C1097" s="20" t="s">
        <v>73</v>
      </c>
      <c r="D1097" s="23" t="s">
        <v>74</v>
      </c>
      <c r="E1097" s="23" t="s">
        <v>73</v>
      </c>
      <c r="F1097" s="23" t="s">
        <v>75</v>
      </c>
      <c r="G1097" s="23" t="s">
        <v>7254</v>
      </c>
      <c r="H1097" s="23" t="s">
        <v>73</v>
      </c>
      <c r="I1097" s="23" t="s">
        <v>78</v>
      </c>
      <c r="J1097" s="23" t="s">
        <v>7255</v>
      </c>
    </row>
    <row r="1098" spans="1:10" hidden="1" x14ac:dyDescent="0.25">
      <c r="A1098" s="20" t="s">
        <v>356</v>
      </c>
      <c r="B1098" s="20">
        <f>DCOUNTA(A1:S1088,D1,A1097:A1098)</f>
        <v>2</v>
      </c>
      <c r="C1098" s="20" t="s">
        <v>356</v>
      </c>
      <c r="D1098" s="23">
        <f>DSUM(A1:S1088,E1,C1097:C1098)</f>
        <v>7.6440000000000001</v>
      </c>
      <c r="E1098" s="23" t="s">
        <v>356</v>
      </c>
      <c r="F1098" s="23" t="s">
        <v>5470</v>
      </c>
      <c r="G1098" s="23">
        <f>DCOUNTA(A1:S1088,F1,E1097:F1098)</f>
        <v>1</v>
      </c>
      <c r="H1098" s="23" t="s">
        <v>356</v>
      </c>
      <c r="I1098" s="23" t="s">
        <v>2680</v>
      </c>
      <c r="J1098" s="23">
        <f>DCOUNTA(A1:S1088,I1,H1097:I1098)</f>
        <v>0</v>
      </c>
    </row>
    <row r="1099" spans="1:10" hidden="1" x14ac:dyDescent="0.25"/>
    <row r="1100" spans="1:10" hidden="1" x14ac:dyDescent="0.25">
      <c r="A1100" s="20" t="s">
        <v>73</v>
      </c>
      <c r="B1100" s="20" t="s">
        <v>73</v>
      </c>
      <c r="C1100" s="20" t="s">
        <v>73</v>
      </c>
      <c r="D1100" s="23" t="s">
        <v>74</v>
      </c>
      <c r="E1100" s="23" t="s">
        <v>73</v>
      </c>
      <c r="F1100" s="23" t="s">
        <v>75</v>
      </c>
      <c r="G1100" s="23" t="s">
        <v>7254</v>
      </c>
      <c r="H1100" s="23" t="s">
        <v>73</v>
      </c>
      <c r="I1100" s="23" t="s">
        <v>78</v>
      </c>
      <c r="J1100" s="23" t="s">
        <v>7255</v>
      </c>
    </row>
    <row r="1101" spans="1:10" hidden="1" x14ac:dyDescent="0.25">
      <c r="A1101" s="20" t="s">
        <v>571</v>
      </c>
      <c r="B1101" s="20">
        <f>DCOUNTA(A1:S1088,D1,A1100:A1101)</f>
        <v>3</v>
      </c>
      <c r="C1101" s="20" t="s">
        <v>571</v>
      </c>
      <c r="D1101" s="23">
        <f>DSUM(A1:S1088,E1,C1100:C1101)</f>
        <v>1.125</v>
      </c>
      <c r="E1101" s="23" t="s">
        <v>571</v>
      </c>
      <c r="F1101" s="23" t="s">
        <v>5470</v>
      </c>
      <c r="G1101" s="23">
        <f>DCOUNTA(A1:S1088,F1,E1100:F1101)</f>
        <v>0</v>
      </c>
      <c r="H1101" s="23" t="s">
        <v>571</v>
      </c>
      <c r="I1101" s="23" t="s">
        <v>2680</v>
      </c>
      <c r="J1101" s="23">
        <f>DCOUNTA(A1:S1088,I1,H1100:I1101)</f>
        <v>0</v>
      </c>
    </row>
    <row r="1102" spans="1:10" hidden="1" x14ac:dyDescent="0.25"/>
    <row r="1103" spans="1:10" hidden="1" x14ac:dyDescent="0.25"/>
    <row r="1104" spans="1:10" hidden="1" x14ac:dyDescent="0.25">
      <c r="A1104" s="20" t="s">
        <v>73</v>
      </c>
      <c r="B1104" s="20" t="s">
        <v>73</v>
      </c>
      <c r="C1104" s="20" t="s">
        <v>73</v>
      </c>
      <c r="D1104" s="23" t="s">
        <v>74</v>
      </c>
      <c r="E1104" s="23" t="s">
        <v>73</v>
      </c>
      <c r="F1104" s="23" t="s">
        <v>75</v>
      </c>
      <c r="G1104" s="23" t="s">
        <v>7254</v>
      </c>
      <c r="H1104" s="23" t="s">
        <v>73</v>
      </c>
      <c r="I1104" s="23" t="s">
        <v>78</v>
      </c>
      <c r="J1104" s="23" t="s">
        <v>7255</v>
      </c>
    </row>
    <row r="1105" spans="1:51" hidden="1" x14ac:dyDescent="0.25">
      <c r="A1105" s="20" t="s">
        <v>26</v>
      </c>
      <c r="B1105" s="20">
        <f>DCOUNTA(A1:S1088,D1,A1104:A1105)</f>
        <v>2</v>
      </c>
      <c r="C1105" s="20" t="s">
        <v>26</v>
      </c>
      <c r="D1105" s="23">
        <f>DSUM(A1:S1088,E1,C1104:C1105)</f>
        <v>13.526</v>
      </c>
      <c r="E1105" s="23" t="s">
        <v>26</v>
      </c>
      <c r="F1105" s="23" t="s">
        <v>5470</v>
      </c>
      <c r="G1105" s="23">
        <f>DCOUNTA(A1:S1088,F1,E1104:F1105)</f>
        <v>2</v>
      </c>
      <c r="H1105" s="23" t="s">
        <v>26</v>
      </c>
      <c r="I1105" s="23" t="s">
        <v>2680</v>
      </c>
      <c r="J1105" s="23">
        <f>DCOUNTA(A1:S1088,I1,H1104:I1105)</f>
        <v>2</v>
      </c>
    </row>
    <row r="1106" spans="1:51" hidden="1" x14ac:dyDescent="0.25"/>
    <row r="1107" spans="1:51" hidden="1" x14ac:dyDescent="0.25">
      <c r="A1107" s="20" t="s">
        <v>73</v>
      </c>
      <c r="B1107" s="20" t="s">
        <v>73</v>
      </c>
      <c r="C1107" s="20" t="s">
        <v>73</v>
      </c>
      <c r="D1107" s="23" t="s">
        <v>74</v>
      </c>
      <c r="E1107" s="23" t="s">
        <v>73</v>
      </c>
      <c r="F1107" s="23" t="s">
        <v>75</v>
      </c>
      <c r="G1107" s="23" t="s">
        <v>7254</v>
      </c>
      <c r="H1107" s="23" t="s">
        <v>73</v>
      </c>
      <c r="I1107" s="23" t="s">
        <v>78</v>
      </c>
      <c r="J1107" s="23" t="s">
        <v>7255</v>
      </c>
    </row>
    <row r="1108" spans="1:51" hidden="1" x14ac:dyDescent="0.25">
      <c r="A1108" s="20" t="s">
        <v>210</v>
      </c>
      <c r="B1108" s="20">
        <f>DCOUNTA(A1:S1088,D1,A1107:A1108)</f>
        <v>7</v>
      </c>
      <c r="C1108" s="20" t="s">
        <v>210</v>
      </c>
      <c r="D1108" s="23">
        <f>DSUM(A1:S1088,E1,C1107:C1108)</f>
        <v>27.038</v>
      </c>
      <c r="E1108" s="23" t="s">
        <v>210</v>
      </c>
      <c r="F1108" s="23" t="s">
        <v>5470</v>
      </c>
      <c r="G1108" s="23">
        <f>DCOUNTA(A1:S1088,F1,E1107:F1108)</f>
        <v>4</v>
      </c>
      <c r="H1108" s="23" t="s">
        <v>210</v>
      </c>
      <c r="I1108" s="23" t="s">
        <v>2680</v>
      </c>
      <c r="J1108" s="23">
        <f>DCOUNTA(A1:S1088,I1,H1107:I1108)</f>
        <v>0</v>
      </c>
    </row>
    <row r="1110" spans="1:51" ht="15.75" x14ac:dyDescent="0.3">
      <c r="B1110" s="19" t="s">
        <v>7256</v>
      </c>
      <c r="C1110" s="19" t="s">
        <v>7257</v>
      </c>
      <c r="D1110" s="19" t="s">
        <v>5466</v>
      </c>
      <c r="E1110" s="19" t="s">
        <v>7258</v>
      </c>
      <c r="F1110" s="19" t="s">
        <v>7259</v>
      </c>
      <c r="N1110" s="24"/>
      <c r="AX1110" s="20" t="s">
        <v>7260</v>
      </c>
      <c r="AY1110" s="20" t="s">
        <v>7261</v>
      </c>
    </row>
    <row r="1111" spans="1:51" ht="15.75" x14ac:dyDescent="0.3">
      <c r="B1111" s="21">
        <f>B1092</f>
        <v>30</v>
      </c>
      <c r="C1111" s="26" t="s">
        <v>7262</v>
      </c>
      <c r="D1111" s="21">
        <f>D1092</f>
        <v>316.72300000000013</v>
      </c>
      <c r="E1111" s="21">
        <f>G1092</f>
        <v>16</v>
      </c>
      <c r="F1111" s="21">
        <f>J1092</f>
        <v>8</v>
      </c>
      <c r="N1111" s="24"/>
    </row>
    <row r="1112" spans="1:51" ht="15.75" x14ac:dyDescent="0.3">
      <c r="B1112" s="21">
        <f>B1095</f>
        <v>3</v>
      </c>
      <c r="C1112" s="26" t="s">
        <v>7263</v>
      </c>
      <c r="D1112" s="21">
        <f>D1095</f>
        <v>3.4910000000000001</v>
      </c>
      <c r="E1112" s="21">
        <f>G1095</f>
        <v>0</v>
      </c>
      <c r="F1112" s="21">
        <f>J1095</f>
        <v>0</v>
      </c>
      <c r="N1112" s="24"/>
    </row>
    <row r="1113" spans="1:51" ht="15.75" x14ac:dyDescent="0.3">
      <c r="B1113" s="21">
        <f>B1098</f>
        <v>2</v>
      </c>
      <c r="C1113" s="26" t="s">
        <v>7264</v>
      </c>
      <c r="D1113" s="21">
        <f>D1098</f>
        <v>7.6440000000000001</v>
      </c>
      <c r="E1113" s="21">
        <f>G1098</f>
        <v>1</v>
      </c>
      <c r="F1113" s="21">
        <f>J1098</f>
        <v>0</v>
      </c>
      <c r="N1113" s="24"/>
    </row>
    <row r="1114" spans="1:51" ht="15.75" x14ac:dyDescent="0.3">
      <c r="B1114" s="21">
        <f>B1101</f>
        <v>3</v>
      </c>
      <c r="C1114" s="26" t="s">
        <v>7265</v>
      </c>
      <c r="D1114" s="21">
        <f>D1101</f>
        <v>1.125</v>
      </c>
      <c r="E1114" s="21">
        <f>G1101</f>
        <v>0</v>
      </c>
      <c r="F1114" s="21">
        <f>J1101</f>
        <v>0</v>
      </c>
      <c r="N1114" s="24"/>
    </row>
    <row r="1115" spans="1:51" ht="15.75" x14ac:dyDescent="0.3">
      <c r="B1115" s="21">
        <f>B1105</f>
        <v>2</v>
      </c>
      <c r="C1115" s="26" t="s">
        <v>26</v>
      </c>
      <c r="D1115" s="21">
        <f>D1105</f>
        <v>13.526</v>
      </c>
      <c r="E1115" s="21">
        <f>G1105</f>
        <v>2</v>
      </c>
      <c r="F1115" s="21">
        <f>J1105</f>
        <v>2</v>
      </c>
      <c r="N1115" s="24"/>
    </row>
    <row r="1116" spans="1:51" ht="15.75" x14ac:dyDescent="0.3">
      <c r="B1116" s="21">
        <f>B1108</f>
        <v>7</v>
      </c>
      <c r="C1116" s="26" t="s">
        <v>7266</v>
      </c>
      <c r="D1116" s="21">
        <f>D1108</f>
        <v>27.038</v>
      </c>
      <c r="E1116" s="21">
        <f>G1108</f>
        <v>4</v>
      </c>
      <c r="F1116" s="21">
        <f>J1108</f>
        <v>0</v>
      </c>
      <c r="N1116" s="24"/>
    </row>
    <row r="1117" spans="1:51" ht="15.75" x14ac:dyDescent="0.3">
      <c r="B1117" s="22"/>
      <c r="C1117" s="19" t="s">
        <v>7267</v>
      </c>
      <c r="D1117" s="19">
        <f>D1111</f>
        <v>316.72300000000013</v>
      </c>
      <c r="E1117" s="22"/>
      <c r="N1117" s="24"/>
    </row>
    <row r="1118" spans="1:51" ht="15.75" x14ac:dyDescent="0.3">
      <c r="B1118" s="22"/>
      <c r="C1118" s="19" t="s">
        <v>7268</v>
      </c>
      <c r="D1118" s="19">
        <f>D1111+D1112+D1113+D1114+D1115+D1116</f>
        <v>369.54700000000014</v>
      </c>
    </row>
  </sheetData>
  <sortState ref="A2:AY48">
    <sortCondition ref="A2:A48"/>
  </sortState>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Y1114"/>
  <sheetViews>
    <sheetView workbookViewId="0">
      <selection activeCell="P1119" sqref="P1119"/>
    </sheetView>
  </sheetViews>
  <sheetFormatPr baseColWidth="10" defaultRowHeight="15" x14ac:dyDescent="0.25"/>
  <cols>
    <col min="1" max="1" width="22.42578125" style="20" customWidth="1"/>
    <col min="2" max="2" width="17" style="20" customWidth="1"/>
    <col min="3" max="3" width="19.28515625" style="20" customWidth="1"/>
    <col min="4" max="4" width="15.7109375" style="23" customWidth="1"/>
    <col min="5" max="6" width="11.42578125" style="23"/>
    <col min="7" max="8" width="0" style="23" hidden="1" customWidth="1"/>
    <col min="9" max="9" width="11.42578125" style="23"/>
    <col min="10" max="14" width="0" style="23" hidden="1" customWidth="1"/>
    <col min="15" max="20" width="11.42578125" style="23"/>
    <col min="21" max="16384" width="11.42578125" style="20"/>
  </cols>
  <sheetData>
    <row r="1" spans="1:20" s="2" customFormat="1" ht="38.25" x14ac:dyDescent="0.2">
      <c r="A1" s="1" t="s">
        <v>70</v>
      </c>
      <c r="B1" s="1" t="s">
        <v>71</v>
      </c>
      <c r="C1" s="1" t="s">
        <v>72</v>
      </c>
      <c r="D1" s="1" t="s">
        <v>73</v>
      </c>
      <c r="E1" s="1" t="s">
        <v>74</v>
      </c>
      <c r="F1" s="1" t="s">
        <v>75</v>
      </c>
      <c r="G1" s="1" t="s">
        <v>76</v>
      </c>
      <c r="H1" s="1" t="s">
        <v>77</v>
      </c>
      <c r="I1" s="1" t="s">
        <v>78</v>
      </c>
      <c r="J1" s="1" t="s">
        <v>79</v>
      </c>
      <c r="K1" s="1" t="s">
        <v>80</v>
      </c>
      <c r="L1" s="1" t="s">
        <v>81</v>
      </c>
      <c r="M1" s="1" t="s">
        <v>0</v>
      </c>
      <c r="N1" s="1" t="s">
        <v>1</v>
      </c>
      <c r="O1" s="1" t="s">
        <v>2</v>
      </c>
      <c r="P1" s="1" t="s">
        <v>3</v>
      </c>
      <c r="Q1" s="1" t="s">
        <v>4</v>
      </c>
      <c r="R1" s="1" t="s">
        <v>5</v>
      </c>
      <c r="S1" s="1" t="s">
        <v>6</v>
      </c>
      <c r="T1" s="2" t="s">
        <v>2782</v>
      </c>
    </row>
    <row r="2" spans="1:20" x14ac:dyDescent="0.25">
      <c r="A2" s="17" t="s">
        <v>3240</v>
      </c>
      <c r="B2" s="17" t="s">
        <v>3241</v>
      </c>
      <c r="C2" s="17" t="s">
        <v>3242</v>
      </c>
      <c r="D2" s="18" t="s">
        <v>10</v>
      </c>
      <c r="E2" s="18">
        <f>VLOOKUP(M2,Revistas!$B$2:$H$63996,2,FALSE)</f>
        <v>2.9340000000000002</v>
      </c>
      <c r="F2" s="18" t="str">
        <f>VLOOKUP(M2,Revistas!$B$2:$H$63996,3,FALSE)</f>
        <v>Q1</v>
      </c>
      <c r="G2" s="18" t="str">
        <f>VLOOKUP(M2,Revistas!$B$2:$H$63996,4,FALSE)</f>
        <v>MEDICAL LABORATORY TECHNOLOGY - SCIE</v>
      </c>
      <c r="H2" s="18" t="str">
        <f>VLOOKUP(M2,Revistas!$B$2:$H$63996,5,FALSE)</f>
        <v>6 DE 30</v>
      </c>
      <c r="I2" s="18" t="str">
        <f>VLOOKUP(M2,Revistas!$B$2:$H$63996,6,FALSE)</f>
        <v>NO</v>
      </c>
      <c r="J2" s="18" t="s">
        <v>3243</v>
      </c>
      <c r="K2" s="18" t="s">
        <v>3244</v>
      </c>
      <c r="L2" s="18">
        <v>0</v>
      </c>
      <c r="M2" s="18" t="s">
        <v>3245</v>
      </c>
      <c r="N2" s="18"/>
      <c r="O2" s="18">
        <v>2017</v>
      </c>
      <c r="P2" s="18">
        <v>27</v>
      </c>
      <c r="Q2" s="18">
        <v>1</v>
      </c>
      <c r="R2" s="18">
        <v>225</v>
      </c>
      <c r="S2" s="18">
        <v>230</v>
      </c>
      <c r="T2" s="23">
        <v>28392743</v>
      </c>
    </row>
    <row r="3" spans="1:20" x14ac:dyDescent="0.25">
      <c r="A3" s="17" t="s">
        <v>3234</v>
      </c>
      <c r="B3" s="17" t="s">
        <v>3235</v>
      </c>
      <c r="C3" s="17" t="s">
        <v>3236</v>
      </c>
      <c r="D3" s="18" t="s">
        <v>10</v>
      </c>
      <c r="E3" s="18" t="str">
        <f>VLOOKUP(M3,Revistas!$B$2:$H$63996,2,FALSE)</f>
        <v>NO TIENE</v>
      </c>
      <c r="F3" s="18" t="str">
        <f>VLOOKUP(M3,Revistas!$B$2:$H$63996,3,FALSE)</f>
        <v>NO TIENE</v>
      </c>
      <c r="G3" s="18" t="str">
        <f>VLOOKUP(M3,Revistas!$B$2:$H$63996,4,FALSE)</f>
        <v>NO TIENE</v>
      </c>
      <c r="H3" s="18" t="str">
        <f>VLOOKUP(M3,Revistas!$B$2:$H$63996,5,FALSE)</f>
        <v>NO TIENE</v>
      </c>
      <c r="I3" s="18" t="str">
        <f>VLOOKUP(M3,Revistas!$B$2:$H$63996,6,FALSE)</f>
        <v>NO</v>
      </c>
      <c r="J3" s="18" t="s">
        <v>3237</v>
      </c>
      <c r="K3" s="18" t="s">
        <v>3238</v>
      </c>
      <c r="L3" s="18">
        <v>0</v>
      </c>
      <c r="M3" s="18" t="s">
        <v>3239</v>
      </c>
      <c r="N3" s="18" t="s">
        <v>344</v>
      </c>
      <c r="O3" s="18">
        <v>2017</v>
      </c>
      <c r="P3" s="18">
        <v>5</v>
      </c>
      <c r="Q3" s="18">
        <v>1</v>
      </c>
      <c r="R3" s="18">
        <v>99</v>
      </c>
      <c r="S3" s="18">
        <v>111</v>
      </c>
    </row>
    <row r="4" spans="1:20" x14ac:dyDescent="0.25">
      <c r="A4" s="17" t="s">
        <v>2611</v>
      </c>
      <c r="B4" s="17" t="s">
        <v>2610</v>
      </c>
      <c r="C4" s="17" t="s">
        <v>2627</v>
      </c>
      <c r="D4" s="18" t="s">
        <v>10</v>
      </c>
      <c r="E4" s="18">
        <f>VLOOKUP(M4,Revistas!$B$2:$H$63996,2,FALSE)</f>
        <v>1.8260000000000001</v>
      </c>
      <c r="F4" s="18" t="str">
        <f>VLOOKUP(M4,Revistas!$B$2:$H$63996,3,FALSE)</f>
        <v>Q3</v>
      </c>
      <c r="G4" s="18" t="str">
        <f>VLOOKUP(M4,Revistas!$B$2:$H$63996,4,FALSE)</f>
        <v>OBSTETRICS &amp; GYNECOLOGY - SCIE</v>
      </c>
      <c r="H4" s="18" t="str">
        <f>VLOOKUP(M4,Revistas!$B$2:$H$63996,5,FALSE)</f>
        <v>45/80</v>
      </c>
      <c r="I4" s="18" t="str">
        <f>VLOOKUP(M4,Revistas!$B$2:$H$63996,6,FALSE)</f>
        <v>NO</v>
      </c>
      <c r="J4" s="18" t="s">
        <v>2612</v>
      </c>
      <c r="K4" s="18"/>
      <c r="L4" s="18" t="s">
        <v>587</v>
      </c>
      <c r="M4" s="18" t="s">
        <v>2606</v>
      </c>
      <c r="N4" s="18" t="s">
        <v>400</v>
      </c>
      <c r="O4" s="18">
        <v>2017</v>
      </c>
      <c r="P4" s="27">
        <v>43191</v>
      </c>
      <c r="Q4" s="18"/>
      <c r="R4" s="18"/>
      <c r="S4" s="18"/>
      <c r="T4" s="23">
        <v>28573940</v>
      </c>
    </row>
    <row r="5" spans="1:20" x14ac:dyDescent="0.25">
      <c r="A5" s="17" t="s">
        <v>3199</v>
      </c>
      <c r="B5" s="17" t="s">
        <v>3200</v>
      </c>
      <c r="C5" s="17" t="s">
        <v>2795</v>
      </c>
      <c r="D5" s="18" t="s">
        <v>10</v>
      </c>
      <c r="E5" s="18">
        <f>VLOOKUP(M5,Revistas!$B$2:$H$63996,2,FALSE)</f>
        <v>0.747</v>
      </c>
      <c r="F5" s="18" t="str">
        <f>VLOOKUP(M5,Revistas!$B$2:$H$63996,3,FALSE)</f>
        <v>Q4</v>
      </c>
      <c r="G5" s="18" t="str">
        <f>VLOOKUP(M5,Revistas!$B$2:$H$63996,4,FALSE)</f>
        <v>NUTRITION &amp; DIETETICS</v>
      </c>
      <c r="H5" s="18" t="str">
        <f>VLOOKUP(M5,Revistas!$B$2:$H$63996,5,FALSE)</f>
        <v>68/81</v>
      </c>
      <c r="I5" s="18" t="str">
        <f>VLOOKUP(M5,Revistas!$B$2:$H$63996,6,FALSE)</f>
        <v>NO</v>
      </c>
      <c r="J5" s="18" t="s">
        <v>3201</v>
      </c>
      <c r="K5" s="18" t="s">
        <v>3202</v>
      </c>
      <c r="L5" s="18">
        <v>0</v>
      </c>
      <c r="M5" s="18" t="s">
        <v>2798</v>
      </c>
      <c r="N5" s="18" t="s">
        <v>21</v>
      </c>
      <c r="O5" s="18">
        <v>2017</v>
      </c>
      <c r="P5" s="18">
        <v>34</v>
      </c>
      <c r="Q5" s="18">
        <v>5</v>
      </c>
      <c r="R5" s="18">
        <v>71</v>
      </c>
      <c r="S5" s="18">
        <v>76</v>
      </c>
    </row>
    <row r="6" spans="1:20" x14ac:dyDescent="0.25">
      <c r="A6" s="17" t="s">
        <v>143</v>
      </c>
      <c r="B6" s="17" t="s">
        <v>144</v>
      </c>
      <c r="C6" s="17" t="s">
        <v>145</v>
      </c>
      <c r="D6" s="18" t="s">
        <v>10</v>
      </c>
      <c r="E6" s="18">
        <f>VLOOKUP(M6,Revistas!$B$2:$H$63996,2,FALSE)</f>
        <v>2.8820000000000001</v>
      </c>
      <c r="F6" s="18" t="str">
        <f>VLOOKUP(M6,Revistas!$B$2:$H$63996,3,FALSE)</f>
        <v>Q1</v>
      </c>
      <c r="G6" s="18" t="str">
        <f>VLOOKUP(M6,Revistas!$B$2:$H$63996,4,FALSE)</f>
        <v>PEDIATRICS - SCIE</v>
      </c>
      <c r="H6" s="18" t="str">
        <f>VLOOKUP(M6,Revistas!$B$2:$H$63996,5,FALSE)</f>
        <v>17/121</v>
      </c>
      <c r="I6" s="18" t="str">
        <f>VLOOKUP(M6,Revistas!$B$2:$H$63996,6,FALSE)</f>
        <v>NO</v>
      </c>
      <c r="J6" s="18" t="s">
        <v>146</v>
      </c>
      <c r="K6" s="18" t="s">
        <v>147</v>
      </c>
      <c r="L6" s="18">
        <v>0</v>
      </c>
      <c r="M6" s="18" t="s">
        <v>148</v>
      </c>
      <c r="N6" s="18" t="s">
        <v>129</v>
      </c>
      <c r="O6" s="18">
        <v>2017</v>
      </c>
      <c r="P6" s="18">
        <v>82</v>
      </c>
      <c r="Q6" s="18">
        <v>4</v>
      </c>
      <c r="R6" s="18">
        <v>658</v>
      </c>
      <c r="S6" s="18">
        <v>664</v>
      </c>
      <c r="T6" s="23">
        <v>28678222</v>
      </c>
    </row>
    <row r="7" spans="1:20" x14ac:dyDescent="0.25">
      <c r="A7" s="17" t="s">
        <v>123</v>
      </c>
      <c r="B7" s="17" t="s">
        <v>124</v>
      </c>
      <c r="C7" s="17" t="s">
        <v>125</v>
      </c>
      <c r="D7" s="18" t="s">
        <v>10</v>
      </c>
      <c r="E7" s="18">
        <f>VLOOKUP(M7,Revistas!$B$2:$H$63996,2,FALSE)</f>
        <v>1.804</v>
      </c>
      <c r="F7" s="18" t="str">
        <f>VLOOKUP(M7,Revistas!$B$2:$H$63996,3,FALSE)</f>
        <v>Q2</v>
      </c>
      <c r="G7" s="18" t="str">
        <f>VLOOKUP(M7,Revistas!$B$2:$H$63996,4,FALSE)</f>
        <v>MEDICINE, GENERAL &amp; INTERNAL - SCIE</v>
      </c>
      <c r="H7" s="18" t="str">
        <f>VLOOKUP(M7,Revistas!$B$2:$H$63996,5,FALSE)</f>
        <v>58/154</v>
      </c>
      <c r="I7" s="18" t="str">
        <f>VLOOKUP(M7,Revistas!$B$2:$H$63996,6,FALSE)</f>
        <v>NO</v>
      </c>
      <c r="J7" s="18" t="s">
        <v>126</v>
      </c>
      <c r="K7" s="18" t="s">
        <v>127</v>
      </c>
      <c r="L7" s="18">
        <v>0</v>
      </c>
      <c r="M7" s="18" t="s">
        <v>128</v>
      </c>
      <c r="N7" s="18" t="s">
        <v>129</v>
      </c>
      <c r="O7" s="18">
        <v>2017</v>
      </c>
      <c r="P7" s="18">
        <v>96</v>
      </c>
      <c r="Q7" s="18">
        <v>40</v>
      </c>
      <c r="R7" s="18"/>
      <c r="S7" s="18" t="s">
        <v>130</v>
      </c>
      <c r="T7" s="23">
        <v>28984751</v>
      </c>
    </row>
    <row r="8" spans="1:20" x14ac:dyDescent="0.25">
      <c r="A8" s="17" t="s">
        <v>3208</v>
      </c>
      <c r="B8" s="17" t="s">
        <v>3209</v>
      </c>
      <c r="C8" s="17" t="s">
        <v>3210</v>
      </c>
      <c r="D8" s="18" t="s">
        <v>10</v>
      </c>
      <c r="E8" s="18" t="str">
        <f>VLOOKUP(M8,Revistas!$B$2:$H$63996,2,FALSE)</f>
        <v>NO TIENE</v>
      </c>
      <c r="F8" s="18" t="str">
        <f>VLOOKUP(M8,Revistas!$B$2:$H$63996,3,FALSE)</f>
        <v>NO TIENE</v>
      </c>
      <c r="G8" s="18" t="str">
        <f>VLOOKUP(M8,Revistas!$B$2:$H$63996,4,FALSE)</f>
        <v>NO TIENE</v>
      </c>
      <c r="H8" s="18" t="str">
        <f>VLOOKUP(M8,Revistas!$B$2:$H$63996,5,FALSE)</f>
        <v>NO TIENE</v>
      </c>
      <c r="I8" s="18" t="str">
        <f>VLOOKUP(M8,Revistas!$B$2:$H$63996,6,FALSE)</f>
        <v>NO</v>
      </c>
      <c r="J8" s="18" t="s">
        <v>3211</v>
      </c>
      <c r="K8" s="18" t="s">
        <v>3212</v>
      </c>
      <c r="L8" s="18">
        <v>1</v>
      </c>
      <c r="M8" s="18" t="s">
        <v>3213</v>
      </c>
      <c r="N8" s="18" t="s">
        <v>29</v>
      </c>
      <c r="O8" s="18">
        <v>2017</v>
      </c>
      <c r="P8" s="18">
        <v>222</v>
      </c>
      <c r="Q8" s="18">
        <v>5</v>
      </c>
      <c r="R8" s="18">
        <v>2295</v>
      </c>
      <c r="S8" s="18">
        <v>2307</v>
      </c>
      <c r="T8" s="23">
        <v>27885428</v>
      </c>
    </row>
    <row r="9" spans="1:20" x14ac:dyDescent="0.25">
      <c r="A9" s="17" t="s">
        <v>1067</v>
      </c>
      <c r="B9" s="17" t="s">
        <v>1068</v>
      </c>
      <c r="C9" s="17" t="s">
        <v>1069</v>
      </c>
      <c r="D9" s="18" t="s">
        <v>10</v>
      </c>
      <c r="E9" s="18">
        <f>VLOOKUP(M9,Revistas!$B$2:$H$63996,2,FALSE)</f>
        <v>4.6479999999999997</v>
      </c>
      <c r="F9" s="18" t="str">
        <f>VLOOKUP(M9,Revistas!$B$2:$H$63996,3,FALSE)</f>
        <v>Q1</v>
      </c>
      <c r="G9" s="18" t="str">
        <f>VLOOKUP(M9,Revistas!$B$2:$H$63996,4,FALSE)</f>
        <v>GERIATRICS &amp; GERONTOLOGY - SCIE</v>
      </c>
      <c r="H9" s="18" t="str">
        <f>VLOOKUP(M9,Revistas!$B$2:$H$63996,5,FALSE)</f>
        <v>6 DE 49</v>
      </c>
      <c r="I9" s="18" t="str">
        <f>VLOOKUP(M9,Revistas!$B$2:$H$63996,6,FALSE)</f>
        <v>NO</v>
      </c>
      <c r="J9" s="18" t="s">
        <v>1070</v>
      </c>
      <c r="K9" s="18" t="s">
        <v>1071</v>
      </c>
      <c r="L9" s="18">
        <v>1</v>
      </c>
      <c r="M9" s="18" t="s">
        <v>1072</v>
      </c>
      <c r="N9" s="18" t="s">
        <v>35</v>
      </c>
      <c r="O9" s="18">
        <v>2017</v>
      </c>
      <c r="P9" s="18">
        <v>8</v>
      </c>
      <c r="Q9" s="18">
        <v>2</v>
      </c>
      <c r="R9" s="18">
        <v>240</v>
      </c>
      <c r="S9" s="18">
        <v>249</v>
      </c>
      <c r="T9" s="23">
        <v>28400989</v>
      </c>
    </row>
    <row r="10" spans="1:20" x14ac:dyDescent="0.25">
      <c r="A10" s="17" t="s">
        <v>3246</v>
      </c>
      <c r="B10" s="17" t="s">
        <v>3247</v>
      </c>
      <c r="C10" s="17" t="s">
        <v>9</v>
      </c>
      <c r="D10" s="18" t="s">
        <v>10</v>
      </c>
      <c r="E10" s="18">
        <f>VLOOKUP(M10,Revistas!$B$2:$H$63996,2,FALSE)</f>
        <v>2.169</v>
      </c>
      <c r="F10" s="18" t="str">
        <f>VLOOKUP(M10,Revistas!$B$2:$H$63996,3,FALSE)</f>
        <v>Q2</v>
      </c>
      <c r="G10" s="18" t="str">
        <f>VLOOKUP(M10,Revistas!$B$2:$H$63996,4,FALSE)</f>
        <v>PEDIATRICS - SCIE;</v>
      </c>
      <c r="H10" s="18" t="str">
        <f>VLOOKUP(M10,Revistas!$B$2:$H$63996,5,FALSE)</f>
        <v>40/121</v>
      </c>
      <c r="I10" s="18" t="str">
        <f>VLOOKUP(M10,Revistas!$B$2:$H$63996,6,FALSE)</f>
        <v>NO</v>
      </c>
      <c r="J10" s="18" t="s">
        <v>3248</v>
      </c>
      <c r="K10" s="18" t="s">
        <v>3249</v>
      </c>
      <c r="L10" s="18">
        <v>1</v>
      </c>
      <c r="M10" s="18" t="s">
        <v>13</v>
      </c>
      <c r="N10" s="18" t="s">
        <v>344</v>
      </c>
      <c r="O10" s="18">
        <v>2017</v>
      </c>
      <c r="P10" s="18">
        <v>104</v>
      </c>
      <c r="Q10" s="18"/>
      <c r="R10" s="18">
        <v>1</v>
      </c>
      <c r="S10" s="18">
        <v>6</v>
      </c>
      <c r="T10" s="23">
        <v>27914273</v>
      </c>
    </row>
    <row r="11" spans="1:20" x14ac:dyDescent="0.25">
      <c r="A11" s="17" t="s">
        <v>3230</v>
      </c>
      <c r="B11" s="17" t="s">
        <v>3231</v>
      </c>
      <c r="C11" s="17" t="s">
        <v>9</v>
      </c>
      <c r="D11" s="18" t="s">
        <v>10</v>
      </c>
      <c r="E11" s="18">
        <f>VLOOKUP(M11,Revistas!$B$2:$H$63996,2,FALSE)</f>
        <v>2.169</v>
      </c>
      <c r="F11" s="18" t="str">
        <f>VLOOKUP(M11,Revistas!$B$2:$H$63996,3,FALSE)</f>
        <v>Q2</v>
      </c>
      <c r="G11" s="18" t="str">
        <f>VLOOKUP(M11,Revistas!$B$2:$H$63996,4,FALSE)</f>
        <v>PEDIATRICS - SCIE;</v>
      </c>
      <c r="H11" s="18" t="str">
        <f>VLOOKUP(M11,Revistas!$B$2:$H$63996,5,FALSE)</f>
        <v>40/121</v>
      </c>
      <c r="I11" s="18" t="str">
        <f>VLOOKUP(M11,Revistas!$B$2:$H$63996,6,FALSE)</f>
        <v>NO</v>
      </c>
      <c r="J11" s="18" t="s">
        <v>3232</v>
      </c>
      <c r="K11" s="18" t="s">
        <v>3233</v>
      </c>
      <c r="L11" s="18">
        <v>0</v>
      </c>
      <c r="M11" s="18" t="s">
        <v>13</v>
      </c>
      <c r="N11" s="18" t="s">
        <v>62</v>
      </c>
      <c r="O11" s="18">
        <v>2017</v>
      </c>
      <c r="P11" s="18">
        <v>105</v>
      </c>
      <c r="Q11" s="18"/>
      <c r="R11" s="18">
        <v>17</v>
      </c>
      <c r="S11" s="18">
        <v>22</v>
      </c>
      <c r="T11" s="23">
        <v>28107673</v>
      </c>
    </row>
    <row r="12" spans="1:20" x14ac:dyDescent="0.25">
      <c r="A12" s="17" t="s">
        <v>3226</v>
      </c>
      <c r="B12" s="17" t="s">
        <v>3227</v>
      </c>
      <c r="C12" s="17" t="s">
        <v>2406</v>
      </c>
      <c r="D12" s="18" t="s">
        <v>10</v>
      </c>
      <c r="E12" s="18">
        <f>VLOOKUP(M12,Revistas!$B$2:$H$63996,2,FALSE)</f>
        <v>2.4860000000000002</v>
      </c>
      <c r="F12" s="18" t="str">
        <f>VLOOKUP(M12,Revistas!$B$2:$H$63996,3,FALSE)</f>
        <v>Q1</v>
      </c>
      <c r="G12" s="18" t="str">
        <f>VLOOKUP(M12,Revistas!$B$2:$H$63996,4,FALSE)</f>
        <v>PEDIATRICS - SCIE;</v>
      </c>
      <c r="H12" s="18" t="str">
        <f>VLOOKUP(M12,Revistas!$B$2:$H$63996,5,FALSE)</f>
        <v>27/121</v>
      </c>
      <c r="I12" s="18" t="str">
        <f>VLOOKUP(M12,Revistas!$B$2:$H$63996,6,FALSE)</f>
        <v>NO</v>
      </c>
      <c r="J12" s="18" t="s">
        <v>3228</v>
      </c>
      <c r="K12" s="18" t="s">
        <v>3229</v>
      </c>
      <c r="L12" s="18">
        <v>2</v>
      </c>
      <c r="M12" s="18" t="s">
        <v>2409</v>
      </c>
      <c r="N12" s="18" t="s">
        <v>300</v>
      </c>
      <c r="O12" s="18">
        <v>2017</v>
      </c>
      <c r="P12" s="18">
        <v>36</v>
      </c>
      <c r="Q12" s="18">
        <v>3</v>
      </c>
      <c r="R12" s="18">
        <v>326</v>
      </c>
      <c r="S12" s="18">
        <v>332</v>
      </c>
      <c r="T12" s="23">
        <v>27902652</v>
      </c>
    </row>
    <row r="13" spans="1:20" x14ac:dyDescent="0.25">
      <c r="A13" s="17" t="s">
        <v>3214</v>
      </c>
      <c r="B13" s="17" t="s">
        <v>3215</v>
      </c>
      <c r="C13" s="17" t="s">
        <v>3216</v>
      </c>
      <c r="D13" s="18" t="s">
        <v>10</v>
      </c>
      <c r="E13" s="18">
        <f>VLOOKUP(M13,Revistas!$B$2:$H$63996,2,FALSE)</f>
        <v>2.7989999999999999</v>
      </c>
      <c r="F13" s="18" t="str">
        <f>VLOOKUP(M13,Revistas!$B$2:$H$63996,3,FALSE)</f>
        <v>Q1</v>
      </c>
      <c r="G13" s="18" t="str">
        <f>VLOOKUP(M13,Revistas!$B$2:$H$63996,4,FALSE)</f>
        <v>PEDIATRICS - SCIE;</v>
      </c>
      <c r="H13" s="18" t="str">
        <f>VLOOKUP(M13,Revistas!$B$2:$H$63996,5,FALSE)</f>
        <v>18/121</v>
      </c>
      <c r="I13" s="18" t="str">
        <f>VLOOKUP(M13,Revistas!$B$2:$H$63996,6,FALSE)</f>
        <v>NO</v>
      </c>
      <c r="J13" s="18" t="s">
        <v>3217</v>
      </c>
      <c r="K13" s="18" t="s">
        <v>3218</v>
      </c>
      <c r="L13" s="18">
        <v>0</v>
      </c>
      <c r="M13" s="18" t="s">
        <v>3219</v>
      </c>
      <c r="N13" s="18" t="s">
        <v>250</v>
      </c>
      <c r="O13" s="18">
        <v>2017</v>
      </c>
      <c r="P13" s="18">
        <v>64</v>
      </c>
      <c r="Q13" s="18">
        <v>5</v>
      </c>
      <c r="R13" s="18">
        <v>754</v>
      </c>
      <c r="S13" s="18">
        <v>759</v>
      </c>
    </row>
    <row r="14" spans="1:20" x14ac:dyDescent="0.25">
      <c r="A14" s="17" t="s">
        <v>3221</v>
      </c>
      <c r="B14" s="17" t="s">
        <v>3222</v>
      </c>
      <c r="C14" s="17" t="s">
        <v>217</v>
      </c>
      <c r="D14" s="18" t="s">
        <v>10</v>
      </c>
      <c r="E14" s="18">
        <f>VLOOKUP(M14,Revistas!$B$2:$H$63996,2,FALSE)</f>
        <v>2.806</v>
      </c>
      <c r="F14" s="18" t="str">
        <f>VLOOKUP(M14,Revistas!$B$2:$H$63996,3,FALSE)</f>
        <v>Q1</v>
      </c>
      <c r="G14" s="18" t="str">
        <f>VLOOKUP(M14,Revistas!$B$2:$H$63996,4,FALSE)</f>
        <v>MULTIDISCIPLINARY SCIENCES</v>
      </c>
      <c r="H14" s="18" t="str">
        <f>VLOOKUP(M14,Revistas!$B$2:$H$63996,5,FALSE)</f>
        <v>15/64</v>
      </c>
      <c r="I14" s="18" t="str">
        <f>VLOOKUP(M14,Revistas!$B$2:$H$63996,6,FALSE)</f>
        <v>NO</v>
      </c>
      <c r="J14" s="18" t="s">
        <v>3223</v>
      </c>
      <c r="K14" s="18" t="s">
        <v>3224</v>
      </c>
      <c r="L14" s="18">
        <v>1</v>
      </c>
      <c r="M14" s="18" t="s">
        <v>220</v>
      </c>
      <c r="N14" s="28">
        <v>44621</v>
      </c>
      <c r="O14" s="18">
        <v>2017</v>
      </c>
      <c r="P14" s="18">
        <v>12</v>
      </c>
      <c r="Q14" s="18">
        <v>3</v>
      </c>
      <c r="R14" s="18"/>
      <c r="S14" s="18" t="s">
        <v>3225</v>
      </c>
      <c r="T14" s="23">
        <v>28328980</v>
      </c>
    </row>
    <row r="15" spans="1:20" x14ac:dyDescent="0.25">
      <c r="A15" s="17" t="s">
        <v>1718</v>
      </c>
      <c r="B15" s="17" t="s">
        <v>1719</v>
      </c>
      <c r="C15" s="17" t="s">
        <v>1673</v>
      </c>
      <c r="D15" s="18" t="s">
        <v>26</v>
      </c>
      <c r="E15" s="18">
        <f>VLOOKUP(M15,Revistas!$B$2:$H$63996,2,FALSE)</f>
        <v>6.9180000000000001</v>
      </c>
      <c r="F15" s="18" t="str">
        <f>VLOOKUP(M15,Revistas!$B$2:$H$63996,3,FALSE)</f>
        <v>Q1</v>
      </c>
      <c r="G15" s="18" t="str">
        <f>VLOOKUP(M15,Revistas!$B$2:$H$63996,4,FALSE)</f>
        <v>RHEUMATOLOGY - SCIE</v>
      </c>
      <c r="H15" s="18" t="str">
        <f>VLOOKUP(M15,Revistas!$B$2:$H$63996,5,FALSE)</f>
        <v>30 de 3</v>
      </c>
      <c r="I15" s="18" t="str">
        <f>VLOOKUP(M15,Revistas!$B$2:$H$63996,6,FALSE)</f>
        <v>SI</v>
      </c>
      <c r="J15" s="18" t="s">
        <v>1720</v>
      </c>
      <c r="K15" s="18"/>
      <c r="L15" s="18">
        <v>0</v>
      </c>
      <c r="M15" s="18" t="s">
        <v>1675</v>
      </c>
      <c r="N15" s="18" t="s">
        <v>129</v>
      </c>
      <c r="O15" s="18">
        <v>2017</v>
      </c>
      <c r="P15" s="18">
        <v>69</v>
      </c>
      <c r="Q15" s="18"/>
      <c r="R15" s="18"/>
      <c r="S15" s="18"/>
    </row>
    <row r="16" spans="1:20" x14ac:dyDescent="0.25">
      <c r="A16" s="17" t="s">
        <v>3203</v>
      </c>
      <c r="B16" s="17" t="s">
        <v>3204</v>
      </c>
      <c r="C16" s="17" t="s">
        <v>3205</v>
      </c>
      <c r="D16" s="18" t="s">
        <v>26</v>
      </c>
      <c r="E16" s="18">
        <f>VLOOKUP(M16,Revistas!$B$2:$H$63996,2,FALSE)</f>
        <v>2.0430000000000001</v>
      </c>
      <c r="F16" s="18" t="str">
        <f>VLOOKUP(M16,Revistas!$B$2:$H$63996,3,FALSE)</f>
        <v>Q2</v>
      </c>
      <c r="G16" s="18" t="str">
        <f>VLOOKUP(M16,Revistas!$B$2:$H$63996,4,FALSE)</f>
        <v>PEDIATRICS</v>
      </c>
      <c r="H16" s="18" t="str">
        <f>VLOOKUP(M16,Revistas!$B$2:$H$63996,5,FALSE)</f>
        <v>45/121</v>
      </c>
      <c r="I16" s="18" t="str">
        <f>VLOOKUP(M16,Revistas!$B$2:$H$63996,6,FALSE)</f>
        <v>NO</v>
      </c>
      <c r="J16" s="18" t="s">
        <v>3206</v>
      </c>
      <c r="K16" s="18"/>
      <c r="L16" s="18">
        <v>0</v>
      </c>
      <c r="M16" s="18" t="s">
        <v>3207</v>
      </c>
      <c r="N16" s="18" t="s">
        <v>29</v>
      </c>
      <c r="O16" s="18">
        <v>2017</v>
      </c>
      <c r="P16" s="18">
        <v>106</v>
      </c>
      <c r="Q16" s="18"/>
      <c r="R16" s="18">
        <v>10</v>
      </c>
      <c r="S16" s="18">
        <v>11</v>
      </c>
    </row>
    <row r="17" spans="1:20" x14ac:dyDescent="0.25">
      <c r="A17" s="17" t="s">
        <v>3192</v>
      </c>
      <c r="B17" s="17" t="s">
        <v>3193</v>
      </c>
      <c r="C17" s="17" t="s">
        <v>3194</v>
      </c>
      <c r="D17" s="18" t="s">
        <v>10</v>
      </c>
      <c r="E17" s="18">
        <f>VLOOKUP(M17,Revistas!$B$2:$H$63996,2,FALSE)</f>
        <v>1.3129999999999999</v>
      </c>
      <c r="F17" s="18" t="str">
        <f>VLOOKUP(M17,Revistas!$B$2:$H$63996,3,FALSE)</f>
        <v>Q3</v>
      </c>
      <c r="G17" s="18" t="str">
        <f>VLOOKUP(M17,Revistas!$B$2:$H$63996,4,FALSE)</f>
        <v>SURGERY</v>
      </c>
      <c r="H17" s="18" t="str">
        <f>VLOOKUP(M17,Revistas!$B$2:$H$63996,5,FALSE)</f>
        <v>127/196</v>
      </c>
      <c r="I17" s="18" t="str">
        <f>VLOOKUP(M17,Revistas!$B$2:$H$63996,6,FALSE)</f>
        <v>NO</v>
      </c>
      <c r="J17" s="18" t="s">
        <v>3195</v>
      </c>
      <c r="K17" s="18" t="s">
        <v>3196</v>
      </c>
      <c r="L17" s="18">
        <v>0</v>
      </c>
      <c r="M17" s="18" t="s">
        <v>3197</v>
      </c>
      <c r="N17" s="18" t="s">
        <v>129</v>
      </c>
      <c r="O17" s="18">
        <v>2017</v>
      </c>
      <c r="P17" s="18">
        <v>27</v>
      </c>
      <c r="Q17" s="18">
        <v>5</v>
      </c>
      <c r="R17" s="18">
        <v>431</v>
      </c>
      <c r="S17" s="18">
        <v>436</v>
      </c>
      <c r="T17" s="23">
        <v>28081579</v>
      </c>
    </row>
    <row r="19" spans="1:20" hidden="1" x14ac:dyDescent="0.25"/>
    <row r="20" spans="1:20" hidden="1" x14ac:dyDescent="0.25"/>
    <row r="21" spans="1:20" hidden="1" x14ac:dyDescent="0.25"/>
    <row r="22" spans="1:20" hidden="1" x14ac:dyDescent="0.25"/>
    <row r="23" spans="1:20" hidden="1" x14ac:dyDescent="0.25"/>
    <row r="24" spans="1:20" hidden="1" x14ac:dyDescent="0.25"/>
    <row r="25" spans="1:20" hidden="1" x14ac:dyDescent="0.25"/>
    <row r="26" spans="1:20" hidden="1" x14ac:dyDescent="0.25"/>
    <row r="27" spans="1:20" hidden="1" x14ac:dyDescent="0.25"/>
    <row r="28" spans="1:20" hidden="1" x14ac:dyDescent="0.25"/>
    <row r="29" spans="1:20" hidden="1" x14ac:dyDescent="0.25"/>
    <row r="30" spans="1:20" hidden="1" x14ac:dyDescent="0.25"/>
    <row r="31" spans="1:20" hidden="1" x14ac:dyDescent="0.25"/>
    <row r="32" spans="1:20"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1:10" hidden="1" x14ac:dyDescent="0.25"/>
    <row r="1090" spans="1:10" hidden="1" x14ac:dyDescent="0.25"/>
    <row r="1091" spans="1:10" hidden="1" x14ac:dyDescent="0.25">
      <c r="A1091" s="20" t="s">
        <v>73</v>
      </c>
      <c r="B1091" s="20" t="s">
        <v>73</v>
      </c>
      <c r="C1091" s="20" t="s">
        <v>73</v>
      </c>
      <c r="D1091" s="23" t="s">
        <v>74</v>
      </c>
      <c r="E1091" s="23" t="s">
        <v>73</v>
      </c>
      <c r="F1091" s="23" t="s">
        <v>75</v>
      </c>
      <c r="G1091" s="23" t="s">
        <v>7254</v>
      </c>
      <c r="H1091" s="23" t="s">
        <v>73</v>
      </c>
      <c r="I1091" s="23" t="s">
        <v>78</v>
      </c>
      <c r="J1091" s="23" t="s">
        <v>7255</v>
      </c>
    </row>
    <row r="1092" spans="1:10" hidden="1" x14ac:dyDescent="0.25">
      <c r="A1092" s="20" t="s">
        <v>10</v>
      </c>
      <c r="B1092" s="20">
        <f>DCOUNTA(A1:S1088,B1091,A1091:A1092)</f>
        <v>14</v>
      </c>
      <c r="C1092" s="20" t="s">
        <v>10</v>
      </c>
      <c r="D1092" s="23">
        <f>DSUM(A1:S1088,E1,C1091:C1092)</f>
        <v>28.582999999999998</v>
      </c>
      <c r="E1092" s="23" t="s">
        <v>10</v>
      </c>
      <c r="F1092" s="23" t="s">
        <v>5470</v>
      </c>
      <c r="G1092" s="23">
        <f>DCOUNTA(A1:S1088,F1091,E1091:F1092)</f>
        <v>6</v>
      </c>
      <c r="H1092" s="23" t="s">
        <v>10</v>
      </c>
      <c r="I1092" s="23" t="s">
        <v>2680</v>
      </c>
      <c r="J1092" s="23">
        <f>DCOUNTA(A1:S1088,I1,H1091:I1092)</f>
        <v>0</v>
      </c>
    </row>
    <row r="1093" spans="1:10" hidden="1" x14ac:dyDescent="0.25"/>
    <row r="1094" spans="1:10" hidden="1" x14ac:dyDescent="0.25">
      <c r="A1094" s="20" t="s">
        <v>73</v>
      </c>
      <c r="B1094" s="20" t="s">
        <v>73</v>
      </c>
      <c r="C1094" s="20" t="s">
        <v>73</v>
      </c>
      <c r="D1094" s="23" t="s">
        <v>74</v>
      </c>
      <c r="E1094" s="23" t="s">
        <v>73</v>
      </c>
      <c r="F1094" s="23" t="s">
        <v>75</v>
      </c>
      <c r="G1094" s="23" t="s">
        <v>7254</v>
      </c>
      <c r="H1094" s="23" t="s">
        <v>73</v>
      </c>
      <c r="I1094" s="23" t="s">
        <v>78</v>
      </c>
      <c r="J1094" s="23" t="s">
        <v>7255</v>
      </c>
    </row>
    <row r="1095" spans="1:10" hidden="1" x14ac:dyDescent="0.25">
      <c r="A1095" s="20" t="s">
        <v>274</v>
      </c>
      <c r="B1095" s="20">
        <f>DCOUNTA(A1:S1088,D1,A1094:A1095)</f>
        <v>0</v>
      </c>
      <c r="C1095" s="20" t="s">
        <v>274</v>
      </c>
      <c r="D1095" s="23">
        <f>DSUM(A1:S1088,E1,C1094:C1095)</f>
        <v>0</v>
      </c>
      <c r="E1095" s="23" t="s">
        <v>274</v>
      </c>
      <c r="F1095" s="23" t="s">
        <v>5470</v>
      </c>
      <c r="G1095" s="23">
        <f>DCOUNTA(A1:S1088,F1,E1094:F1095)</f>
        <v>0</v>
      </c>
      <c r="H1095" s="23" t="s">
        <v>274</v>
      </c>
      <c r="I1095" s="23" t="s">
        <v>2680</v>
      </c>
      <c r="J1095" s="23">
        <f>DCOUNTA(A1:S1088,I1,H1094:I1095)</f>
        <v>0</v>
      </c>
    </row>
    <row r="1096" spans="1:10" hidden="1" x14ac:dyDescent="0.25"/>
    <row r="1097" spans="1:10" hidden="1" x14ac:dyDescent="0.25">
      <c r="A1097" s="20" t="s">
        <v>73</v>
      </c>
      <c r="B1097" s="20" t="s">
        <v>73</v>
      </c>
      <c r="C1097" s="20" t="s">
        <v>73</v>
      </c>
      <c r="D1097" s="23" t="s">
        <v>74</v>
      </c>
      <c r="E1097" s="23" t="s">
        <v>73</v>
      </c>
      <c r="F1097" s="23" t="s">
        <v>75</v>
      </c>
      <c r="G1097" s="23" t="s">
        <v>7254</v>
      </c>
      <c r="H1097" s="23" t="s">
        <v>73</v>
      </c>
      <c r="I1097" s="23" t="s">
        <v>78</v>
      </c>
      <c r="J1097" s="23" t="s">
        <v>7255</v>
      </c>
    </row>
    <row r="1098" spans="1:10" hidden="1" x14ac:dyDescent="0.25">
      <c r="A1098" s="20" t="s">
        <v>356</v>
      </c>
      <c r="B1098" s="20">
        <f>DCOUNTA(A1:S1088,D1,A1097:A1098)</f>
        <v>0</v>
      </c>
      <c r="C1098" s="20" t="s">
        <v>356</v>
      </c>
      <c r="D1098" s="23">
        <f>DSUM(A1:S1088,E1,C1097:C1098)</f>
        <v>0</v>
      </c>
      <c r="E1098" s="23" t="s">
        <v>356</v>
      </c>
      <c r="F1098" s="23" t="s">
        <v>5470</v>
      </c>
      <c r="G1098" s="23">
        <f>DCOUNTA(A1:S1088,F1,E1097:F1098)</f>
        <v>0</v>
      </c>
      <c r="H1098" s="23" t="s">
        <v>356</v>
      </c>
      <c r="I1098" s="23" t="s">
        <v>2680</v>
      </c>
      <c r="J1098" s="23">
        <f>DCOUNTA(A1:S1088,I1,H1097:I1098)</f>
        <v>0</v>
      </c>
    </row>
    <row r="1099" spans="1:10" hidden="1" x14ac:dyDescent="0.25"/>
    <row r="1100" spans="1:10" hidden="1" x14ac:dyDescent="0.25">
      <c r="A1100" s="20" t="s">
        <v>73</v>
      </c>
      <c r="B1100" s="20" t="s">
        <v>73</v>
      </c>
      <c r="C1100" s="20" t="s">
        <v>73</v>
      </c>
      <c r="D1100" s="23" t="s">
        <v>74</v>
      </c>
      <c r="E1100" s="23" t="s">
        <v>73</v>
      </c>
      <c r="F1100" s="23" t="s">
        <v>75</v>
      </c>
      <c r="G1100" s="23" t="s">
        <v>7254</v>
      </c>
      <c r="H1100" s="23" t="s">
        <v>73</v>
      </c>
      <c r="I1100" s="23" t="s">
        <v>78</v>
      </c>
      <c r="J1100" s="23" t="s">
        <v>7255</v>
      </c>
    </row>
    <row r="1101" spans="1:10" hidden="1" x14ac:dyDescent="0.25">
      <c r="A1101" s="20" t="s">
        <v>571</v>
      </c>
      <c r="B1101" s="20">
        <f>DCOUNTA(A1:S1088,D1,A1100:A1101)</f>
        <v>0</v>
      </c>
      <c r="C1101" s="20" t="s">
        <v>571</v>
      </c>
      <c r="D1101" s="23">
        <f>DSUM(A1:S1088,E1,C1100:C1101)</f>
        <v>0</v>
      </c>
      <c r="E1101" s="23" t="s">
        <v>571</v>
      </c>
      <c r="F1101" s="23" t="s">
        <v>5470</v>
      </c>
      <c r="G1101" s="23">
        <f>DCOUNTA(A1:S1088,F1,E1100:F1101)</f>
        <v>0</v>
      </c>
      <c r="H1101" s="23" t="s">
        <v>571</v>
      </c>
      <c r="I1101" s="23" t="s">
        <v>2680</v>
      </c>
      <c r="J1101" s="23">
        <f>DCOUNTA(A1:S1088,I1,H1100:I1101)</f>
        <v>0</v>
      </c>
    </row>
    <row r="1102" spans="1:10" hidden="1" x14ac:dyDescent="0.25"/>
    <row r="1103" spans="1:10" hidden="1" x14ac:dyDescent="0.25"/>
    <row r="1104" spans="1:10" hidden="1" x14ac:dyDescent="0.25">
      <c r="A1104" s="20" t="s">
        <v>73</v>
      </c>
      <c r="B1104" s="20" t="s">
        <v>73</v>
      </c>
      <c r="C1104" s="20" t="s">
        <v>73</v>
      </c>
      <c r="D1104" s="23" t="s">
        <v>74</v>
      </c>
      <c r="E1104" s="23" t="s">
        <v>73</v>
      </c>
      <c r="F1104" s="23" t="s">
        <v>75</v>
      </c>
      <c r="G1104" s="23" t="s">
        <v>7254</v>
      </c>
      <c r="H1104" s="23" t="s">
        <v>73</v>
      </c>
      <c r="I1104" s="23" t="s">
        <v>78</v>
      </c>
      <c r="J1104" s="23" t="s">
        <v>7255</v>
      </c>
    </row>
    <row r="1105" spans="1:51" hidden="1" x14ac:dyDescent="0.25">
      <c r="A1105" s="20" t="s">
        <v>26</v>
      </c>
      <c r="B1105" s="20">
        <f>DCOUNTA(A1:S1088,D1,A1104:A1105)</f>
        <v>2</v>
      </c>
      <c r="C1105" s="20" t="s">
        <v>26</v>
      </c>
      <c r="D1105" s="23">
        <f>DSUM(A1:S1088,E1,C1104:C1105)</f>
        <v>8.9610000000000003</v>
      </c>
      <c r="E1105" s="23" t="s">
        <v>26</v>
      </c>
      <c r="F1105" s="23" t="s">
        <v>5470</v>
      </c>
      <c r="G1105" s="23">
        <f>DCOUNTA(A1:S1088,F1,E1104:F1105)</f>
        <v>1</v>
      </c>
      <c r="H1105" s="23" t="s">
        <v>26</v>
      </c>
      <c r="I1105" s="23" t="s">
        <v>2680</v>
      </c>
      <c r="J1105" s="23">
        <f>DCOUNTA(A1:S1088,I1,H1104:I1105)</f>
        <v>1</v>
      </c>
    </row>
    <row r="1106" spans="1:51" hidden="1" x14ac:dyDescent="0.25"/>
    <row r="1107" spans="1:51" hidden="1" x14ac:dyDescent="0.25">
      <c r="A1107" s="20" t="s">
        <v>73</v>
      </c>
      <c r="B1107" s="20" t="s">
        <v>73</v>
      </c>
      <c r="C1107" s="20" t="s">
        <v>73</v>
      </c>
      <c r="D1107" s="23" t="s">
        <v>74</v>
      </c>
      <c r="E1107" s="23" t="s">
        <v>73</v>
      </c>
      <c r="F1107" s="23" t="s">
        <v>75</v>
      </c>
      <c r="G1107" s="23" t="s">
        <v>7254</v>
      </c>
      <c r="H1107" s="23" t="s">
        <v>73</v>
      </c>
      <c r="I1107" s="23" t="s">
        <v>78</v>
      </c>
      <c r="J1107" s="23" t="s">
        <v>7255</v>
      </c>
    </row>
    <row r="1108" spans="1:51" hidden="1" x14ac:dyDescent="0.25">
      <c r="A1108" s="20" t="s">
        <v>210</v>
      </c>
      <c r="B1108" s="20">
        <f>DCOUNTA(A1:S1088,D1,A1107:A1108)</f>
        <v>0</v>
      </c>
      <c r="C1108" s="20" t="s">
        <v>210</v>
      </c>
      <c r="D1108" s="23">
        <f>DSUM(A1:S1088,E1,C1107:C1108)</f>
        <v>0</v>
      </c>
      <c r="E1108" s="23" t="s">
        <v>210</v>
      </c>
      <c r="F1108" s="23" t="s">
        <v>5470</v>
      </c>
      <c r="G1108" s="23">
        <f>DCOUNTA(A1:S1088,F1,E1107:F1108)</f>
        <v>0</v>
      </c>
      <c r="H1108" s="23" t="s">
        <v>210</v>
      </c>
      <c r="I1108" s="23" t="s">
        <v>2680</v>
      </c>
      <c r="J1108" s="23">
        <f>DCOUNTA(A1:S1088,I1,H1107:I1108)</f>
        <v>0</v>
      </c>
    </row>
    <row r="1110" spans="1:51" ht="15.75" x14ac:dyDescent="0.3">
      <c r="B1110" s="19" t="s">
        <v>7256</v>
      </c>
      <c r="C1110" s="19" t="s">
        <v>7257</v>
      </c>
      <c r="D1110" s="19" t="s">
        <v>5466</v>
      </c>
      <c r="E1110" s="19" t="s">
        <v>7258</v>
      </c>
      <c r="F1110" s="19" t="s">
        <v>7259</v>
      </c>
      <c r="N1110" s="24"/>
      <c r="AX1110" s="20" t="s">
        <v>7260</v>
      </c>
      <c r="AY1110" s="20" t="s">
        <v>7261</v>
      </c>
    </row>
    <row r="1111" spans="1:51" ht="15.75" x14ac:dyDescent="0.3">
      <c r="B1111" s="21">
        <f>B1092</f>
        <v>14</v>
      </c>
      <c r="C1111" s="26" t="s">
        <v>7262</v>
      </c>
      <c r="D1111" s="21">
        <f>D1092</f>
        <v>28.582999999999998</v>
      </c>
      <c r="E1111" s="21">
        <f>G1092</f>
        <v>6</v>
      </c>
      <c r="F1111" s="21">
        <f>J1092</f>
        <v>0</v>
      </c>
      <c r="N1111" s="24"/>
    </row>
    <row r="1112" spans="1:51" ht="15.75" x14ac:dyDescent="0.3">
      <c r="B1112" s="21">
        <f>B1105</f>
        <v>2</v>
      </c>
      <c r="C1112" s="26" t="s">
        <v>26</v>
      </c>
      <c r="D1112" s="21">
        <f>D1105</f>
        <v>8.9610000000000003</v>
      </c>
      <c r="E1112" s="21">
        <f>G1105</f>
        <v>1</v>
      </c>
      <c r="F1112" s="21">
        <f>J1105</f>
        <v>1</v>
      </c>
      <c r="N1112" s="24"/>
    </row>
    <row r="1113" spans="1:51" ht="15.75" x14ac:dyDescent="0.3">
      <c r="B1113" s="22"/>
      <c r="C1113" s="19" t="s">
        <v>7267</v>
      </c>
      <c r="D1113" s="19">
        <f>D1111</f>
        <v>28.582999999999998</v>
      </c>
      <c r="E1113" s="22"/>
      <c r="N1113" s="24"/>
    </row>
    <row r="1114" spans="1:51" ht="15.75" x14ac:dyDescent="0.3">
      <c r="B1114" s="22"/>
      <c r="C1114" s="19" t="s">
        <v>7268</v>
      </c>
      <c r="D1114" s="19">
        <f>D1111+D1112</f>
        <v>37.543999999999997</v>
      </c>
    </row>
  </sheetData>
  <sortState ref="A2:AY17">
    <sortCondition ref="A2:A17"/>
  </sortState>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Y1115"/>
  <sheetViews>
    <sheetView workbookViewId="0">
      <selection activeCell="P1119" sqref="P1119"/>
    </sheetView>
  </sheetViews>
  <sheetFormatPr baseColWidth="10" defaultRowHeight="15" x14ac:dyDescent="0.25"/>
  <cols>
    <col min="1" max="1" width="22.42578125" style="20" customWidth="1"/>
    <col min="2" max="2" width="17" style="20" customWidth="1"/>
    <col min="3" max="3" width="19.28515625" style="20" customWidth="1"/>
    <col min="4" max="4" width="18.28515625" style="23" customWidth="1"/>
    <col min="5" max="6" width="11.42578125" style="23"/>
    <col min="7" max="8" width="0" style="23" hidden="1" customWidth="1"/>
    <col min="9" max="9" width="11.42578125" style="23"/>
    <col min="10" max="14" width="0" style="23" hidden="1" customWidth="1"/>
    <col min="15" max="20" width="11.42578125" style="23"/>
    <col min="21" max="16384" width="11.42578125" style="20"/>
  </cols>
  <sheetData>
    <row r="1" spans="1:20" s="2" customFormat="1" ht="38.25" x14ac:dyDescent="0.2">
      <c r="A1" s="1" t="s">
        <v>70</v>
      </c>
      <c r="B1" s="1" t="s">
        <v>71</v>
      </c>
      <c r="C1" s="1" t="s">
        <v>72</v>
      </c>
      <c r="D1" s="1" t="s">
        <v>73</v>
      </c>
      <c r="E1" s="1" t="s">
        <v>74</v>
      </c>
      <c r="F1" s="1" t="s">
        <v>75</v>
      </c>
      <c r="G1" s="1" t="s">
        <v>76</v>
      </c>
      <c r="H1" s="1" t="s">
        <v>77</v>
      </c>
      <c r="I1" s="1" t="s">
        <v>78</v>
      </c>
      <c r="J1" s="1" t="s">
        <v>79</v>
      </c>
      <c r="K1" s="1" t="s">
        <v>80</v>
      </c>
      <c r="L1" s="1" t="s">
        <v>81</v>
      </c>
      <c r="M1" s="1" t="s">
        <v>0</v>
      </c>
      <c r="N1" s="1" t="s">
        <v>1</v>
      </c>
      <c r="O1" s="1" t="s">
        <v>2</v>
      </c>
      <c r="P1" s="1" t="s">
        <v>3</v>
      </c>
      <c r="Q1" s="1" t="s">
        <v>4</v>
      </c>
      <c r="R1" s="1" t="s">
        <v>5</v>
      </c>
      <c r="S1" s="1" t="s">
        <v>6</v>
      </c>
      <c r="T1" s="2" t="s">
        <v>2782</v>
      </c>
    </row>
    <row r="2" spans="1:20" x14ac:dyDescent="0.25">
      <c r="A2" s="17" t="s">
        <v>3267</v>
      </c>
      <c r="B2" s="17" t="s">
        <v>3268</v>
      </c>
      <c r="C2" s="17" t="s">
        <v>1619</v>
      </c>
      <c r="D2" s="18" t="s">
        <v>10</v>
      </c>
      <c r="E2" s="18">
        <f>VLOOKUP(M2,Revistas!$B$2:$H$63996,2,FALSE)</f>
        <v>2.4009999999999998</v>
      </c>
      <c r="F2" s="18" t="str">
        <f>VLOOKUP(M2,Revistas!$B$2:$H$63996,3,FALSE)</f>
        <v>Q3</v>
      </c>
      <c r="G2" s="18" t="str">
        <f>VLOOKUP(M2,Revistas!$B$2:$H$63996,4,FALSE)</f>
        <v>INFECTIOUS DISEASES - SCIE;</v>
      </c>
      <c r="H2" s="18" t="str">
        <f>VLOOKUP(M2,Revistas!$B$2:$H$63996,5,FALSE)</f>
        <v>65/125</v>
      </c>
      <c r="I2" s="18" t="str">
        <f>VLOOKUP(M2,Revistas!$B$2:$H$63996,6,FALSE)</f>
        <v>NO</v>
      </c>
      <c r="J2" s="18" t="s">
        <v>3269</v>
      </c>
      <c r="K2" s="18" t="s">
        <v>3270</v>
      </c>
      <c r="L2" s="18">
        <v>3</v>
      </c>
      <c r="M2" s="18" t="s">
        <v>1622</v>
      </c>
      <c r="N2" s="18" t="s">
        <v>62</v>
      </c>
      <c r="O2" s="18">
        <v>2017</v>
      </c>
      <c r="P2" s="18">
        <v>87</v>
      </c>
      <c r="Q2" s="18">
        <v>2</v>
      </c>
      <c r="R2" s="18">
        <v>150</v>
      </c>
      <c r="S2" s="18">
        <v>153</v>
      </c>
    </row>
    <row r="3" spans="1:20" x14ac:dyDescent="0.25">
      <c r="A3" s="17" t="s">
        <v>3309</v>
      </c>
      <c r="B3" s="17" t="s">
        <v>3310</v>
      </c>
      <c r="C3" s="17" t="s">
        <v>3311</v>
      </c>
      <c r="D3" s="18" t="s">
        <v>210</v>
      </c>
      <c r="E3" s="18">
        <f>VLOOKUP(M3,Revistas!$B$2:$H$63996,2,FALSE)</f>
        <v>3.7189999999999999</v>
      </c>
      <c r="F3" s="18" t="str">
        <f>VLOOKUP(M3,Revistas!$B$2:$H$63996,3,FALSE)</f>
        <v>Q2</v>
      </c>
      <c r="G3" s="18" t="str">
        <f>VLOOKUP(M3,Revistas!$B$2:$H$63996,4,FALSE)</f>
        <v>IMMUNOLOGY - SCIE;</v>
      </c>
      <c r="H3" s="18" t="str">
        <f>VLOOKUP(M3,Revistas!$B$2:$H$63996,5,FALSE)</f>
        <v>53/151</v>
      </c>
      <c r="I3" s="18" t="str">
        <f>VLOOKUP(M3,Revistas!$B$2:$H$63996,6,FALSE)</f>
        <v>NO</v>
      </c>
      <c r="J3" s="18" t="s">
        <v>3312</v>
      </c>
      <c r="K3" s="18" t="s">
        <v>3313</v>
      </c>
      <c r="L3" s="18">
        <v>0</v>
      </c>
      <c r="M3" s="18" t="s">
        <v>3314</v>
      </c>
      <c r="N3" s="18"/>
      <c r="O3" s="18">
        <v>2017</v>
      </c>
      <c r="P3" s="18">
        <v>400</v>
      </c>
      <c r="Q3" s="18"/>
      <c r="R3" s="18">
        <v>253</v>
      </c>
      <c r="S3" s="18">
        <v>275</v>
      </c>
    </row>
    <row r="4" spans="1:20" x14ac:dyDescent="0.25">
      <c r="A4" s="17" t="s">
        <v>3271</v>
      </c>
      <c r="B4" s="17" t="s">
        <v>3272</v>
      </c>
      <c r="C4" s="17" t="s">
        <v>1459</v>
      </c>
      <c r="D4" s="18" t="s">
        <v>10</v>
      </c>
      <c r="E4" s="18">
        <f>VLOOKUP(M4,Revistas!$B$2:$H$63996,2,FALSE)</f>
        <v>1.714</v>
      </c>
      <c r="F4" s="18" t="str">
        <f>VLOOKUP(M4,Revistas!$B$2:$H$63996,3,FALSE)</f>
        <v>Q3</v>
      </c>
      <c r="G4" s="18" t="str">
        <f>VLOOKUP(M4,Revistas!$B$2:$H$63996,4,FALSE)</f>
        <v>MICROBIOLOGY</v>
      </c>
      <c r="H4" s="18" t="str">
        <f>VLOOKUP(M4,Revistas!$B$2:$H$63996,5,FALSE)</f>
        <v>88/124</v>
      </c>
      <c r="I4" s="18" t="str">
        <f>VLOOKUP(M4,Revistas!$B$2:$H$63996,6,FALSE)</f>
        <v>NO</v>
      </c>
      <c r="J4" s="18" t="s">
        <v>3273</v>
      </c>
      <c r="K4" s="18" t="s">
        <v>3274</v>
      </c>
      <c r="L4" s="18">
        <v>2</v>
      </c>
      <c r="M4" s="18" t="s">
        <v>1462</v>
      </c>
      <c r="N4" s="18" t="s">
        <v>250</v>
      </c>
      <c r="O4" s="18">
        <v>2017</v>
      </c>
      <c r="P4" s="18">
        <v>35</v>
      </c>
      <c r="Q4" s="18">
        <v>5</v>
      </c>
      <c r="R4" s="18">
        <v>278</v>
      </c>
      <c r="S4" s="18">
        <v>282</v>
      </c>
    </row>
    <row r="5" spans="1:20" x14ac:dyDescent="0.25">
      <c r="A5" s="17" t="s">
        <v>3261</v>
      </c>
      <c r="B5" s="17" t="s">
        <v>3262</v>
      </c>
      <c r="C5" s="17" t="s">
        <v>3263</v>
      </c>
      <c r="D5" s="18" t="s">
        <v>210</v>
      </c>
      <c r="E5" s="18">
        <f>VLOOKUP(M5,Revistas!$B$2:$H$63996,2,FALSE)</f>
        <v>4.242</v>
      </c>
      <c r="F5" s="18" t="str">
        <f>VLOOKUP(M5,Revistas!$B$2:$H$63996,3,FALSE)</f>
        <v>Q1</v>
      </c>
      <c r="G5" s="18" t="str">
        <f>VLOOKUP(M5,Revistas!$B$2:$H$63996,4,FALSE)</f>
        <v>INFECTIOUS DISEASES - SCIE</v>
      </c>
      <c r="H5" s="18" t="str">
        <f>VLOOKUP(M5,Revistas!$B$2:$H$63996,5,FALSE)</f>
        <v>15/84</v>
      </c>
      <c r="I5" s="18" t="str">
        <f>VLOOKUP(M5,Revistas!$B$2:$H$63996,6,FALSE)</f>
        <v>NO</v>
      </c>
      <c r="J5" s="18" t="s">
        <v>3264</v>
      </c>
      <c r="K5" s="18" t="s">
        <v>3265</v>
      </c>
      <c r="L5" s="18">
        <v>0</v>
      </c>
      <c r="M5" s="18" t="s">
        <v>3266</v>
      </c>
      <c r="N5" s="18" t="s">
        <v>129</v>
      </c>
      <c r="O5" s="18">
        <v>2017</v>
      </c>
      <c r="P5" s="18">
        <v>30</v>
      </c>
      <c r="Q5" s="18">
        <v>5</v>
      </c>
      <c r="R5" s="18">
        <v>489</v>
      </c>
      <c r="S5" s="18">
        <v>497</v>
      </c>
    </row>
    <row r="6" spans="1:20" x14ac:dyDescent="0.25">
      <c r="A6" s="17" t="s">
        <v>3338</v>
      </c>
      <c r="B6" s="17" t="s">
        <v>3339</v>
      </c>
      <c r="C6" s="17" t="s">
        <v>3330</v>
      </c>
      <c r="D6" s="18" t="s">
        <v>10</v>
      </c>
      <c r="E6" s="18" t="str">
        <f>VLOOKUP(M6,Revistas!$B$2:$H$63996,2,FALSE)</f>
        <v>NO TIENE</v>
      </c>
      <c r="F6" s="18" t="str">
        <f>VLOOKUP(M6,Revistas!$B$2:$H$63996,3,FALSE)</f>
        <v>NO TIENE</v>
      </c>
      <c r="G6" s="18" t="str">
        <f>VLOOKUP(M6,Revistas!$B$2:$H$63996,4,FALSE)</f>
        <v>NO TIENE</v>
      </c>
      <c r="H6" s="18" t="str">
        <f>VLOOKUP(M6,Revistas!$B$2:$H$63996,5,FALSE)</f>
        <v>NO TIENE</v>
      </c>
      <c r="I6" s="18" t="str">
        <f>VLOOKUP(M6,Revistas!$B$2:$H$63996,6,FALSE)</f>
        <v>NO</v>
      </c>
      <c r="J6" s="18" t="s">
        <v>3340</v>
      </c>
      <c r="K6" s="18"/>
      <c r="L6" s="18" t="s">
        <v>586</v>
      </c>
      <c r="M6" s="18" t="s">
        <v>1642</v>
      </c>
      <c r="N6" s="18" t="s">
        <v>3341</v>
      </c>
      <c r="O6" s="18">
        <v>2017</v>
      </c>
      <c r="P6" s="18">
        <v>52</v>
      </c>
      <c r="Q6" s="18">
        <v>5</v>
      </c>
      <c r="R6" s="18" t="s">
        <v>3342</v>
      </c>
      <c r="S6" s="18"/>
    </row>
    <row r="7" spans="1:20" x14ac:dyDescent="0.25">
      <c r="A7" s="17" t="s">
        <v>3323</v>
      </c>
      <c r="B7" s="17" t="s">
        <v>3324</v>
      </c>
      <c r="C7" s="17" t="s">
        <v>217</v>
      </c>
      <c r="D7" s="18" t="s">
        <v>10</v>
      </c>
      <c r="E7" s="18">
        <f>VLOOKUP(M7,Revistas!$B$2:$H$63996,2,FALSE)</f>
        <v>2.806</v>
      </c>
      <c r="F7" s="18" t="str">
        <f>VLOOKUP(M7,Revistas!$B$2:$H$63996,3,FALSE)</f>
        <v>Q1</v>
      </c>
      <c r="G7" s="18" t="str">
        <f>VLOOKUP(M7,Revistas!$B$2:$H$63996,4,FALSE)</f>
        <v>MULTIDISCIPLINARY SCIENCES</v>
      </c>
      <c r="H7" s="18" t="str">
        <f>VLOOKUP(M7,Revistas!$B$2:$H$63996,5,FALSE)</f>
        <v>15/64</v>
      </c>
      <c r="I7" s="18" t="str">
        <f>VLOOKUP(M7,Revistas!$B$2:$H$63996,6,FALSE)</f>
        <v>NO</v>
      </c>
      <c r="J7" s="18" t="s">
        <v>3325</v>
      </c>
      <c r="K7" s="18" t="s">
        <v>3326</v>
      </c>
      <c r="L7" s="18">
        <v>0</v>
      </c>
      <c r="M7" s="18" t="s">
        <v>220</v>
      </c>
      <c r="N7" s="28">
        <v>46296</v>
      </c>
      <c r="O7" s="18">
        <v>2017</v>
      </c>
      <c r="P7" s="18">
        <v>12</v>
      </c>
      <c r="Q7" s="18">
        <v>10</v>
      </c>
      <c r="R7" s="18"/>
      <c r="S7" s="18" t="s">
        <v>3327</v>
      </c>
    </row>
    <row r="8" spans="1:20" x14ac:dyDescent="0.25">
      <c r="A8" s="17" t="s">
        <v>3328</v>
      </c>
      <c r="B8" s="17" t="s">
        <v>3329</v>
      </c>
      <c r="C8" s="17" t="s">
        <v>3330</v>
      </c>
      <c r="D8" s="18" t="s">
        <v>274</v>
      </c>
      <c r="E8" s="18" t="str">
        <f>VLOOKUP(M8,Revistas!$B$2:$H$63996,2,FALSE)</f>
        <v>NO TIENE</v>
      </c>
      <c r="F8" s="18" t="str">
        <f>VLOOKUP(M8,Revistas!$B$2:$H$63996,3,FALSE)</f>
        <v>NO TIENE</v>
      </c>
      <c r="G8" s="18" t="str">
        <f>VLOOKUP(M8,Revistas!$B$2:$H$63996,4,FALSE)</f>
        <v>NO TIENE</v>
      </c>
      <c r="H8" s="18" t="str">
        <f>VLOOKUP(M8,Revistas!$B$2:$H$63996,5,FALSE)</f>
        <v>NO TIENE</v>
      </c>
      <c r="I8" s="18" t="str">
        <f>VLOOKUP(M8,Revistas!$B$2:$H$63996,6,FALSE)</f>
        <v>NO</v>
      </c>
      <c r="J8" s="18" t="s">
        <v>3331</v>
      </c>
      <c r="K8" s="18"/>
      <c r="L8" s="18" t="s">
        <v>586</v>
      </c>
      <c r="M8" s="18" t="s">
        <v>1642</v>
      </c>
      <c r="N8" s="18" t="s">
        <v>3332</v>
      </c>
      <c r="O8" s="18">
        <v>2017</v>
      </c>
      <c r="P8" s="18">
        <v>52</v>
      </c>
      <c r="Q8" s="18">
        <v>5</v>
      </c>
      <c r="R8" s="18" t="s">
        <v>3333</v>
      </c>
      <c r="S8" s="18"/>
    </row>
    <row r="9" spans="1:20" x14ac:dyDescent="0.25">
      <c r="A9" s="17" t="s">
        <v>3348</v>
      </c>
      <c r="B9" s="17" t="s">
        <v>3349</v>
      </c>
      <c r="C9" s="17" t="s">
        <v>2557</v>
      </c>
      <c r="D9" s="18" t="s">
        <v>10</v>
      </c>
      <c r="E9" s="18">
        <f>VLOOKUP(M9,Revistas!$B$2:$H$63996,2,FALSE)</f>
        <v>3.2349999999999999</v>
      </c>
      <c r="F9" s="18" t="str">
        <f>VLOOKUP(M9,Revistas!$B$2:$H$63996,3,FALSE)</f>
        <v>Q2</v>
      </c>
      <c r="G9" s="18" t="str">
        <f>VLOOKUP(M9,Revistas!$B$2:$H$63996,4,FALSE)</f>
        <v>IMMUNOLOGY - SCIE;</v>
      </c>
      <c r="H9" s="18" t="str">
        <f>VLOOKUP(M9,Revistas!$B$2:$H$63996,5,FALSE)</f>
        <v>68/151</v>
      </c>
      <c r="I9" s="18" t="str">
        <f>VLOOKUP(M9,Revistas!$B$2:$H$63996,6,FALSE)</f>
        <v>NO</v>
      </c>
      <c r="J9" s="18" t="s">
        <v>3350</v>
      </c>
      <c r="K9" s="18" t="s">
        <v>3351</v>
      </c>
      <c r="L9" s="18">
        <v>2</v>
      </c>
      <c r="M9" s="18" t="s">
        <v>2560</v>
      </c>
      <c r="N9" s="18" t="s">
        <v>3352</v>
      </c>
      <c r="O9" s="18">
        <v>2017</v>
      </c>
      <c r="P9" s="18">
        <v>35</v>
      </c>
      <c r="Q9" s="18">
        <v>1</v>
      </c>
      <c r="R9" s="18">
        <v>101</v>
      </c>
      <c r="S9" s="18">
        <v>108</v>
      </c>
    </row>
    <row r="10" spans="1:20" x14ac:dyDescent="0.25">
      <c r="A10" s="17" t="s">
        <v>3279</v>
      </c>
      <c r="B10" s="17" t="s">
        <v>3280</v>
      </c>
      <c r="C10" s="17" t="s">
        <v>971</v>
      </c>
      <c r="D10" s="18" t="s">
        <v>10</v>
      </c>
      <c r="E10" s="18">
        <f>VLOOKUP(M10,Revistas!$B$2:$H$63996,2,FALSE)</f>
        <v>2.96</v>
      </c>
      <c r="F10" s="18" t="str">
        <f>VLOOKUP(M10,Revistas!$B$2:$H$63996,3,FALSE)</f>
        <v>Q1</v>
      </c>
      <c r="G10" s="18" t="str">
        <f>VLOOKUP(M10,Revistas!$B$2:$H$63996,4,FALSE)</f>
        <v>MEDICINA, GENERAL &amp; INTERNAL</v>
      </c>
      <c r="H10" s="18" t="str">
        <f>VLOOKUP(M10,Revistas!$B$2:$H$63996,5,FALSE)</f>
        <v>28/154</v>
      </c>
      <c r="I10" s="18" t="str">
        <f>VLOOKUP(M10,Revistas!$B$2:$H$63996,6,FALSE)</f>
        <v>NO</v>
      </c>
      <c r="J10" s="18" t="s">
        <v>3281</v>
      </c>
      <c r="K10" s="18" t="s">
        <v>3282</v>
      </c>
      <c r="L10" s="18">
        <v>2</v>
      </c>
      <c r="M10" s="18" t="s">
        <v>974</v>
      </c>
      <c r="N10" s="18" t="s">
        <v>250</v>
      </c>
      <c r="O10" s="18">
        <v>2017</v>
      </c>
      <c r="P10" s="18">
        <v>40</v>
      </c>
      <c r="Q10" s="18"/>
      <c r="R10" s="18">
        <v>72</v>
      </c>
      <c r="S10" s="18">
        <v>78</v>
      </c>
    </row>
    <row r="11" spans="1:20" x14ac:dyDescent="0.25">
      <c r="A11" s="17" t="s">
        <v>3319</v>
      </c>
      <c r="B11" s="17" t="s">
        <v>3320</v>
      </c>
      <c r="C11" s="17" t="s">
        <v>2406</v>
      </c>
      <c r="D11" s="18" t="s">
        <v>10</v>
      </c>
      <c r="E11" s="18">
        <f>VLOOKUP(M11,Revistas!$B$2:$H$63996,2,FALSE)</f>
        <v>2.4860000000000002</v>
      </c>
      <c r="F11" s="18" t="str">
        <f>VLOOKUP(M11,Revistas!$B$2:$H$63996,3,FALSE)</f>
        <v>Q1</v>
      </c>
      <c r="G11" s="18" t="str">
        <f>VLOOKUP(M11,Revistas!$B$2:$H$63996,4,FALSE)</f>
        <v>PEDIATRICS - SCIE;</v>
      </c>
      <c r="H11" s="18" t="str">
        <f>VLOOKUP(M11,Revistas!$B$2:$H$63996,5,FALSE)</f>
        <v>27/121</v>
      </c>
      <c r="I11" s="18" t="str">
        <f>VLOOKUP(M11,Revistas!$B$2:$H$63996,6,FALSE)</f>
        <v>NO</v>
      </c>
      <c r="J11" s="18" t="s">
        <v>3321</v>
      </c>
      <c r="K11" s="18" t="s">
        <v>3322</v>
      </c>
      <c r="L11" s="18">
        <v>3</v>
      </c>
      <c r="M11" s="18" t="s">
        <v>2409</v>
      </c>
      <c r="N11" s="18" t="s">
        <v>62</v>
      </c>
      <c r="O11" s="18">
        <v>2017</v>
      </c>
      <c r="P11" s="18">
        <v>36</v>
      </c>
      <c r="Q11" s="18">
        <v>2</v>
      </c>
      <c r="R11" s="18">
        <v>173</v>
      </c>
      <c r="S11" s="18">
        <v>178</v>
      </c>
    </row>
    <row r="12" spans="1:20" x14ac:dyDescent="0.25">
      <c r="A12" s="17" t="s">
        <v>3305</v>
      </c>
      <c r="B12" s="17" t="s">
        <v>3306</v>
      </c>
      <c r="C12" s="17" t="s">
        <v>736</v>
      </c>
      <c r="D12" s="18" t="s">
        <v>274</v>
      </c>
      <c r="E12" s="18">
        <f>VLOOKUP(M12,Revistas!$B$2:$H$63996,2,FALSE)</f>
        <v>1.125</v>
      </c>
      <c r="F12" s="18" t="str">
        <f>VLOOKUP(M12,Revistas!$B$2:$H$63996,3,FALSE)</f>
        <v>Q3</v>
      </c>
      <c r="G12" s="18" t="str">
        <f>VLOOKUP(M12,Revistas!$B$2:$H$63996,4,FALSE)</f>
        <v>MEDICINA, GENERAL &amp; INTERNAL</v>
      </c>
      <c r="H12" s="18" t="str">
        <f>VLOOKUP(M12,Revistas!$B$2:$H$63996,5,FALSE)</f>
        <v>91/154</v>
      </c>
      <c r="I12" s="18" t="str">
        <f>VLOOKUP(M12,Revistas!$B$2:$H$63996,6,FALSE)</f>
        <v>NO</v>
      </c>
      <c r="J12" s="18" t="s">
        <v>3307</v>
      </c>
      <c r="K12" s="18" t="s">
        <v>3308</v>
      </c>
      <c r="L12" s="18">
        <v>0</v>
      </c>
      <c r="M12" s="18" t="s">
        <v>739</v>
      </c>
      <c r="N12" s="28">
        <v>44958</v>
      </c>
      <c r="O12" s="18">
        <v>2017</v>
      </c>
      <c r="P12" s="18">
        <v>148</v>
      </c>
      <c r="Q12" s="18">
        <v>4</v>
      </c>
      <c r="R12" s="18">
        <v>192</v>
      </c>
      <c r="S12" s="18">
        <v>193</v>
      </c>
    </row>
    <row r="13" spans="1:20" x14ac:dyDescent="0.25">
      <c r="A13" s="17" t="s">
        <v>3256</v>
      </c>
      <c r="B13" s="17" t="s">
        <v>3257</v>
      </c>
      <c r="C13" s="17" t="s">
        <v>1009</v>
      </c>
      <c r="D13" s="18" t="s">
        <v>10</v>
      </c>
      <c r="E13" s="18">
        <f>VLOOKUP(M13,Revistas!$B$2:$H$63996,2,FALSE)</f>
        <v>2.3690000000000002</v>
      </c>
      <c r="F13" s="18" t="str">
        <f>VLOOKUP(M13,Revistas!$B$2:$H$63996,3,FALSE)</f>
        <v>Q1</v>
      </c>
      <c r="G13" s="18" t="str">
        <f>VLOOKUP(M13,Revistas!$B$2:$H$63996,4,FALSE)</f>
        <v>MEDICINA, GENERAL &amp; INTERNAL</v>
      </c>
      <c r="H13" s="18" t="str">
        <f>VLOOKUP(M13,Revistas!$B$2:$H$63996,5,FALSE)</f>
        <v>38/154</v>
      </c>
      <c r="I13" s="18" t="str">
        <f>VLOOKUP(M13,Revistas!$B$2:$H$63996,6,FALSE)</f>
        <v>NO</v>
      </c>
      <c r="J13" s="18" t="s">
        <v>3258</v>
      </c>
      <c r="K13" s="18" t="s">
        <v>3259</v>
      </c>
      <c r="L13" s="18">
        <v>0</v>
      </c>
      <c r="M13" s="18" t="s">
        <v>1012</v>
      </c>
      <c r="N13" s="18" t="s">
        <v>344</v>
      </c>
      <c r="O13" s="18">
        <v>2017</v>
      </c>
      <c r="P13" s="18">
        <v>7</v>
      </c>
      <c r="Q13" s="18">
        <v>1</v>
      </c>
      <c r="R13" s="18"/>
      <c r="S13" s="18" t="s">
        <v>3260</v>
      </c>
    </row>
    <row r="14" spans="1:20" x14ac:dyDescent="0.25">
      <c r="A14" s="17" t="s">
        <v>3283</v>
      </c>
      <c r="B14" s="17" t="s">
        <v>3284</v>
      </c>
      <c r="C14" s="17" t="s">
        <v>971</v>
      </c>
      <c r="D14" s="18" t="s">
        <v>10</v>
      </c>
      <c r="E14" s="18">
        <f>VLOOKUP(M14,Revistas!$B$2:$H$63996,2,FALSE)</f>
        <v>2.96</v>
      </c>
      <c r="F14" s="18" t="str">
        <f>VLOOKUP(M14,Revistas!$B$2:$H$63996,3,FALSE)</f>
        <v>Q1</v>
      </c>
      <c r="G14" s="18" t="str">
        <f>VLOOKUP(M14,Revistas!$B$2:$H$63996,4,FALSE)</f>
        <v>MEDICINA, GENERAL &amp; INTERNAL</v>
      </c>
      <c r="H14" s="18" t="str">
        <f>VLOOKUP(M14,Revistas!$B$2:$H$63996,5,FALSE)</f>
        <v>28/154</v>
      </c>
      <c r="I14" s="18" t="str">
        <f>VLOOKUP(M14,Revistas!$B$2:$H$63996,6,FALSE)</f>
        <v>NO</v>
      </c>
      <c r="J14" s="18" t="s">
        <v>3285</v>
      </c>
      <c r="K14" s="18" t="s">
        <v>3286</v>
      </c>
      <c r="L14" s="18">
        <v>0</v>
      </c>
      <c r="M14" s="18" t="s">
        <v>974</v>
      </c>
      <c r="N14" s="18" t="s">
        <v>344</v>
      </c>
      <c r="O14" s="18">
        <v>2017</v>
      </c>
      <c r="P14" s="18">
        <v>37</v>
      </c>
      <c r="Q14" s="18"/>
      <c r="R14" s="18">
        <v>64</v>
      </c>
      <c r="S14" s="18">
        <v>68</v>
      </c>
    </row>
    <row r="15" spans="1:20" x14ac:dyDescent="0.25">
      <c r="A15" s="17" t="s">
        <v>3334</v>
      </c>
      <c r="B15" s="17" t="s">
        <v>3335</v>
      </c>
      <c r="C15" s="17" t="s">
        <v>3330</v>
      </c>
      <c r="D15" s="18" t="s">
        <v>10</v>
      </c>
      <c r="E15" s="18" t="str">
        <f>VLOOKUP(M15,Revistas!$B$2:$H$63996,2,FALSE)</f>
        <v>NO TIENE</v>
      </c>
      <c r="F15" s="18" t="str">
        <f>VLOOKUP(M15,Revistas!$B$2:$H$63996,3,FALSE)</f>
        <v>NO TIENE</v>
      </c>
      <c r="G15" s="18" t="str">
        <f>VLOOKUP(M15,Revistas!$B$2:$H$63996,4,FALSE)</f>
        <v>NO TIENE</v>
      </c>
      <c r="H15" s="18" t="str">
        <f>VLOOKUP(M15,Revistas!$B$2:$H$63996,5,FALSE)</f>
        <v>NO TIENE</v>
      </c>
      <c r="I15" s="18" t="str">
        <f>VLOOKUP(M15,Revistas!$B$2:$H$63996,6,FALSE)</f>
        <v>NO</v>
      </c>
      <c r="J15" s="18" t="s">
        <v>3336</v>
      </c>
      <c r="K15" s="18"/>
      <c r="L15" s="18" t="s">
        <v>586</v>
      </c>
      <c r="M15" s="18" t="s">
        <v>1642</v>
      </c>
      <c r="N15" s="18" t="s">
        <v>3337</v>
      </c>
      <c r="O15" s="18">
        <v>2017</v>
      </c>
      <c r="P15" s="18"/>
      <c r="Q15" s="18"/>
      <c r="R15" s="18"/>
      <c r="S15" s="18"/>
    </row>
    <row r="16" spans="1:20" x14ac:dyDescent="0.25">
      <c r="A16" s="17" t="s">
        <v>3250</v>
      </c>
      <c r="B16" s="17" t="s">
        <v>3251</v>
      </c>
      <c r="C16" s="17" t="s">
        <v>3252</v>
      </c>
      <c r="D16" s="18" t="s">
        <v>274</v>
      </c>
      <c r="E16" s="18">
        <f>VLOOKUP(M16,Revistas!$B$2:$H$63996,2,FALSE)</f>
        <v>1.042</v>
      </c>
      <c r="F16" s="18" t="str">
        <f>VLOOKUP(M16,Revistas!$B$2:$H$63996,3,FALSE)</f>
        <v>Q3</v>
      </c>
      <c r="G16" s="18" t="str">
        <f>VLOOKUP(M16,Revistas!$B$2:$H$63996,4,FALSE)</f>
        <v>MEDICINE, GENERAL &amp; INTERNAL - SCIE;</v>
      </c>
      <c r="H16" s="18" t="str">
        <f>VLOOKUP(M16,Revistas!$B$2:$H$63996,5,FALSE)</f>
        <v>97/154</v>
      </c>
      <c r="I16" s="18" t="str">
        <f>VLOOKUP(M16,Revistas!$B$2:$H$63996,6,FALSE)</f>
        <v>NO</v>
      </c>
      <c r="J16" s="18" t="s">
        <v>3253</v>
      </c>
      <c r="K16" s="18" t="s">
        <v>3254</v>
      </c>
      <c r="L16" s="18">
        <v>0</v>
      </c>
      <c r="M16" s="18" t="s">
        <v>3255</v>
      </c>
      <c r="N16" s="18" t="s">
        <v>14</v>
      </c>
      <c r="O16" s="18">
        <v>2017</v>
      </c>
      <c r="P16" s="18">
        <v>49</v>
      </c>
      <c r="Q16" s="18">
        <v>10</v>
      </c>
      <c r="R16" s="18">
        <v>620</v>
      </c>
      <c r="S16" s="18">
        <v>621</v>
      </c>
    </row>
    <row r="17" spans="1:19" x14ac:dyDescent="0.25">
      <c r="A17" s="17" t="s">
        <v>3287</v>
      </c>
      <c r="B17" s="17" t="s">
        <v>3288</v>
      </c>
      <c r="C17" s="17" t="s">
        <v>3289</v>
      </c>
      <c r="D17" s="18" t="s">
        <v>10</v>
      </c>
      <c r="E17" s="18">
        <f>VLOOKUP(M17,Revistas!$B$2:$H$63996,2,FALSE)</f>
        <v>1.804</v>
      </c>
      <c r="F17" s="18" t="str">
        <f>VLOOKUP(M17,Revistas!$B$2:$H$63996,3,FALSE)</f>
        <v>Q2</v>
      </c>
      <c r="G17" s="18" t="str">
        <f>VLOOKUP(M17,Revistas!$B$2:$H$63996,4,FALSE)</f>
        <v>PRIMARY HEALTH CARE - SCIE;</v>
      </c>
      <c r="H17" s="18" t="str">
        <f>VLOOKUP(M17,Revistas!$B$2:$H$63996,5,FALSE)</f>
        <v>8 DE 20</v>
      </c>
      <c r="I17" s="18" t="str">
        <f>VLOOKUP(M17,Revistas!$B$2:$H$63996,6,FALSE)</f>
        <v>NO</v>
      </c>
      <c r="J17" s="18" t="s">
        <v>3290</v>
      </c>
      <c r="K17" s="18" t="s">
        <v>3291</v>
      </c>
      <c r="L17" s="18">
        <v>0</v>
      </c>
      <c r="M17" s="18" t="s">
        <v>3292</v>
      </c>
      <c r="N17" s="18" t="s">
        <v>14</v>
      </c>
      <c r="O17" s="18">
        <v>2017</v>
      </c>
      <c r="P17" s="18">
        <v>34</v>
      </c>
      <c r="Q17" s="18">
        <v>6</v>
      </c>
      <c r="R17" s="18">
        <v>679</v>
      </c>
      <c r="S17" s="18">
        <v>684</v>
      </c>
    </row>
    <row r="18" spans="1:19" x14ac:dyDescent="0.25">
      <c r="A18" s="17" t="s">
        <v>1041</v>
      </c>
      <c r="B18" s="17" t="s">
        <v>1042</v>
      </c>
      <c r="C18" s="17" t="s">
        <v>604</v>
      </c>
      <c r="D18" s="18" t="s">
        <v>10</v>
      </c>
      <c r="E18" s="18">
        <f>VLOOKUP(M18,Revistas!$B$2:$H$63996,2,FALSE)</f>
        <v>6.1890000000000001</v>
      </c>
      <c r="F18" s="18" t="str">
        <f>VLOOKUP(M18,Revistas!$B$2:$H$63996,3,FALSE)</f>
        <v>Q1</v>
      </c>
      <c r="G18" s="18" t="str">
        <f>VLOOKUP(M18,Revistas!$B$2:$H$63996,4,FALSE)</f>
        <v>CARDIAC &amp; CARDIOVASCULAR SYSTEM</v>
      </c>
      <c r="H18" s="18" t="str">
        <f>VLOOKUP(M18,Revistas!$B$2:$H$63996,5,FALSE)</f>
        <v>16/126</v>
      </c>
      <c r="I18" s="18" t="str">
        <f>VLOOKUP(M18,Revistas!$B$2:$H$63996,6,FALSE)</f>
        <v>NO</v>
      </c>
      <c r="J18" s="18" t="s">
        <v>1043</v>
      </c>
      <c r="K18" s="18" t="s">
        <v>1044</v>
      </c>
      <c r="L18" s="18">
        <v>2</v>
      </c>
      <c r="M18" s="18" t="s">
        <v>607</v>
      </c>
      <c r="N18" s="28">
        <v>37043</v>
      </c>
      <c r="O18" s="18">
        <v>2017</v>
      </c>
      <c r="P18" s="18">
        <v>236</v>
      </c>
      <c r="Q18" s="18"/>
      <c r="R18" s="18">
        <v>296</v>
      </c>
      <c r="S18" s="18">
        <v>303</v>
      </c>
    </row>
    <row r="19" spans="1:19" x14ac:dyDescent="0.25">
      <c r="A19" s="17" t="s">
        <v>3343</v>
      </c>
      <c r="B19" s="17" t="s">
        <v>3344</v>
      </c>
      <c r="C19" s="17" t="s">
        <v>3330</v>
      </c>
      <c r="D19" s="18" t="s">
        <v>274</v>
      </c>
      <c r="E19" s="18" t="str">
        <f>VLOOKUP(M19,Revistas!$B$2:$H$63996,2,FALSE)</f>
        <v>NO TIENE</v>
      </c>
      <c r="F19" s="18" t="str">
        <f>VLOOKUP(M19,Revistas!$B$2:$H$63996,3,FALSE)</f>
        <v>NO TIENE</v>
      </c>
      <c r="G19" s="18" t="str">
        <f>VLOOKUP(M19,Revistas!$B$2:$H$63996,4,FALSE)</f>
        <v>NO TIENE</v>
      </c>
      <c r="H19" s="18" t="str">
        <f>VLOOKUP(M19,Revistas!$B$2:$H$63996,5,FALSE)</f>
        <v>NO TIENE</v>
      </c>
      <c r="I19" s="18" t="str">
        <f>VLOOKUP(M19,Revistas!$B$2:$H$63996,6,FALSE)</f>
        <v>NO</v>
      </c>
      <c r="J19" s="18" t="s">
        <v>3345</v>
      </c>
      <c r="K19" s="18"/>
      <c r="L19" s="18" t="s">
        <v>586</v>
      </c>
      <c r="M19" s="18" t="s">
        <v>1642</v>
      </c>
      <c r="N19" s="18" t="s">
        <v>3346</v>
      </c>
      <c r="O19" s="18">
        <v>2017</v>
      </c>
      <c r="P19" s="18">
        <v>52</v>
      </c>
      <c r="Q19" s="18">
        <v>3</v>
      </c>
      <c r="R19" s="18" t="s">
        <v>3347</v>
      </c>
      <c r="S19" s="18"/>
    </row>
    <row r="20" spans="1:19" x14ac:dyDescent="0.25">
      <c r="A20" s="17" t="s">
        <v>3315</v>
      </c>
      <c r="B20" s="17" t="s">
        <v>3316</v>
      </c>
      <c r="C20" s="17" t="s">
        <v>965</v>
      </c>
      <c r="D20" s="18" t="s">
        <v>10</v>
      </c>
      <c r="E20" s="18">
        <f>VLOOKUP(M20,Revistas!$B$2:$H$63996,2,FALSE)</f>
        <v>3.5910000000000002</v>
      </c>
      <c r="F20" s="18" t="str">
        <f>VLOOKUP(M20,Revistas!$B$2:$H$63996,3,FALSE)</f>
        <v>Q2</v>
      </c>
      <c r="G20" s="18" t="str">
        <f>VLOOKUP(M20,Revistas!$B$2:$H$63996,4,FALSE)</f>
        <v>ENDOCRINOLOGY &amp; METABOLISM - SCIE</v>
      </c>
      <c r="H20" s="18" t="str">
        <f>VLOOKUP(M20,Revistas!$B$2:$H$63996,5,FALSE)</f>
        <v>52/138</v>
      </c>
      <c r="I20" s="18" t="str">
        <f>VLOOKUP(M20,Revistas!$B$2:$H$63996,6,FALSE)</f>
        <v>NO</v>
      </c>
      <c r="J20" s="18" t="s">
        <v>3317</v>
      </c>
      <c r="K20" s="18" t="s">
        <v>3318</v>
      </c>
      <c r="L20" s="18">
        <v>0</v>
      </c>
      <c r="M20" s="18" t="s">
        <v>968</v>
      </c>
      <c r="N20" s="18" t="s">
        <v>35</v>
      </c>
      <c r="O20" s="18">
        <v>2017</v>
      </c>
      <c r="P20" s="18">
        <v>28</v>
      </c>
      <c r="Q20" s="18">
        <v>4</v>
      </c>
      <c r="R20" s="18">
        <v>1157</v>
      </c>
      <c r="S20" s="18">
        <v>1166</v>
      </c>
    </row>
    <row r="21" spans="1:19" x14ac:dyDescent="0.25">
      <c r="A21" s="17" t="s">
        <v>3275</v>
      </c>
      <c r="B21" s="17" t="s">
        <v>3276</v>
      </c>
      <c r="C21" s="17" t="s">
        <v>971</v>
      </c>
      <c r="D21" s="18" t="s">
        <v>10</v>
      </c>
      <c r="E21" s="18">
        <f>VLOOKUP(M21,Revistas!$B$2:$H$63996,2,FALSE)</f>
        <v>2.96</v>
      </c>
      <c r="F21" s="18" t="str">
        <f>VLOOKUP(M21,Revistas!$B$2:$H$63996,3,FALSE)</f>
        <v>Q1</v>
      </c>
      <c r="G21" s="18" t="str">
        <f>VLOOKUP(M21,Revistas!$B$2:$H$63996,4,FALSE)</f>
        <v>MEDICINA, GENERAL &amp; INTERNAL</v>
      </c>
      <c r="H21" s="18" t="str">
        <f>VLOOKUP(M21,Revistas!$B$2:$H$63996,5,FALSE)</f>
        <v>28/154</v>
      </c>
      <c r="I21" s="18" t="str">
        <f>VLOOKUP(M21,Revistas!$B$2:$H$63996,6,FALSE)</f>
        <v>NO</v>
      </c>
      <c r="J21" s="18" t="s">
        <v>3277</v>
      </c>
      <c r="K21" s="18" t="s">
        <v>3278</v>
      </c>
      <c r="L21" s="18">
        <v>1</v>
      </c>
      <c r="M21" s="18" t="s">
        <v>974</v>
      </c>
      <c r="N21" s="18" t="s">
        <v>154</v>
      </c>
      <c r="O21" s="18">
        <v>2017</v>
      </c>
      <c r="P21" s="18">
        <v>43</v>
      </c>
      <c r="Q21" s="18"/>
      <c r="R21" s="18">
        <v>46</v>
      </c>
      <c r="S21" s="18">
        <v>52</v>
      </c>
    </row>
    <row r="22" spans="1:19" x14ac:dyDescent="0.25">
      <c r="A22" s="17" t="s">
        <v>3299</v>
      </c>
      <c r="B22" s="17" t="s">
        <v>3300</v>
      </c>
      <c r="C22" s="17" t="s">
        <v>3301</v>
      </c>
      <c r="D22" s="18" t="s">
        <v>274</v>
      </c>
      <c r="E22" s="18">
        <f>VLOOKUP(M22,Revistas!$B$2:$H$63996,2,FALSE)</f>
        <v>2.734</v>
      </c>
      <c r="F22" s="18" t="str">
        <f>VLOOKUP(M22,Revistas!$B$2:$H$63996,3,FALSE)</f>
        <v>Q3</v>
      </c>
      <c r="G22" s="18" t="str">
        <f>VLOOKUP(M22,Revistas!$B$2:$H$63996,4,FALSE)</f>
        <v>ENDOCRINOLOGY &amp; METABOLISM - SCIE</v>
      </c>
      <c r="H22" s="18" t="str">
        <f>VLOOKUP(M22,Revistas!$B$2:$H$63996,5,FALSE)</f>
        <v>74/138</v>
      </c>
      <c r="I22" s="18" t="str">
        <f>VLOOKUP(M22,Revistas!$B$2:$H$63996,6,FALSE)</f>
        <v>NO</v>
      </c>
      <c r="J22" s="18" t="s">
        <v>3302</v>
      </c>
      <c r="K22" s="18" t="s">
        <v>3303</v>
      </c>
      <c r="L22" s="18">
        <v>0</v>
      </c>
      <c r="M22" s="18" t="s">
        <v>3304</v>
      </c>
      <c r="N22" s="18" t="s">
        <v>300</v>
      </c>
      <c r="O22" s="18">
        <v>2017</v>
      </c>
      <c r="P22" s="18">
        <v>31</v>
      </c>
      <c r="Q22" s="18">
        <v>3</v>
      </c>
      <c r="R22" s="18">
        <v>647</v>
      </c>
      <c r="S22" s="18">
        <v>647</v>
      </c>
    </row>
    <row r="23" spans="1:19" x14ac:dyDescent="0.25">
      <c r="A23" s="17" t="s">
        <v>3293</v>
      </c>
      <c r="B23" s="17" t="s">
        <v>3294</v>
      </c>
      <c r="C23" s="17" t="s">
        <v>3295</v>
      </c>
      <c r="D23" s="18" t="s">
        <v>10</v>
      </c>
      <c r="E23" s="18">
        <f>VLOOKUP(M23,Revistas!$B$2:$H$63996,2,FALSE)</f>
        <v>1.768</v>
      </c>
      <c r="F23" s="18" t="str">
        <f>VLOOKUP(M23,Revistas!$B$2:$H$63996,3,FALSE)</f>
        <v>Q3</v>
      </c>
      <c r="G23" s="18" t="str">
        <f>VLOOKUP(M23,Revistas!$B$2:$H$63996,4,FALSE)</f>
        <v>PUBLIC, ENVIRONMENTAL &amp; OCCUPATIONAL HEALTH - SCIE</v>
      </c>
      <c r="H23" s="18" t="str">
        <f>VLOOKUP(M23,Revistas!$B$2:$H$63996,5,FALSE)</f>
        <v>94/176</v>
      </c>
      <c r="I23" s="18" t="str">
        <f>VLOOKUP(M23,Revistas!$B$2:$H$63996,6,FALSE)</f>
        <v>NO</v>
      </c>
      <c r="J23" s="18" t="s">
        <v>3296</v>
      </c>
      <c r="K23" s="18" t="s">
        <v>3297</v>
      </c>
      <c r="L23" s="18">
        <v>0</v>
      </c>
      <c r="M23" s="18" t="s">
        <v>3298</v>
      </c>
      <c r="N23" s="18" t="s">
        <v>214</v>
      </c>
      <c r="O23" s="18">
        <v>2017</v>
      </c>
      <c r="P23" s="18">
        <v>31</v>
      </c>
      <c r="Q23" s="18">
        <v>4</v>
      </c>
      <c r="R23" s="18">
        <v>313</v>
      </c>
      <c r="S23" s="18">
        <v>319</v>
      </c>
    </row>
    <row r="25" spans="1:19" hidden="1" x14ac:dyDescent="0.25"/>
    <row r="26" spans="1:19" hidden="1" x14ac:dyDescent="0.25"/>
    <row r="27" spans="1:19" hidden="1" x14ac:dyDescent="0.25"/>
    <row r="28" spans="1:19" hidden="1" x14ac:dyDescent="0.25"/>
    <row r="29" spans="1:19" hidden="1" x14ac:dyDescent="0.25"/>
    <row r="30" spans="1:19" hidden="1" x14ac:dyDescent="0.25"/>
    <row r="31" spans="1:19" hidden="1" x14ac:dyDescent="0.25"/>
    <row r="32" spans="1:19"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1:10" hidden="1" x14ac:dyDescent="0.25"/>
    <row r="1090" spans="1:10" hidden="1" x14ac:dyDescent="0.25"/>
    <row r="1091" spans="1:10" hidden="1" x14ac:dyDescent="0.25">
      <c r="A1091" s="20" t="s">
        <v>73</v>
      </c>
      <c r="B1091" s="20" t="s">
        <v>73</v>
      </c>
      <c r="C1091" s="20" t="s">
        <v>73</v>
      </c>
      <c r="D1091" s="23" t="s">
        <v>74</v>
      </c>
      <c r="E1091" s="23" t="s">
        <v>73</v>
      </c>
      <c r="F1091" s="23" t="s">
        <v>75</v>
      </c>
      <c r="G1091" s="23" t="s">
        <v>7254</v>
      </c>
      <c r="H1091" s="23" t="s">
        <v>73</v>
      </c>
      <c r="I1091" s="23" t="s">
        <v>78</v>
      </c>
      <c r="J1091" s="23" t="s">
        <v>7255</v>
      </c>
    </row>
    <row r="1092" spans="1:10" hidden="1" x14ac:dyDescent="0.25">
      <c r="A1092" s="20" t="s">
        <v>10</v>
      </c>
      <c r="B1092" s="20">
        <f>DCOUNTA(A1:S1088,B1091,A1091:A1092)</f>
        <v>15</v>
      </c>
      <c r="C1092" s="20" t="s">
        <v>10</v>
      </c>
      <c r="D1092" s="23">
        <f>DSUM(A1:S1088,E1,C1091:C1092)</f>
        <v>37.243000000000002</v>
      </c>
      <c r="E1092" s="23" t="s">
        <v>10</v>
      </c>
      <c r="F1092" s="23" t="s">
        <v>5470</v>
      </c>
      <c r="G1092" s="23">
        <f>DCOUNTA(A1:S1088,F1091,E1091:F1092)</f>
        <v>7</v>
      </c>
      <c r="H1092" s="23" t="s">
        <v>10</v>
      </c>
      <c r="I1092" s="23" t="s">
        <v>2680</v>
      </c>
      <c r="J1092" s="23">
        <f>DCOUNTA(A1:S1088,I1,H1091:I1092)</f>
        <v>0</v>
      </c>
    </row>
    <row r="1093" spans="1:10" hidden="1" x14ac:dyDescent="0.25"/>
    <row r="1094" spans="1:10" hidden="1" x14ac:dyDescent="0.25">
      <c r="A1094" s="20" t="s">
        <v>73</v>
      </c>
      <c r="B1094" s="20" t="s">
        <v>73</v>
      </c>
      <c r="C1094" s="20" t="s">
        <v>73</v>
      </c>
      <c r="D1094" s="23" t="s">
        <v>74</v>
      </c>
      <c r="E1094" s="23" t="s">
        <v>73</v>
      </c>
      <c r="F1094" s="23" t="s">
        <v>75</v>
      </c>
      <c r="G1094" s="23" t="s">
        <v>7254</v>
      </c>
      <c r="H1094" s="23" t="s">
        <v>73</v>
      </c>
      <c r="I1094" s="23" t="s">
        <v>78</v>
      </c>
      <c r="J1094" s="23" t="s">
        <v>7255</v>
      </c>
    </row>
    <row r="1095" spans="1:10" hidden="1" x14ac:dyDescent="0.25">
      <c r="A1095" s="20" t="s">
        <v>274</v>
      </c>
      <c r="B1095" s="20">
        <f>DCOUNTA(A1:S1088,D1,A1094:A1095)</f>
        <v>5</v>
      </c>
      <c r="C1095" s="20" t="s">
        <v>274</v>
      </c>
      <c r="D1095" s="23">
        <f>DSUM(A1:S1088,E1,C1094:C1095)</f>
        <v>4.9009999999999998</v>
      </c>
      <c r="E1095" s="23" t="s">
        <v>274</v>
      </c>
      <c r="F1095" s="23" t="s">
        <v>5470</v>
      </c>
      <c r="G1095" s="23">
        <f>DCOUNTA(A1:S1088,F1,E1094:F1095)</f>
        <v>0</v>
      </c>
      <c r="H1095" s="23" t="s">
        <v>274</v>
      </c>
      <c r="I1095" s="23" t="s">
        <v>2680</v>
      </c>
      <c r="J1095" s="23">
        <f>DCOUNTA(A1:S1088,I1,H1094:I1095)</f>
        <v>0</v>
      </c>
    </row>
    <row r="1096" spans="1:10" hidden="1" x14ac:dyDescent="0.25"/>
    <row r="1097" spans="1:10" hidden="1" x14ac:dyDescent="0.25">
      <c r="A1097" s="20" t="s">
        <v>73</v>
      </c>
      <c r="B1097" s="20" t="s">
        <v>73</v>
      </c>
      <c r="C1097" s="20" t="s">
        <v>73</v>
      </c>
      <c r="D1097" s="23" t="s">
        <v>74</v>
      </c>
      <c r="E1097" s="23" t="s">
        <v>73</v>
      </c>
      <c r="F1097" s="23" t="s">
        <v>75</v>
      </c>
      <c r="G1097" s="23" t="s">
        <v>7254</v>
      </c>
      <c r="H1097" s="23" t="s">
        <v>73</v>
      </c>
      <c r="I1097" s="23" t="s">
        <v>78</v>
      </c>
      <c r="J1097" s="23" t="s">
        <v>7255</v>
      </c>
    </row>
    <row r="1098" spans="1:10" hidden="1" x14ac:dyDescent="0.25">
      <c r="A1098" s="20" t="s">
        <v>356</v>
      </c>
      <c r="B1098" s="20">
        <f>DCOUNTA(A1:S1088,D1,A1097:A1098)</f>
        <v>0</v>
      </c>
      <c r="C1098" s="20" t="s">
        <v>356</v>
      </c>
      <c r="D1098" s="23">
        <f>DSUM(A1:S1088,E1,C1097:C1098)</f>
        <v>0</v>
      </c>
      <c r="E1098" s="23" t="s">
        <v>356</v>
      </c>
      <c r="F1098" s="23" t="s">
        <v>5470</v>
      </c>
      <c r="G1098" s="23">
        <f>DCOUNTA(A1:S1088,F1,E1097:F1098)</f>
        <v>0</v>
      </c>
      <c r="H1098" s="23" t="s">
        <v>356</v>
      </c>
      <c r="I1098" s="23" t="s">
        <v>2680</v>
      </c>
      <c r="J1098" s="23">
        <f>DCOUNTA(A1:S1088,I1,H1097:I1098)</f>
        <v>0</v>
      </c>
    </row>
    <row r="1099" spans="1:10" hidden="1" x14ac:dyDescent="0.25"/>
    <row r="1100" spans="1:10" hidden="1" x14ac:dyDescent="0.25">
      <c r="A1100" s="20" t="s">
        <v>73</v>
      </c>
      <c r="B1100" s="20" t="s">
        <v>73</v>
      </c>
      <c r="C1100" s="20" t="s">
        <v>73</v>
      </c>
      <c r="D1100" s="23" t="s">
        <v>74</v>
      </c>
      <c r="E1100" s="23" t="s">
        <v>73</v>
      </c>
      <c r="F1100" s="23" t="s">
        <v>75</v>
      </c>
      <c r="G1100" s="23" t="s">
        <v>7254</v>
      </c>
      <c r="H1100" s="23" t="s">
        <v>73</v>
      </c>
      <c r="I1100" s="23" t="s">
        <v>78</v>
      </c>
      <c r="J1100" s="23" t="s">
        <v>7255</v>
      </c>
    </row>
    <row r="1101" spans="1:10" hidden="1" x14ac:dyDescent="0.25">
      <c r="A1101" s="20" t="s">
        <v>571</v>
      </c>
      <c r="B1101" s="20">
        <f>DCOUNTA(A1:S1088,D1,A1100:A1101)</f>
        <v>0</v>
      </c>
      <c r="C1101" s="20" t="s">
        <v>571</v>
      </c>
      <c r="D1101" s="23">
        <f>DSUM(A1:S1088,E1,C1100:C1101)</f>
        <v>0</v>
      </c>
      <c r="E1101" s="23" t="s">
        <v>571</v>
      </c>
      <c r="F1101" s="23" t="s">
        <v>5470</v>
      </c>
      <c r="G1101" s="23">
        <f>DCOUNTA(A1:S1088,F1,E1100:F1101)</f>
        <v>0</v>
      </c>
      <c r="H1101" s="23" t="s">
        <v>571</v>
      </c>
      <c r="I1101" s="23" t="s">
        <v>2680</v>
      </c>
      <c r="J1101" s="23">
        <f>DCOUNTA(A1:S1088,I1,H1100:I1101)</f>
        <v>0</v>
      </c>
    </row>
    <row r="1102" spans="1:10" hidden="1" x14ac:dyDescent="0.25"/>
    <row r="1103" spans="1:10" hidden="1" x14ac:dyDescent="0.25"/>
    <row r="1104" spans="1:10" hidden="1" x14ac:dyDescent="0.25">
      <c r="A1104" s="20" t="s">
        <v>73</v>
      </c>
      <c r="B1104" s="20" t="s">
        <v>73</v>
      </c>
      <c r="C1104" s="20" t="s">
        <v>73</v>
      </c>
      <c r="D1104" s="23" t="s">
        <v>74</v>
      </c>
      <c r="E1104" s="23" t="s">
        <v>73</v>
      </c>
      <c r="F1104" s="23" t="s">
        <v>75</v>
      </c>
      <c r="G1104" s="23" t="s">
        <v>7254</v>
      </c>
      <c r="H1104" s="23" t="s">
        <v>73</v>
      </c>
      <c r="I1104" s="23" t="s">
        <v>78</v>
      </c>
      <c r="J1104" s="23" t="s">
        <v>7255</v>
      </c>
    </row>
    <row r="1105" spans="1:51" hidden="1" x14ac:dyDescent="0.25">
      <c r="A1105" s="20" t="s">
        <v>26</v>
      </c>
      <c r="B1105" s="20">
        <f>DCOUNTA(A1:S1088,D1,A1104:A1105)</f>
        <v>0</v>
      </c>
      <c r="C1105" s="20" t="s">
        <v>26</v>
      </c>
      <c r="D1105" s="23">
        <f>DSUM(A1:S1088,E1,C1104:C1105)</f>
        <v>0</v>
      </c>
      <c r="E1105" s="23" t="s">
        <v>26</v>
      </c>
      <c r="F1105" s="23" t="s">
        <v>5470</v>
      </c>
      <c r="G1105" s="23">
        <f>DCOUNTA(A1:S1088,F1,E1104:F1105)</f>
        <v>0</v>
      </c>
      <c r="H1105" s="23" t="s">
        <v>26</v>
      </c>
      <c r="I1105" s="23" t="s">
        <v>2680</v>
      </c>
      <c r="J1105" s="23">
        <f>DCOUNTA(A1:S1088,I1,H1104:I1105)</f>
        <v>0</v>
      </c>
    </row>
    <row r="1106" spans="1:51" hidden="1" x14ac:dyDescent="0.25"/>
    <row r="1107" spans="1:51" hidden="1" x14ac:dyDescent="0.25">
      <c r="A1107" s="20" t="s">
        <v>73</v>
      </c>
      <c r="B1107" s="20" t="s">
        <v>73</v>
      </c>
      <c r="C1107" s="20" t="s">
        <v>73</v>
      </c>
      <c r="D1107" s="23" t="s">
        <v>74</v>
      </c>
      <c r="E1107" s="23" t="s">
        <v>73</v>
      </c>
      <c r="F1107" s="23" t="s">
        <v>75</v>
      </c>
      <c r="G1107" s="23" t="s">
        <v>7254</v>
      </c>
      <c r="H1107" s="23" t="s">
        <v>73</v>
      </c>
      <c r="I1107" s="23" t="s">
        <v>78</v>
      </c>
      <c r="J1107" s="23" t="s">
        <v>7255</v>
      </c>
    </row>
    <row r="1108" spans="1:51" hidden="1" x14ac:dyDescent="0.25">
      <c r="A1108" s="20" t="s">
        <v>210</v>
      </c>
      <c r="B1108" s="20">
        <f>DCOUNTA(A1:S1088,D1,A1107:A1108)</f>
        <v>2</v>
      </c>
      <c r="C1108" s="20" t="s">
        <v>210</v>
      </c>
      <c r="D1108" s="23">
        <f>DSUM(A1:S1088,E1,C1107:C1108)</f>
        <v>7.9610000000000003</v>
      </c>
      <c r="E1108" s="23" t="s">
        <v>210</v>
      </c>
      <c r="F1108" s="23" t="s">
        <v>5470</v>
      </c>
      <c r="G1108" s="23">
        <f>DCOUNTA(A1:S1088,F1,E1107:F1108)</f>
        <v>1</v>
      </c>
      <c r="H1108" s="23" t="s">
        <v>210</v>
      </c>
      <c r="I1108" s="23" t="s">
        <v>2680</v>
      </c>
      <c r="J1108" s="23">
        <f>DCOUNTA(A1:S1088,I1,H1107:I1108)</f>
        <v>0</v>
      </c>
    </row>
    <row r="1110" spans="1:51" ht="15.75" x14ac:dyDescent="0.3">
      <c r="B1110" s="19" t="s">
        <v>7256</v>
      </c>
      <c r="C1110" s="19" t="s">
        <v>7257</v>
      </c>
      <c r="D1110" s="19" t="s">
        <v>5466</v>
      </c>
      <c r="E1110" s="19" t="s">
        <v>7258</v>
      </c>
      <c r="F1110" s="19" t="s">
        <v>7259</v>
      </c>
      <c r="N1110" s="24"/>
      <c r="AX1110" s="20" t="s">
        <v>7260</v>
      </c>
      <c r="AY1110" s="20" t="s">
        <v>7261</v>
      </c>
    </row>
    <row r="1111" spans="1:51" ht="15.75" x14ac:dyDescent="0.3">
      <c r="B1111" s="21">
        <f>B1092</f>
        <v>15</v>
      </c>
      <c r="C1111" s="26" t="s">
        <v>7262</v>
      </c>
      <c r="D1111" s="21">
        <f>D1092</f>
        <v>37.243000000000002</v>
      </c>
      <c r="E1111" s="21">
        <f>G1092</f>
        <v>7</v>
      </c>
      <c r="F1111" s="21">
        <f>J1092</f>
        <v>0</v>
      </c>
      <c r="N1111" s="24"/>
    </row>
    <row r="1112" spans="1:51" ht="15.75" x14ac:dyDescent="0.3">
      <c r="B1112" s="21">
        <f>B1095</f>
        <v>5</v>
      </c>
      <c r="C1112" s="26" t="s">
        <v>7263</v>
      </c>
      <c r="D1112" s="21">
        <f>D1095</f>
        <v>4.9009999999999998</v>
      </c>
      <c r="E1112" s="21">
        <f>G1095</f>
        <v>0</v>
      </c>
      <c r="F1112" s="21">
        <f>J1095</f>
        <v>0</v>
      </c>
      <c r="N1112" s="24"/>
    </row>
    <row r="1113" spans="1:51" ht="15.75" x14ac:dyDescent="0.3">
      <c r="B1113" s="21">
        <f>B1108</f>
        <v>2</v>
      </c>
      <c r="C1113" s="26" t="s">
        <v>7266</v>
      </c>
      <c r="D1113" s="21">
        <f>D1108</f>
        <v>7.9610000000000003</v>
      </c>
      <c r="E1113" s="21">
        <f>G1108</f>
        <v>1</v>
      </c>
      <c r="F1113" s="21">
        <f>J1108</f>
        <v>0</v>
      </c>
      <c r="N1113" s="24"/>
    </row>
    <row r="1114" spans="1:51" ht="15.75" x14ac:dyDescent="0.3">
      <c r="B1114" s="22"/>
      <c r="C1114" s="19" t="s">
        <v>7267</v>
      </c>
      <c r="D1114" s="19">
        <f>D1111</f>
        <v>37.243000000000002</v>
      </c>
      <c r="E1114" s="22"/>
      <c r="N1114" s="24"/>
    </row>
    <row r="1115" spans="1:51" ht="15.75" x14ac:dyDescent="0.3">
      <c r="B1115" s="22"/>
      <c r="C1115" s="19" t="s">
        <v>7268</v>
      </c>
      <c r="D1115" s="19">
        <f>D1111+D1112+D1113</f>
        <v>50.105000000000004</v>
      </c>
    </row>
  </sheetData>
  <sortState ref="A2:AY23">
    <sortCondition ref="A2:A23"/>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4"/>
  </sheetPr>
  <dimension ref="A1:AY1114"/>
  <sheetViews>
    <sheetView workbookViewId="0">
      <selection activeCell="P1119" sqref="P1119"/>
    </sheetView>
  </sheetViews>
  <sheetFormatPr baseColWidth="10" defaultRowHeight="15" x14ac:dyDescent="0.25"/>
  <cols>
    <col min="1" max="1" width="22.42578125" style="20" customWidth="1"/>
    <col min="2" max="2" width="17" style="20" customWidth="1"/>
    <col min="3" max="3" width="19.28515625" style="20" customWidth="1"/>
    <col min="4" max="4" width="17.28515625" style="23" customWidth="1"/>
    <col min="5" max="6" width="11.42578125" style="23"/>
    <col min="7" max="8" width="0" style="23" hidden="1" customWidth="1"/>
    <col min="9" max="9" width="11.42578125" style="23"/>
    <col min="10" max="14" width="0" style="23" hidden="1" customWidth="1"/>
    <col min="15" max="20" width="11.42578125" style="23"/>
    <col min="21" max="16384" width="11.42578125" style="20"/>
  </cols>
  <sheetData>
    <row r="1" spans="1:19" s="2" customFormat="1" ht="38.25" x14ac:dyDescent="0.2">
      <c r="A1" s="1" t="s">
        <v>70</v>
      </c>
      <c r="B1" s="1" t="s">
        <v>71</v>
      </c>
      <c r="C1" s="1" t="s">
        <v>72</v>
      </c>
      <c r="D1" s="1" t="s">
        <v>73</v>
      </c>
      <c r="E1" s="1" t="s">
        <v>74</v>
      </c>
      <c r="F1" s="1" t="s">
        <v>75</v>
      </c>
      <c r="G1" s="1" t="s">
        <v>76</v>
      </c>
      <c r="H1" s="1" t="s">
        <v>77</v>
      </c>
      <c r="I1" s="1" t="s">
        <v>78</v>
      </c>
      <c r="J1" s="1" t="s">
        <v>79</v>
      </c>
      <c r="K1" s="1" t="s">
        <v>80</v>
      </c>
      <c r="L1" s="1" t="s">
        <v>81</v>
      </c>
      <c r="M1" s="1" t="s">
        <v>0</v>
      </c>
      <c r="N1" s="1" t="s">
        <v>1</v>
      </c>
      <c r="O1" s="1" t="s">
        <v>2</v>
      </c>
      <c r="P1" s="1" t="s">
        <v>3</v>
      </c>
      <c r="Q1" s="1" t="s">
        <v>4</v>
      </c>
      <c r="R1" s="1" t="s">
        <v>5</v>
      </c>
      <c r="S1" s="1" t="s">
        <v>6</v>
      </c>
    </row>
    <row r="2" spans="1:19" x14ac:dyDescent="0.25">
      <c r="A2" s="17" t="s">
        <v>15</v>
      </c>
      <c r="B2" s="17" t="s">
        <v>16</v>
      </c>
      <c r="C2" s="17" t="s">
        <v>17</v>
      </c>
      <c r="D2" s="18" t="s">
        <v>10</v>
      </c>
      <c r="E2" s="18">
        <f>VLOOKUP(M2,Revistas!$B$2:$H$63996,2,FALSE)</f>
        <v>6.9560000000000004</v>
      </c>
      <c r="F2" s="18" t="str">
        <f>VLOOKUP(M2,Revistas!$B$2:$H$63996,3,FALSE)</f>
        <v>Q1</v>
      </c>
      <c r="G2" s="18" t="str">
        <f>VLOOKUP(M2,Revistas!$B$2:$H$63996,4,FALSE)</f>
        <v>MICROBIOLOGY - SCIE</v>
      </c>
      <c r="H2" s="18" t="str">
        <f>VLOOKUP(M2,Revistas!$B$2:$H$63996,5,FALSE)</f>
        <v>11/125</v>
      </c>
      <c r="I2" s="18" t="str">
        <f>VLOOKUP(M2,Revistas!$B$2:$H$63996,6,FALSE)</f>
        <v>SI</v>
      </c>
      <c r="J2" s="18" t="s">
        <v>18</v>
      </c>
      <c r="K2" s="18" t="s">
        <v>19</v>
      </c>
      <c r="L2" s="18">
        <v>0</v>
      </c>
      <c r="M2" s="18" t="s">
        <v>20</v>
      </c>
      <c r="N2" s="18" t="s">
        <v>21</v>
      </c>
      <c r="O2" s="18">
        <v>2017</v>
      </c>
      <c r="P2" s="18">
        <v>8</v>
      </c>
      <c r="Q2" s="18">
        <v>5</v>
      </c>
      <c r="R2" s="18"/>
      <c r="S2" s="18" t="s">
        <v>22</v>
      </c>
    </row>
    <row r="3" spans="1:19" x14ac:dyDescent="0.25">
      <c r="A3" s="17" t="s">
        <v>63</v>
      </c>
      <c r="B3" s="17" t="s">
        <v>64</v>
      </c>
      <c r="C3" s="17" t="s">
        <v>65</v>
      </c>
      <c r="D3" s="18" t="s">
        <v>10</v>
      </c>
      <c r="E3" s="18">
        <f>VLOOKUP(M3,Revistas!$B$2:$H$63996,2,FALSE)</f>
        <v>2.2269999999999999</v>
      </c>
      <c r="F3" s="18" t="str">
        <f>VLOOKUP(M3,Revistas!$B$2:$H$63996,3,FALSE)</f>
        <v>Q3</v>
      </c>
      <c r="G3" s="18" t="str">
        <f>VLOOKUP(M3,Revistas!$B$2:$H$63996,4,FALSE)</f>
        <v>PSYCHIATRY</v>
      </c>
      <c r="H3" s="18" t="str">
        <f>VLOOKUP(M3,Revistas!$B$2:$H$63996,5,FALSE)</f>
        <v>74/142</v>
      </c>
      <c r="I3" s="18" t="str">
        <f>VLOOKUP(M3,Revistas!$B$2:$H$63996,6,FALSE)</f>
        <v>NO</v>
      </c>
      <c r="J3" s="18" t="s">
        <v>66</v>
      </c>
      <c r="K3" s="18" t="s">
        <v>67</v>
      </c>
      <c r="L3" s="18">
        <v>0</v>
      </c>
      <c r="M3" s="18" t="s">
        <v>68</v>
      </c>
      <c r="N3" s="18" t="s">
        <v>69</v>
      </c>
      <c r="O3" s="18">
        <v>2017</v>
      </c>
      <c r="P3" s="18">
        <v>10</v>
      </c>
      <c r="Q3" s="18">
        <v>1</v>
      </c>
      <c r="R3" s="18">
        <v>4</v>
      </c>
      <c r="S3" s="18">
        <v>20</v>
      </c>
    </row>
    <row r="4" spans="1:19" x14ac:dyDescent="0.25">
      <c r="A4" s="17" t="s">
        <v>38</v>
      </c>
      <c r="B4" s="17" t="s">
        <v>39</v>
      </c>
      <c r="C4" s="17" t="s">
        <v>32</v>
      </c>
      <c r="D4" s="18" t="s">
        <v>26</v>
      </c>
      <c r="E4" s="18">
        <f>VLOOKUP(M4,Revistas!$B$2:$H$63996,2,FALSE)</f>
        <v>3.1230000000000002</v>
      </c>
      <c r="F4" s="18" t="str">
        <f>VLOOKUP(M4,Revistas!$B$2:$H$63996,3,FALSE)</f>
        <v>Q2</v>
      </c>
      <c r="G4" s="18" t="str">
        <f>VLOOKUP(M4,Revistas!$B$2:$H$63996,4,FALSE)</f>
        <v>PSYCHIATRY - SCIE</v>
      </c>
      <c r="H4" s="18" t="str">
        <f>VLOOKUP(M4,Revistas!$B$2:$H$63996,5,FALSE)</f>
        <v>52/142</v>
      </c>
      <c r="I4" s="18" t="str">
        <f>VLOOKUP(M4,Revistas!$B$2:$H$63996,6,FALSE)</f>
        <v>NO</v>
      </c>
      <c r="J4" s="18" t="s">
        <v>40</v>
      </c>
      <c r="K4" s="18"/>
      <c r="L4" s="18">
        <v>0</v>
      </c>
      <c r="M4" s="18" t="s">
        <v>34</v>
      </c>
      <c r="N4" s="18" t="s">
        <v>35</v>
      </c>
      <c r="O4" s="18">
        <v>2017</v>
      </c>
      <c r="P4" s="18">
        <v>41</v>
      </c>
      <c r="Q4" s="18"/>
      <c r="R4" s="18" t="s">
        <v>41</v>
      </c>
      <c r="S4" s="18" t="s">
        <v>41</v>
      </c>
    </row>
    <row r="5" spans="1:19" x14ac:dyDescent="0.25">
      <c r="A5" s="17" t="s">
        <v>7</v>
      </c>
      <c r="B5" s="17" t="s">
        <v>8</v>
      </c>
      <c r="C5" s="17" t="s">
        <v>9</v>
      </c>
      <c r="D5" s="18" t="s">
        <v>10</v>
      </c>
      <c r="E5" s="18">
        <f>VLOOKUP(M5,Revistas!$B$2:$H$63996,2,FALSE)</f>
        <v>2.169</v>
      </c>
      <c r="F5" s="18" t="str">
        <f>VLOOKUP(M5,Revistas!$B$2:$H$63996,3,FALSE)</f>
        <v>Q2</v>
      </c>
      <c r="G5" s="18" t="str">
        <f>VLOOKUP(M5,Revistas!$B$2:$H$63996,4,FALSE)</f>
        <v>PEDIATRICS - SCIE;</v>
      </c>
      <c r="H5" s="18" t="str">
        <f>VLOOKUP(M5,Revistas!$B$2:$H$63996,5,FALSE)</f>
        <v>40/121</v>
      </c>
      <c r="I5" s="18" t="str">
        <f>VLOOKUP(M5,Revistas!$B$2:$H$63996,6,FALSE)</f>
        <v>NO</v>
      </c>
      <c r="J5" s="18" t="s">
        <v>11</v>
      </c>
      <c r="K5" s="18" t="s">
        <v>12</v>
      </c>
      <c r="L5" s="18">
        <v>0</v>
      </c>
      <c r="M5" s="18" t="s">
        <v>13</v>
      </c>
      <c r="N5" s="18" t="s">
        <v>14</v>
      </c>
      <c r="O5" s="18">
        <v>2017</v>
      </c>
      <c r="P5" s="18">
        <v>115</v>
      </c>
      <c r="Q5" s="18"/>
      <c r="R5" s="18">
        <v>93</v>
      </c>
      <c r="S5" s="18">
        <v>98</v>
      </c>
    </row>
    <row r="6" spans="1:19" x14ac:dyDescent="0.25">
      <c r="A6" s="17" t="s">
        <v>56</v>
      </c>
      <c r="B6" s="17" t="s">
        <v>57</v>
      </c>
      <c r="C6" s="17" t="s">
        <v>58</v>
      </c>
      <c r="D6" s="18" t="s">
        <v>10</v>
      </c>
      <c r="E6" s="18">
        <f>VLOOKUP(M6,Revistas!$B$2:$H$63996,2,FALSE)</f>
        <v>3.0179999999999998</v>
      </c>
      <c r="F6" s="18" t="str">
        <f>VLOOKUP(M6,Revistas!$B$2:$H$63996,3,FALSE)</f>
        <v>Q2</v>
      </c>
      <c r="G6" s="18" t="str">
        <f>VLOOKUP(M6,Revistas!$B$2:$H$63996,4,FALSE)</f>
        <v>GERIATRICS &amp; GERONTOLOGY</v>
      </c>
      <c r="H6" s="18" t="str">
        <f>VLOOKUP(M6,Revistas!$B$2:$H$63996,5,FALSE)</f>
        <v>17/49</v>
      </c>
      <c r="I6" s="18" t="str">
        <f>VLOOKUP(M6,Revistas!$B$2:$H$63996,6,FALSE)</f>
        <v>NO</v>
      </c>
      <c r="J6" s="18" t="s">
        <v>59</v>
      </c>
      <c r="K6" s="18" t="s">
        <v>60</v>
      </c>
      <c r="L6" s="18">
        <v>1</v>
      </c>
      <c r="M6" s="18" t="s">
        <v>61</v>
      </c>
      <c r="N6" s="18" t="s">
        <v>62</v>
      </c>
      <c r="O6" s="18">
        <v>2017</v>
      </c>
      <c r="P6" s="18">
        <v>32</v>
      </c>
      <c r="Q6" s="18">
        <v>2</v>
      </c>
      <c r="R6" s="18">
        <v>201</v>
      </c>
      <c r="S6" s="18">
        <v>207</v>
      </c>
    </row>
    <row r="7" spans="1:19" x14ac:dyDescent="0.25">
      <c r="A7" s="17" t="s">
        <v>50</v>
      </c>
      <c r="B7" s="17" t="s">
        <v>51</v>
      </c>
      <c r="C7" s="17" t="s">
        <v>52</v>
      </c>
      <c r="D7" s="18" t="s">
        <v>10</v>
      </c>
      <c r="E7" s="18">
        <f>VLOOKUP(M7,Revistas!$B$2:$H$63996,2,FALSE)</f>
        <v>3.206</v>
      </c>
      <c r="F7" s="18" t="str">
        <f>VLOOKUP(M7,Revistas!$B$2:$H$63996,3,FALSE)</f>
        <v>Q2</v>
      </c>
      <c r="G7" s="18" t="str">
        <f>VLOOKUP(M7,Revistas!$B$2:$H$63996,4,FALSE)</f>
        <v>NEUROSCIENCES - SCIE;</v>
      </c>
      <c r="H7" s="18" t="str">
        <f>VLOOKUP(M7,Revistas!$B$2:$H$63996,5,FALSE)</f>
        <v>108/259</v>
      </c>
      <c r="I7" s="18" t="str">
        <f>VLOOKUP(M7,Revistas!$B$2:$H$63996,6,FALSE)</f>
        <v>NO</v>
      </c>
      <c r="J7" s="18" t="s">
        <v>53</v>
      </c>
      <c r="K7" s="18" t="s">
        <v>54</v>
      </c>
      <c r="L7" s="18">
        <v>0</v>
      </c>
      <c r="M7" s="18" t="s">
        <v>55</v>
      </c>
      <c r="N7" s="18" t="s">
        <v>35</v>
      </c>
      <c r="O7" s="18">
        <v>2017</v>
      </c>
      <c r="P7" s="18">
        <v>23</v>
      </c>
      <c r="Q7" s="18">
        <v>2</v>
      </c>
      <c r="R7" s="18">
        <v>304</v>
      </c>
      <c r="S7" s="18">
        <v>312</v>
      </c>
    </row>
    <row r="8" spans="1:19" x14ac:dyDescent="0.25">
      <c r="A8" s="17" t="s">
        <v>42</v>
      </c>
      <c r="B8" s="17" t="s">
        <v>43</v>
      </c>
      <c r="C8" s="17" t="s">
        <v>32</v>
      </c>
      <c r="D8" s="18" t="s">
        <v>26</v>
      </c>
      <c r="E8" s="18">
        <f>VLOOKUP(M8,Revistas!$B$2:$H$63996,2,FALSE)</f>
        <v>3.1230000000000002</v>
      </c>
      <c r="F8" s="18" t="str">
        <f>VLOOKUP(M8,Revistas!$B$2:$H$63996,3,FALSE)</f>
        <v>Q2</v>
      </c>
      <c r="G8" s="18" t="str">
        <f>VLOOKUP(M8,Revistas!$B$2:$H$63996,4,FALSE)</f>
        <v>PSYCHIATRY - SCIE</v>
      </c>
      <c r="H8" s="18" t="str">
        <f>VLOOKUP(M8,Revistas!$B$2:$H$63996,5,FALSE)</f>
        <v>52/142</v>
      </c>
      <c r="I8" s="18" t="str">
        <f>VLOOKUP(M8,Revistas!$B$2:$H$63996,6,FALSE)</f>
        <v>NO</v>
      </c>
      <c r="J8" s="18" t="s">
        <v>44</v>
      </c>
      <c r="K8" s="18"/>
      <c r="L8" s="18">
        <v>0</v>
      </c>
      <c r="M8" s="18" t="s">
        <v>34</v>
      </c>
      <c r="N8" s="18" t="s">
        <v>35</v>
      </c>
      <c r="O8" s="18">
        <v>2017</v>
      </c>
      <c r="P8" s="18">
        <v>41</v>
      </c>
      <c r="Q8" s="18"/>
      <c r="R8" s="18" t="s">
        <v>45</v>
      </c>
      <c r="S8" s="18" t="s">
        <v>45</v>
      </c>
    </row>
    <row r="9" spans="1:19" x14ac:dyDescent="0.25">
      <c r="A9" s="17" t="s">
        <v>23</v>
      </c>
      <c r="B9" s="17" t="s">
        <v>24</v>
      </c>
      <c r="C9" s="17" t="s">
        <v>25</v>
      </c>
      <c r="D9" s="18" t="s">
        <v>26</v>
      </c>
      <c r="E9" s="18">
        <f>VLOOKUP(M9,Revistas!$B$2:$H$63996,2,FALSE)</f>
        <v>3.988</v>
      </c>
      <c r="F9" s="18" t="str">
        <f>VLOOKUP(M9,Revistas!$B$2:$H$63996,3,FALSE)</f>
        <v>Q1</v>
      </c>
      <c r="G9" s="18" t="str">
        <f>VLOOKUP(M9,Revistas!$B$2:$H$63996,4,FALSE)</f>
        <v>CLINICAL NEUROLOGY</v>
      </c>
      <c r="H9" s="18" t="str">
        <f>VLOOKUP(M9,Revistas!$B$2:$H$63996,5,FALSE)</f>
        <v>40/194</v>
      </c>
      <c r="I9" s="18" t="str">
        <f>VLOOKUP(M9,Revistas!$B$2:$H$63996,6,FALSE)</f>
        <v>NO</v>
      </c>
      <c r="J9" s="18" t="s">
        <v>27</v>
      </c>
      <c r="K9" s="18"/>
      <c r="L9" s="18">
        <v>0</v>
      </c>
      <c r="M9" s="18" t="s">
        <v>28</v>
      </c>
      <c r="N9" s="18" t="s">
        <v>29</v>
      </c>
      <c r="O9" s="18">
        <v>2017</v>
      </c>
      <c r="P9" s="18">
        <v>24</v>
      </c>
      <c r="Q9" s="18"/>
      <c r="R9" s="18">
        <v>578</v>
      </c>
      <c r="S9" s="18">
        <v>578</v>
      </c>
    </row>
    <row r="10" spans="1:19" x14ac:dyDescent="0.25">
      <c r="A10" s="17" t="s">
        <v>30</v>
      </c>
      <c r="B10" s="17" t="s">
        <v>31</v>
      </c>
      <c r="C10" s="17" t="s">
        <v>32</v>
      </c>
      <c r="D10" s="18" t="s">
        <v>26</v>
      </c>
      <c r="E10" s="18">
        <f>VLOOKUP(M10,Revistas!$B$2:$H$63996,2,FALSE)</f>
        <v>3.1230000000000002</v>
      </c>
      <c r="F10" s="18" t="str">
        <f>VLOOKUP(M10,Revistas!$B$2:$H$63996,3,FALSE)</f>
        <v>Q2</v>
      </c>
      <c r="G10" s="18" t="str">
        <f>VLOOKUP(M10,Revistas!$B$2:$H$63996,4,FALSE)</f>
        <v>PSYCHIATRY - SCIE</v>
      </c>
      <c r="H10" s="18" t="str">
        <f>VLOOKUP(M10,Revistas!$B$2:$H$63996,5,FALSE)</f>
        <v>52/142</v>
      </c>
      <c r="I10" s="18" t="str">
        <f>VLOOKUP(M10,Revistas!$B$2:$H$63996,6,FALSE)</f>
        <v>NO</v>
      </c>
      <c r="J10" s="18" t="s">
        <v>33</v>
      </c>
      <c r="K10" s="18"/>
      <c r="L10" s="18">
        <v>0</v>
      </c>
      <c r="M10" s="18" t="s">
        <v>34</v>
      </c>
      <c r="N10" s="18" t="s">
        <v>35</v>
      </c>
      <c r="O10" s="18">
        <v>2017</v>
      </c>
      <c r="P10" s="18">
        <v>41</v>
      </c>
      <c r="Q10" s="18"/>
      <c r="R10" s="18" t="s">
        <v>36</v>
      </c>
      <c r="S10" s="18" t="s">
        <v>37</v>
      </c>
    </row>
    <row r="11" spans="1:19" x14ac:dyDescent="0.25">
      <c r="A11" s="17" t="s">
        <v>46</v>
      </c>
      <c r="B11" s="17" t="s">
        <v>47</v>
      </c>
      <c r="C11" s="17" t="s">
        <v>32</v>
      </c>
      <c r="D11" s="18" t="s">
        <v>26</v>
      </c>
      <c r="E11" s="18">
        <f>VLOOKUP(M11,Revistas!$B$2:$H$63996,2,FALSE)</f>
        <v>3.1230000000000002</v>
      </c>
      <c r="F11" s="18" t="str">
        <f>VLOOKUP(M11,Revistas!$B$2:$H$63996,3,FALSE)</f>
        <v>Q2</v>
      </c>
      <c r="G11" s="18" t="str">
        <f>VLOOKUP(M11,Revistas!$B$2:$H$63996,4,FALSE)</f>
        <v>PSYCHIATRY - SCIE</v>
      </c>
      <c r="H11" s="18" t="str">
        <f>VLOOKUP(M11,Revistas!$B$2:$H$63996,5,FALSE)</f>
        <v>52/142</v>
      </c>
      <c r="I11" s="18" t="str">
        <f>VLOOKUP(M11,Revistas!$B$2:$H$63996,6,FALSE)</f>
        <v>NO</v>
      </c>
      <c r="J11" s="18" t="s">
        <v>48</v>
      </c>
      <c r="K11" s="18"/>
      <c r="L11" s="18">
        <v>0</v>
      </c>
      <c r="M11" s="18" t="s">
        <v>34</v>
      </c>
      <c r="N11" s="18" t="s">
        <v>35</v>
      </c>
      <c r="O11" s="18">
        <v>2017</v>
      </c>
      <c r="P11" s="18">
        <v>41</v>
      </c>
      <c r="Q11" s="18"/>
      <c r="R11" s="18" t="s">
        <v>49</v>
      </c>
      <c r="S11" s="18" t="s">
        <v>49</v>
      </c>
    </row>
    <row r="13" spans="1:19" hidden="1" x14ac:dyDescent="0.25"/>
    <row r="14" spans="1:19" hidden="1" x14ac:dyDescent="0.25"/>
    <row r="15" spans="1:19" hidden="1" x14ac:dyDescent="0.25"/>
    <row r="16" spans="1:19" hidden="1" x14ac:dyDescent="0.25"/>
    <row r="17" hidden="1" x14ac:dyDescent="0.25"/>
    <row r="18" hidden="1" x14ac:dyDescent="0.25"/>
    <row r="19" hidden="1" x14ac:dyDescent="0.25"/>
    <row r="20" hidden="1" x14ac:dyDescent="0.25"/>
    <row r="21" hidden="1" x14ac:dyDescent="0.25"/>
    <row r="22" hidden="1" x14ac:dyDescent="0.25"/>
    <row r="23" hidden="1" x14ac:dyDescent="0.25"/>
    <row r="24" hidden="1" x14ac:dyDescent="0.25"/>
    <row r="25" hidden="1" x14ac:dyDescent="0.25"/>
    <row r="26" hidden="1" x14ac:dyDescent="0.25"/>
    <row r="27" hidden="1" x14ac:dyDescent="0.25"/>
    <row r="28" hidden="1" x14ac:dyDescent="0.25"/>
    <row r="29" hidden="1" x14ac:dyDescent="0.25"/>
    <row r="30" hidden="1" x14ac:dyDescent="0.25"/>
    <row r="31" hidden="1" x14ac:dyDescent="0.25"/>
    <row r="32"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1:10" hidden="1" x14ac:dyDescent="0.25"/>
    <row r="1090" spans="1:10" hidden="1" x14ac:dyDescent="0.25"/>
    <row r="1091" spans="1:10" hidden="1" x14ac:dyDescent="0.25">
      <c r="A1091" s="20" t="s">
        <v>73</v>
      </c>
      <c r="B1091" s="20" t="s">
        <v>73</v>
      </c>
      <c r="C1091" s="20" t="s">
        <v>73</v>
      </c>
      <c r="D1091" s="23" t="s">
        <v>74</v>
      </c>
      <c r="E1091" s="23" t="s">
        <v>73</v>
      </c>
      <c r="F1091" s="23" t="s">
        <v>75</v>
      </c>
      <c r="G1091" s="23" t="s">
        <v>7254</v>
      </c>
      <c r="H1091" s="23" t="s">
        <v>73</v>
      </c>
      <c r="I1091" s="23" t="s">
        <v>78</v>
      </c>
      <c r="J1091" s="23" t="s">
        <v>7255</v>
      </c>
    </row>
    <row r="1092" spans="1:10" hidden="1" x14ac:dyDescent="0.25">
      <c r="A1092" s="20" t="s">
        <v>10</v>
      </c>
      <c r="B1092" s="20">
        <f>DCOUNTA(A1:S1088,B1091,A1091:A1092)</f>
        <v>5</v>
      </c>
      <c r="C1092" s="20" t="s">
        <v>10</v>
      </c>
      <c r="D1092" s="23">
        <f>DSUM(A1:S1088,E1,C1091:C1092)</f>
        <v>17.576000000000001</v>
      </c>
      <c r="E1092" s="23" t="s">
        <v>10</v>
      </c>
      <c r="F1092" s="23" t="s">
        <v>5470</v>
      </c>
      <c r="G1092" s="23">
        <f>DCOUNTA(A1:S1088,F1091,E1091:F1092)</f>
        <v>1</v>
      </c>
      <c r="H1092" s="23" t="s">
        <v>10</v>
      </c>
      <c r="I1092" s="23" t="s">
        <v>2680</v>
      </c>
      <c r="J1092" s="23">
        <f>DCOUNTA(A1:S1088,I1,H1091:I1092)</f>
        <v>1</v>
      </c>
    </row>
    <row r="1093" spans="1:10" hidden="1" x14ac:dyDescent="0.25"/>
    <row r="1094" spans="1:10" hidden="1" x14ac:dyDescent="0.25">
      <c r="A1094" s="20" t="s">
        <v>73</v>
      </c>
      <c r="B1094" s="20" t="s">
        <v>73</v>
      </c>
      <c r="C1094" s="20" t="s">
        <v>73</v>
      </c>
      <c r="D1094" s="23" t="s">
        <v>74</v>
      </c>
      <c r="E1094" s="23" t="s">
        <v>73</v>
      </c>
      <c r="F1094" s="23" t="s">
        <v>75</v>
      </c>
      <c r="G1094" s="23" t="s">
        <v>7254</v>
      </c>
      <c r="H1094" s="23" t="s">
        <v>73</v>
      </c>
      <c r="I1094" s="23" t="s">
        <v>78</v>
      </c>
      <c r="J1094" s="23" t="s">
        <v>7255</v>
      </c>
    </row>
    <row r="1095" spans="1:10" hidden="1" x14ac:dyDescent="0.25">
      <c r="A1095" s="20" t="s">
        <v>274</v>
      </c>
      <c r="B1095" s="20">
        <f>DCOUNTA(A1:S1088,D1,A1094:A1095)</f>
        <v>0</v>
      </c>
      <c r="C1095" s="20" t="s">
        <v>274</v>
      </c>
      <c r="D1095" s="23">
        <f>DSUM(A1:S1088,E1,C1094:C1095)</f>
        <v>0</v>
      </c>
      <c r="E1095" s="23" t="s">
        <v>274</v>
      </c>
      <c r="F1095" s="23" t="s">
        <v>5470</v>
      </c>
      <c r="G1095" s="23">
        <f>DCOUNTA(A1:S1088,F1,E1094:F1095)</f>
        <v>0</v>
      </c>
      <c r="H1095" s="23" t="s">
        <v>274</v>
      </c>
      <c r="I1095" s="23" t="s">
        <v>2680</v>
      </c>
      <c r="J1095" s="23">
        <f>DCOUNTA(A1:S1088,I1,H1094:I1095)</f>
        <v>0</v>
      </c>
    </row>
    <row r="1096" spans="1:10" hidden="1" x14ac:dyDescent="0.25"/>
    <row r="1097" spans="1:10" hidden="1" x14ac:dyDescent="0.25">
      <c r="A1097" s="20" t="s">
        <v>73</v>
      </c>
      <c r="B1097" s="20" t="s">
        <v>73</v>
      </c>
      <c r="C1097" s="20" t="s">
        <v>73</v>
      </c>
      <c r="D1097" s="23" t="s">
        <v>74</v>
      </c>
      <c r="E1097" s="23" t="s">
        <v>73</v>
      </c>
      <c r="F1097" s="23" t="s">
        <v>75</v>
      </c>
      <c r="G1097" s="23" t="s">
        <v>7254</v>
      </c>
      <c r="H1097" s="23" t="s">
        <v>73</v>
      </c>
      <c r="I1097" s="23" t="s">
        <v>78</v>
      </c>
      <c r="J1097" s="23" t="s">
        <v>7255</v>
      </c>
    </row>
    <row r="1098" spans="1:10" hidden="1" x14ac:dyDescent="0.25">
      <c r="A1098" s="20" t="s">
        <v>356</v>
      </c>
      <c r="B1098" s="20">
        <f>DCOUNTA(A1:S1088,D1,A1097:A1098)</f>
        <v>0</v>
      </c>
      <c r="C1098" s="20" t="s">
        <v>356</v>
      </c>
      <c r="D1098" s="23">
        <f>DSUM(A1:S1088,E1,C1097:C1098)</f>
        <v>0</v>
      </c>
      <c r="E1098" s="23" t="s">
        <v>356</v>
      </c>
      <c r="F1098" s="23" t="s">
        <v>5470</v>
      </c>
      <c r="G1098" s="23">
        <f>DCOUNTA(A1:S1088,F1,E1097:F1098)</f>
        <v>0</v>
      </c>
      <c r="H1098" s="23" t="s">
        <v>356</v>
      </c>
      <c r="I1098" s="23" t="s">
        <v>2680</v>
      </c>
      <c r="J1098" s="23">
        <f>DCOUNTA(A1:S1088,I1,H1097:I1098)</f>
        <v>0</v>
      </c>
    </row>
    <row r="1099" spans="1:10" hidden="1" x14ac:dyDescent="0.25"/>
    <row r="1100" spans="1:10" hidden="1" x14ac:dyDescent="0.25">
      <c r="A1100" s="20" t="s">
        <v>73</v>
      </c>
      <c r="B1100" s="20" t="s">
        <v>73</v>
      </c>
      <c r="C1100" s="20" t="s">
        <v>73</v>
      </c>
      <c r="D1100" s="23" t="s">
        <v>74</v>
      </c>
      <c r="E1100" s="23" t="s">
        <v>73</v>
      </c>
      <c r="F1100" s="23" t="s">
        <v>75</v>
      </c>
      <c r="G1100" s="23" t="s">
        <v>7254</v>
      </c>
      <c r="H1100" s="23" t="s">
        <v>73</v>
      </c>
      <c r="I1100" s="23" t="s">
        <v>78</v>
      </c>
      <c r="J1100" s="23" t="s">
        <v>7255</v>
      </c>
    </row>
    <row r="1101" spans="1:10" hidden="1" x14ac:dyDescent="0.25">
      <c r="A1101" s="20" t="s">
        <v>571</v>
      </c>
      <c r="B1101" s="20">
        <f>DCOUNTA(A1:S1088,D1,A1100:A1101)</f>
        <v>0</v>
      </c>
      <c r="C1101" s="20" t="s">
        <v>571</v>
      </c>
      <c r="D1101" s="23">
        <f>DSUM(A1:S1088,E1,C1100:C1101)</f>
        <v>0</v>
      </c>
      <c r="E1101" s="23" t="s">
        <v>571</v>
      </c>
      <c r="F1101" s="23" t="s">
        <v>5470</v>
      </c>
      <c r="G1101" s="23">
        <f>DCOUNTA(A1:S1088,F1,E1100:F1101)</f>
        <v>0</v>
      </c>
      <c r="H1101" s="23" t="s">
        <v>571</v>
      </c>
      <c r="I1101" s="23" t="s">
        <v>2680</v>
      </c>
      <c r="J1101" s="23">
        <f>DCOUNTA(A1:S1088,I1,H1100:I1101)</f>
        <v>0</v>
      </c>
    </row>
    <row r="1102" spans="1:10" hidden="1" x14ac:dyDescent="0.25"/>
    <row r="1103" spans="1:10" hidden="1" x14ac:dyDescent="0.25"/>
    <row r="1104" spans="1:10" hidden="1" x14ac:dyDescent="0.25">
      <c r="A1104" s="20" t="s">
        <v>73</v>
      </c>
      <c r="B1104" s="20" t="s">
        <v>73</v>
      </c>
      <c r="C1104" s="20" t="s">
        <v>73</v>
      </c>
      <c r="D1104" s="23" t="s">
        <v>74</v>
      </c>
      <c r="E1104" s="23" t="s">
        <v>73</v>
      </c>
      <c r="F1104" s="23" t="s">
        <v>75</v>
      </c>
      <c r="G1104" s="23" t="s">
        <v>7254</v>
      </c>
      <c r="H1104" s="23" t="s">
        <v>73</v>
      </c>
      <c r="I1104" s="23" t="s">
        <v>78</v>
      </c>
      <c r="J1104" s="23" t="s">
        <v>7255</v>
      </c>
    </row>
    <row r="1105" spans="1:51" hidden="1" x14ac:dyDescent="0.25">
      <c r="A1105" s="20" t="s">
        <v>26</v>
      </c>
      <c r="B1105" s="20">
        <f>DCOUNTA(A1:S1088,D1,A1104:A1105)</f>
        <v>5</v>
      </c>
      <c r="C1105" s="20" t="s">
        <v>26</v>
      </c>
      <c r="D1105" s="23">
        <f>DSUM(A1:S1088,E1,C1104:C1105)</f>
        <v>16.48</v>
      </c>
      <c r="E1105" s="23" t="s">
        <v>26</v>
      </c>
      <c r="F1105" s="23" t="s">
        <v>5470</v>
      </c>
      <c r="G1105" s="23">
        <f>DCOUNTA(A1:S1088,F1,E1104:F1105)</f>
        <v>1</v>
      </c>
      <c r="H1105" s="23" t="s">
        <v>26</v>
      </c>
      <c r="I1105" s="23" t="s">
        <v>2680</v>
      </c>
      <c r="J1105" s="23">
        <f>DCOUNTA(A1:S1088,I1,H1104:I1105)</f>
        <v>0</v>
      </c>
    </row>
    <row r="1106" spans="1:51" hidden="1" x14ac:dyDescent="0.25"/>
    <row r="1107" spans="1:51" hidden="1" x14ac:dyDescent="0.25">
      <c r="A1107" s="20" t="s">
        <v>73</v>
      </c>
      <c r="B1107" s="20" t="s">
        <v>73</v>
      </c>
      <c r="C1107" s="20" t="s">
        <v>73</v>
      </c>
      <c r="D1107" s="23" t="s">
        <v>74</v>
      </c>
      <c r="E1107" s="23" t="s">
        <v>73</v>
      </c>
      <c r="F1107" s="23" t="s">
        <v>75</v>
      </c>
      <c r="G1107" s="23" t="s">
        <v>7254</v>
      </c>
      <c r="H1107" s="23" t="s">
        <v>73</v>
      </c>
      <c r="I1107" s="23" t="s">
        <v>78</v>
      </c>
      <c r="J1107" s="23" t="s">
        <v>7255</v>
      </c>
    </row>
    <row r="1108" spans="1:51" hidden="1" x14ac:dyDescent="0.25">
      <c r="A1108" s="20" t="s">
        <v>210</v>
      </c>
      <c r="B1108" s="20">
        <f>DCOUNTA(A1:S1088,D1,A1107:A1108)</f>
        <v>0</v>
      </c>
      <c r="C1108" s="20" t="s">
        <v>210</v>
      </c>
      <c r="D1108" s="23">
        <f>DSUM(A1:S1088,E1,C1107:C1108)</f>
        <v>0</v>
      </c>
      <c r="E1108" s="23" t="s">
        <v>210</v>
      </c>
      <c r="F1108" s="23" t="s">
        <v>5470</v>
      </c>
      <c r="G1108" s="23">
        <f>DCOUNTA(A1:S1088,F1,E1107:F1108)</f>
        <v>0</v>
      </c>
      <c r="H1108" s="23" t="s">
        <v>210</v>
      </c>
      <c r="I1108" s="23" t="s">
        <v>2680</v>
      </c>
      <c r="J1108" s="23">
        <f>DCOUNTA(A1:S1088,I1,H1107:I1108)</f>
        <v>0</v>
      </c>
    </row>
    <row r="1110" spans="1:51" ht="15.75" x14ac:dyDescent="0.3">
      <c r="B1110" s="19" t="s">
        <v>7256</v>
      </c>
      <c r="C1110" s="19" t="s">
        <v>7257</v>
      </c>
      <c r="D1110" s="19" t="s">
        <v>5466</v>
      </c>
      <c r="E1110" s="19" t="s">
        <v>7258</v>
      </c>
      <c r="F1110" s="19" t="s">
        <v>7259</v>
      </c>
      <c r="N1110" s="24"/>
      <c r="AX1110" s="20" t="s">
        <v>7260</v>
      </c>
      <c r="AY1110" s="20" t="s">
        <v>7261</v>
      </c>
    </row>
    <row r="1111" spans="1:51" ht="15.75" x14ac:dyDescent="0.3">
      <c r="B1111" s="21">
        <f>B1092</f>
        <v>5</v>
      </c>
      <c r="C1111" s="26" t="s">
        <v>7262</v>
      </c>
      <c r="D1111" s="21">
        <f>D1092</f>
        <v>17.576000000000001</v>
      </c>
      <c r="E1111" s="21">
        <f>G1092</f>
        <v>1</v>
      </c>
      <c r="F1111" s="21">
        <f>J1092</f>
        <v>1</v>
      </c>
      <c r="N1111" s="24"/>
    </row>
    <row r="1112" spans="1:51" ht="15.75" x14ac:dyDescent="0.3">
      <c r="B1112" s="21">
        <f>B1105</f>
        <v>5</v>
      </c>
      <c r="C1112" s="26" t="s">
        <v>26</v>
      </c>
      <c r="D1112" s="21">
        <f>D1105</f>
        <v>16.48</v>
      </c>
      <c r="E1112" s="21">
        <f>G1105</f>
        <v>1</v>
      </c>
      <c r="F1112" s="21">
        <f>J1105</f>
        <v>0</v>
      </c>
      <c r="N1112" s="24"/>
    </row>
    <row r="1113" spans="1:51" ht="15.75" x14ac:dyDescent="0.3">
      <c r="B1113" s="22"/>
      <c r="C1113" s="19" t="s">
        <v>7267</v>
      </c>
      <c r="D1113" s="19">
        <f>D1111</f>
        <v>17.576000000000001</v>
      </c>
      <c r="E1113" s="22"/>
      <c r="N1113" s="24"/>
    </row>
    <row r="1114" spans="1:51" ht="15.75" x14ac:dyDescent="0.3">
      <c r="B1114" s="22"/>
      <c r="C1114" s="19" t="s">
        <v>7268</v>
      </c>
      <c r="D1114" s="19">
        <f>D1111+D1112</f>
        <v>34.055999999999997</v>
      </c>
    </row>
  </sheetData>
  <sortState ref="A2:S11">
    <sortCondition ref="A2:A11"/>
  </sortState>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Y1116"/>
  <sheetViews>
    <sheetView workbookViewId="0">
      <selection activeCell="P1119" sqref="P1119"/>
    </sheetView>
  </sheetViews>
  <sheetFormatPr baseColWidth="10" defaultRowHeight="15" x14ac:dyDescent="0.25"/>
  <cols>
    <col min="1" max="1" width="22.42578125" style="20" customWidth="1"/>
    <col min="2" max="2" width="17" style="20" customWidth="1"/>
    <col min="3" max="3" width="19.28515625" style="20" customWidth="1"/>
    <col min="4" max="4" width="17.140625" style="23" customWidth="1"/>
    <col min="5" max="6" width="11.42578125" style="23"/>
    <col min="7" max="8" width="0" style="23" hidden="1" customWidth="1"/>
    <col min="9" max="9" width="11.42578125" style="23"/>
    <col min="10" max="14" width="0" style="23" hidden="1" customWidth="1"/>
    <col min="15" max="20" width="11.42578125" style="23"/>
    <col min="21" max="16384" width="11.42578125" style="20"/>
  </cols>
  <sheetData>
    <row r="1" spans="1:20" s="2" customFormat="1" ht="38.25" x14ac:dyDescent="0.2">
      <c r="A1" s="1" t="s">
        <v>70</v>
      </c>
      <c r="B1" s="1" t="s">
        <v>71</v>
      </c>
      <c r="C1" s="1" t="s">
        <v>72</v>
      </c>
      <c r="D1" s="1" t="s">
        <v>73</v>
      </c>
      <c r="E1" s="1" t="s">
        <v>74</v>
      </c>
      <c r="F1" s="1" t="s">
        <v>75</v>
      </c>
      <c r="G1" s="1" t="s">
        <v>76</v>
      </c>
      <c r="H1" s="1" t="s">
        <v>77</v>
      </c>
      <c r="I1" s="1" t="s">
        <v>78</v>
      </c>
      <c r="J1" s="1" t="s">
        <v>79</v>
      </c>
      <c r="K1" s="1" t="s">
        <v>80</v>
      </c>
      <c r="L1" s="1" t="s">
        <v>81</v>
      </c>
      <c r="M1" s="1" t="s">
        <v>0</v>
      </c>
      <c r="N1" s="1" t="s">
        <v>1</v>
      </c>
      <c r="O1" s="1" t="s">
        <v>2</v>
      </c>
      <c r="P1" s="1" t="s">
        <v>3</v>
      </c>
      <c r="Q1" s="1" t="s">
        <v>4</v>
      </c>
      <c r="R1" s="1" t="s">
        <v>5</v>
      </c>
      <c r="S1" s="1" t="s">
        <v>6</v>
      </c>
      <c r="T1" s="2" t="s">
        <v>2782</v>
      </c>
    </row>
    <row r="2" spans="1:20" x14ac:dyDescent="0.25">
      <c r="A2" s="17" t="s">
        <v>3401</v>
      </c>
      <c r="B2" s="17" t="s">
        <v>3400</v>
      </c>
      <c r="C2" s="17" t="s">
        <v>3402</v>
      </c>
      <c r="D2" s="18" t="s">
        <v>356</v>
      </c>
      <c r="E2" s="18">
        <f>VLOOKUP(M2,Revistas!$B$2:$H$63996,2,FALSE)</f>
        <v>0.91700000000000004</v>
      </c>
      <c r="F2" s="18" t="str">
        <f>VLOOKUP(M2,Revistas!$B$2:$H$63996,3,FALSE)</f>
        <v>Q4</v>
      </c>
      <c r="G2" s="18" t="str">
        <f>VLOOKUP(M2,Revistas!$B$2:$H$63996,4,FALSE)</f>
        <v>GASTROENTEROLOGY &amp; HEPATOLOGY - SCIE</v>
      </c>
      <c r="H2" s="18" t="str">
        <f>VLOOKUP(M2,Revistas!$B$2:$H$63996,5,FALSE)</f>
        <v>72/79</v>
      </c>
      <c r="I2" s="18" t="str">
        <f>VLOOKUP(M2,Revistas!$B$2:$H$63996,6,FALSE)</f>
        <v>NO</v>
      </c>
      <c r="J2" s="18" t="s">
        <v>3404</v>
      </c>
      <c r="K2" s="18"/>
      <c r="L2" s="18" t="s">
        <v>586</v>
      </c>
      <c r="M2" s="18" t="s">
        <v>3405</v>
      </c>
      <c r="N2" s="18" t="s">
        <v>3403</v>
      </c>
      <c r="O2" s="18">
        <v>2017</v>
      </c>
      <c r="P2" s="18">
        <v>40</v>
      </c>
      <c r="Q2" s="18">
        <v>5</v>
      </c>
      <c r="R2" s="18">
        <v>377</v>
      </c>
      <c r="S2" s="18"/>
      <c r="T2" s="23">
        <v>28365004</v>
      </c>
    </row>
    <row r="3" spans="1:20" x14ac:dyDescent="0.25">
      <c r="A3" s="17" t="s">
        <v>3396</v>
      </c>
      <c r="B3" s="17" t="s">
        <v>3395</v>
      </c>
      <c r="C3" s="17" t="s">
        <v>367</v>
      </c>
      <c r="D3" s="18" t="s">
        <v>10</v>
      </c>
      <c r="E3" s="18">
        <f>VLOOKUP(M3,Revistas!$B$2:$H$63996,2,FALSE)</f>
        <v>1.125</v>
      </c>
      <c r="F3" s="18" t="str">
        <f>VLOOKUP(M3,Revistas!$B$2:$H$63996,3,FALSE)</f>
        <v>Q3</v>
      </c>
      <c r="G3" s="18" t="str">
        <f>VLOOKUP(M3,Revistas!$B$2:$H$63996,4,FALSE)</f>
        <v>MEDICINA, GENERAL &amp; INTERNAL</v>
      </c>
      <c r="H3" s="18" t="str">
        <f>VLOOKUP(M3,Revistas!$B$2:$H$63996,5,FALSE)</f>
        <v>91/154</v>
      </c>
      <c r="I3" s="18" t="str">
        <f>VLOOKUP(M3,Revistas!$B$2:$H$63996,6,FALSE)</f>
        <v>NO</v>
      </c>
      <c r="J3" s="18" t="s">
        <v>3399</v>
      </c>
      <c r="K3" s="18"/>
      <c r="L3" s="18" t="s">
        <v>586</v>
      </c>
      <c r="M3" s="18" t="s">
        <v>739</v>
      </c>
      <c r="N3" s="18" t="s">
        <v>3398</v>
      </c>
      <c r="O3" s="18">
        <v>2017</v>
      </c>
      <c r="P3" s="18">
        <v>148</v>
      </c>
      <c r="Q3" s="18">
        <v>9</v>
      </c>
      <c r="R3" s="18" t="s">
        <v>3397</v>
      </c>
      <c r="S3" s="18"/>
      <c r="T3" s="23">
        <v>28285817</v>
      </c>
    </row>
    <row r="4" spans="1:20" x14ac:dyDescent="0.25">
      <c r="A4" s="17" t="s">
        <v>3388</v>
      </c>
      <c r="B4" s="17" t="s">
        <v>3387</v>
      </c>
      <c r="C4" s="17" t="s">
        <v>3389</v>
      </c>
      <c r="D4" s="18" t="s">
        <v>10</v>
      </c>
      <c r="E4" s="18">
        <f>VLOOKUP(M4,Revistas!$B$2:$H$63996,2,FALSE)</f>
        <v>2.7989999999999999</v>
      </c>
      <c r="F4" s="18" t="str">
        <f>VLOOKUP(M4,Revistas!$B$2:$H$63996,3,FALSE)</f>
        <v>Q1</v>
      </c>
      <c r="G4" s="18" t="str">
        <f>VLOOKUP(M4,Revistas!$B$2:$H$63996,4,FALSE)</f>
        <v>PEDIATRICS - SCIE;</v>
      </c>
      <c r="H4" s="18" t="str">
        <f>VLOOKUP(M4,Revistas!$B$2:$H$63996,5,FALSE)</f>
        <v>18/121</v>
      </c>
      <c r="I4" s="18" t="str">
        <f>VLOOKUP(M4,Revistas!$B$2:$H$63996,6,FALSE)</f>
        <v>NO</v>
      </c>
      <c r="J4" s="18" t="s">
        <v>3391</v>
      </c>
      <c r="K4" s="18"/>
      <c r="L4" s="18" t="s">
        <v>586</v>
      </c>
      <c r="M4" s="18" t="s">
        <v>3220</v>
      </c>
      <c r="N4" s="18" t="s">
        <v>3390</v>
      </c>
      <c r="O4" s="18">
        <v>2017</v>
      </c>
      <c r="P4" s="18"/>
      <c r="Q4" s="18"/>
      <c r="R4" s="18"/>
      <c r="S4" s="18"/>
      <c r="T4" s="23">
        <v>29287014</v>
      </c>
    </row>
    <row r="5" spans="1:20" x14ac:dyDescent="0.25">
      <c r="A5" s="17" t="s">
        <v>3365</v>
      </c>
      <c r="B5" s="17" t="s">
        <v>3366</v>
      </c>
      <c r="C5" s="17" t="s">
        <v>3216</v>
      </c>
      <c r="D5" s="18" t="s">
        <v>10</v>
      </c>
      <c r="E5" s="18">
        <f>VLOOKUP(M5,Revistas!$B$2:$H$63996,2,FALSE)</f>
        <v>2.7989999999999999</v>
      </c>
      <c r="F5" s="18" t="str">
        <f>VLOOKUP(M5,Revistas!$B$2:$H$63996,3,FALSE)</f>
        <v>Q1</v>
      </c>
      <c r="G5" s="18" t="str">
        <f>VLOOKUP(M5,Revistas!$B$2:$H$63996,4,FALSE)</f>
        <v>PEDIATRICS - SCIE;</v>
      </c>
      <c r="H5" s="18" t="str">
        <f>VLOOKUP(M5,Revistas!$B$2:$H$63996,5,FALSE)</f>
        <v>18/121</v>
      </c>
      <c r="I5" s="18" t="str">
        <f>VLOOKUP(M5,Revistas!$B$2:$H$63996,6,FALSE)</f>
        <v>NO</v>
      </c>
      <c r="J5" s="18" t="s">
        <v>3367</v>
      </c>
      <c r="K5" s="18" t="s">
        <v>3368</v>
      </c>
      <c r="L5" s="18">
        <v>2</v>
      </c>
      <c r="M5" s="18" t="s">
        <v>3219</v>
      </c>
      <c r="N5" s="18" t="s">
        <v>226</v>
      </c>
      <c r="O5" s="18">
        <v>2017</v>
      </c>
      <c r="P5" s="18">
        <v>64</v>
      </c>
      <c r="Q5" s="18">
        <v>6</v>
      </c>
      <c r="R5" s="18">
        <v>864</v>
      </c>
      <c r="S5" s="18">
        <v>868</v>
      </c>
    </row>
    <row r="6" spans="1:20" x14ac:dyDescent="0.25">
      <c r="A6" s="17" t="s">
        <v>3372</v>
      </c>
      <c r="B6" s="17" t="s">
        <v>3373</v>
      </c>
      <c r="C6" s="17" t="s">
        <v>2164</v>
      </c>
      <c r="D6" s="18" t="s">
        <v>26</v>
      </c>
      <c r="E6" s="18">
        <f>VLOOKUP(M6,Revistas!$B$2:$H$63996,2,FALSE)</f>
        <v>1.294</v>
      </c>
      <c r="F6" s="18" t="str">
        <f>VLOOKUP(M6,Revistas!$B$2:$H$63996,3,FALSE)</f>
        <v>Q3</v>
      </c>
      <c r="G6" s="18" t="str">
        <f>VLOOKUP(M6,Revistas!$B$2:$H$63996,4,FALSE)</f>
        <v>PEDIATRICS - SCIE;</v>
      </c>
      <c r="H6" s="18" t="str">
        <f>VLOOKUP(M6,Revistas!$B$2:$H$63996,5,FALSE)</f>
        <v>77/121</v>
      </c>
      <c r="I6" s="18" t="str">
        <f>VLOOKUP(M6,Revistas!$B$2:$H$63996,6,FALSE)</f>
        <v>NO</v>
      </c>
      <c r="J6" s="18" t="s">
        <v>3374</v>
      </c>
      <c r="K6" s="18"/>
      <c r="L6" s="18">
        <v>0</v>
      </c>
      <c r="M6" s="18" t="s">
        <v>2166</v>
      </c>
      <c r="N6" s="18" t="s">
        <v>250</v>
      </c>
      <c r="O6" s="18">
        <v>2017</v>
      </c>
      <c r="P6" s="18">
        <v>21</v>
      </c>
      <c r="Q6" s="18"/>
      <c r="R6" s="18">
        <v>75</v>
      </c>
      <c r="S6" s="18">
        <v>76</v>
      </c>
    </row>
    <row r="7" spans="1:20" x14ac:dyDescent="0.25">
      <c r="A7" s="17" t="s">
        <v>3353</v>
      </c>
      <c r="B7" s="17" t="s">
        <v>3354</v>
      </c>
      <c r="C7" s="17" t="s">
        <v>3216</v>
      </c>
      <c r="D7" s="18" t="s">
        <v>10</v>
      </c>
      <c r="E7" s="18">
        <f>VLOOKUP(M7,Revistas!$B$2:$H$63996,2,FALSE)</f>
        <v>2.7989999999999999</v>
      </c>
      <c r="F7" s="18" t="str">
        <f>VLOOKUP(M7,Revistas!$B$2:$H$63996,3,FALSE)</f>
        <v>Q1</v>
      </c>
      <c r="G7" s="18" t="str">
        <f>VLOOKUP(M7,Revistas!$B$2:$H$63996,4,FALSE)</f>
        <v>PEDIATRICS - SCIE;</v>
      </c>
      <c r="H7" s="18" t="str">
        <f>VLOOKUP(M7,Revistas!$B$2:$H$63996,5,FALSE)</f>
        <v>18/121</v>
      </c>
      <c r="I7" s="18" t="str">
        <f>VLOOKUP(M7,Revistas!$B$2:$H$63996,6,FALSE)</f>
        <v>NO</v>
      </c>
      <c r="J7" s="18" t="s">
        <v>3355</v>
      </c>
      <c r="K7" s="18" t="s">
        <v>3356</v>
      </c>
      <c r="L7" s="18">
        <v>0</v>
      </c>
      <c r="M7" s="18" t="s">
        <v>3219</v>
      </c>
      <c r="N7" s="18" t="s">
        <v>154</v>
      </c>
      <c r="O7" s="18">
        <v>2017</v>
      </c>
      <c r="P7" s="18">
        <v>65</v>
      </c>
      <c r="Q7" s="18">
        <v>3</v>
      </c>
      <c r="R7" s="18" t="s">
        <v>3357</v>
      </c>
      <c r="S7" s="18" t="s">
        <v>3358</v>
      </c>
    </row>
    <row r="8" spans="1:20" x14ac:dyDescent="0.25">
      <c r="A8" s="17" t="s">
        <v>3393</v>
      </c>
      <c r="B8" s="17" t="s">
        <v>3392</v>
      </c>
      <c r="C8" s="17" t="s">
        <v>3389</v>
      </c>
      <c r="D8" s="18" t="s">
        <v>10</v>
      </c>
      <c r="E8" s="18">
        <f>VLOOKUP(M8,Revistas!$B$2:$H$63996,2,FALSE)</f>
        <v>2.7989999999999999</v>
      </c>
      <c r="F8" s="18" t="str">
        <f>VLOOKUP(M8,Revistas!$B$2:$H$63996,3,FALSE)</f>
        <v>Q1</v>
      </c>
      <c r="G8" s="18" t="str">
        <f>VLOOKUP(M8,Revistas!$B$2:$H$63996,4,FALSE)</f>
        <v>PEDIATRICS - SCIE;</v>
      </c>
      <c r="H8" s="18" t="str">
        <f>VLOOKUP(M8,Revistas!$B$2:$H$63996,5,FALSE)</f>
        <v>18/121</v>
      </c>
      <c r="I8" s="18" t="str">
        <f>VLOOKUP(M8,Revistas!$B$2:$H$63996,6,FALSE)</f>
        <v>NO</v>
      </c>
      <c r="J8" s="18" t="s">
        <v>3394</v>
      </c>
      <c r="K8" s="18"/>
      <c r="L8" s="18" t="s">
        <v>586</v>
      </c>
      <c r="M8" s="18" t="s">
        <v>3220</v>
      </c>
      <c r="N8" s="18" t="s">
        <v>2112</v>
      </c>
      <c r="O8" s="18">
        <v>2017</v>
      </c>
      <c r="P8" s="18"/>
      <c r="Q8" s="18"/>
      <c r="R8" s="18"/>
      <c r="S8" s="18"/>
      <c r="T8" s="23">
        <v>29112085</v>
      </c>
    </row>
    <row r="9" spans="1:20" x14ac:dyDescent="0.25">
      <c r="A9" s="17" t="s">
        <v>3214</v>
      </c>
      <c r="B9" s="17" t="s">
        <v>3215</v>
      </c>
      <c r="C9" s="17" t="s">
        <v>3216</v>
      </c>
      <c r="D9" s="18" t="s">
        <v>10</v>
      </c>
      <c r="E9" s="18">
        <f>VLOOKUP(M9,Revistas!$B$2:$H$63996,2,FALSE)</f>
        <v>2.7989999999999999</v>
      </c>
      <c r="F9" s="18" t="str">
        <f>VLOOKUP(M9,Revistas!$B$2:$H$63996,3,FALSE)</f>
        <v>Q1</v>
      </c>
      <c r="G9" s="18" t="str">
        <f>VLOOKUP(M9,Revistas!$B$2:$H$63996,4,FALSE)</f>
        <v>PEDIATRICS - SCIE;</v>
      </c>
      <c r="H9" s="18" t="str">
        <f>VLOOKUP(M9,Revistas!$B$2:$H$63996,5,FALSE)</f>
        <v>18/121</v>
      </c>
      <c r="I9" s="18" t="str">
        <f>VLOOKUP(M9,Revistas!$B$2:$H$63996,6,FALSE)</f>
        <v>NO</v>
      </c>
      <c r="J9" s="18" t="s">
        <v>3217</v>
      </c>
      <c r="K9" s="18" t="s">
        <v>3218</v>
      </c>
      <c r="L9" s="18">
        <v>0</v>
      </c>
      <c r="M9" s="18" t="s">
        <v>3219</v>
      </c>
      <c r="N9" s="18" t="s">
        <v>250</v>
      </c>
      <c r="O9" s="18">
        <v>2017</v>
      </c>
      <c r="P9" s="18">
        <v>64</v>
      </c>
      <c r="Q9" s="18">
        <v>5</v>
      </c>
      <c r="R9" s="18">
        <v>754</v>
      </c>
      <c r="S9" s="18">
        <v>759</v>
      </c>
    </row>
    <row r="10" spans="1:20" x14ac:dyDescent="0.25">
      <c r="A10" s="17" t="s">
        <v>3382</v>
      </c>
      <c r="B10" s="17" t="s">
        <v>3383</v>
      </c>
      <c r="C10" s="17" t="s">
        <v>3384</v>
      </c>
      <c r="D10" s="18" t="s">
        <v>26</v>
      </c>
      <c r="E10" s="18">
        <f>VLOOKUP(M10,Revistas!$B$2:$H$63996,2,FALSE)</f>
        <v>2.4239999999999999</v>
      </c>
      <c r="F10" s="18" t="str">
        <f>VLOOKUP(M10,Revistas!$B$2:$H$63996,3,FALSE)</f>
        <v>Q3</v>
      </c>
      <c r="G10" s="18" t="str">
        <f>VLOOKUP(M10,Revistas!$B$2:$H$63996,4,FALSE)</f>
        <v>ENDOCRINOLOGY &amp; METABOLISM - SCIE;</v>
      </c>
      <c r="H10" s="18" t="str">
        <f>VLOOKUP(M10,Revistas!$B$2:$H$63996,5,FALSE)</f>
        <v>87/138</v>
      </c>
      <c r="I10" s="18" t="str">
        <f>VLOOKUP(M10,Revistas!$B$2:$H$63996,6,FALSE)</f>
        <v>NO</v>
      </c>
      <c r="J10" s="18" t="s">
        <v>3385</v>
      </c>
      <c r="K10" s="18"/>
      <c r="L10" s="18">
        <v>0</v>
      </c>
      <c r="M10" s="18" t="s">
        <v>3386</v>
      </c>
      <c r="N10" s="18"/>
      <c r="O10" s="18">
        <v>2017</v>
      </c>
      <c r="P10" s="18">
        <v>71</v>
      </c>
      <c r="Q10" s="18"/>
      <c r="R10" s="18">
        <v>467</v>
      </c>
      <c r="S10" s="18">
        <v>468</v>
      </c>
    </row>
    <row r="11" spans="1:20" x14ac:dyDescent="0.25">
      <c r="A11" s="17" t="s">
        <v>3375</v>
      </c>
      <c r="B11" s="17" t="s">
        <v>3376</v>
      </c>
      <c r="C11" s="17" t="s">
        <v>3377</v>
      </c>
      <c r="D11" s="18" t="s">
        <v>210</v>
      </c>
      <c r="E11" s="18">
        <f>VLOOKUP(M11,Revistas!$B$2:$H$63996,2,FALSE)</f>
        <v>5.0759999999999996</v>
      </c>
      <c r="F11" s="18" t="str">
        <f>VLOOKUP(M11,Revistas!$B$2:$H$63996,3,FALSE)</f>
        <v>Q1</v>
      </c>
      <c r="G11" s="18" t="str">
        <f>VLOOKUP(M11,Revistas!$B$2:$H$63996,4,FALSE)</f>
        <v>NEUROSCIENCES</v>
      </c>
      <c r="H11" s="18" t="str">
        <f>VLOOKUP(M11,Revistas!$B$2:$H$63996,5,FALSE)</f>
        <v>42/258</v>
      </c>
      <c r="I11" s="18" t="str">
        <f>VLOOKUP(M11,Revistas!$B$2:$H$63996,6,FALSE)</f>
        <v>NO</v>
      </c>
      <c r="J11" s="18" t="s">
        <v>3378</v>
      </c>
      <c r="K11" s="18" t="s">
        <v>3379</v>
      </c>
      <c r="L11" s="18">
        <v>1</v>
      </c>
      <c r="M11" s="18" t="s">
        <v>3380</v>
      </c>
      <c r="N11" s="18" t="s">
        <v>3381</v>
      </c>
      <c r="O11" s="18">
        <v>2017</v>
      </c>
      <c r="P11" s="18">
        <v>10</v>
      </c>
      <c r="Q11" s="18"/>
      <c r="R11" s="18"/>
      <c r="S11" s="18">
        <v>107</v>
      </c>
    </row>
    <row r="12" spans="1:20" x14ac:dyDescent="0.25">
      <c r="A12" s="17" t="s">
        <v>3359</v>
      </c>
      <c r="B12" s="17" t="s">
        <v>3360</v>
      </c>
      <c r="C12" s="17" t="s">
        <v>3361</v>
      </c>
      <c r="D12" s="18" t="s">
        <v>10</v>
      </c>
      <c r="E12" s="18">
        <f>VLOOKUP(M12,Revistas!$B$2:$H$63996,2,FALSE)</f>
        <v>4.5209999999999999</v>
      </c>
      <c r="F12" s="18" t="str">
        <f>VLOOKUP(M12,Revistas!$B$2:$H$63996,3,FALSE)</f>
        <v>Q1</v>
      </c>
      <c r="G12" s="18" t="str">
        <f>VLOOKUP(M12,Revistas!$B$2:$H$63996,4,FALSE)</f>
        <v>BIOCHEMISTRY &amp; MOLECULAR BIOLOGY - SCIE;</v>
      </c>
      <c r="H12" s="18" t="str">
        <f>VLOOKUP(M12,Revistas!$B$2:$H$63996,5,FALSE)</f>
        <v>61/290</v>
      </c>
      <c r="I12" s="18" t="str">
        <f>VLOOKUP(M12,Revistas!$B$2:$H$63996,6,FALSE)</f>
        <v>NO</v>
      </c>
      <c r="J12" s="18" t="s">
        <v>3362</v>
      </c>
      <c r="K12" s="18" t="s">
        <v>3363</v>
      </c>
      <c r="L12" s="18">
        <v>0</v>
      </c>
      <c r="M12" s="18" t="s">
        <v>3364</v>
      </c>
      <c r="N12" s="18" t="s">
        <v>29</v>
      </c>
      <c r="O12" s="18">
        <v>2017</v>
      </c>
      <c r="P12" s="18">
        <v>1864</v>
      </c>
      <c r="Q12" s="18">
        <v>7</v>
      </c>
      <c r="R12" s="18">
        <v>1165</v>
      </c>
      <c r="S12" s="18">
        <v>1182</v>
      </c>
    </row>
    <row r="13" spans="1:20" x14ac:dyDescent="0.25">
      <c r="A13" s="17" t="s">
        <v>2176</v>
      </c>
      <c r="B13" s="17" t="s">
        <v>2177</v>
      </c>
      <c r="C13" s="17" t="s">
        <v>2178</v>
      </c>
      <c r="D13" s="18" t="s">
        <v>10</v>
      </c>
      <c r="E13" s="18" t="str">
        <f>VLOOKUP(M13,Revistas!$B$2:$H$63996,2,FALSE)</f>
        <v>NO TIENE</v>
      </c>
      <c r="F13" s="18" t="str">
        <f>VLOOKUP(M13,Revistas!$B$2:$H$63996,3,FALSE)</f>
        <v>NO TIENE</v>
      </c>
      <c r="G13" s="18" t="str">
        <f>VLOOKUP(M13,Revistas!$B$2:$H$63996,4,FALSE)</f>
        <v>NO TIENE</v>
      </c>
      <c r="H13" s="18" t="str">
        <f>VLOOKUP(M13,Revistas!$B$2:$H$63996,5,FALSE)</f>
        <v>NO TIENE</v>
      </c>
      <c r="I13" s="18" t="str">
        <f>VLOOKUP(M13,Revistas!$B$2:$H$63996,6,FALSE)</f>
        <v>NO</v>
      </c>
      <c r="J13" s="18" t="s">
        <v>2179</v>
      </c>
      <c r="K13" s="18" t="s">
        <v>2180</v>
      </c>
      <c r="L13" s="18">
        <v>0</v>
      </c>
      <c r="M13" s="18" t="s">
        <v>2181</v>
      </c>
      <c r="N13" s="18" t="s">
        <v>300</v>
      </c>
      <c r="O13" s="18">
        <v>2017</v>
      </c>
      <c r="P13" s="18">
        <v>10</v>
      </c>
      <c r="Q13" s="18"/>
      <c r="R13" s="18">
        <v>52</v>
      </c>
      <c r="S13" s="18">
        <v>55</v>
      </c>
    </row>
    <row r="14" spans="1:20" x14ac:dyDescent="0.25">
      <c r="A14" s="17" t="s">
        <v>3369</v>
      </c>
      <c r="B14" s="17" t="s">
        <v>3370</v>
      </c>
      <c r="C14" s="17" t="s">
        <v>2164</v>
      </c>
      <c r="D14" s="18" t="s">
        <v>26</v>
      </c>
      <c r="E14" s="18">
        <f>VLOOKUP(M14,Revistas!$B$2:$H$63996,2,FALSE)</f>
        <v>1.294</v>
      </c>
      <c r="F14" s="18" t="str">
        <f>VLOOKUP(M14,Revistas!$B$2:$H$63996,3,FALSE)</f>
        <v>Q3</v>
      </c>
      <c r="G14" s="18" t="str">
        <f>VLOOKUP(M14,Revistas!$B$2:$H$63996,4,FALSE)</f>
        <v>PEDIATRICS - SCIE;</v>
      </c>
      <c r="H14" s="18" t="str">
        <f>VLOOKUP(M14,Revistas!$B$2:$H$63996,5,FALSE)</f>
        <v>77/121</v>
      </c>
      <c r="I14" s="18" t="str">
        <f>VLOOKUP(M14,Revistas!$B$2:$H$63996,6,FALSE)</f>
        <v>NO</v>
      </c>
      <c r="J14" s="18" t="s">
        <v>3371</v>
      </c>
      <c r="K14" s="18"/>
      <c r="L14" s="18">
        <v>0</v>
      </c>
      <c r="M14" s="18" t="s">
        <v>2166</v>
      </c>
      <c r="N14" s="18" t="s">
        <v>250</v>
      </c>
      <c r="O14" s="18">
        <v>2017</v>
      </c>
      <c r="P14" s="18">
        <v>21</v>
      </c>
      <c r="Q14" s="18"/>
      <c r="R14" s="18">
        <v>27</v>
      </c>
      <c r="S14" s="18">
        <v>28</v>
      </c>
    </row>
    <row r="16" spans="1:20" hidden="1" x14ac:dyDescent="0.25"/>
    <row r="17" hidden="1" x14ac:dyDescent="0.25"/>
    <row r="18" hidden="1" x14ac:dyDescent="0.25"/>
    <row r="19" hidden="1" x14ac:dyDescent="0.25"/>
    <row r="20" hidden="1" x14ac:dyDescent="0.25"/>
    <row r="21" hidden="1" x14ac:dyDescent="0.25"/>
    <row r="22" hidden="1" x14ac:dyDescent="0.25"/>
    <row r="23" hidden="1" x14ac:dyDescent="0.25"/>
    <row r="24" hidden="1" x14ac:dyDescent="0.25"/>
    <row r="25" hidden="1" x14ac:dyDescent="0.25"/>
    <row r="26" hidden="1" x14ac:dyDescent="0.25"/>
    <row r="27" hidden="1" x14ac:dyDescent="0.25"/>
    <row r="28" hidden="1" x14ac:dyDescent="0.25"/>
    <row r="29" hidden="1" x14ac:dyDescent="0.25"/>
    <row r="30" hidden="1" x14ac:dyDescent="0.25"/>
    <row r="31" hidden="1" x14ac:dyDescent="0.25"/>
    <row r="32"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1:10" hidden="1" x14ac:dyDescent="0.25"/>
    <row r="1090" spans="1:10" hidden="1" x14ac:dyDescent="0.25"/>
    <row r="1091" spans="1:10" hidden="1" x14ac:dyDescent="0.25">
      <c r="A1091" s="20" t="s">
        <v>73</v>
      </c>
      <c r="B1091" s="20" t="s">
        <v>73</v>
      </c>
      <c r="C1091" s="20" t="s">
        <v>73</v>
      </c>
      <c r="D1091" s="23" t="s">
        <v>74</v>
      </c>
      <c r="E1091" s="23" t="s">
        <v>73</v>
      </c>
      <c r="F1091" s="23" t="s">
        <v>75</v>
      </c>
      <c r="G1091" s="23" t="s">
        <v>7254</v>
      </c>
      <c r="H1091" s="23" t="s">
        <v>73</v>
      </c>
      <c r="I1091" s="23" t="s">
        <v>78</v>
      </c>
      <c r="J1091" s="23" t="s">
        <v>7255</v>
      </c>
    </row>
    <row r="1092" spans="1:10" hidden="1" x14ac:dyDescent="0.25">
      <c r="A1092" s="20" t="s">
        <v>10</v>
      </c>
      <c r="B1092" s="20">
        <f>DCOUNTA(A1:S1088,B1091,A1091:A1092)</f>
        <v>8</v>
      </c>
      <c r="C1092" s="20" t="s">
        <v>10</v>
      </c>
      <c r="D1092" s="23">
        <f>DSUM(A1:S1088,E1,C1091:C1092)</f>
        <v>19.640999999999998</v>
      </c>
      <c r="E1092" s="23" t="s">
        <v>10</v>
      </c>
      <c r="F1092" s="23" t="s">
        <v>5470</v>
      </c>
      <c r="G1092" s="23">
        <f>DCOUNTA(A1:S1088,F1091,E1091:F1092)</f>
        <v>6</v>
      </c>
      <c r="H1092" s="23" t="s">
        <v>10</v>
      </c>
      <c r="I1092" s="23" t="s">
        <v>2680</v>
      </c>
      <c r="J1092" s="23">
        <f>DCOUNTA(A1:S1088,I1,H1091:I1092)</f>
        <v>0</v>
      </c>
    </row>
    <row r="1093" spans="1:10" hidden="1" x14ac:dyDescent="0.25"/>
    <row r="1094" spans="1:10" hidden="1" x14ac:dyDescent="0.25">
      <c r="A1094" s="20" t="s">
        <v>73</v>
      </c>
      <c r="B1094" s="20" t="s">
        <v>73</v>
      </c>
      <c r="C1094" s="20" t="s">
        <v>73</v>
      </c>
      <c r="D1094" s="23" t="s">
        <v>74</v>
      </c>
      <c r="E1094" s="23" t="s">
        <v>73</v>
      </c>
      <c r="F1094" s="23" t="s">
        <v>75</v>
      </c>
      <c r="G1094" s="23" t="s">
        <v>7254</v>
      </c>
      <c r="H1094" s="23" t="s">
        <v>73</v>
      </c>
      <c r="I1094" s="23" t="s">
        <v>78</v>
      </c>
      <c r="J1094" s="23" t="s">
        <v>7255</v>
      </c>
    </row>
    <row r="1095" spans="1:10" hidden="1" x14ac:dyDescent="0.25">
      <c r="A1095" s="20" t="s">
        <v>274</v>
      </c>
      <c r="B1095" s="20">
        <f>DCOUNTA(A1:S1088,D1,A1094:A1095)</f>
        <v>0</v>
      </c>
      <c r="C1095" s="20" t="s">
        <v>274</v>
      </c>
      <c r="D1095" s="23">
        <f>DSUM(A1:S1088,E1,C1094:C1095)</f>
        <v>0</v>
      </c>
      <c r="E1095" s="23" t="s">
        <v>274</v>
      </c>
      <c r="F1095" s="23" t="s">
        <v>5470</v>
      </c>
      <c r="G1095" s="23">
        <f>DCOUNTA(A1:S1088,F1,E1094:F1095)</f>
        <v>0</v>
      </c>
      <c r="H1095" s="23" t="s">
        <v>274</v>
      </c>
      <c r="I1095" s="23" t="s">
        <v>2680</v>
      </c>
      <c r="J1095" s="23">
        <f>DCOUNTA(A1:S1088,I1,H1094:I1095)</f>
        <v>0</v>
      </c>
    </row>
    <row r="1096" spans="1:10" hidden="1" x14ac:dyDescent="0.25"/>
    <row r="1097" spans="1:10" hidden="1" x14ac:dyDescent="0.25">
      <c r="A1097" s="20" t="s">
        <v>73</v>
      </c>
      <c r="B1097" s="20" t="s">
        <v>73</v>
      </c>
      <c r="C1097" s="20" t="s">
        <v>73</v>
      </c>
      <c r="D1097" s="23" t="s">
        <v>74</v>
      </c>
      <c r="E1097" s="23" t="s">
        <v>73</v>
      </c>
      <c r="F1097" s="23" t="s">
        <v>75</v>
      </c>
      <c r="G1097" s="23" t="s">
        <v>7254</v>
      </c>
      <c r="H1097" s="23" t="s">
        <v>73</v>
      </c>
      <c r="I1097" s="23" t="s">
        <v>78</v>
      </c>
      <c r="J1097" s="23" t="s">
        <v>7255</v>
      </c>
    </row>
    <row r="1098" spans="1:10" hidden="1" x14ac:dyDescent="0.25">
      <c r="A1098" s="20" t="s">
        <v>356</v>
      </c>
      <c r="B1098" s="20">
        <f>DCOUNTA(A1:S1088,D1,A1097:A1098)</f>
        <v>1</v>
      </c>
      <c r="C1098" s="20" t="s">
        <v>356</v>
      </c>
      <c r="D1098" s="23">
        <f>DSUM(A1:S1088,E1,C1097:C1098)</f>
        <v>0.91700000000000004</v>
      </c>
      <c r="E1098" s="23" t="s">
        <v>356</v>
      </c>
      <c r="F1098" s="23" t="s">
        <v>5470</v>
      </c>
      <c r="G1098" s="23">
        <f>DCOUNTA(A1:S1088,F1,E1097:F1098)</f>
        <v>0</v>
      </c>
      <c r="H1098" s="23" t="s">
        <v>356</v>
      </c>
      <c r="I1098" s="23" t="s">
        <v>2680</v>
      </c>
      <c r="J1098" s="23">
        <f>DCOUNTA(A1:S1088,I1,H1097:I1098)</f>
        <v>0</v>
      </c>
    </row>
    <row r="1099" spans="1:10" hidden="1" x14ac:dyDescent="0.25"/>
    <row r="1100" spans="1:10" hidden="1" x14ac:dyDescent="0.25">
      <c r="A1100" s="20" t="s">
        <v>73</v>
      </c>
      <c r="B1100" s="20" t="s">
        <v>73</v>
      </c>
      <c r="C1100" s="20" t="s">
        <v>73</v>
      </c>
      <c r="D1100" s="23" t="s">
        <v>74</v>
      </c>
      <c r="E1100" s="23" t="s">
        <v>73</v>
      </c>
      <c r="F1100" s="23" t="s">
        <v>75</v>
      </c>
      <c r="G1100" s="23" t="s">
        <v>7254</v>
      </c>
      <c r="H1100" s="23" t="s">
        <v>73</v>
      </c>
      <c r="I1100" s="23" t="s">
        <v>78</v>
      </c>
      <c r="J1100" s="23" t="s">
        <v>7255</v>
      </c>
    </row>
    <row r="1101" spans="1:10" hidden="1" x14ac:dyDescent="0.25">
      <c r="A1101" s="20" t="s">
        <v>571</v>
      </c>
      <c r="B1101" s="20">
        <f>DCOUNTA(A1:S1088,D1,A1100:A1101)</f>
        <v>0</v>
      </c>
      <c r="C1101" s="20" t="s">
        <v>571</v>
      </c>
      <c r="D1101" s="23">
        <f>DSUM(A1:S1088,E1,C1100:C1101)</f>
        <v>0</v>
      </c>
      <c r="E1101" s="23" t="s">
        <v>571</v>
      </c>
      <c r="F1101" s="23" t="s">
        <v>5470</v>
      </c>
      <c r="G1101" s="23">
        <f>DCOUNTA(A1:S1088,F1,E1100:F1101)</f>
        <v>0</v>
      </c>
      <c r="H1101" s="23" t="s">
        <v>571</v>
      </c>
      <c r="I1101" s="23" t="s">
        <v>2680</v>
      </c>
      <c r="J1101" s="23">
        <f>DCOUNTA(A1:S1088,I1,H1100:I1101)</f>
        <v>0</v>
      </c>
    </row>
    <row r="1102" spans="1:10" hidden="1" x14ac:dyDescent="0.25"/>
    <row r="1103" spans="1:10" hidden="1" x14ac:dyDescent="0.25"/>
    <row r="1104" spans="1:10" hidden="1" x14ac:dyDescent="0.25">
      <c r="A1104" s="20" t="s">
        <v>73</v>
      </c>
      <c r="B1104" s="20" t="s">
        <v>73</v>
      </c>
      <c r="C1104" s="20" t="s">
        <v>73</v>
      </c>
      <c r="D1104" s="23" t="s">
        <v>74</v>
      </c>
      <c r="E1104" s="23" t="s">
        <v>73</v>
      </c>
      <c r="F1104" s="23" t="s">
        <v>75</v>
      </c>
      <c r="G1104" s="23" t="s">
        <v>7254</v>
      </c>
      <c r="H1104" s="23" t="s">
        <v>73</v>
      </c>
      <c r="I1104" s="23" t="s">
        <v>78</v>
      </c>
      <c r="J1104" s="23" t="s">
        <v>7255</v>
      </c>
    </row>
    <row r="1105" spans="1:51" hidden="1" x14ac:dyDescent="0.25">
      <c r="A1105" s="20" t="s">
        <v>26</v>
      </c>
      <c r="B1105" s="20">
        <f>DCOUNTA(A1:S1088,D1,A1104:A1105)</f>
        <v>3</v>
      </c>
      <c r="C1105" s="20" t="s">
        <v>26</v>
      </c>
      <c r="D1105" s="23">
        <f>DSUM(A1:S1088,E1,C1104:C1105)</f>
        <v>5.0120000000000005</v>
      </c>
      <c r="E1105" s="23" t="s">
        <v>26</v>
      </c>
      <c r="F1105" s="23" t="s">
        <v>5470</v>
      </c>
      <c r="G1105" s="23">
        <f>DCOUNTA(A1:S1088,F1,E1104:F1105)</f>
        <v>0</v>
      </c>
      <c r="H1105" s="23" t="s">
        <v>26</v>
      </c>
      <c r="I1105" s="23" t="s">
        <v>2680</v>
      </c>
      <c r="J1105" s="23">
        <f>DCOUNTA(A1:S1088,I1,H1104:I1105)</f>
        <v>0</v>
      </c>
    </row>
    <row r="1106" spans="1:51" hidden="1" x14ac:dyDescent="0.25"/>
    <row r="1107" spans="1:51" hidden="1" x14ac:dyDescent="0.25">
      <c r="A1107" s="20" t="s">
        <v>73</v>
      </c>
      <c r="B1107" s="20" t="s">
        <v>73</v>
      </c>
      <c r="C1107" s="20" t="s">
        <v>73</v>
      </c>
      <c r="D1107" s="23" t="s">
        <v>74</v>
      </c>
      <c r="E1107" s="23" t="s">
        <v>73</v>
      </c>
      <c r="F1107" s="23" t="s">
        <v>75</v>
      </c>
      <c r="G1107" s="23" t="s">
        <v>7254</v>
      </c>
      <c r="H1107" s="23" t="s">
        <v>73</v>
      </c>
      <c r="I1107" s="23" t="s">
        <v>78</v>
      </c>
      <c r="J1107" s="23" t="s">
        <v>7255</v>
      </c>
    </row>
    <row r="1108" spans="1:51" hidden="1" x14ac:dyDescent="0.25">
      <c r="A1108" s="20" t="s">
        <v>210</v>
      </c>
      <c r="B1108" s="20">
        <f>DCOUNTA(A1:S1088,D1,A1107:A1108)</f>
        <v>1</v>
      </c>
      <c r="C1108" s="20" t="s">
        <v>210</v>
      </c>
      <c r="D1108" s="23">
        <f>DSUM(A1:S1088,E1,C1107:C1108)</f>
        <v>5.0759999999999996</v>
      </c>
      <c r="E1108" s="23" t="s">
        <v>210</v>
      </c>
      <c r="F1108" s="23" t="s">
        <v>5470</v>
      </c>
      <c r="G1108" s="23">
        <f>DCOUNTA(A1:S1088,F1,E1107:F1108)</f>
        <v>1</v>
      </c>
      <c r="H1108" s="23" t="s">
        <v>210</v>
      </c>
      <c r="I1108" s="23" t="s">
        <v>2680</v>
      </c>
      <c r="J1108" s="23">
        <f>DCOUNTA(A1:S1088,I1,H1107:I1108)</f>
        <v>0</v>
      </c>
    </row>
    <row r="1110" spans="1:51" ht="15.75" x14ac:dyDescent="0.3">
      <c r="B1110" s="19" t="s">
        <v>7256</v>
      </c>
      <c r="C1110" s="19" t="s">
        <v>7257</v>
      </c>
      <c r="D1110" s="19" t="s">
        <v>5466</v>
      </c>
      <c r="E1110" s="19" t="s">
        <v>7258</v>
      </c>
      <c r="F1110" s="19" t="s">
        <v>7259</v>
      </c>
      <c r="N1110" s="24"/>
      <c r="AX1110" s="20" t="s">
        <v>7260</v>
      </c>
      <c r="AY1110" s="20" t="s">
        <v>7261</v>
      </c>
    </row>
    <row r="1111" spans="1:51" ht="15.75" x14ac:dyDescent="0.3">
      <c r="B1111" s="21">
        <f>B1092</f>
        <v>8</v>
      </c>
      <c r="C1111" s="26" t="s">
        <v>7262</v>
      </c>
      <c r="D1111" s="21">
        <f>D1092</f>
        <v>19.640999999999998</v>
      </c>
      <c r="E1111" s="21">
        <f>G1092</f>
        <v>6</v>
      </c>
      <c r="F1111" s="21">
        <f>J1092</f>
        <v>0</v>
      </c>
      <c r="N1111" s="24"/>
    </row>
    <row r="1112" spans="1:51" ht="15.75" x14ac:dyDescent="0.3">
      <c r="B1112" s="21">
        <f>B1098</f>
        <v>1</v>
      </c>
      <c r="C1112" s="26" t="s">
        <v>7264</v>
      </c>
      <c r="D1112" s="21">
        <f>D1098</f>
        <v>0.91700000000000004</v>
      </c>
      <c r="E1112" s="21">
        <f>G1098</f>
        <v>0</v>
      </c>
      <c r="F1112" s="21">
        <f>J1098</f>
        <v>0</v>
      </c>
      <c r="N1112" s="24"/>
    </row>
    <row r="1113" spans="1:51" ht="15.75" x14ac:dyDescent="0.3">
      <c r="B1113" s="21">
        <f>B1105</f>
        <v>3</v>
      </c>
      <c r="C1113" s="26" t="s">
        <v>26</v>
      </c>
      <c r="D1113" s="21">
        <f>D1105</f>
        <v>5.0120000000000005</v>
      </c>
      <c r="E1113" s="21">
        <f>G1105</f>
        <v>0</v>
      </c>
      <c r="F1113" s="21">
        <f>J1105</f>
        <v>0</v>
      </c>
      <c r="N1113" s="24"/>
    </row>
    <row r="1114" spans="1:51" ht="15.75" x14ac:dyDescent="0.3">
      <c r="B1114" s="21">
        <f>B1108</f>
        <v>1</v>
      </c>
      <c r="C1114" s="26" t="s">
        <v>7266</v>
      </c>
      <c r="D1114" s="21">
        <f>D1108</f>
        <v>5.0759999999999996</v>
      </c>
      <c r="E1114" s="21">
        <f>G1108</f>
        <v>1</v>
      </c>
      <c r="F1114" s="21">
        <f>J1108</f>
        <v>0</v>
      </c>
      <c r="N1114" s="24"/>
    </row>
    <row r="1115" spans="1:51" ht="15.75" x14ac:dyDescent="0.3">
      <c r="B1115" s="22"/>
      <c r="C1115" s="19" t="s">
        <v>7267</v>
      </c>
      <c r="D1115" s="19">
        <f>D1111</f>
        <v>19.640999999999998</v>
      </c>
      <c r="E1115" s="22"/>
      <c r="N1115" s="24"/>
    </row>
    <row r="1116" spans="1:51" ht="15.75" x14ac:dyDescent="0.3">
      <c r="B1116" s="22"/>
      <c r="C1116" s="19" t="s">
        <v>7268</v>
      </c>
      <c r="D1116" s="19">
        <f>D1111+D1112+D1113+D1114</f>
        <v>30.646000000000001</v>
      </c>
    </row>
  </sheetData>
  <sortState ref="A2:AY14">
    <sortCondition ref="A2:A14"/>
  </sortState>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Y1117"/>
  <sheetViews>
    <sheetView workbookViewId="0">
      <selection activeCell="P1119" sqref="P1119"/>
    </sheetView>
  </sheetViews>
  <sheetFormatPr baseColWidth="10" defaultRowHeight="15" x14ac:dyDescent="0.25"/>
  <cols>
    <col min="1" max="1" width="22.42578125" style="20" customWidth="1"/>
    <col min="2" max="2" width="17" style="20" customWidth="1"/>
    <col min="3" max="3" width="19.28515625" style="20" customWidth="1"/>
    <col min="4" max="4" width="13.85546875" style="23" customWidth="1"/>
    <col min="5" max="6" width="11.42578125" style="23"/>
    <col min="7" max="8" width="0" style="23" hidden="1" customWidth="1"/>
    <col min="9" max="9" width="11.42578125" style="23"/>
    <col min="10" max="14" width="0" style="23" hidden="1" customWidth="1"/>
    <col min="15" max="20" width="11.42578125" style="23"/>
    <col min="21" max="16384" width="11.42578125" style="20"/>
  </cols>
  <sheetData>
    <row r="1" spans="1:20" s="2" customFormat="1" ht="38.25" x14ac:dyDescent="0.2">
      <c r="A1" s="1" t="s">
        <v>70</v>
      </c>
      <c r="B1" s="1" t="s">
        <v>71</v>
      </c>
      <c r="C1" s="1" t="s">
        <v>72</v>
      </c>
      <c r="D1" s="1" t="s">
        <v>73</v>
      </c>
      <c r="E1" s="1" t="s">
        <v>74</v>
      </c>
      <c r="F1" s="1" t="s">
        <v>75</v>
      </c>
      <c r="G1" s="1" t="s">
        <v>76</v>
      </c>
      <c r="H1" s="1" t="s">
        <v>77</v>
      </c>
      <c r="I1" s="1" t="s">
        <v>78</v>
      </c>
      <c r="J1" s="1" t="s">
        <v>79</v>
      </c>
      <c r="K1" s="1" t="s">
        <v>80</v>
      </c>
      <c r="L1" s="1" t="s">
        <v>81</v>
      </c>
      <c r="M1" s="1" t="s">
        <v>0</v>
      </c>
      <c r="N1" s="1" t="s">
        <v>1</v>
      </c>
      <c r="O1" s="1" t="s">
        <v>2</v>
      </c>
      <c r="P1" s="1" t="s">
        <v>3</v>
      </c>
      <c r="Q1" s="1" t="s">
        <v>4</v>
      </c>
      <c r="R1" s="1" t="s">
        <v>5</v>
      </c>
      <c r="S1" s="1" t="s">
        <v>6</v>
      </c>
      <c r="T1" s="2" t="s">
        <v>2782</v>
      </c>
    </row>
    <row r="2" spans="1:20" x14ac:dyDescent="0.25">
      <c r="A2" s="17" t="s">
        <v>3670</v>
      </c>
      <c r="B2" s="17" t="s">
        <v>3669</v>
      </c>
      <c r="C2" s="17" t="s">
        <v>3671</v>
      </c>
      <c r="D2" s="18" t="s">
        <v>210</v>
      </c>
      <c r="E2" s="18">
        <f>VLOOKUP(M2,Revistas!$B$2:$H$63996,2,FALSE)</f>
        <v>1.4390000000000001</v>
      </c>
      <c r="F2" s="18" t="str">
        <f>VLOOKUP(M2,Revistas!$B$2:$H$63996,3,FALSE)</f>
        <v>Q4</v>
      </c>
      <c r="G2" s="18" t="str">
        <f>VLOOKUP(M2,Revistas!$B$2:$H$63996,4,FALSE)</f>
        <v>IMMUNOLOGY - SCIE;</v>
      </c>
      <c r="H2" s="18" t="str">
        <f>VLOOKUP(M2,Revistas!$B$2:$H$63996,5,FALSE)</f>
        <v>132/150</v>
      </c>
      <c r="I2" s="18" t="str">
        <f>VLOOKUP(M2,Revistas!$B$2:$H$63996,6,FALSE)</f>
        <v>NO</v>
      </c>
      <c r="J2" s="18" t="s">
        <v>3675</v>
      </c>
      <c r="K2" s="18"/>
      <c r="L2" s="18" t="s">
        <v>586</v>
      </c>
      <c r="M2" s="18" t="s">
        <v>3580</v>
      </c>
      <c r="N2" s="18" t="s">
        <v>3674</v>
      </c>
      <c r="O2" s="18">
        <v>2017</v>
      </c>
      <c r="P2" s="18" t="s">
        <v>3672</v>
      </c>
      <c r="Q2" s="18"/>
      <c r="R2" s="18" t="s">
        <v>3673</v>
      </c>
      <c r="S2" s="18"/>
      <c r="T2" s="23">
        <v>29108767</v>
      </c>
    </row>
    <row r="3" spans="1:20" x14ac:dyDescent="0.25">
      <c r="A3" s="17" t="s">
        <v>3574</v>
      </c>
      <c r="B3" s="17" t="s">
        <v>3575</v>
      </c>
      <c r="C3" s="17" t="s">
        <v>3576</v>
      </c>
      <c r="D3" s="18" t="s">
        <v>10</v>
      </c>
      <c r="E3" s="18">
        <f>VLOOKUP(M3,Revistas!$B$2:$H$63996,2,FALSE)</f>
        <v>1.4390000000000001</v>
      </c>
      <c r="F3" s="18" t="str">
        <f>VLOOKUP(M3,Revistas!$B$2:$H$63996,3,FALSE)</f>
        <v>Q4</v>
      </c>
      <c r="G3" s="18" t="str">
        <f>VLOOKUP(M3,Revistas!$B$2:$H$63996,4,FALSE)</f>
        <v>IMMUNOLOGY - SCIE;</v>
      </c>
      <c r="H3" s="18" t="str">
        <f>VLOOKUP(M3,Revistas!$B$2:$H$63996,5,FALSE)</f>
        <v>132/150</v>
      </c>
      <c r="I3" s="18" t="str">
        <f>VLOOKUP(M3,Revistas!$B$2:$H$63996,6,FALSE)</f>
        <v>NO</v>
      </c>
      <c r="J3" s="18" t="s">
        <v>3577</v>
      </c>
      <c r="K3" s="18" t="s">
        <v>3578</v>
      </c>
      <c r="L3" s="18">
        <v>0</v>
      </c>
      <c r="M3" s="18" t="s">
        <v>3579</v>
      </c>
      <c r="N3" s="18" t="s">
        <v>295</v>
      </c>
      <c r="O3" s="18">
        <v>2017</v>
      </c>
      <c r="P3" s="18">
        <v>45</v>
      </c>
      <c r="Q3" s="18">
        <v>2</v>
      </c>
      <c r="R3" s="18">
        <v>121</v>
      </c>
      <c r="S3" s="18">
        <v>126</v>
      </c>
      <c r="T3" s="23">
        <v>27477032</v>
      </c>
    </row>
    <row r="4" spans="1:20" x14ac:dyDescent="0.25">
      <c r="A4" s="17" t="s">
        <v>3652</v>
      </c>
      <c r="B4" s="17" t="s">
        <v>3653</v>
      </c>
      <c r="C4" s="17" t="s">
        <v>3654</v>
      </c>
      <c r="D4" s="18" t="s">
        <v>10</v>
      </c>
      <c r="E4" s="18">
        <f>VLOOKUP(M4,Revistas!$B$2:$H$63996,2,FALSE)</f>
        <v>0.311</v>
      </c>
      <c r="F4" s="18" t="str">
        <f>VLOOKUP(M4,Revistas!$B$2:$H$63996,3,FALSE)</f>
        <v>Q4</v>
      </c>
      <c r="G4" s="18" t="str">
        <f>VLOOKUP(M4,Revistas!$B$2:$H$63996,4,FALSE)</f>
        <v>ALLERGY - SCIE</v>
      </c>
      <c r="H4" s="18" t="str">
        <f>VLOOKUP(M4,Revistas!$B$2:$H$63996,5,FALSE)</f>
        <v>26 DE 26</v>
      </c>
      <c r="I4" s="18" t="str">
        <f>VLOOKUP(M4,Revistas!$B$2:$H$63996,6,FALSE)</f>
        <v>NO</v>
      </c>
      <c r="J4" s="18" t="s">
        <v>3655</v>
      </c>
      <c r="K4" s="18" t="s">
        <v>3656</v>
      </c>
      <c r="L4" s="18">
        <v>1</v>
      </c>
      <c r="M4" s="18" t="s">
        <v>3657</v>
      </c>
      <c r="N4" s="18" t="s">
        <v>344</v>
      </c>
      <c r="O4" s="18">
        <v>2017</v>
      </c>
      <c r="P4" s="18">
        <v>40</v>
      </c>
      <c r="Q4" s="18">
        <v>1</v>
      </c>
      <c r="R4" s="18">
        <v>29</v>
      </c>
      <c r="S4" s="18">
        <v>36</v>
      </c>
    </row>
    <row r="5" spans="1:20" x14ac:dyDescent="0.25">
      <c r="A5" s="17" t="s">
        <v>3591</v>
      </c>
      <c r="B5" s="17" t="s">
        <v>3592</v>
      </c>
      <c r="C5" s="17" t="s">
        <v>2326</v>
      </c>
      <c r="D5" s="18" t="s">
        <v>10</v>
      </c>
      <c r="E5" s="18">
        <f>VLOOKUP(M5,Revistas!$B$2:$H$63996,2,FALSE)</f>
        <v>7.3609999999999998</v>
      </c>
      <c r="F5" s="18" t="str">
        <f>VLOOKUP(M5,Revistas!$B$2:$H$63996,3,FALSE)</f>
        <v>Q1</v>
      </c>
      <c r="G5" s="18" t="str">
        <f>VLOOKUP(M5,Revistas!$B$2:$H$63996,4,FALSE)</f>
        <v>ALLERGY - SCIE;</v>
      </c>
      <c r="H5" s="18" t="str">
        <f>VLOOKUP(M5,Revistas!$B$2:$H$63996,5,FALSE)</f>
        <v>2 DE 26</v>
      </c>
      <c r="I5" s="18" t="str">
        <f>VLOOKUP(M5,Revistas!$B$2:$H$63996,6,FALSE)</f>
        <v>SI</v>
      </c>
      <c r="J5" s="18" t="s">
        <v>3593</v>
      </c>
      <c r="K5" s="18" t="s">
        <v>3594</v>
      </c>
      <c r="L5" s="18">
        <v>3</v>
      </c>
      <c r="M5" s="18" t="s">
        <v>2328</v>
      </c>
      <c r="N5" s="18" t="s">
        <v>300</v>
      </c>
      <c r="O5" s="18">
        <v>2017</v>
      </c>
      <c r="P5" s="18">
        <v>72</v>
      </c>
      <c r="Q5" s="18">
        <v>3</v>
      </c>
      <c r="R5" s="18">
        <v>453</v>
      </c>
      <c r="S5" s="18">
        <v>461</v>
      </c>
      <c r="T5" s="23">
        <v>27670637</v>
      </c>
    </row>
    <row r="6" spans="1:20" x14ac:dyDescent="0.25">
      <c r="A6" s="17" t="s">
        <v>3459</v>
      </c>
      <c r="B6" s="17" t="s">
        <v>3460</v>
      </c>
      <c r="C6" s="17" t="s">
        <v>2326</v>
      </c>
      <c r="D6" s="18" t="s">
        <v>26</v>
      </c>
      <c r="E6" s="18">
        <f>VLOOKUP(M6,Revistas!$B$2:$H$63996,2,FALSE)</f>
        <v>7.3609999999999998</v>
      </c>
      <c r="F6" s="18" t="str">
        <f>VLOOKUP(M6,Revistas!$B$2:$H$63996,3,FALSE)</f>
        <v>Q1</v>
      </c>
      <c r="G6" s="18" t="str">
        <f>VLOOKUP(M6,Revistas!$B$2:$H$63996,4,FALSE)</f>
        <v>ALLERGY - SCIE;</v>
      </c>
      <c r="H6" s="18" t="str">
        <f>VLOOKUP(M6,Revistas!$B$2:$H$63996,5,FALSE)</f>
        <v>2 DE 26</v>
      </c>
      <c r="I6" s="18" t="str">
        <f>VLOOKUP(M6,Revistas!$B$2:$H$63996,6,FALSE)</f>
        <v>SI</v>
      </c>
      <c r="J6" s="18" t="s">
        <v>3461</v>
      </c>
      <c r="K6" s="18"/>
      <c r="L6" s="18">
        <v>0</v>
      </c>
      <c r="M6" s="18" t="s">
        <v>2328</v>
      </c>
      <c r="N6" s="18" t="s">
        <v>199</v>
      </c>
      <c r="O6" s="18">
        <v>2017</v>
      </c>
      <c r="P6" s="18">
        <v>72</v>
      </c>
      <c r="Q6" s="18"/>
      <c r="R6" s="18">
        <v>475</v>
      </c>
      <c r="S6" s="18">
        <v>475</v>
      </c>
    </row>
    <row r="7" spans="1:20" x14ac:dyDescent="0.25">
      <c r="A7" s="17" t="s">
        <v>3462</v>
      </c>
      <c r="B7" s="17" t="s">
        <v>3463</v>
      </c>
      <c r="C7" s="17" t="s">
        <v>2326</v>
      </c>
      <c r="D7" s="18" t="s">
        <v>26</v>
      </c>
      <c r="E7" s="18">
        <f>VLOOKUP(M7,Revistas!$B$2:$H$63996,2,FALSE)</f>
        <v>7.3609999999999998</v>
      </c>
      <c r="F7" s="18" t="str">
        <f>VLOOKUP(M7,Revistas!$B$2:$H$63996,3,FALSE)</f>
        <v>Q1</v>
      </c>
      <c r="G7" s="18" t="str">
        <f>VLOOKUP(M7,Revistas!$B$2:$H$63996,4,FALSE)</f>
        <v>ALLERGY - SCIE;</v>
      </c>
      <c r="H7" s="18" t="str">
        <f>VLOOKUP(M7,Revistas!$B$2:$H$63996,5,FALSE)</f>
        <v>2 DE 26</v>
      </c>
      <c r="I7" s="18" t="str">
        <f>VLOOKUP(M7,Revistas!$B$2:$H$63996,6,FALSE)</f>
        <v>SI</v>
      </c>
      <c r="J7" s="18" t="s">
        <v>3464</v>
      </c>
      <c r="K7" s="18"/>
      <c r="L7" s="18">
        <v>0</v>
      </c>
      <c r="M7" s="18" t="s">
        <v>2328</v>
      </c>
      <c r="N7" s="18" t="s">
        <v>199</v>
      </c>
      <c r="O7" s="18">
        <v>2017</v>
      </c>
      <c r="P7" s="18">
        <v>72</v>
      </c>
      <c r="Q7" s="18"/>
      <c r="R7" s="18">
        <v>494</v>
      </c>
      <c r="S7" s="18">
        <v>494</v>
      </c>
    </row>
    <row r="8" spans="1:20" x14ac:dyDescent="0.25">
      <c r="A8" s="17" t="s">
        <v>3430</v>
      </c>
      <c r="B8" s="17" t="s">
        <v>3431</v>
      </c>
      <c r="C8" s="17" t="s">
        <v>2326</v>
      </c>
      <c r="D8" s="18" t="s">
        <v>10</v>
      </c>
      <c r="E8" s="18">
        <f>VLOOKUP(M8,Revistas!$B$2:$H$63996,2,FALSE)</f>
        <v>7.3609999999999998</v>
      </c>
      <c r="F8" s="18" t="str">
        <f>VLOOKUP(M8,Revistas!$B$2:$H$63996,3,FALSE)</f>
        <v>Q1</v>
      </c>
      <c r="G8" s="18" t="str">
        <f>VLOOKUP(M8,Revistas!$B$2:$H$63996,4,FALSE)</f>
        <v>ALLERGY - SCIE;</v>
      </c>
      <c r="H8" s="18" t="str">
        <f>VLOOKUP(M8,Revistas!$B$2:$H$63996,5,FALSE)</f>
        <v>2 DE 26</v>
      </c>
      <c r="I8" s="18" t="str">
        <f>VLOOKUP(M8,Revistas!$B$2:$H$63996,6,FALSE)</f>
        <v>SI</v>
      </c>
      <c r="J8" s="18" t="s">
        <v>3432</v>
      </c>
      <c r="K8" s="18" t="s">
        <v>3433</v>
      </c>
      <c r="L8" s="18">
        <v>2</v>
      </c>
      <c r="M8" s="18" t="s">
        <v>2328</v>
      </c>
      <c r="N8" s="18" t="s">
        <v>154</v>
      </c>
      <c r="O8" s="18">
        <v>2017</v>
      </c>
      <c r="P8" s="18">
        <v>72</v>
      </c>
      <c r="Q8" s="18">
        <v>9</v>
      </c>
      <c r="R8" s="18">
        <v>1306</v>
      </c>
      <c r="S8" s="18">
        <v>1316</v>
      </c>
      <c r="T8" s="23">
        <v>28208220</v>
      </c>
    </row>
    <row r="9" spans="1:20" x14ac:dyDescent="0.25">
      <c r="A9" s="17" t="s">
        <v>3453</v>
      </c>
      <c r="B9" s="17" t="s">
        <v>3454</v>
      </c>
      <c r="C9" s="17" t="s">
        <v>2326</v>
      </c>
      <c r="D9" s="18" t="s">
        <v>26</v>
      </c>
      <c r="E9" s="18">
        <f>VLOOKUP(M9,Revistas!$B$2:$H$63996,2,FALSE)</f>
        <v>7.3609999999999998</v>
      </c>
      <c r="F9" s="18" t="str">
        <f>VLOOKUP(M9,Revistas!$B$2:$H$63996,3,FALSE)</f>
        <v>Q1</v>
      </c>
      <c r="G9" s="18" t="str">
        <f>VLOOKUP(M9,Revistas!$B$2:$H$63996,4,FALSE)</f>
        <v>ALLERGY - SCIE;</v>
      </c>
      <c r="H9" s="18" t="str">
        <f>VLOOKUP(M9,Revistas!$B$2:$H$63996,5,FALSE)</f>
        <v>2 DE 26</v>
      </c>
      <c r="I9" s="18" t="str">
        <f>VLOOKUP(M9,Revistas!$B$2:$H$63996,6,FALSE)</f>
        <v>SI</v>
      </c>
      <c r="J9" s="18" t="s">
        <v>3455</v>
      </c>
      <c r="K9" s="18"/>
      <c r="L9" s="18">
        <v>0</v>
      </c>
      <c r="M9" s="18" t="s">
        <v>2328</v>
      </c>
      <c r="N9" s="18" t="s">
        <v>199</v>
      </c>
      <c r="O9" s="18">
        <v>2017</v>
      </c>
      <c r="P9" s="18">
        <v>72</v>
      </c>
      <c r="Q9" s="18"/>
      <c r="R9" s="18">
        <v>172</v>
      </c>
      <c r="S9" s="18">
        <v>172</v>
      </c>
    </row>
    <row r="10" spans="1:20" x14ac:dyDescent="0.25">
      <c r="A10" s="17" t="s">
        <v>3477</v>
      </c>
      <c r="B10" s="17" t="s">
        <v>3478</v>
      </c>
      <c r="C10" s="17" t="s">
        <v>2326</v>
      </c>
      <c r="D10" s="18" t="s">
        <v>26</v>
      </c>
      <c r="E10" s="18">
        <f>VLOOKUP(M10,Revistas!$B$2:$H$63996,2,FALSE)</f>
        <v>7.3609999999999998</v>
      </c>
      <c r="F10" s="18" t="str">
        <f>VLOOKUP(M10,Revistas!$B$2:$H$63996,3,FALSE)</f>
        <v>Q1</v>
      </c>
      <c r="G10" s="18" t="str">
        <f>VLOOKUP(M10,Revistas!$B$2:$H$63996,4,FALSE)</f>
        <v>ALLERGY - SCIE;</v>
      </c>
      <c r="H10" s="18" t="str">
        <f>VLOOKUP(M10,Revistas!$B$2:$H$63996,5,FALSE)</f>
        <v>2 DE 26</v>
      </c>
      <c r="I10" s="18" t="str">
        <f>VLOOKUP(M10,Revistas!$B$2:$H$63996,6,FALSE)</f>
        <v>SI</v>
      </c>
      <c r="J10" s="18" t="s">
        <v>3479</v>
      </c>
      <c r="K10" s="18"/>
      <c r="L10" s="18">
        <v>0</v>
      </c>
      <c r="M10" s="18" t="s">
        <v>2328</v>
      </c>
      <c r="N10" s="18" t="s">
        <v>199</v>
      </c>
      <c r="O10" s="18">
        <v>2017</v>
      </c>
      <c r="P10" s="18">
        <v>72</v>
      </c>
      <c r="Q10" s="18"/>
      <c r="R10" s="18">
        <v>793</v>
      </c>
      <c r="S10" s="18">
        <v>793</v>
      </c>
    </row>
    <row r="11" spans="1:20" x14ac:dyDescent="0.25">
      <c r="A11" s="17" t="s">
        <v>3468</v>
      </c>
      <c r="B11" s="17" t="s">
        <v>3469</v>
      </c>
      <c r="C11" s="17" t="s">
        <v>2326</v>
      </c>
      <c r="D11" s="18" t="s">
        <v>26</v>
      </c>
      <c r="E11" s="18">
        <f>VLOOKUP(M11,Revistas!$B$2:$H$63996,2,FALSE)</f>
        <v>7.3609999999999998</v>
      </c>
      <c r="F11" s="18" t="str">
        <f>VLOOKUP(M11,Revistas!$B$2:$H$63996,3,FALSE)</f>
        <v>Q1</v>
      </c>
      <c r="G11" s="18" t="str">
        <f>VLOOKUP(M11,Revistas!$B$2:$H$63996,4,FALSE)</f>
        <v>ALLERGY - SCIE;</v>
      </c>
      <c r="H11" s="18" t="str">
        <f>VLOOKUP(M11,Revistas!$B$2:$H$63996,5,FALSE)</f>
        <v>2 DE 26</v>
      </c>
      <c r="I11" s="18" t="str">
        <f>VLOOKUP(M11,Revistas!$B$2:$H$63996,6,FALSE)</f>
        <v>SI</v>
      </c>
      <c r="J11" s="18" t="s">
        <v>3470</v>
      </c>
      <c r="K11" s="18"/>
      <c r="L11" s="18">
        <v>0</v>
      </c>
      <c r="M11" s="18" t="s">
        <v>2328</v>
      </c>
      <c r="N11" s="18" t="s">
        <v>199</v>
      </c>
      <c r="O11" s="18">
        <v>2017</v>
      </c>
      <c r="P11" s="18">
        <v>72</v>
      </c>
      <c r="Q11" s="18"/>
      <c r="R11" s="18">
        <v>593</v>
      </c>
      <c r="S11" s="18">
        <v>594</v>
      </c>
    </row>
    <row r="12" spans="1:20" x14ac:dyDescent="0.25">
      <c r="A12" s="17" t="s">
        <v>3441</v>
      </c>
      <c r="B12" s="17" t="s">
        <v>3442</v>
      </c>
      <c r="C12" s="17" t="s">
        <v>2326</v>
      </c>
      <c r="D12" s="18" t="s">
        <v>26</v>
      </c>
      <c r="E12" s="18">
        <f>VLOOKUP(M12,Revistas!$B$2:$H$63996,2,FALSE)</f>
        <v>7.3609999999999998</v>
      </c>
      <c r="F12" s="18" t="str">
        <f>VLOOKUP(M12,Revistas!$B$2:$H$63996,3,FALSE)</f>
        <v>Q1</v>
      </c>
      <c r="G12" s="18" t="str">
        <f>VLOOKUP(M12,Revistas!$B$2:$H$63996,4,FALSE)</f>
        <v>ALLERGY - SCIE;</v>
      </c>
      <c r="H12" s="18" t="str">
        <f>VLOOKUP(M12,Revistas!$B$2:$H$63996,5,FALSE)</f>
        <v>2 DE 26</v>
      </c>
      <c r="I12" s="18" t="str">
        <f>VLOOKUP(M12,Revistas!$B$2:$H$63996,6,FALSE)</f>
        <v>SI</v>
      </c>
      <c r="J12" s="18" t="s">
        <v>3443</v>
      </c>
      <c r="K12" s="18"/>
      <c r="L12" s="18">
        <v>0</v>
      </c>
      <c r="M12" s="18" t="s">
        <v>2328</v>
      </c>
      <c r="N12" s="18" t="s">
        <v>199</v>
      </c>
      <c r="O12" s="18">
        <v>2017</v>
      </c>
      <c r="P12" s="18">
        <v>72</v>
      </c>
      <c r="Q12" s="18"/>
      <c r="R12" s="18">
        <v>49</v>
      </c>
      <c r="S12" s="18">
        <v>49</v>
      </c>
    </row>
    <row r="13" spans="1:20" x14ac:dyDescent="0.25">
      <c r="A13" s="17" t="s">
        <v>3450</v>
      </c>
      <c r="B13" s="17" t="s">
        <v>3451</v>
      </c>
      <c r="C13" s="17" t="s">
        <v>2326</v>
      </c>
      <c r="D13" s="18" t="s">
        <v>26</v>
      </c>
      <c r="E13" s="18">
        <f>VLOOKUP(M13,Revistas!$B$2:$H$63996,2,FALSE)</f>
        <v>7.3609999999999998</v>
      </c>
      <c r="F13" s="18" t="str">
        <f>VLOOKUP(M13,Revistas!$B$2:$H$63996,3,FALSE)</f>
        <v>Q1</v>
      </c>
      <c r="G13" s="18" t="str">
        <f>VLOOKUP(M13,Revistas!$B$2:$H$63996,4,FALSE)</f>
        <v>ALLERGY - SCIE;</v>
      </c>
      <c r="H13" s="18" t="str">
        <f>VLOOKUP(M13,Revistas!$B$2:$H$63996,5,FALSE)</f>
        <v>2 DE 26</v>
      </c>
      <c r="I13" s="18" t="str">
        <f>VLOOKUP(M13,Revistas!$B$2:$H$63996,6,FALSE)</f>
        <v>SI</v>
      </c>
      <c r="J13" s="18" t="s">
        <v>3452</v>
      </c>
      <c r="K13" s="18"/>
      <c r="L13" s="18">
        <v>0</v>
      </c>
      <c r="M13" s="18" t="s">
        <v>2328</v>
      </c>
      <c r="N13" s="18" t="s">
        <v>199</v>
      </c>
      <c r="O13" s="18">
        <v>2017</v>
      </c>
      <c r="P13" s="18">
        <v>72</v>
      </c>
      <c r="Q13" s="18"/>
      <c r="R13" s="18">
        <v>149</v>
      </c>
      <c r="S13" s="18">
        <v>149</v>
      </c>
    </row>
    <row r="14" spans="1:20" x14ac:dyDescent="0.25">
      <c r="A14" s="17" t="s">
        <v>2324</v>
      </c>
      <c r="B14" s="17" t="s">
        <v>2325</v>
      </c>
      <c r="C14" s="17" t="s">
        <v>2326</v>
      </c>
      <c r="D14" s="18" t="s">
        <v>26</v>
      </c>
      <c r="E14" s="18">
        <f>VLOOKUP(M14,Revistas!$B$2:$H$63996,2,FALSE)</f>
        <v>7.3609999999999998</v>
      </c>
      <c r="F14" s="18" t="str">
        <f>VLOOKUP(M14,Revistas!$B$2:$H$63996,3,FALSE)</f>
        <v>Q1</v>
      </c>
      <c r="G14" s="18" t="str">
        <f>VLOOKUP(M14,Revistas!$B$2:$H$63996,4,FALSE)</f>
        <v>ALLERGY - SCIE;</v>
      </c>
      <c r="H14" s="18" t="str">
        <f>VLOOKUP(M14,Revistas!$B$2:$H$63996,5,FALSE)</f>
        <v>2 DE 26</v>
      </c>
      <c r="I14" s="18" t="str">
        <f>VLOOKUP(M14,Revistas!$B$2:$H$63996,6,FALSE)</f>
        <v>SI</v>
      </c>
      <c r="J14" s="18" t="s">
        <v>2327</v>
      </c>
      <c r="K14" s="18"/>
      <c r="L14" s="18">
        <v>0</v>
      </c>
      <c r="M14" s="18" t="s">
        <v>2328</v>
      </c>
      <c r="N14" s="18" t="s">
        <v>199</v>
      </c>
      <c r="O14" s="18">
        <v>2017</v>
      </c>
      <c r="P14" s="18">
        <v>72</v>
      </c>
      <c r="Q14" s="18"/>
      <c r="R14" s="18">
        <v>214</v>
      </c>
      <c r="S14" s="18">
        <v>214</v>
      </c>
    </row>
    <row r="15" spans="1:20" x14ac:dyDescent="0.25">
      <c r="A15" s="17" t="s">
        <v>3587</v>
      </c>
      <c r="B15" s="17" t="s">
        <v>3588</v>
      </c>
      <c r="C15" s="17" t="s">
        <v>2326</v>
      </c>
      <c r="D15" s="18" t="s">
        <v>10</v>
      </c>
      <c r="E15" s="18">
        <f>VLOOKUP(M15,Revistas!$B$2:$H$63996,2,FALSE)</f>
        <v>7.3609999999999998</v>
      </c>
      <c r="F15" s="18" t="str">
        <f>VLOOKUP(M15,Revistas!$B$2:$H$63996,3,FALSE)</f>
        <v>Q1</v>
      </c>
      <c r="G15" s="18" t="str">
        <f>VLOOKUP(M15,Revistas!$B$2:$H$63996,4,FALSE)</f>
        <v>ALLERGY - SCIE;</v>
      </c>
      <c r="H15" s="18" t="str">
        <f>VLOOKUP(M15,Revistas!$B$2:$H$63996,5,FALSE)</f>
        <v>2 DE 26</v>
      </c>
      <c r="I15" s="18" t="str">
        <f>VLOOKUP(M15,Revistas!$B$2:$H$63996,6,FALSE)</f>
        <v>SI</v>
      </c>
      <c r="J15" s="18" t="s">
        <v>3589</v>
      </c>
      <c r="K15" s="18" t="s">
        <v>3590</v>
      </c>
      <c r="L15" s="18">
        <v>2</v>
      </c>
      <c r="M15" s="18" t="s">
        <v>2328</v>
      </c>
      <c r="N15" s="18" t="s">
        <v>300</v>
      </c>
      <c r="O15" s="18">
        <v>2017</v>
      </c>
      <c r="P15" s="18">
        <v>72</v>
      </c>
      <c r="Q15" s="18">
        <v>3</v>
      </c>
      <c r="R15" s="18">
        <v>416</v>
      </c>
      <c r="S15" s="18">
        <v>424</v>
      </c>
      <c r="T15" s="23">
        <v>27455132</v>
      </c>
    </row>
    <row r="16" spans="1:20" x14ac:dyDescent="0.25">
      <c r="A16" s="17" t="s">
        <v>3444</v>
      </c>
      <c r="B16" s="17" t="s">
        <v>3445</v>
      </c>
      <c r="C16" s="17" t="s">
        <v>2326</v>
      </c>
      <c r="D16" s="18" t="s">
        <v>26</v>
      </c>
      <c r="E16" s="18">
        <f>VLOOKUP(M16,Revistas!$B$2:$H$63996,2,FALSE)</f>
        <v>7.3609999999999998</v>
      </c>
      <c r="F16" s="18" t="str">
        <f>VLOOKUP(M16,Revistas!$B$2:$H$63996,3,FALSE)</f>
        <v>Q1</v>
      </c>
      <c r="G16" s="18" t="str">
        <f>VLOOKUP(M16,Revistas!$B$2:$H$63996,4,FALSE)</f>
        <v>ALLERGY - SCIE;</v>
      </c>
      <c r="H16" s="18" t="str">
        <f>VLOOKUP(M16,Revistas!$B$2:$H$63996,5,FALSE)</f>
        <v>2 DE 26</v>
      </c>
      <c r="I16" s="18" t="str">
        <f>VLOOKUP(M16,Revistas!$B$2:$H$63996,6,FALSE)</f>
        <v>SI</v>
      </c>
      <c r="J16" s="18" t="s">
        <v>3446</v>
      </c>
      <c r="K16" s="18"/>
      <c r="L16" s="18">
        <v>0</v>
      </c>
      <c r="M16" s="18" t="s">
        <v>2328</v>
      </c>
      <c r="N16" s="18" t="s">
        <v>199</v>
      </c>
      <c r="O16" s="18">
        <v>2017</v>
      </c>
      <c r="P16" s="18">
        <v>72</v>
      </c>
      <c r="Q16" s="18"/>
      <c r="R16" s="18">
        <v>99</v>
      </c>
      <c r="S16" s="18">
        <v>99</v>
      </c>
    </row>
    <row r="17" spans="1:20" x14ac:dyDescent="0.25">
      <c r="A17" s="17" t="s">
        <v>3516</v>
      </c>
      <c r="B17" s="17" t="s">
        <v>3517</v>
      </c>
      <c r="C17" s="17" t="s">
        <v>2326</v>
      </c>
      <c r="D17" s="18" t="s">
        <v>10</v>
      </c>
      <c r="E17" s="18">
        <f>VLOOKUP(M17,Revistas!$B$2:$H$63996,2,FALSE)</f>
        <v>7.3609999999999998</v>
      </c>
      <c r="F17" s="18" t="str">
        <f>VLOOKUP(M17,Revistas!$B$2:$H$63996,3,FALSE)</f>
        <v>Q1</v>
      </c>
      <c r="G17" s="18" t="str">
        <f>VLOOKUP(M17,Revistas!$B$2:$H$63996,4,FALSE)</f>
        <v>ALLERGY - SCIE;</v>
      </c>
      <c r="H17" s="18" t="str">
        <f>VLOOKUP(M17,Revistas!$B$2:$H$63996,5,FALSE)</f>
        <v>2 DE 26</v>
      </c>
      <c r="I17" s="18" t="str">
        <f>VLOOKUP(M17,Revistas!$B$2:$H$63996,6,FALSE)</f>
        <v>SI</v>
      </c>
      <c r="J17" s="18" t="s">
        <v>3518</v>
      </c>
      <c r="K17" s="18" t="s">
        <v>3519</v>
      </c>
      <c r="L17" s="18">
        <v>1</v>
      </c>
      <c r="M17" s="18" t="s">
        <v>2328</v>
      </c>
      <c r="N17" s="18" t="s">
        <v>226</v>
      </c>
      <c r="O17" s="18">
        <v>2017</v>
      </c>
      <c r="P17" s="18">
        <v>72</v>
      </c>
      <c r="Q17" s="18">
        <v>6</v>
      </c>
      <c r="R17" s="18">
        <v>994</v>
      </c>
      <c r="S17" s="18">
        <v>998</v>
      </c>
      <c r="T17" s="23">
        <v>27926986</v>
      </c>
    </row>
    <row r="18" spans="1:20" x14ac:dyDescent="0.25">
      <c r="A18" s="17" t="s">
        <v>3465</v>
      </c>
      <c r="B18" s="17" t="s">
        <v>3466</v>
      </c>
      <c r="C18" s="17" t="s">
        <v>2326</v>
      </c>
      <c r="D18" s="18" t="s">
        <v>26</v>
      </c>
      <c r="E18" s="18">
        <f>VLOOKUP(M18,Revistas!$B$2:$H$63996,2,FALSE)</f>
        <v>7.3609999999999998</v>
      </c>
      <c r="F18" s="18" t="str">
        <f>VLOOKUP(M18,Revistas!$B$2:$H$63996,3,FALSE)</f>
        <v>Q1</v>
      </c>
      <c r="G18" s="18" t="str">
        <f>VLOOKUP(M18,Revistas!$B$2:$H$63996,4,FALSE)</f>
        <v>ALLERGY - SCIE;</v>
      </c>
      <c r="H18" s="18" t="str">
        <f>VLOOKUP(M18,Revistas!$B$2:$H$63996,5,FALSE)</f>
        <v>2 DE 26</v>
      </c>
      <c r="I18" s="18" t="str">
        <f>VLOOKUP(M18,Revistas!$B$2:$H$63996,6,FALSE)</f>
        <v>SI</v>
      </c>
      <c r="J18" s="18" t="s">
        <v>3467</v>
      </c>
      <c r="K18" s="18"/>
      <c r="L18" s="18">
        <v>0</v>
      </c>
      <c r="M18" s="18" t="s">
        <v>2328</v>
      </c>
      <c r="N18" s="18" t="s">
        <v>199</v>
      </c>
      <c r="O18" s="18">
        <v>2017</v>
      </c>
      <c r="P18" s="18">
        <v>72</v>
      </c>
      <c r="Q18" s="18"/>
      <c r="R18" s="18">
        <v>538</v>
      </c>
      <c r="S18" s="18">
        <v>538</v>
      </c>
    </row>
    <row r="19" spans="1:20" x14ac:dyDescent="0.25">
      <c r="A19" s="17" t="s">
        <v>3471</v>
      </c>
      <c r="B19" s="17" t="s">
        <v>3472</v>
      </c>
      <c r="C19" s="17" t="s">
        <v>2326</v>
      </c>
      <c r="D19" s="18" t="s">
        <v>26</v>
      </c>
      <c r="E19" s="18">
        <f>VLOOKUP(M19,Revistas!$B$2:$H$63996,2,FALSE)</f>
        <v>7.3609999999999998</v>
      </c>
      <c r="F19" s="18" t="str">
        <f>VLOOKUP(M19,Revistas!$B$2:$H$63996,3,FALSE)</f>
        <v>Q1</v>
      </c>
      <c r="G19" s="18" t="str">
        <f>VLOOKUP(M19,Revistas!$B$2:$H$63996,4,FALSE)</f>
        <v>ALLERGY - SCIE;</v>
      </c>
      <c r="H19" s="18" t="str">
        <f>VLOOKUP(M19,Revistas!$B$2:$H$63996,5,FALSE)</f>
        <v>2 DE 26</v>
      </c>
      <c r="I19" s="18" t="str">
        <f>VLOOKUP(M19,Revistas!$B$2:$H$63996,6,FALSE)</f>
        <v>SI</v>
      </c>
      <c r="J19" s="18" t="s">
        <v>3473</v>
      </c>
      <c r="K19" s="18"/>
      <c r="L19" s="18">
        <v>0</v>
      </c>
      <c r="M19" s="18" t="s">
        <v>2328</v>
      </c>
      <c r="N19" s="18" t="s">
        <v>199</v>
      </c>
      <c r="O19" s="18">
        <v>2017</v>
      </c>
      <c r="P19" s="18">
        <v>72</v>
      </c>
      <c r="Q19" s="18"/>
      <c r="R19" s="18">
        <v>597</v>
      </c>
      <c r="S19" s="18">
        <v>597</v>
      </c>
    </row>
    <row r="20" spans="1:20" x14ac:dyDescent="0.25">
      <c r="A20" s="17" t="s">
        <v>2329</v>
      </c>
      <c r="B20" s="17" t="s">
        <v>2330</v>
      </c>
      <c r="C20" s="17" t="s">
        <v>2326</v>
      </c>
      <c r="D20" s="18" t="s">
        <v>26</v>
      </c>
      <c r="E20" s="18">
        <f>VLOOKUP(M20,Revistas!$B$2:$H$63996,2,FALSE)</f>
        <v>7.3609999999999998</v>
      </c>
      <c r="F20" s="18" t="str">
        <f>VLOOKUP(M20,Revistas!$B$2:$H$63996,3,FALSE)</f>
        <v>Q1</v>
      </c>
      <c r="G20" s="18" t="str">
        <f>VLOOKUP(M20,Revistas!$B$2:$H$63996,4,FALSE)</f>
        <v>ALLERGY - SCIE;</v>
      </c>
      <c r="H20" s="18" t="str">
        <f>VLOOKUP(M20,Revistas!$B$2:$H$63996,5,FALSE)</f>
        <v>2 DE 26</v>
      </c>
      <c r="I20" s="18" t="str">
        <f>VLOOKUP(M20,Revistas!$B$2:$H$63996,6,FALSE)</f>
        <v>SI</v>
      </c>
      <c r="J20" s="18" t="s">
        <v>2331</v>
      </c>
      <c r="K20" s="18"/>
      <c r="L20" s="18">
        <v>0</v>
      </c>
      <c r="M20" s="18" t="s">
        <v>2328</v>
      </c>
      <c r="N20" s="18" t="s">
        <v>199</v>
      </c>
      <c r="O20" s="18">
        <v>2017</v>
      </c>
      <c r="P20" s="18">
        <v>72</v>
      </c>
      <c r="Q20" s="18"/>
      <c r="R20" s="18">
        <v>598</v>
      </c>
      <c r="S20" s="18">
        <v>598</v>
      </c>
    </row>
    <row r="21" spans="1:20" x14ac:dyDescent="0.25">
      <c r="A21" s="17" t="s">
        <v>3474</v>
      </c>
      <c r="B21" s="17" t="s">
        <v>3475</v>
      </c>
      <c r="C21" s="17" t="s">
        <v>2326</v>
      </c>
      <c r="D21" s="18" t="s">
        <v>26</v>
      </c>
      <c r="E21" s="18">
        <f>VLOOKUP(M21,Revistas!$B$2:$H$63996,2,FALSE)</f>
        <v>7.3609999999999998</v>
      </c>
      <c r="F21" s="18" t="str">
        <f>VLOOKUP(M21,Revistas!$B$2:$H$63996,3,FALSE)</f>
        <v>Q1</v>
      </c>
      <c r="G21" s="18" t="str">
        <f>VLOOKUP(M21,Revistas!$B$2:$H$63996,4,FALSE)</f>
        <v>ALLERGY - SCIE;</v>
      </c>
      <c r="H21" s="18" t="str">
        <f>VLOOKUP(M21,Revistas!$B$2:$H$63996,5,FALSE)</f>
        <v>2 DE 26</v>
      </c>
      <c r="I21" s="18" t="str">
        <f>VLOOKUP(M21,Revistas!$B$2:$H$63996,6,FALSE)</f>
        <v>SI</v>
      </c>
      <c r="J21" s="18" t="s">
        <v>3476</v>
      </c>
      <c r="K21" s="18"/>
      <c r="L21" s="18">
        <v>0</v>
      </c>
      <c r="M21" s="18" t="s">
        <v>2328</v>
      </c>
      <c r="N21" s="18" t="s">
        <v>199</v>
      </c>
      <c r="O21" s="18">
        <v>2017</v>
      </c>
      <c r="P21" s="18">
        <v>72</v>
      </c>
      <c r="Q21" s="18"/>
      <c r="R21" s="18">
        <v>621</v>
      </c>
      <c r="S21" s="18">
        <v>621</v>
      </c>
    </row>
    <row r="22" spans="1:20" x14ac:dyDescent="0.25">
      <c r="A22" s="17" t="s">
        <v>3447</v>
      </c>
      <c r="B22" s="17" t="s">
        <v>3448</v>
      </c>
      <c r="C22" s="17" t="s">
        <v>2326</v>
      </c>
      <c r="D22" s="18" t="s">
        <v>26</v>
      </c>
      <c r="E22" s="18">
        <f>VLOOKUP(M22,Revistas!$B$2:$H$63996,2,FALSE)</f>
        <v>7.3609999999999998</v>
      </c>
      <c r="F22" s="18" t="str">
        <f>VLOOKUP(M22,Revistas!$B$2:$H$63996,3,FALSE)</f>
        <v>Q1</v>
      </c>
      <c r="G22" s="18" t="str">
        <f>VLOOKUP(M22,Revistas!$B$2:$H$63996,4,FALSE)</f>
        <v>ALLERGY - SCIE;</v>
      </c>
      <c r="H22" s="18" t="str">
        <f>VLOOKUP(M22,Revistas!$B$2:$H$63996,5,FALSE)</f>
        <v>2 DE 26</v>
      </c>
      <c r="I22" s="18" t="str">
        <f>VLOOKUP(M22,Revistas!$B$2:$H$63996,6,FALSE)</f>
        <v>SI</v>
      </c>
      <c r="J22" s="18" t="s">
        <v>3449</v>
      </c>
      <c r="K22" s="18"/>
      <c r="L22" s="18">
        <v>0</v>
      </c>
      <c r="M22" s="18" t="s">
        <v>2328</v>
      </c>
      <c r="N22" s="18" t="s">
        <v>199</v>
      </c>
      <c r="O22" s="18">
        <v>2017</v>
      </c>
      <c r="P22" s="18">
        <v>72</v>
      </c>
      <c r="Q22" s="18"/>
      <c r="R22" s="18">
        <v>100</v>
      </c>
      <c r="S22" s="18">
        <v>101</v>
      </c>
    </row>
    <row r="23" spans="1:20" x14ac:dyDescent="0.25">
      <c r="A23" s="17" t="s">
        <v>3456</v>
      </c>
      <c r="B23" s="17" t="s">
        <v>3457</v>
      </c>
      <c r="C23" s="17" t="s">
        <v>2326</v>
      </c>
      <c r="D23" s="18" t="s">
        <v>26</v>
      </c>
      <c r="E23" s="18">
        <f>VLOOKUP(M23,Revistas!$B$2:$H$63996,2,FALSE)</f>
        <v>7.3609999999999998</v>
      </c>
      <c r="F23" s="18" t="str">
        <f>VLOOKUP(M23,Revistas!$B$2:$H$63996,3,FALSE)</f>
        <v>Q1</v>
      </c>
      <c r="G23" s="18" t="str">
        <f>VLOOKUP(M23,Revistas!$B$2:$H$63996,4,FALSE)</f>
        <v>ALLERGY - SCIE;</v>
      </c>
      <c r="H23" s="18" t="str">
        <f>VLOOKUP(M23,Revistas!$B$2:$H$63996,5,FALSE)</f>
        <v>2 DE 26</v>
      </c>
      <c r="I23" s="18" t="str">
        <f>VLOOKUP(M23,Revistas!$B$2:$H$63996,6,FALSE)</f>
        <v>SI</v>
      </c>
      <c r="J23" s="18" t="s">
        <v>3458</v>
      </c>
      <c r="K23" s="18"/>
      <c r="L23" s="18">
        <v>0</v>
      </c>
      <c r="M23" s="18" t="s">
        <v>2328</v>
      </c>
      <c r="N23" s="18" t="s">
        <v>199</v>
      </c>
      <c r="O23" s="18">
        <v>2017</v>
      </c>
      <c r="P23" s="18">
        <v>72</v>
      </c>
      <c r="Q23" s="18"/>
      <c r="R23" s="18">
        <v>394</v>
      </c>
      <c r="S23" s="18">
        <v>394</v>
      </c>
    </row>
    <row r="24" spans="1:20" x14ac:dyDescent="0.25">
      <c r="A24" s="17" t="s">
        <v>3498</v>
      </c>
      <c r="B24" s="17" t="s">
        <v>3499</v>
      </c>
      <c r="C24" s="17" t="s">
        <v>3500</v>
      </c>
      <c r="D24" s="18" t="s">
        <v>10</v>
      </c>
      <c r="E24" s="18">
        <f>VLOOKUP(M24,Revistas!$B$2:$H$63996,2,FALSE)</f>
        <v>2.8690000000000002</v>
      </c>
      <c r="F24" s="18" t="str">
        <f>VLOOKUP(M24,Revistas!$B$2:$H$63996,3,FALSE)</f>
        <v>Q3</v>
      </c>
      <c r="G24" s="18" t="str">
        <f>VLOOKUP(M24,Revistas!$B$2:$H$63996,4,FALSE)</f>
        <v>ALLERGY - SCIE;</v>
      </c>
      <c r="H24" s="18" t="str">
        <f>VLOOKUP(M24,Revistas!$B$2:$H$63996,5,FALSE)</f>
        <v>16 DE 26</v>
      </c>
      <c r="I24" s="18" t="str">
        <f>VLOOKUP(M24,Revistas!$B$2:$H$63996,6,FALSE)</f>
        <v>NO</v>
      </c>
      <c r="J24" s="18" t="s">
        <v>3501</v>
      </c>
      <c r="K24" s="18" t="s">
        <v>3502</v>
      </c>
      <c r="L24" s="18">
        <v>0</v>
      </c>
      <c r="M24" s="18" t="s">
        <v>3503</v>
      </c>
      <c r="N24" s="28">
        <v>38534</v>
      </c>
      <c r="O24" s="18">
        <v>2017</v>
      </c>
      <c r="P24" s="18">
        <v>13</v>
      </c>
      <c r="Q24" s="18"/>
      <c r="R24" s="18"/>
      <c r="S24" s="18">
        <v>31</v>
      </c>
      <c r="T24" s="23">
        <v>28690642</v>
      </c>
    </row>
    <row r="25" spans="1:20" x14ac:dyDescent="0.25">
      <c r="A25" s="17" t="s">
        <v>3613</v>
      </c>
      <c r="B25" s="17" t="s">
        <v>3614</v>
      </c>
      <c r="C25" s="17" t="s">
        <v>3500</v>
      </c>
      <c r="D25" s="18" t="s">
        <v>10</v>
      </c>
      <c r="E25" s="18">
        <f>VLOOKUP(M25,Revistas!$B$2:$H$63996,2,FALSE)</f>
        <v>2.8690000000000002</v>
      </c>
      <c r="F25" s="18" t="str">
        <f>VLOOKUP(M25,Revistas!$B$2:$H$63996,3,FALSE)</f>
        <v>Q3</v>
      </c>
      <c r="G25" s="18" t="str">
        <f>VLOOKUP(M25,Revistas!$B$2:$H$63996,4,FALSE)</f>
        <v>ALLERGY - SCIE;</v>
      </c>
      <c r="H25" s="18" t="str">
        <f>VLOOKUP(M25,Revistas!$B$2:$H$63996,5,FALSE)</f>
        <v>16 DE 26</v>
      </c>
      <c r="I25" s="18" t="str">
        <f>VLOOKUP(M25,Revistas!$B$2:$H$63996,6,FALSE)</f>
        <v>NO</v>
      </c>
      <c r="J25" s="18" t="s">
        <v>3615</v>
      </c>
      <c r="K25" s="18" t="s">
        <v>3616</v>
      </c>
      <c r="L25" s="18">
        <v>2</v>
      </c>
      <c r="M25" s="18" t="s">
        <v>3503</v>
      </c>
      <c r="N25" s="18" t="s">
        <v>3617</v>
      </c>
      <c r="O25" s="18">
        <v>2017</v>
      </c>
      <c r="P25" s="18">
        <v>13</v>
      </c>
      <c r="Q25" s="18"/>
      <c r="R25" s="18"/>
      <c r="S25" s="18">
        <v>4</v>
      </c>
      <c r="T25" s="23">
        <v>28115964</v>
      </c>
    </row>
    <row r="26" spans="1:20" x14ac:dyDescent="0.25">
      <c r="A26" s="17" t="s">
        <v>3413</v>
      </c>
      <c r="B26" s="17" t="s">
        <v>3414</v>
      </c>
      <c r="C26" s="17" t="s">
        <v>2891</v>
      </c>
      <c r="D26" s="18" t="s">
        <v>26</v>
      </c>
      <c r="E26" s="18">
        <f>VLOOKUP(M26,Revistas!$B$2:$H$63996,2,FALSE)</f>
        <v>3.7280000000000002</v>
      </c>
      <c r="F26" s="18" t="str">
        <f>VLOOKUP(M26,Revistas!$B$2:$H$63996,3,FALSE)</f>
        <v>Q2</v>
      </c>
      <c r="G26" s="18" t="str">
        <f>VLOOKUP(M26,Revistas!$B$2:$H$63996,4,FALSE)</f>
        <v>ALLERGY - SCIE;</v>
      </c>
      <c r="H26" s="18" t="str">
        <f>VLOOKUP(M26,Revistas!$B$2:$H$63996,5,FALSE)</f>
        <v>9 DE 26</v>
      </c>
      <c r="I26" s="18" t="str">
        <f>VLOOKUP(M26,Revistas!$B$2:$H$63996,6,FALSE)</f>
        <v>NO</v>
      </c>
      <c r="J26" s="18"/>
      <c r="K26" s="18"/>
      <c r="L26" s="18">
        <v>0</v>
      </c>
      <c r="M26" s="18" t="s">
        <v>2893</v>
      </c>
      <c r="N26" s="18" t="s">
        <v>94</v>
      </c>
      <c r="O26" s="18">
        <v>2017</v>
      </c>
      <c r="P26" s="18">
        <v>119</v>
      </c>
      <c r="Q26" s="18">
        <v>5</v>
      </c>
      <c r="R26" s="18" t="s">
        <v>3415</v>
      </c>
      <c r="S26" s="18" t="s">
        <v>3416</v>
      </c>
    </row>
    <row r="27" spans="1:20" x14ac:dyDescent="0.25">
      <c r="A27" s="17" t="s">
        <v>3486</v>
      </c>
      <c r="B27" s="17" t="s">
        <v>3487</v>
      </c>
      <c r="C27" s="17" t="s">
        <v>3488</v>
      </c>
      <c r="D27" s="18" t="s">
        <v>10</v>
      </c>
      <c r="E27" s="18">
        <f>VLOOKUP(M27,Revistas!$B$2:$H$63996,2,FALSE)</f>
        <v>2.9790000000000001</v>
      </c>
      <c r="F27" s="18" t="str">
        <f>VLOOKUP(M27,Revistas!$B$2:$H$63996,3,FALSE)</f>
        <v>Q2</v>
      </c>
      <c r="G27" s="18" t="str">
        <f>VLOOKUP(M27,Revistas!$B$2:$H$63996,4,FALSE)</f>
        <v>RESPIRATORY SYSTEM</v>
      </c>
      <c r="H27" s="18" t="str">
        <f>VLOOKUP(M27,Revistas!$B$2:$H$63996,5,FALSE)</f>
        <v>21/59</v>
      </c>
      <c r="I27" s="18" t="str">
        <f>VLOOKUP(M27,Revistas!$B$2:$H$63996,6,FALSE)</f>
        <v>NO</v>
      </c>
      <c r="J27" s="18" t="s">
        <v>3489</v>
      </c>
      <c r="K27" s="18" t="s">
        <v>3490</v>
      </c>
      <c r="L27" s="18">
        <v>1</v>
      </c>
      <c r="M27" s="18" t="s">
        <v>3491</v>
      </c>
      <c r="N27" s="18" t="s">
        <v>199</v>
      </c>
      <c r="O27" s="18">
        <v>2017</v>
      </c>
      <c r="P27" s="18">
        <v>53</v>
      </c>
      <c r="Q27" s="18">
        <v>8</v>
      </c>
      <c r="R27" s="18">
        <v>443</v>
      </c>
      <c r="S27" s="18">
        <v>449</v>
      </c>
      <c r="T27" s="23">
        <v>28495077</v>
      </c>
    </row>
    <row r="28" spans="1:20" x14ac:dyDescent="0.25">
      <c r="A28" s="17" t="s">
        <v>2123</v>
      </c>
      <c r="B28" s="17" t="s">
        <v>2124</v>
      </c>
      <c r="C28" s="17" t="s">
        <v>2125</v>
      </c>
      <c r="D28" s="18" t="s">
        <v>10</v>
      </c>
      <c r="E28" s="18">
        <f>VLOOKUP(M28,Revistas!$B$2:$H$63996,2,FALSE)</f>
        <v>2.403</v>
      </c>
      <c r="F28" s="18" t="str">
        <f>VLOOKUP(M28,Revistas!$B$2:$H$63996,3,FALSE)</f>
        <v>Q2</v>
      </c>
      <c r="G28" s="18" t="str">
        <f>VLOOKUP(M28,Revistas!$B$2:$H$63996,4,FALSE)</f>
        <v>ENGINEERING, BIOMEDICAL - SCIE;</v>
      </c>
      <c r="H28" s="18" t="str">
        <f>VLOOKUP(M28,Revistas!$B$2:$H$63996,5,FALSE)</f>
        <v>28/77</v>
      </c>
      <c r="I28" s="18" t="str">
        <f>VLOOKUP(M28,Revistas!$B$2:$H$63996,6,FALSE)</f>
        <v>NO</v>
      </c>
      <c r="J28" s="18" t="s">
        <v>2126</v>
      </c>
      <c r="K28" s="18" t="s">
        <v>2127</v>
      </c>
      <c r="L28" s="18">
        <v>0</v>
      </c>
      <c r="M28" s="18" t="s">
        <v>2128</v>
      </c>
      <c r="N28" s="18" t="s">
        <v>94</v>
      </c>
      <c r="O28" s="18">
        <v>2017</v>
      </c>
      <c r="P28" s="18">
        <v>41</v>
      </c>
      <c r="Q28" s="18">
        <v>11</v>
      </c>
      <c r="R28" s="18" t="s">
        <v>2129</v>
      </c>
      <c r="S28" s="18" t="s">
        <v>2130</v>
      </c>
      <c r="T28" s="23">
        <v>28722144</v>
      </c>
    </row>
    <row r="29" spans="1:20" x14ac:dyDescent="0.25">
      <c r="A29" s="17" t="s">
        <v>2357</v>
      </c>
      <c r="B29" s="17" t="s">
        <v>2358</v>
      </c>
      <c r="C29" s="17" t="s">
        <v>2359</v>
      </c>
      <c r="D29" s="18" t="s">
        <v>10</v>
      </c>
      <c r="E29" s="18">
        <f>VLOOKUP(M29,Revistas!$B$2:$H$63996,2,FALSE)</f>
        <v>3.4929999999999999</v>
      </c>
      <c r="F29" s="18" t="str">
        <f>VLOOKUP(M29,Revistas!$B$2:$H$63996,3,FALSE)</f>
        <v>Q1</v>
      </c>
      <c r="G29" s="18" t="str">
        <f>VLOOKUP(M29,Revistas!$B$2:$H$63996,4,FALSE)</f>
        <v>PHARMACOLOGY &amp; PHARMACY - SCIE</v>
      </c>
      <c r="H29" s="18" t="str">
        <f>VLOOKUP(M29,Revistas!$B$2:$H$63996,5,FALSE)</f>
        <v>60/257</v>
      </c>
      <c r="I29" s="18" t="str">
        <f>VLOOKUP(M29,Revistas!$B$2:$H$63996,6,FALSE)</f>
        <v>NO</v>
      </c>
      <c r="J29" s="18" t="s">
        <v>2360</v>
      </c>
      <c r="K29" s="18" t="s">
        <v>2361</v>
      </c>
      <c r="L29" s="18">
        <v>1</v>
      </c>
      <c r="M29" s="18" t="s">
        <v>2362</v>
      </c>
      <c r="N29" s="18" t="s">
        <v>62</v>
      </c>
      <c r="O29" s="18">
        <v>2017</v>
      </c>
      <c r="P29" s="18">
        <v>83</v>
      </c>
      <c r="Q29" s="18">
        <v>2</v>
      </c>
      <c r="R29" s="18">
        <v>400</v>
      </c>
      <c r="S29" s="18">
        <v>415</v>
      </c>
      <c r="T29" s="23">
        <v>27543764</v>
      </c>
    </row>
    <row r="30" spans="1:20" x14ac:dyDescent="0.25">
      <c r="A30" s="17" t="s">
        <v>3664</v>
      </c>
      <c r="B30" s="17" t="s">
        <v>3663</v>
      </c>
      <c r="C30" s="17" t="s">
        <v>7248</v>
      </c>
      <c r="D30" s="18" t="s">
        <v>10</v>
      </c>
      <c r="E30" s="18">
        <f>VLOOKUP(M30,Revistas!$B$2:$H$63996,2,FALSE)</f>
        <v>5.2640000000000002</v>
      </c>
      <c r="F30" s="18" t="str">
        <f>VLOOKUP(M30,Revistas!$B$2:$H$63996,3,FALSE)</f>
        <v>Q1</v>
      </c>
      <c r="G30" s="18" t="str">
        <f>VLOOKUP(M30,Revistas!$B$2:$H$63996,4,FALSE)</f>
        <v>ALLERGY - SCIE;</v>
      </c>
      <c r="H30" s="18" t="str">
        <f>VLOOKUP(M30,Revistas!$B$2:$H$63996,5,FALSE)</f>
        <v>4 DE 26</v>
      </c>
      <c r="I30" s="18" t="str">
        <f>VLOOKUP(M30,Revistas!$B$2:$H$63996,6,FALSE)</f>
        <v>NO</v>
      </c>
      <c r="J30" s="18" t="s">
        <v>3667</v>
      </c>
      <c r="K30" s="18"/>
      <c r="L30" s="18" t="s">
        <v>586</v>
      </c>
      <c r="M30" s="18" t="s">
        <v>3668</v>
      </c>
      <c r="N30" s="18" t="s">
        <v>3666</v>
      </c>
      <c r="O30" s="18">
        <v>2017</v>
      </c>
      <c r="P30" s="18"/>
      <c r="Q30" s="18"/>
      <c r="R30" s="18"/>
      <c r="S30" s="18"/>
      <c r="T30" s="23">
        <v>29265576</v>
      </c>
    </row>
    <row r="31" spans="1:20" x14ac:dyDescent="0.25">
      <c r="A31" s="17" t="s">
        <v>3557</v>
      </c>
      <c r="B31" s="17" t="s">
        <v>3558</v>
      </c>
      <c r="C31" s="17" t="s">
        <v>3559</v>
      </c>
      <c r="D31" s="18" t="s">
        <v>10</v>
      </c>
      <c r="E31" s="18">
        <f>VLOOKUP(M31,Revistas!$B$2:$H$63996,2,FALSE)</f>
        <v>3.41</v>
      </c>
      <c r="F31" s="18" t="str">
        <f>VLOOKUP(M31,Revistas!$B$2:$H$63996,3,FALSE)</f>
        <v>Q2</v>
      </c>
      <c r="G31" s="18" t="str">
        <f>VLOOKUP(M31,Revistas!$B$2:$H$63996,4,FALSE)</f>
        <v>IMMUNOLOGY - SCIE</v>
      </c>
      <c r="H31" s="18" t="str">
        <f>VLOOKUP(M31,Revistas!$B$2:$H$63996,5,FALSE)</f>
        <v>60/150</v>
      </c>
      <c r="I31" s="18" t="str">
        <f>VLOOKUP(M31,Revistas!$B$2:$H$63996,6,FALSE)</f>
        <v>NO</v>
      </c>
      <c r="J31" s="18" t="s">
        <v>3560</v>
      </c>
      <c r="K31" s="18" t="s">
        <v>3561</v>
      </c>
      <c r="L31" s="18">
        <v>0</v>
      </c>
      <c r="M31" s="18" t="s">
        <v>3562</v>
      </c>
      <c r="N31" s="18" t="s">
        <v>35</v>
      </c>
      <c r="O31" s="18">
        <v>2017</v>
      </c>
      <c r="P31" s="18">
        <v>188</v>
      </c>
      <c r="Q31" s="18">
        <v>1</v>
      </c>
      <c r="R31" s="18">
        <v>148</v>
      </c>
      <c r="S31" s="18">
        <v>153</v>
      </c>
      <c r="T31" s="23">
        <v>27936514</v>
      </c>
    </row>
    <row r="32" spans="1:20" x14ac:dyDescent="0.25">
      <c r="A32" s="17" t="s">
        <v>3520</v>
      </c>
      <c r="B32" s="17" t="s">
        <v>3521</v>
      </c>
      <c r="C32" s="17" t="s">
        <v>3522</v>
      </c>
      <c r="D32" s="18" t="s">
        <v>10</v>
      </c>
      <c r="E32" s="18">
        <f>VLOOKUP(M32,Revistas!$B$2:$H$63996,2,FALSE)</f>
        <v>3.2389999999999999</v>
      </c>
      <c r="F32" s="18" t="str">
        <f>VLOOKUP(M32,Revistas!$B$2:$H$63996,3,FALSE)</f>
        <v>Q2</v>
      </c>
      <c r="G32" s="18" t="str">
        <f>VLOOKUP(M32,Revistas!$B$2:$H$63996,4,FALSE)</f>
        <v>ALLERGY - SCIE</v>
      </c>
      <c r="H32" s="18" t="str">
        <f>VLOOKUP(M32,Revistas!$B$2:$H$63996,5,FALSE)</f>
        <v>12 DE 26</v>
      </c>
      <c r="I32" s="18" t="str">
        <f>VLOOKUP(M32,Revistas!$B$2:$H$63996,6,FALSE)</f>
        <v>NO</v>
      </c>
      <c r="J32" s="18" t="s">
        <v>3523</v>
      </c>
      <c r="K32" s="18" t="s">
        <v>3524</v>
      </c>
      <c r="L32" s="18">
        <v>0</v>
      </c>
      <c r="M32" s="18" t="s">
        <v>3525</v>
      </c>
      <c r="N32" s="28">
        <v>43221</v>
      </c>
      <c r="O32" s="18">
        <v>2017</v>
      </c>
      <c r="P32" s="18">
        <v>7</v>
      </c>
      <c r="Q32" s="18"/>
      <c r="R32" s="18"/>
      <c r="S32" s="18">
        <v>16</v>
      </c>
      <c r="T32" s="23">
        <v>28533901</v>
      </c>
    </row>
    <row r="33" spans="1:20" x14ac:dyDescent="0.25">
      <c r="A33" s="17" t="s">
        <v>3480</v>
      </c>
      <c r="B33" s="17" t="s">
        <v>3481</v>
      </c>
      <c r="C33" s="17" t="s">
        <v>3482</v>
      </c>
      <c r="D33" s="18" t="s">
        <v>10</v>
      </c>
      <c r="E33" s="18">
        <f>VLOOKUP(M33,Revistas!$B$2:$H$63996,2,FALSE)</f>
        <v>2.9470000000000001</v>
      </c>
      <c r="F33" s="18" t="str">
        <f>VLOOKUP(M33,Revistas!$B$2:$H$63996,3,FALSE)</f>
        <v>Q2</v>
      </c>
      <c r="G33" s="18" t="str">
        <f>VLOOKUP(M33,Revistas!$B$2:$H$63996,4,FALSE)</f>
        <v>PHARMACOLOGY &amp; PHARMACY - SCIE</v>
      </c>
      <c r="H33" s="18" t="str">
        <f>VLOOKUP(M33,Revistas!$B$2:$H$63996,5,FALSE)</f>
        <v>93/257</v>
      </c>
      <c r="I33" s="18" t="str">
        <f>VLOOKUP(M33,Revistas!$B$2:$H$63996,6,FALSE)</f>
        <v>NO</v>
      </c>
      <c r="J33" s="18" t="s">
        <v>3483</v>
      </c>
      <c r="K33" s="18" t="s">
        <v>3484</v>
      </c>
      <c r="L33" s="18">
        <v>0</v>
      </c>
      <c r="M33" s="18" t="s">
        <v>3485</v>
      </c>
      <c r="N33" s="18" t="s">
        <v>199</v>
      </c>
      <c r="O33" s="18">
        <v>2017</v>
      </c>
      <c r="P33" s="18">
        <v>39</v>
      </c>
      <c r="Q33" s="18">
        <v>8</v>
      </c>
      <c r="R33" s="18">
        <v>1730</v>
      </c>
      <c r="S33" s="18">
        <v>1745</v>
      </c>
      <c r="T33" s="23">
        <v>28709688</v>
      </c>
    </row>
    <row r="34" spans="1:20" x14ac:dyDescent="0.25">
      <c r="A34" s="17" t="s">
        <v>3510</v>
      </c>
      <c r="B34" s="17" t="s">
        <v>3511</v>
      </c>
      <c r="C34" s="17" t="s">
        <v>3512</v>
      </c>
      <c r="D34" s="18" t="s">
        <v>10</v>
      </c>
      <c r="E34" s="18" t="str">
        <f>VLOOKUP(M34,Revistas!$B$2:$H$63996,2,FALSE)</f>
        <v>NO TIENE</v>
      </c>
      <c r="F34" s="18" t="str">
        <f>VLOOKUP(M34,Revistas!$B$2:$H$63996,3,FALSE)</f>
        <v>NO TIENE</v>
      </c>
      <c r="G34" s="18" t="str">
        <f>VLOOKUP(M34,Revistas!$B$2:$H$63996,4,FALSE)</f>
        <v>NO TIENE</v>
      </c>
      <c r="H34" s="18" t="str">
        <f>VLOOKUP(M34,Revistas!$B$2:$H$63996,5,FALSE)</f>
        <v>NO TIENE</v>
      </c>
      <c r="I34" s="18" t="str">
        <f>VLOOKUP(M34,Revistas!$B$2:$H$63996,6,FALSE)</f>
        <v>NO</v>
      </c>
      <c r="J34" s="18" t="s">
        <v>3513</v>
      </c>
      <c r="K34" s="18" t="s">
        <v>3514</v>
      </c>
      <c r="L34" s="18">
        <v>0</v>
      </c>
      <c r="M34" s="18" t="s">
        <v>3515</v>
      </c>
      <c r="N34" s="18" t="s">
        <v>226</v>
      </c>
      <c r="O34" s="18">
        <v>2017</v>
      </c>
      <c r="P34" s="18">
        <v>30</v>
      </c>
      <c r="Q34" s="18">
        <v>2</v>
      </c>
      <c r="R34" s="18">
        <v>94</v>
      </c>
      <c r="S34" s="18">
        <v>96</v>
      </c>
    </row>
    <row r="35" spans="1:20" x14ac:dyDescent="0.25">
      <c r="A35" s="17" t="s">
        <v>3618</v>
      </c>
      <c r="B35" s="17" t="s">
        <v>3619</v>
      </c>
      <c r="C35" s="17" t="s">
        <v>1875</v>
      </c>
      <c r="D35" s="18" t="s">
        <v>10</v>
      </c>
      <c r="E35" s="18">
        <f>VLOOKUP(M35,Revistas!$B$2:$H$63996,2,FALSE)</f>
        <v>2.7570000000000001</v>
      </c>
      <c r="F35" s="18" t="str">
        <f>VLOOKUP(M35,Revistas!$B$2:$H$63996,3,FALSE)</f>
        <v>Q1</v>
      </c>
      <c r="G35" s="18" t="str">
        <f>VLOOKUP(M35,Revistas!$B$2:$H$63996,4,FALSE)</f>
        <v>MEDICINA, GENERAL &amp; INTERNAL</v>
      </c>
      <c r="H35" s="18" t="str">
        <f>VLOOKUP(M35,Revistas!$B$2:$H$63996,5,FALSE)</f>
        <v>33/154</v>
      </c>
      <c r="I35" s="18" t="str">
        <f>VLOOKUP(M35,Revistas!$B$2:$H$63996,6,FALSE)</f>
        <v>NO</v>
      </c>
      <c r="J35" s="18" t="s">
        <v>3620</v>
      </c>
      <c r="K35" s="18" t="s">
        <v>3621</v>
      </c>
      <c r="L35" s="18">
        <v>0</v>
      </c>
      <c r="M35" s="18" t="s">
        <v>1878</v>
      </c>
      <c r="N35" s="18"/>
      <c r="O35" s="18">
        <v>2017</v>
      </c>
      <c r="P35" s="18">
        <v>33</v>
      </c>
      <c r="Q35" s="18">
        <v>12</v>
      </c>
      <c r="R35" s="18">
        <v>2181</v>
      </c>
      <c r="S35" s="18">
        <v>2186</v>
      </c>
      <c r="T35" s="23">
        <v>28699806</v>
      </c>
    </row>
    <row r="36" spans="1:20" x14ac:dyDescent="0.25">
      <c r="A36" s="17" t="s">
        <v>3642</v>
      </c>
      <c r="B36" s="17" t="s">
        <v>3643</v>
      </c>
      <c r="C36" s="17" t="s">
        <v>3644</v>
      </c>
      <c r="D36" s="18" t="s">
        <v>10</v>
      </c>
      <c r="E36" s="18" t="str">
        <f>VLOOKUP(M36,Revistas!$B$2:$H$63996,2,FALSE)</f>
        <v>NO TIENE</v>
      </c>
      <c r="F36" s="18" t="str">
        <f>VLOOKUP(M36,Revistas!$B$2:$H$63996,3,FALSE)</f>
        <v>NO TIENE</v>
      </c>
      <c r="G36" s="18" t="str">
        <f>VLOOKUP(M36,Revistas!$B$2:$H$63996,4,FALSE)</f>
        <v>NO TIENE</v>
      </c>
      <c r="H36" s="18" t="str">
        <f>VLOOKUP(M36,Revistas!$B$2:$H$63996,5,FALSE)</f>
        <v>NO TIENE</v>
      </c>
      <c r="I36" s="18" t="str">
        <f>VLOOKUP(M36,Revistas!$B$2:$H$63996,6,FALSE)</f>
        <v>NO</v>
      </c>
      <c r="J36" s="18" t="s">
        <v>3645</v>
      </c>
      <c r="K36" s="18" t="s">
        <v>3646</v>
      </c>
      <c r="L36" s="18">
        <v>0</v>
      </c>
      <c r="M36" s="18" t="s">
        <v>3647</v>
      </c>
      <c r="N36" s="18" t="s">
        <v>344</v>
      </c>
      <c r="O36" s="18">
        <v>2017</v>
      </c>
      <c r="P36" s="18">
        <v>49</v>
      </c>
      <c r="Q36" s="18">
        <v>1</v>
      </c>
      <c r="R36" s="18">
        <v>45</v>
      </c>
      <c r="S36" s="18">
        <v>48</v>
      </c>
      <c r="T36" s="23">
        <v>28120607</v>
      </c>
    </row>
    <row r="37" spans="1:20" x14ac:dyDescent="0.25">
      <c r="A37" s="17" t="s">
        <v>3434</v>
      </c>
      <c r="B37" s="17" t="s">
        <v>3435</v>
      </c>
      <c r="C37" s="17" t="s">
        <v>3436</v>
      </c>
      <c r="D37" s="18" t="s">
        <v>210</v>
      </c>
      <c r="E37" s="18" t="str">
        <f>VLOOKUP(M37,Revistas!$B$2:$H$63996,2,FALSE)</f>
        <v>NO TIENE</v>
      </c>
      <c r="F37" s="18" t="str">
        <f>VLOOKUP(M37,Revistas!$B$2:$H$63996,3,FALSE)</f>
        <v>NO TIENE</v>
      </c>
      <c r="G37" s="18" t="str">
        <f>VLOOKUP(M37,Revistas!$B$2:$H$63996,4,FALSE)</f>
        <v>NO TIENE</v>
      </c>
      <c r="H37" s="18" t="str">
        <f>VLOOKUP(M37,Revistas!$B$2:$H$63996,5,FALSE)</f>
        <v>NO TIENE</v>
      </c>
      <c r="I37" s="18" t="str">
        <f>VLOOKUP(M37,Revistas!$B$2:$H$63996,6,FALSE)</f>
        <v>NO</v>
      </c>
      <c r="J37" s="18" t="s">
        <v>3437</v>
      </c>
      <c r="K37" s="18" t="s">
        <v>3438</v>
      </c>
      <c r="L37" s="18">
        <v>0</v>
      </c>
      <c r="M37" s="18" t="s">
        <v>3439</v>
      </c>
      <c r="N37" s="18" t="s">
        <v>3440</v>
      </c>
      <c r="O37" s="18">
        <v>2017</v>
      </c>
      <c r="P37" s="18">
        <v>4</v>
      </c>
      <c r="Q37" s="18"/>
      <c r="R37" s="18"/>
      <c r="S37" s="18">
        <v>1356160</v>
      </c>
      <c r="T37" s="23">
        <v>28815006</v>
      </c>
    </row>
    <row r="38" spans="1:20" x14ac:dyDescent="0.25">
      <c r="A38" s="17" t="s">
        <v>3534</v>
      </c>
      <c r="B38" s="17" t="s">
        <v>3535</v>
      </c>
      <c r="C38" s="17" t="s">
        <v>1983</v>
      </c>
      <c r="D38" s="18" t="s">
        <v>274</v>
      </c>
      <c r="E38" s="18">
        <f>VLOOKUP(M38,Revistas!$B$2:$H$63996,2,FALSE)</f>
        <v>10.569000000000001</v>
      </c>
      <c r="F38" s="18" t="str">
        <f>VLOOKUP(M38,Revistas!$B$2:$H$63996,3,FALSE)</f>
        <v>Q1</v>
      </c>
      <c r="G38" s="18" t="str">
        <f>VLOOKUP(M38,Revistas!$B$2:$H$63996,4,FALSE)</f>
        <v>RESPIRATORY SYSTEM - SCIE</v>
      </c>
      <c r="H38" s="18" t="str">
        <f>VLOOKUP(M38,Revistas!$B$2:$H$63996,5,FALSE)</f>
        <v>3 DE 59</v>
      </c>
      <c r="I38" s="18" t="str">
        <f>VLOOKUP(M38,Revistas!$B$2:$H$63996,6,FALSE)</f>
        <v>SI</v>
      </c>
      <c r="J38" s="18" t="s">
        <v>3536</v>
      </c>
      <c r="K38" s="18" t="s">
        <v>3537</v>
      </c>
      <c r="L38" s="18">
        <v>6</v>
      </c>
      <c r="M38" s="18" t="s">
        <v>1986</v>
      </c>
      <c r="N38" s="18" t="s">
        <v>250</v>
      </c>
      <c r="O38" s="18">
        <v>2017</v>
      </c>
      <c r="P38" s="18">
        <v>49</v>
      </c>
      <c r="Q38" s="18">
        <v>5</v>
      </c>
      <c r="R38" s="18"/>
      <c r="S38" s="18">
        <v>1700068</v>
      </c>
    </row>
    <row r="39" spans="1:20" x14ac:dyDescent="0.25">
      <c r="A39" s="17" t="s">
        <v>3530</v>
      </c>
      <c r="B39" s="17" t="s">
        <v>3531</v>
      </c>
      <c r="C39" s="17" t="s">
        <v>1983</v>
      </c>
      <c r="D39" s="18" t="s">
        <v>571</v>
      </c>
      <c r="E39" s="18">
        <f>VLOOKUP(M39,Revistas!$B$2:$H$63996,2,FALSE)</f>
        <v>10.569000000000001</v>
      </c>
      <c r="F39" s="18" t="str">
        <f>VLOOKUP(M39,Revistas!$B$2:$H$63996,3,FALSE)</f>
        <v>Q1</v>
      </c>
      <c r="G39" s="18" t="str">
        <f>VLOOKUP(M39,Revistas!$B$2:$H$63996,4,FALSE)</f>
        <v>RESPIRATORY SYSTEM - SCIE</v>
      </c>
      <c r="H39" s="18" t="str">
        <f>VLOOKUP(M39,Revistas!$B$2:$H$63996,5,FALSE)</f>
        <v>3 DE 59</v>
      </c>
      <c r="I39" s="18" t="str">
        <f>VLOOKUP(M39,Revistas!$B$2:$H$63996,6,FALSE)</f>
        <v>SI</v>
      </c>
      <c r="J39" s="18" t="s">
        <v>3532</v>
      </c>
      <c r="K39" s="18" t="s">
        <v>3533</v>
      </c>
      <c r="L39" s="18">
        <v>3</v>
      </c>
      <c r="M39" s="18" t="s">
        <v>1986</v>
      </c>
      <c r="N39" s="18" t="s">
        <v>250</v>
      </c>
      <c r="O39" s="18">
        <v>2017</v>
      </c>
      <c r="P39" s="18">
        <v>49</v>
      </c>
      <c r="Q39" s="18">
        <v>5</v>
      </c>
      <c r="R39" s="18"/>
      <c r="S39" s="18">
        <v>1700634</v>
      </c>
    </row>
    <row r="40" spans="1:20" x14ac:dyDescent="0.25">
      <c r="A40" s="17" t="s">
        <v>3581</v>
      </c>
      <c r="B40" s="17" t="s">
        <v>3582</v>
      </c>
      <c r="C40" s="17" t="s">
        <v>3583</v>
      </c>
      <c r="D40" s="18" t="s">
        <v>210</v>
      </c>
      <c r="E40" s="18">
        <f>VLOOKUP(M40,Revistas!$B$2:$H$63996,2,FALSE)</f>
        <v>3.27</v>
      </c>
      <c r="F40" s="18" t="str">
        <f>VLOOKUP(M40,Revistas!$B$2:$H$63996,3,FALSE)</f>
        <v>Q2</v>
      </c>
      <c r="G40" s="18" t="str">
        <f>VLOOKUP(M40,Revistas!$B$2:$H$63996,4,FALSE)</f>
        <v>IMMUNOLOGY - SCIE</v>
      </c>
      <c r="H40" s="18" t="str">
        <f>VLOOKUP(M40,Revistas!$B$2:$H$63996,5,FALSE)</f>
        <v>63/150</v>
      </c>
      <c r="I40" s="18" t="str">
        <f>VLOOKUP(M40,Revistas!$B$2:$H$63996,6,FALSE)</f>
        <v>NO</v>
      </c>
      <c r="J40" s="18" t="s">
        <v>3584</v>
      </c>
      <c r="K40" s="18" t="s">
        <v>3585</v>
      </c>
      <c r="L40" s="18">
        <v>1</v>
      </c>
      <c r="M40" s="18" t="s">
        <v>3586</v>
      </c>
      <c r="N40" s="18" t="s">
        <v>300</v>
      </c>
      <c r="O40" s="18">
        <v>2017</v>
      </c>
      <c r="P40" s="18">
        <v>13</v>
      </c>
      <c r="Q40" s="18">
        <v>3</v>
      </c>
      <c r="R40" s="18">
        <v>271</v>
      </c>
      <c r="S40" s="18">
        <v>281</v>
      </c>
      <c r="T40" s="23">
        <v>27653257</v>
      </c>
    </row>
    <row r="41" spans="1:20" x14ac:dyDescent="0.25">
      <c r="A41" s="17" t="s">
        <v>3406</v>
      </c>
      <c r="B41" s="17" t="s">
        <v>3407</v>
      </c>
      <c r="C41" s="17" t="s">
        <v>3408</v>
      </c>
      <c r="D41" s="18" t="s">
        <v>210</v>
      </c>
      <c r="E41" s="18" t="str">
        <f>VLOOKUP(M41,Revistas!$B$2:$H$63996,2,FALSE)</f>
        <v>NO TIENE</v>
      </c>
      <c r="F41" s="18" t="str">
        <f>VLOOKUP(M41,Revistas!$B$2:$H$63996,3,FALSE)</f>
        <v>NO TIENE</v>
      </c>
      <c r="G41" s="18" t="str">
        <f>VLOOKUP(M41,Revistas!$B$2:$H$63996,4,FALSE)</f>
        <v>NO TIENE</v>
      </c>
      <c r="H41" s="18" t="str">
        <f>VLOOKUP(M41,Revistas!$B$2:$H$63996,5,FALSE)</f>
        <v>NO TIENE</v>
      </c>
      <c r="I41" s="18" t="str">
        <f>VLOOKUP(M41,Revistas!$B$2:$H$63996,6,FALSE)</f>
        <v>NO</v>
      </c>
      <c r="J41" s="18" t="s">
        <v>3409</v>
      </c>
      <c r="K41" s="18" t="s">
        <v>3410</v>
      </c>
      <c r="L41" s="18">
        <v>0</v>
      </c>
      <c r="M41" s="18" t="s">
        <v>3411</v>
      </c>
      <c r="N41" s="18" t="s">
        <v>3412</v>
      </c>
      <c r="O41" s="18">
        <v>2017</v>
      </c>
      <c r="P41" s="18">
        <v>4</v>
      </c>
      <c r="Q41" s="18"/>
      <c r="R41" s="18"/>
      <c r="S41" s="18">
        <v>212</v>
      </c>
      <c r="T41" s="23">
        <v>29255709</v>
      </c>
    </row>
    <row r="42" spans="1:20" x14ac:dyDescent="0.25">
      <c r="A42" s="17" t="s">
        <v>3492</v>
      </c>
      <c r="B42" s="17" t="s">
        <v>3493</v>
      </c>
      <c r="C42" s="17" t="s">
        <v>3494</v>
      </c>
      <c r="D42" s="18" t="s">
        <v>10</v>
      </c>
      <c r="E42" s="18">
        <f>VLOOKUP(M42,Revistas!$B$2:$H$63996,2,FALSE)</f>
        <v>3.61</v>
      </c>
      <c r="F42" s="18" t="str">
        <f>VLOOKUP(M42,Revistas!$B$2:$H$63996,3,FALSE)</f>
        <v>Q2</v>
      </c>
      <c r="G42" s="18" t="str">
        <f>VLOOKUP(M42,Revistas!$B$2:$H$63996,4,FALSE)</f>
        <v>ALLERGY - SCIE;</v>
      </c>
      <c r="H42" s="18" t="str">
        <f>VLOOKUP(M42,Revistas!$B$2:$H$63996,5,FALSE)</f>
        <v>10 DE 26</v>
      </c>
      <c r="I42" s="18" t="str">
        <f>VLOOKUP(M42,Revistas!$B$2:$H$63996,6,FALSE)</f>
        <v>NO</v>
      </c>
      <c r="J42" s="18" t="s">
        <v>3495</v>
      </c>
      <c r="K42" s="18" t="s">
        <v>3496</v>
      </c>
      <c r="L42" s="18">
        <v>1</v>
      </c>
      <c r="M42" s="18" t="s">
        <v>3497</v>
      </c>
      <c r="N42" s="18" t="s">
        <v>199</v>
      </c>
      <c r="O42" s="18">
        <v>2017</v>
      </c>
      <c r="P42" s="18">
        <v>37</v>
      </c>
      <c r="Q42" s="18">
        <v>3</v>
      </c>
      <c r="R42" s="18">
        <v>597</v>
      </c>
      <c r="S42" s="18" t="s">
        <v>167</v>
      </c>
      <c r="T42" s="23">
        <v>28687112</v>
      </c>
    </row>
    <row r="43" spans="1:20" x14ac:dyDescent="0.25">
      <c r="A43" s="17" t="s">
        <v>3605</v>
      </c>
      <c r="B43" s="17" t="s">
        <v>3606</v>
      </c>
      <c r="C43" s="17" t="s">
        <v>3597</v>
      </c>
      <c r="D43" s="18" t="s">
        <v>26</v>
      </c>
      <c r="E43" s="18">
        <f>VLOOKUP(M43,Revistas!$B$2:$H$63996,2,FALSE)</f>
        <v>13.081</v>
      </c>
      <c r="F43" s="18" t="str">
        <f>VLOOKUP(M43,Revistas!$B$2:$H$63996,3,FALSE)</f>
        <v>Q1</v>
      </c>
      <c r="G43" s="18" t="str">
        <f>VLOOKUP(M43,Revistas!$B$2:$H$63996,4,FALSE)</f>
        <v>IMMUNOLOGY</v>
      </c>
      <c r="H43" s="18" t="str">
        <f>VLOOKUP(M43,Revistas!$B$2:$H$63996,5,FALSE)</f>
        <v>6/150</v>
      </c>
      <c r="I43" s="18" t="str">
        <f>VLOOKUP(M43,Revistas!$B$2:$H$63996,6,FALSE)</f>
        <v>SI</v>
      </c>
      <c r="J43" s="18" t="s">
        <v>3607</v>
      </c>
      <c r="K43" s="18"/>
      <c r="L43" s="18">
        <v>0</v>
      </c>
      <c r="M43" s="18" t="s">
        <v>3599</v>
      </c>
      <c r="N43" s="18" t="s">
        <v>62</v>
      </c>
      <c r="O43" s="18">
        <v>2017</v>
      </c>
      <c r="P43" s="18">
        <v>139</v>
      </c>
      <c r="Q43" s="18">
        <v>2</v>
      </c>
      <c r="R43" s="18" t="s">
        <v>3608</v>
      </c>
      <c r="S43" s="18" t="s">
        <v>3608</v>
      </c>
    </row>
    <row r="44" spans="1:20" x14ac:dyDescent="0.25">
      <c r="A44" s="17" t="s">
        <v>3601</v>
      </c>
      <c r="B44" s="17" t="s">
        <v>3602</v>
      </c>
      <c r="C44" s="17" t="s">
        <v>3597</v>
      </c>
      <c r="D44" s="18" t="s">
        <v>26</v>
      </c>
      <c r="E44" s="18">
        <f>VLOOKUP(M44,Revistas!$B$2:$H$63996,2,FALSE)</f>
        <v>13.081</v>
      </c>
      <c r="F44" s="18" t="str">
        <f>VLOOKUP(M44,Revistas!$B$2:$H$63996,3,FALSE)</f>
        <v>Q1</v>
      </c>
      <c r="G44" s="18" t="str">
        <f>VLOOKUP(M44,Revistas!$B$2:$H$63996,4,FALSE)</f>
        <v>IMMUNOLOGY</v>
      </c>
      <c r="H44" s="18" t="str">
        <f>VLOOKUP(M44,Revistas!$B$2:$H$63996,5,FALSE)</f>
        <v>6/150</v>
      </c>
      <c r="I44" s="18" t="str">
        <f>VLOOKUP(M44,Revistas!$B$2:$H$63996,6,FALSE)</f>
        <v>SI</v>
      </c>
      <c r="J44" s="18" t="s">
        <v>3603</v>
      </c>
      <c r="K44" s="18"/>
      <c r="L44" s="18">
        <v>0</v>
      </c>
      <c r="M44" s="18" t="s">
        <v>3599</v>
      </c>
      <c r="N44" s="18" t="s">
        <v>62</v>
      </c>
      <c r="O44" s="18">
        <v>2017</v>
      </c>
      <c r="P44" s="18">
        <v>139</v>
      </c>
      <c r="Q44" s="18">
        <v>2</v>
      </c>
      <c r="R44" s="18" t="s">
        <v>3604</v>
      </c>
      <c r="S44" s="18" t="s">
        <v>3604</v>
      </c>
    </row>
    <row r="45" spans="1:20" x14ac:dyDescent="0.25">
      <c r="A45" s="17" t="s">
        <v>3609</v>
      </c>
      <c r="B45" s="17" t="s">
        <v>3610</v>
      </c>
      <c r="C45" s="17" t="s">
        <v>3597</v>
      </c>
      <c r="D45" s="18" t="s">
        <v>26</v>
      </c>
      <c r="E45" s="18">
        <f>VLOOKUP(M45,Revistas!$B$2:$H$63996,2,FALSE)</f>
        <v>13.081</v>
      </c>
      <c r="F45" s="18" t="str">
        <f>VLOOKUP(M45,Revistas!$B$2:$H$63996,3,FALSE)</f>
        <v>Q1</v>
      </c>
      <c r="G45" s="18" t="str">
        <f>VLOOKUP(M45,Revistas!$B$2:$H$63996,4,FALSE)</f>
        <v>IMMUNOLOGY</v>
      </c>
      <c r="H45" s="18" t="str">
        <f>VLOOKUP(M45,Revistas!$B$2:$H$63996,5,FALSE)</f>
        <v>6/150</v>
      </c>
      <c r="I45" s="18" t="str">
        <f>VLOOKUP(M45,Revistas!$B$2:$H$63996,6,FALSE)</f>
        <v>SI</v>
      </c>
      <c r="J45" s="18" t="s">
        <v>3611</v>
      </c>
      <c r="K45" s="18"/>
      <c r="L45" s="18">
        <v>0</v>
      </c>
      <c r="M45" s="18" t="s">
        <v>3599</v>
      </c>
      <c r="N45" s="18" t="s">
        <v>62</v>
      </c>
      <c r="O45" s="18">
        <v>2017</v>
      </c>
      <c r="P45" s="18">
        <v>139</v>
      </c>
      <c r="Q45" s="18">
        <v>2</v>
      </c>
      <c r="R45" s="18" t="s">
        <v>3612</v>
      </c>
      <c r="S45" s="18" t="s">
        <v>3612</v>
      </c>
    </row>
    <row r="46" spans="1:20" x14ac:dyDescent="0.25">
      <c r="A46" s="17" t="s">
        <v>3595</v>
      </c>
      <c r="B46" s="17" t="s">
        <v>3596</v>
      </c>
      <c r="C46" s="17" t="s">
        <v>3597</v>
      </c>
      <c r="D46" s="18" t="s">
        <v>26</v>
      </c>
      <c r="E46" s="18">
        <f>VLOOKUP(M46,Revistas!$B$2:$H$63996,2,FALSE)</f>
        <v>13.081</v>
      </c>
      <c r="F46" s="18" t="str">
        <f>VLOOKUP(M46,Revistas!$B$2:$H$63996,3,FALSE)</f>
        <v>Q1</v>
      </c>
      <c r="G46" s="18" t="str">
        <f>VLOOKUP(M46,Revistas!$B$2:$H$63996,4,FALSE)</f>
        <v>IMMUNOLOGY</v>
      </c>
      <c r="H46" s="18" t="str">
        <f>VLOOKUP(M46,Revistas!$B$2:$H$63996,5,FALSE)</f>
        <v>6/150</v>
      </c>
      <c r="I46" s="18" t="str">
        <f>VLOOKUP(M46,Revistas!$B$2:$H$63996,6,FALSE)</f>
        <v>SI</v>
      </c>
      <c r="J46" s="18" t="s">
        <v>3598</v>
      </c>
      <c r="K46" s="18"/>
      <c r="L46" s="18">
        <v>0</v>
      </c>
      <c r="M46" s="18" t="s">
        <v>3599</v>
      </c>
      <c r="N46" s="18" t="s">
        <v>62</v>
      </c>
      <c r="O46" s="18">
        <v>2017</v>
      </c>
      <c r="P46" s="18">
        <v>139</v>
      </c>
      <c r="Q46" s="18">
        <v>2</v>
      </c>
      <c r="R46" s="18" t="s">
        <v>3600</v>
      </c>
      <c r="S46" s="18" t="s">
        <v>3600</v>
      </c>
    </row>
    <row r="47" spans="1:20" x14ac:dyDescent="0.25">
      <c r="A47" s="17" t="s">
        <v>3526</v>
      </c>
      <c r="B47" s="17" t="s">
        <v>3527</v>
      </c>
      <c r="C47" s="17" t="s">
        <v>3419</v>
      </c>
      <c r="D47" s="18" t="s">
        <v>274</v>
      </c>
      <c r="E47" s="18">
        <f>VLOOKUP(M47,Revistas!$B$2:$H$63996,2,FALSE)</f>
        <v>5.3170000000000002</v>
      </c>
      <c r="F47" s="18" t="str">
        <f>VLOOKUP(M47,Revistas!$B$2:$H$63996,3,FALSE)</f>
        <v>Q1</v>
      </c>
      <c r="G47" s="18" t="str">
        <f>VLOOKUP(M47,Revistas!$B$2:$H$63996,4,FALSE)</f>
        <v>ALLERGY - SCIE;</v>
      </c>
      <c r="H47" s="18" t="str">
        <f>VLOOKUP(M47,Revistas!$B$2:$H$63996,5,FALSE)</f>
        <v>3 DE 26</v>
      </c>
      <c r="I47" s="18" t="str">
        <f>VLOOKUP(M47,Revistas!$B$2:$H$63996,6,FALSE)</f>
        <v>NO</v>
      </c>
      <c r="J47" s="18" t="s">
        <v>3528</v>
      </c>
      <c r="K47" s="18" t="s">
        <v>3529</v>
      </c>
      <c r="L47" s="18">
        <v>0</v>
      </c>
      <c r="M47" s="18" t="s">
        <v>3422</v>
      </c>
      <c r="N47" s="18" t="s">
        <v>768</v>
      </c>
      <c r="O47" s="18">
        <v>2017</v>
      </c>
      <c r="P47" s="18">
        <v>5</v>
      </c>
      <c r="Q47" s="18">
        <v>3</v>
      </c>
      <c r="R47" s="18">
        <v>842</v>
      </c>
      <c r="S47" s="18">
        <v>845</v>
      </c>
      <c r="T47" s="23">
        <v>28117272</v>
      </c>
    </row>
    <row r="48" spans="1:20" x14ac:dyDescent="0.25">
      <c r="A48" s="17" t="s">
        <v>3417</v>
      </c>
      <c r="B48" s="17" t="s">
        <v>3418</v>
      </c>
      <c r="C48" s="17" t="s">
        <v>3419</v>
      </c>
      <c r="D48" s="18" t="s">
        <v>10</v>
      </c>
      <c r="E48" s="18">
        <f>VLOOKUP(M48,Revistas!$B$2:$H$63996,2,FALSE)</f>
        <v>5.3170000000000002</v>
      </c>
      <c r="F48" s="18" t="str">
        <f>VLOOKUP(M48,Revistas!$B$2:$H$63996,3,FALSE)</f>
        <v>Q1</v>
      </c>
      <c r="G48" s="18" t="str">
        <f>VLOOKUP(M48,Revistas!$B$2:$H$63996,4,FALSE)</f>
        <v>ALLERGY - SCIE;</v>
      </c>
      <c r="H48" s="18" t="str">
        <f>VLOOKUP(M48,Revistas!$B$2:$H$63996,5,FALSE)</f>
        <v>3 DE 26</v>
      </c>
      <c r="I48" s="18" t="str">
        <f>VLOOKUP(M48,Revistas!$B$2:$H$63996,6,FALSE)</f>
        <v>NO</v>
      </c>
      <c r="J48" s="18" t="s">
        <v>3420</v>
      </c>
      <c r="K48" s="18" t="s">
        <v>3421</v>
      </c>
      <c r="L48" s="18">
        <v>1</v>
      </c>
      <c r="M48" s="18" t="s">
        <v>3422</v>
      </c>
      <c r="N48" s="18" t="s">
        <v>102</v>
      </c>
      <c r="O48" s="18">
        <v>2017</v>
      </c>
      <c r="P48" s="18">
        <v>5</v>
      </c>
      <c r="Q48" s="18">
        <v>6</v>
      </c>
      <c r="R48" s="18">
        <v>1671</v>
      </c>
      <c r="S48" s="18" t="s">
        <v>167</v>
      </c>
    </row>
    <row r="49" spans="1:20" x14ac:dyDescent="0.25">
      <c r="A49" s="17" t="s">
        <v>3622</v>
      </c>
      <c r="B49" s="17" t="s">
        <v>3623</v>
      </c>
      <c r="C49" s="17" t="s">
        <v>3624</v>
      </c>
      <c r="D49" s="18" t="s">
        <v>10</v>
      </c>
      <c r="E49" s="18">
        <f>VLOOKUP(M49,Revistas!$B$2:$H$63996,2,FALSE)</f>
        <v>3.0939999999999999</v>
      </c>
      <c r="F49" s="18" t="str">
        <f>VLOOKUP(M49,Revistas!$B$2:$H$63996,3,FALSE)</f>
        <v>Q2</v>
      </c>
      <c r="G49" s="18" t="str">
        <f>VLOOKUP(M49,Revistas!$B$2:$H$63996,4,FALSE)</f>
        <v>IMMUNOLOGY</v>
      </c>
      <c r="H49" s="18" t="str">
        <f>VLOOKUP(M49,Revistas!$B$2:$H$63996,5,FALSE)</f>
        <v>74/150</v>
      </c>
      <c r="I49" s="18" t="str">
        <f>VLOOKUP(M49,Revistas!$B$2:$H$63996,6,FALSE)</f>
        <v>NO</v>
      </c>
      <c r="J49" s="18" t="s">
        <v>3625</v>
      </c>
      <c r="K49" s="18" t="s">
        <v>3626</v>
      </c>
      <c r="L49" s="18">
        <v>0</v>
      </c>
      <c r="M49" s="18" t="s">
        <v>3627</v>
      </c>
      <c r="N49" s="18"/>
      <c r="O49" s="18">
        <v>2017</v>
      </c>
      <c r="P49" s="18">
        <v>27</v>
      </c>
      <c r="Q49" s="18">
        <v>4</v>
      </c>
      <c r="R49" s="18">
        <v>238</v>
      </c>
      <c r="S49" s="18">
        <v>245</v>
      </c>
    </row>
    <row r="50" spans="1:20" x14ac:dyDescent="0.25">
      <c r="A50" s="17" t="s">
        <v>3638</v>
      </c>
      <c r="B50" s="17" t="s">
        <v>3639</v>
      </c>
      <c r="C50" s="17" t="s">
        <v>3624</v>
      </c>
      <c r="D50" s="18" t="s">
        <v>10</v>
      </c>
      <c r="E50" s="18">
        <f>VLOOKUP(M50,Revistas!$B$2:$H$63996,2,FALSE)</f>
        <v>3.0939999999999999</v>
      </c>
      <c r="F50" s="18" t="str">
        <f>VLOOKUP(M50,Revistas!$B$2:$H$63996,3,FALSE)</f>
        <v>Q2</v>
      </c>
      <c r="G50" s="18" t="str">
        <f>VLOOKUP(M50,Revistas!$B$2:$H$63996,4,FALSE)</f>
        <v>IMMUNOLOGY</v>
      </c>
      <c r="H50" s="18" t="str">
        <f>VLOOKUP(M50,Revistas!$B$2:$H$63996,5,FALSE)</f>
        <v>74/150</v>
      </c>
      <c r="I50" s="18" t="str">
        <f>VLOOKUP(M50,Revistas!$B$2:$H$63996,6,FALSE)</f>
        <v>NO</v>
      </c>
      <c r="J50" s="18" t="s">
        <v>3640</v>
      </c>
      <c r="K50" s="18" t="s">
        <v>3641</v>
      </c>
      <c r="L50" s="18">
        <v>0</v>
      </c>
      <c r="M50" s="18" t="s">
        <v>3627</v>
      </c>
      <c r="N50" s="18"/>
      <c r="O50" s="18">
        <v>2017</v>
      </c>
      <c r="P50" s="18">
        <v>27</v>
      </c>
      <c r="Q50" s="18">
        <v>2</v>
      </c>
      <c r="R50" s="18">
        <v>136</v>
      </c>
      <c r="S50" s="18">
        <v>137</v>
      </c>
      <c r="T50" s="23">
        <v>28398203</v>
      </c>
    </row>
    <row r="51" spans="1:20" x14ac:dyDescent="0.25">
      <c r="A51" s="17" t="s">
        <v>3648</v>
      </c>
      <c r="B51" s="17" t="s">
        <v>3649</v>
      </c>
      <c r="C51" s="17" t="s">
        <v>3624</v>
      </c>
      <c r="D51" s="18" t="s">
        <v>571</v>
      </c>
      <c r="E51" s="18">
        <f>VLOOKUP(M51,Revistas!$B$2:$H$63996,2,FALSE)</f>
        <v>3.0939999999999999</v>
      </c>
      <c r="F51" s="18" t="str">
        <f>VLOOKUP(M51,Revistas!$B$2:$H$63996,3,FALSE)</f>
        <v>Q2</v>
      </c>
      <c r="G51" s="18" t="str">
        <f>VLOOKUP(M51,Revistas!$B$2:$H$63996,4,FALSE)</f>
        <v>IMMUNOLOGY</v>
      </c>
      <c r="H51" s="18" t="str">
        <f>VLOOKUP(M51,Revistas!$B$2:$H$63996,5,FALSE)</f>
        <v>74/150</v>
      </c>
      <c r="I51" s="18" t="str">
        <f>VLOOKUP(M51,Revistas!$B$2:$H$63996,6,FALSE)</f>
        <v>NO</v>
      </c>
      <c r="J51" s="18" t="s">
        <v>3650</v>
      </c>
      <c r="K51" s="18" t="s">
        <v>3651</v>
      </c>
      <c r="L51" s="18">
        <v>1</v>
      </c>
      <c r="M51" s="18" t="s">
        <v>3627</v>
      </c>
      <c r="N51" s="18"/>
      <c r="O51" s="18">
        <v>2017</v>
      </c>
      <c r="P51" s="18">
        <v>27</v>
      </c>
      <c r="Q51" s="18">
        <v>1</v>
      </c>
      <c r="R51" s="18">
        <v>69</v>
      </c>
      <c r="S51" s="18">
        <v>73</v>
      </c>
      <c r="T51" s="23">
        <v>28211351</v>
      </c>
    </row>
    <row r="52" spans="1:20" x14ac:dyDescent="0.25">
      <c r="A52" s="17" t="s">
        <v>3634</v>
      </c>
      <c r="B52" s="17" t="s">
        <v>3635</v>
      </c>
      <c r="C52" s="17" t="s">
        <v>3624</v>
      </c>
      <c r="D52" s="18" t="s">
        <v>210</v>
      </c>
      <c r="E52" s="18">
        <f>VLOOKUP(M52,Revistas!$B$2:$H$63996,2,FALSE)</f>
        <v>3.0939999999999999</v>
      </c>
      <c r="F52" s="18" t="str">
        <f>VLOOKUP(M52,Revistas!$B$2:$H$63996,3,FALSE)</f>
        <v>Q2</v>
      </c>
      <c r="G52" s="18" t="str">
        <f>VLOOKUP(M52,Revistas!$B$2:$H$63996,4,FALSE)</f>
        <v>IMMUNOLOGY</v>
      </c>
      <c r="H52" s="18" t="str">
        <f>VLOOKUP(M52,Revistas!$B$2:$H$63996,5,FALSE)</f>
        <v>74/150</v>
      </c>
      <c r="I52" s="18" t="str">
        <f>VLOOKUP(M52,Revistas!$B$2:$H$63996,6,FALSE)</f>
        <v>NO</v>
      </c>
      <c r="J52" s="18" t="s">
        <v>3636</v>
      </c>
      <c r="K52" s="18" t="s">
        <v>3637</v>
      </c>
      <c r="L52" s="18">
        <v>0</v>
      </c>
      <c r="M52" s="18" t="s">
        <v>3627</v>
      </c>
      <c r="N52" s="18"/>
      <c r="O52" s="18">
        <v>2017</v>
      </c>
      <c r="P52" s="18">
        <v>27</v>
      </c>
      <c r="Q52" s="18"/>
      <c r="R52" s="18">
        <v>1</v>
      </c>
      <c r="S52" s="18">
        <v>35</v>
      </c>
      <c r="T52" s="23">
        <v>28603089</v>
      </c>
    </row>
    <row r="53" spans="1:20" x14ac:dyDescent="0.25">
      <c r="A53" s="17" t="s">
        <v>3538</v>
      </c>
      <c r="B53" s="17" t="s">
        <v>3539</v>
      </c>
      <c r="C53" s="17" t="s">
        <v>3540</v>
      </c>
      <c r="D53" s="18" t="s">
        <v>10</v>
      </c>
      <c r="E53" s="18">
        <f>VLOOKUP(M53,Revistas!$B$2:$H$63996,2,FALSE)</f>
        <v>4.0179999999999998</v>
      </c>
      <c r="F53" s="18" t="str">
        <f>VLOOKUP(M53,Revistas!$B$2:$H$63996,3,FALSE)</f>
        <v>Q2</v>
      </c>
      <c r="G53" s="18" t="str">
        <f>VLOOKUP(M53,Revistas!$B$2:$H$63996,4,FALSE)</f>
        <v>CELL BIOLOGY - SCIE;</v>
      </c>
      <c r="H53" s="18" t="str">
        <f>VLOOKUP(M53,Revistas!$B$2:$H$63996,5,FALSE)</f>
        <v>69/190</v>
      </c>
      <c r="I53" s="18" t="str">
        <f>VLOOKUP(M53,Revistas!$B$2:$H$63996,6,FALSE)</f>
        <v>NO</v>
      </c>
      <c r="J53" s="18" t="s">
        <v>3541</v>
      </c>
      <c r="K53" s="18" t="s">
        <v>3542</v>
      </c>
      <c r="L53" s="18">
        <v>1</v>
      </c>
      <c r="M53" s="18" t="s">
        <v>3543</v>
      </c>
      <c r="N53" s="18" t="s">
        <v>250</v>
      </c>
      <c r="O53" s="18">
        <v>2017</v>
      </c>
      <c r="P53" s="18">
        <v>101</v>
      </c>
      <c r="Q53" s="18">
        <v>5</v>
      </c>
      <c r="R53" s="18">
        <v>1191</v>
      </c>
      <c r="S53" s="18">
        <v>1199</v>
      </c>
      <c r="T53" s="23">
        <v>28096299</v>
      </c>
    </row>
    <row r="54" spans="1:20" x14ac:dyDescent="0.25">
      <c r="A54" s="17" t="s">
        <v>3504</v>
      </c>
      <c r="B54" s="17" t="s">
        <v>3505</v>
      </c>
      <c r="C54" s="17" t="s">
        <v>3506</v>
      </c>
      <c r="D54" s="18" t="s">
        <v>10</v>
      </c>
      <c r="E54" s="18">
        <f>VLOOKUP(M54,Revistas!$B$2:$H$63996,2,FALSE)</f>
        <v>3.528</v>
      </c>
      <c r="F54" s="18" t="str">
        <f>VLOOKUP(M54,Revistas!$B$2:$H$63996,3,FALSE)</f>
        <v>Q1</v>
      </c>
      <c r="G54" s="18" t="str">
        <f>VLOOKUP(M54,Revistas!$B$2:$H$63996,4,FALSE)</f>
        <v>DERMATOLOGY - SCIE</v>
      </c>
      <c r="H54" s="18" t="str">
        <f>VLOOKUP(M54,Revistas!$B$2:$H$63996,5,FALSE)</f>
        <v>9 DE 63</v>
      </c>
      <c r="I54" s="18" t="str">
        <f>VLOOKUP(M54,Revistas!$B$2:$H$63996,6,FALSE)</f>
        <v>NO</v>
      </c>
      <c r="J54" s="18" t="s">
        <v>3507</v>
      </c>
      <c r="K54" s="18" t="s">
        <v>3508</v>
      </c>
      <c r="L54" s="18">
        <v>2</v>
      </c>
      <c r="M54" s="18" t="s">
        <v>3509</v>
      </c>
      <c r="N54" s="18" t="s">
        <v>29</v>
      </c>
      <c r="O54" s="18">
        <v>2017</v>
      </c>
      <c r="P54" s="18">
        <v>31</v>
      </c>
      <c r="Q54" s="18">
        <v>7</v>
      </c>
      <c r="R54" s="18">
        <v>1214</v>
      </c>
      <c r="S54" s="18">
        <v>1222</v>
      </c>
      <c r="T54" s="23">
        <v>28370444</v>
      </c>
    </row>
    <row r="55" spans="1:20" x14ac:dyDescent="0.25">
      <c r="A55" s="17" t="s">
        <v>3567</v>
      </c>
      <c r="B55" s="17" t="s">
        <v>3568</v>
      </c>
      <c r="C55" s="17" t="s">
        <v>3569</v>
      </c>
      <c r="D55" s="18" t="s">
        <v>10</v>
      </c>
      <c r="E55" s="18">
        <f>VLOOKUP(M55,Revistas!$B$2:$H$63996,2,FALSE)</f>
        <v>1.232</v>
      </c>
      <c r="F55" s="18" t="str">
        <f>VLOOKUP(M55,Revistas!$B$2:$H$63996,3,FALSE)</f>
        <v>Q2</v>
      </c>
      <c r="G55" s="18" t="str">
        <f>VLOOKUP(M55,Revistas!$B$2:$H$63996,4,FALSE)</f>
        <v>MULTIDISCIPLINARY SCIENCES</v>
      </c>
      <c r="H55" s="18" t="str">
        <f>VLOOKUP(M55,Revistas!$B$2:$H$63996,5,FALSE)</f>
        <v>28/64</v>
      </c>
      <c r="I55" s="18" t="str">
        <f>VLOOKUP(M55,Revistas!$B$2:$H$63996,6,FALSE)</f>
        <v>NO</v>
      </c>
      <c r="J55" s="18" t="s">
        <v>3570</v>
      </c>
      <c r="K55" s="18" t="s">
        <v>3571</v>
      </c>
      <c r="L55" s="18">
        <v>0</v>
      </c>
      <c r="M55" s="18" t="s">
        <v>3572</v>
      </c>
      <c r="N55" s="18" t="s">
        <v>300</v>
      </c>
      <c r="O55" s="18">
        <v>2017</v>
      </c>
      <c r="P55" s="18"/>
      <c r="Q55" s="18">
        <v>121</v>
      </c>
      <c r="R55" s="18"/>
      <c r="S55" s="18" t="s">
        <v>3573</v>
      </c>
    </row>
    <row r="56" spans="1:20" x14ac:dyDescent="0.25">
      <c r="A56" s="17" t="s">
        <v>3563</v>
      </c>
      <c r="B56" s="17" t="s">
        <v>3564</v>
      </c>
      <c r="C56" s="17" t="s">
        <v>1441</v>
      </c>
      <c r="D56" s="18" t="s">
        <v>10</v>
      </c>
      <c r="E56" s="18">
        <f>VLOOKUP(M56,Revistas!$B$2:$H$63996,2,FALSE)</f>
        <v>72.406000000000006</v>
      </c>
      <c r="F56" s="18" t="str">
        <f>VLOOKUP(M56,Revistas!$B$2:$H$63996,3,FALSE)</f>
        <v>Q1</v>
      </c>
      <c r="G56" s="18" t="str">
        <f>VLOOKUP(M56,Revistas!$B$2:$H$63996,4,FALSE)</f>
        <v>MEDICINA, GENERAL &amp; INTERNAL</v>
      </c>
      <c r="H56" s="18" t="str">
        <f>VLOOKUP(M56,Revistas!$B$2:$H$63996,5,FALSE)</f>
        <v>1/154</v>
      </c>
      <c r="I56" s="18" t="str">
        <f>VLOOKUP(M56,Revistas!$B$2:$H$63996,6,FALSE)</f>
        <v>SI</v>
      </c>
      <c r="J56" s="18" t="s">
        <v>3565</v>
      </c>
      <c r="K56" s="18" t="s">
        <v>3566</v>
      </c>
      <c r="L56" s="18">
        <v>5</v>
      </c>
      <c r="M56" s="18" t="s">
        <v>1444</v>
      </c>
      <c r="N56" s="28">
        <v>44986</v>
      </c>
      <c r="O56" s="18">
        <v>2017</v>
      </c>
      <c r="P56" s="18">
        <v>376</v>
      </c>
      <c r="Q56" s="18">
        <v>12</v>
      </c>
      <c r="R56" s="18">
        <v>1131</v>
      </c>
      <c r="S56" s="18">
        <v>1140</v>
      </c>
      <c r="T56" s="23">
        <v>28328347</v>
      </c>
    </row>
    <row r="57" spans="1:20" x14ac:dyDescent="0.25">
      <c r="A57" s="17" t="s">
        <v>3544</v>
      </c>
      <c r="B57" s="17" t="s">
        <v>3545</v>
      </c>
      <c r="C57" s="17" t="s">
        <v>3546</v>
      </c>
      <c r="D57" s="18" t="s">
        <v>274</v>
      </c>
      <c r="E57" s="18">
        <f>VLOOKUP(M57,Revistas!$B$2:$H$63996,2,FALSE)</f>
        <v>3.7749999999999999</v>
      </c>
      <c r="F57" s="18" t="str">
        <f>VLOOKUP(M57,Revistas!$B$2:$H$63996,3,FALSE)</f>
        <v>Q1</v>
      </c>
      <c r="G57" s="18" t="str">
        <f>VLOOKUP(M57,Revistas!$B$2:$H$63996,4,FALSE)</f>
        <v>PEDIATRICS - SCIE;</v>
      </c>
      <c r="H57" s="18" t="str">
        <f>VLOOKUP(M57,Revistas!$B$2:$H$63996,5,FALSE)</f>
        <v>8/121</v>
      </c>
      <c r="I57" s="18" t="str">
        <f>VLOOKUP(M57,Revistas!$B$2:$H$63996,6,FALSE)</f>
        <v>SI</v>
      </c>
      <c r="J57" s="18" t="s">
        <v>3547</v>
      </c>
      <c r="K57" s="18" t="s">
        <v>3548</v>
      </c>
      <c r="L57" s="18">
        <v>0</v>
      </c>
      <c r="M57" s="18" t="s">
        <v>3549</v>
      </c>
      <c r="N57" s="18" t="s">
        <v>250</v>
      </c>
      <c r="O57" s="18">
        <v>2017</v>
      </c>
      <c r="P57" s="18">
        <v>28</v>
      </c>
      <c r="Q57" s="18">
        <v>3</v>
      </c>
      <c r="R57" s="18">
        <v>288</v>
      </c>
      <c r="S57" s="18">
        <v>291</v>
      </c>
      <c r="T57" s="23">
        <v>28140470</v>
      </c>
    </row>
    <row r="58" spans="1:20" x14ac:dyDescent="0.25">
      <c r="A58" s="17" t="s">
        <v>2367</v>
      </c>
      <c r="B58" s="17" t="s">
        <v>2368</v>
      </c>
      <c r="C58" s="17" t="s">
        <v>2369</v>
      </c>
      <c r="D58" s="18" t="s">
        <v>10</v>
      </c>
      <c r="E58" s="18">
        <f>VLOOKUP(M58,Revistas!$B$2:$H$63996,2,FALSE)</f>
        <v>4.4800000000000004</v>
      </c>
      <c r="F58" s="18" t="str">
        <f>VLOOKUP(M58,Revistas!$B$2:$H$63996,3,FALSE)</f>
        <v>Q1</v>
      </c>
      <c r="G58" s="18" t="str">
        <f>VLOOKUP(M58,Revistas!$B$2:$H$63996,4,FALSE)</f>
        <v>PHARMACOLOGY &amp;PHARMACY</v>
      </c>
      <c r="H58" s="18" t="str">
        <f>VLOOKUP(M58,Revistas!$B$2:$H$63996,5,FALSE)</f>
        <v>31/256</v>
      </c>
      <c r="I58" s="18" t="str">
        <f>VLOOKUP(M58,Revistas!$B$2:$H$63996,6,FALSE)</f>
        <v>NO</v>
      </c>
      <c r="J58" s="18" t="s">
        <v>2370</v>
      </c>
      <c r="K58" s="18" t="s">
        <v>2371</v>
      </c>
      <c r="L58" s="18">
        <v>1</v>
      </c>
      <c r="M58" s="18" t="s">
        <v>2372</v>
      </c>
      <c r="N58" s="18" t="s">
        <v>344</v>
      </c>
      <c r="O58" s="18">
        <v>2017</v>
      </c>
      <c r="P58" s="18">
        <v>115</v>
      </c>
      <c r="Q58" s="18"/>
      <c r="R58" s="18">
        <v>168</v>
      </c>
      <c r="S58" s="18">
        <v>178</v>
      </c>
      <c r="T58" s="23">
        <v>27888155</v>
      </c>
    </row>
    <row r="59" spans="1:20" x14ac:dyDescent="0.25">
      <c r="A59" s="17" t="s">
        <v>3658</v>
      </c>
      <c r="B59" s="17" t="s">
        <v>3659</v>
      </c>
      <c r="C59" s="17" t="s">
        <v>2304</v>
      </c>
      <c r="D59" s="18" t="s">
        <v>274</v>
      </c>
      <c r="E59" s="18">
        <f>VLOOKUP(M59,Revistas!$B$2:$H$63996,2,FALSE)</f>
        <v>0.97099999999999997</v>
      </c>
      <c r="F59" s="18" t="str">
        <f>VLOOKUP(M59,Revistas!$B$2:$H$63996,3,FALSE)</f>
        <v>Q3</v>
      </c>
      <c r="G59" s="18" t="str">
        <f>VLOOKUP(M59,Revistas!$B$2:$H$63996,4,FALSE)</f>
        <v>MEDICINE, GENERAL &amp; INTERNAL - SCIE</v>
      </c>
      <c r="H59" s="18" t="str">
        <f>VLOOKUP(M59,Revistas!$B$2:$H$63996,5,FALSE)</f>
        <v>100/154</v>
      </c>
      <c r="I59" s="18" t="str">
        <f>VLOOKUP(M59,Revistas!$B$2:$H$63996,6,FALSE)</f>
        <v>NO</v>
      </c>
      <c r="J59" s="18" t="s">
        <v>3660</v>
      </c>
      <c r="K59" s="18" t="s">
        <v>3661</v>
      </c>
      <c r="L59" s="18">
        <v>0</v>
      </c>
      <c r="M59" s="18" t="s">
        <v>2307</v>
      </c>
      <c r="N59" s="18" t="s">
        <v>2799</v>
      </c>
      <c r="O59" s="18">
        <v>2017</v>
      </c>
      <c r="P59" s="18">
        <v>217</v>
      </c>
      <c r="Q59" s="18">
        <v>1</v>
      </c>
      <c r="R59" s="18">
        <v>60</v>
      </c>
      <c r="S59" s="18">
        <v>62</v>
      </c>
      <c r="T59" s="23">
        <v>27484344</v>
      </c>
    </row>
    <row r="60" spans="1:20" x14ac:dyDescent="0.25">
      <c r="A60" s="17" t="s">
        <v>3628</v>
      </c>
      <c r="B60" s="17" t="s">
        <v>3629</v>
      </c>
      <c r="C60" s="17" t="s">
        <v>3630</v>
      </c>
      <c r="D60" s="18" t="s">
        <v>210</v>
      </c>
      <c r="E60" s="18">
        <f>VLOOKUP(M60,Revistas!$B$2:$H$63996,2,FALSE)</f>
        <v>2.2000000000000002</v>
      </c>
      <c r="F60" s="18" t="str">
        <f>VLOOKUP(M60,Revistas!$B$2:$H$63996,3,FALSE)</f>
        <v>Q2</v>
      </c>
      <c r="G60" s="18" t="str">
        <f>VLOOKUP(M60,Revistas!$B$2:$H$63996,4,FALSE)</f>
        <v>HEALTH CARE SCIENCES &amp; SERVICES - SCIE</v>
      </c>
      <c r="H60" s="18" t="str">
        <f>VLOOKUP(M60,Revistas!$B$2:$H$63996,5,FALSE)</f>
        <v>38/90</v>
      </c>
      <c r="I60" s="18" t="str">
        <f>VLOOKUP(M60,Revistas!$B$2:$H$63996,6,FALSE)</f>
        <v>NO</v>
      </c>
      <c r="J60" s="18" t="s">
        <v>3631</v>
      </c>
      <c r="K60" s="18" t="s">
        <v>3632</v>
      </c>
      <c r="L60" s="18">
        <v>0</v>
      </c>
      <c r="M60" s="18" t="s">
        <v>3633</v>
      </c>
      <c r="N60" s="18"/>
      <c r="O60" s="18">
        <v>2017</v>
      </c>
      <c r="P60" s="18">
        <v>13</v>
      </c>
      <c r="Q60" s="18"/>
      <c r="R60" s="18">
        <v>1139</v>
      </c>
      <c r="S60" s="18">
        <v>1149</v>
      </c>
      <c r="T60" s="23">
        <v>28979129</v>
      </c>
    </row>
    <row r="61" spans="1:20" x14ac:dyDescent="0.25">
      <c r="A61" s="17" t="s">
        <v>3423</v>
      </c>
      <c r="B61" s="17" t="s">
        <v>3424</v>
      </c>
      <c r="C61" s="17" t="s">
        <v>3425</v>
      </c>
      <c r="D61" s="18" t="s">
        <v>26</v>
      </c>
      <c r="E61" s="18">
        <f>VLOOKUP(M61,Revistas!$B$2:$H$63996,2,FALSE)</f>
        <v>4.2350000000000003</v>
      </c>
      <c r="F61" s="18" t="str">
        <f>VLOOKUP(M61,Revistas!$B$2:$H$63996,3,FALSE)</f>
        <v>Q1</v>
      </c>
      <c r="G61" s="18" t="str">
        <f>VLOOKUP(M61,Revistas!$B$2:$H$63996,4,FALSE)</f>
        <v>HEALTH CARE SCIENCES &amp; SERVICES - SCIE</v>
      </c>
      <c r="H61" s="18" t="str">
        <f>VLOOKUP(M61,Revistas!$B$2:$H$63996,5,FALSE)</f>
        <v>10 DE 90</v>
      </c>
      <c r="I61" s="18" t="str">
        <f>VLOOKUP(M61,Revistas!$B$2:$H$63996,6,FALSE)</f>
        <v>NO</v>
      </c>
      <c r="J61" s="18" t="s">
        <v>3426</v>
      </c>
      <c r="K61" s="18"/>
      <c r="L61" s="18">
        <v>0</v>
      </c>
      <c r="M61" s="18" t="s">
        <v>3427</v>
      </c>
      <c r="N61" s="18" t="s">
        <v>3428</v>
      </c>
      <c r="O61" s="18">
        <v>2017</v>
      </c>
      <c r="P61" s="18">
        <v>20</v>
      </c>
      <c r="Q61" s="18">
        <v>9</v>
      </c>
      <c r="R61" s="18" t="s">
        <v>3429</v>
      </c>
      <c r="S61" s="18" t="s">
        <v>3429</v>
      </c>
    </row>
    <row r="62" spans="1:20" x14ac:dyDescent="0.25">
      <c r="A62" s="17" t="s">
        <v>3550</v>
      </c>
      <c r="B62" s="17" t="s">
        <v>3551</v>
      </c>
      <c r="C62" s="17" t="s">
        <v>3552</v>
      </c>
      <c r="D62" s="18" t="s">
        <v>10</v>
      </c>
      <c r="E62" s="18" t="str">
        <f>VLOOKUP(M62,Revistas!$B$2:$H$63996,2,FALSE)</f>
        <v>NO TIENE</v>
      </c>
      <c r="F62" s="18" t="str">
        <f>VLOOKUP(M62,Revistas!$B$2:$H$63996,3,FALSE)</f>
        <v>NO TIENE</v>
      </c>
      <c r="G62" s="18" t="str">
        <f>VLOOKUP(M62,Revistas!$B$2:$H$63996,4,FALSE)</f>
        <v>NO TIENE</v>
      </c>
      <c r="H62" s="18" t="str">
        <f>VLOOKUP(M62,Revistas!$B$2:$H$63996,5,FALSE)</f>
        <v>NO TIENE</v>
      </c>
      <c r="I62" s="18" t="str">
        <f>VLOOKUP(M62,Revistas!$B$2:$H$63996,6,FALSE)</f>
        <v>NO</v>
      </c>
      <c r="J62" s="18" t="s">
        <v>3553</v>
      </c>
      <c r="K62" s="18" t="s">
        <v>3554</v>
      </c>
      <c r="L62" s="18">
        <v>2</v>
      </c>
      <c r="M62" s="18" t="s">
        <v>3555</v>
      </c>
      <c r="N62" s="18" t="s">
        <v>3556</v>
      </c>
      <c r="O62" s="18">
        <v>2017</v>
      </c>
      <c r="P62" s="18">
        <v>10</v>
      </c>
      <c r="Q62" s="18"/>
      <c r="R62" s="18"/>
      <c r="S62" s="18">
        <v>14</v>
      </c>
      <c r="T62" s="23">
        <v>28451053</v>
      </c>
    </row>
    <row r="64" spans="1:20"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1:10" hidden="1" x14ac:dyDescent="0.25"/>
    <row r="1090" spans="1:10" hidden="1" x14ac:dyDescent="0.25"/>
    <row r="1091" spans="1:10" hidden="1" x14ac:dyDescent="0.25">
      <c r="A1091" s="20" t="s">
        <v>73</v>
      </c>
      <c r="B1091" s="20" t="s">
        <v>73</v>
      </c>
      <c r="C1091" s="20" t="s">
        <v>73</v>
      </c>
      <c r="D1091" s="23" t="s">
        <v>74</v>
      </c>
      <c r="E1091" s="23" t="s">
        <v>73</v>
      </c>
      <c r="F1091" s="23" t="s">
        <v>75</v>
      </c>
      <c r="G1091" s="23" t="s">
        <v>7254</v>
      </c>
      <c r="H1091" s="23" t="s">
        <v>73</v>
      </c>
      <c r="I1091" s="23" t="s">
        <v>78</v>
      </c>
      <c r="J1091" s="23" t="s">
        <v>7255</v>
      </c>
    </row>
    <row r="1092" spans="1:10" hidden="1" x14ac:dyDescent="0.25">
      <c r="A1092" s="20" t="s">
        <v>10</v>
      </c>
      <c r="B1092" s="20">
        <f>DCOUNTA(A1:S1088,B1091,A1091:A1092)</f>
        <v>28</v>
      </c>
      <c r="C1092" s="20" t="s">
        <v>10</v>
      </c>
      <c r="D1092" s="23">
        <f>DSUM(A1:S1088,E1,C1091:C1092)</f>
        <v>164.203</v>
      </c>
      <c r="E1092" s="23" t="s">
        <v>10</v>
      </c>
      <c r="F1092" s="23" t="s">
        <v>5470</v>
      </c>
      <c r="G1092" s="23">
        <f>DCOUNTA(A1:S1088,F1091,E1091:F1092)</f>
        <v>11</v>
      </c>
      <c r="H1092" s="23" t="s">
        <v>10</v>
      </c>
      <c r="I1092" s="23" t="s">
        <v>2680</v>
      </c>
      <c r="J1092" s="23">
        <f>DCOUNTA(A1:S1088,I1,H1091:I1092)</f>
        <v>5</v>
      </c>
    </row>
    <row r="1093" spans="1:10" hidden="1" x14ac:dyDescent="0.25"/>
    <row r="1094" spans="1:10" hidden="1" x14ac:dyDescent="0.25">
      <c r="A1094" s="20" t="s">
        <v>73</v>
      </c>
      <c r="B1094" s="20" t="s">
        <v>73</v>
      </c>
      <c r="C1094" s="20" t="s">
        <v>73</v>
      </c>
      <c r="D1094" s="23" t="s">
        <v>74</v>
      </c>
      <c r="E1094" s="23" t="s">
        <v>73</v>
      </c>
      <c r="F1094" s="23" t="s">
        <v>75</v>
      </c>
      <c r="G1094" s="23" t="s">
        <v>7254</v>
      </c>
      <c r="H1094" s="23" t="s">
        <v>73</v>
      </c>
      <c r="I1094" s="23" t="s">
        <v>78</v>
      </c>
      <c r="J1094" s="23" t="s">
        <v>7255</v>
      </c>
    </row>
    <row r="1095" spans="1:10" hidden="1" x14ac:dyDescent="0.25">
      <c r="A1095" s="20" t="s">
        <v>274</v>
      </c>
      <c r="B1095" s="20">
        <f>DCOUNTA(A1:S1088,D1,A1094:A1095)</f>
        <v>4</v>
      </c>
      <c r="C1095" s="20" t="s">
        <v>274</v>
      </c>
      <c r="D1095" s="23">
        <f>DSUM(A1:S1088,E1,C1094:C1095)</f>
        <v>20.632000000000001</v>
      </c>
      <c r="E1095" s="23" t="s">
        <v>274</v>
      </c>
      <c r="F1095" s="23" t="s">
        <v>5470</v>
      </c>
      <c r="G1095" s="23">
        <f>DCOUNTA(A1:S1088,F1,E1094:F1095)</f>
        <v>3</v>
      </c>
      <c r="H1095" s="23" t="s">
        <v>274</v>
      </c>
      <c r="I1095" s="23" t="s">
        <v>2680</v>
      </c>
      <c r="J1095" s="23">
        <f>DCOUNTA(A1:S1088,I1,H1094:I1095)</f>
        <v>2</v>
      </c>
    </row>
    <row r="1096" spans="1:10" hidden="1" x14ac:dyDescent="0.25"/>
    <row r="1097" spans="1:10" hidden="1" x14ac:dyDescent="0.25">
      <c r="A1097" s="20" t="s">
        <v>73</v>
      </c>
      <c r="B1097" s="20" t="s">
        <v>73</v>
      </c>
      <c r="C1097" s="20" t="s">
        <v>73</v>
      </c>
      <c r="D1097" s="23" t="s">
        <v>74</v>
      </c>
      <c r="E1097" s="23" t="s">
        <v>73</v>
      </c>
      <c r="F1097" s="23" t="s">
        <v>75</v>
      </c>
      <c r="G1097" s="23" t="s">
        <v>7254</v>
      </c>
      <c r="H1097" s="23" t="s">
        <v>73</v>
      </c>
      <c r="I1097" s="23" t="s">
        <v>78</v>
      </c>
      <c r="J1097" s="23" t="s">
        <v>7255</v>
      </c>
    </row>
    <row r="1098" spans="1:10" hidden="1" x14ac:dyDescent="0.25">
      <c r="A1098" s="20" t="s">
        <v>356</v>
      </c>
      <c r="B1098" s="20">
        <f>DCOUNTA(A1:S1088,D1,A1097:A1098)</f>
        <v>0</v>
      </c>
      <c r="C1098" s="20" t="s">
        <v>356</v>
      </c>
      <c r="D1098" s="23">
        <f>DSUM(A1:S1088,E1,C1097:C1098)</f>
        <v>0</v>
      </c>
      <c r="E1098" s="23" t="s">
        <v>356</v>
      </c>
      <c r="F1098" s="23" t="s">
        <v>5470</v>
      </c>
      <c r="G1098" s="23">
        <f>DCOUNTA(A1:S1088,F1,E1097:F1098)</f>
        <v>0</v>
      </c>
      <c r="H1098" s="23" t="s">
        <v>356</v>
      </c>
      <c r="I1098" s="23" t="s">
        <v>2680</v>
      </c>
      <c r="J1098" s="23">
        <f>DCOUNTA(A1:S1088,I1,H1097:I1098)</f>
        <v>0</v>
      </c>
    </row>
    <row r="1099" spans="1:10" hidden="1" x14ac:dyDescent="0.25"/>
    <row r="1100" spans="1:10" hidden="1" x14ac:dyDescent="0.25">
      <c r="A1100" s="20" t="s">
        <v>73</v>
      </c>
      <c r="B1100" s="20" t="s">
        <v>73</v>
      </c>
      <c r="C1100" s="20" t="s">
        <v>73</v>
      </c>
      <c r="D1100" s="23" t="s">
        <v>74</v>
      </c>
      <c r="E1100" s="23" t="s">
        <v>73</v>
      </c>
      <c r="F1100" s="23" t="s">
        <v>75</v>
      </c>
      <c r="G1100" s="23" t="s">
        <v>7254</v>
      </c>
      <c r="H1100" s="23" t="s">
        <v>73</v>
      </c>
      <c r="I1100" s="23" t="s">
        <v>78</v>
      </c>
      <c r="J1100" s="23" t="s">
        <v>7255</v>
      </c>
    </row>
    <row r="1101" spans="1:10" hidden="1" x14ac:dyDescent="0.25">
      <c r="A1101" s="20" t="s">
        <v>571</v>
      </c>
      <c r="B1101" s="20">
        <f>DCOUNTA(A1:S1088,D1,A1100:A1101)</f>
        <v>2</v>
      </c>
      <c r="C1101" s="20" t="s">
        <v>571</v>
      </c>
      <c r="D1101" s="23">
        <f>DSUM(A1:S1088,E1,C1100:C1101)</f>
        <v>13.663</v>
      </c>
      <c r="E1101" s="23" t="s">
        <v>571</v>
      </c>
      <c r="F1101" s="23" t="s">
        <v>5470</v>
      </c>
      <c r="G1101" s="23">
        <f>DCOUNTA(A1:S1088,F1,E1100:F1101)</f>
        <v>1</v>
      </c>
      <c r="H1101" s="23" t="s">
        <v>571</v>
      </c>
      <c r="I1101" s="23" t="s">
        <v>2680</v>
      </c>
      <c r="J1101" s="23">
        <f>DCOUNTA(A1:S1088,I1,H1100:I1101)</f>
        <v>1</v>
      </c>
    </row>
    <row r="1102" spans="1:10" hidden="1" x14ac:dyDescent="0.25"/>
    <row r="1103" spans="1:10" hidden="1" x14ac:dyDescent="0.25"/>
    <row r="1104" spans="1:10" hidden="1" x14ac:dyDescent="0.25">
      <c r="A1104" s="20" t="s">
        <v>73</v>
      </c>
      <c r="B1104" s="20" t="s">
        <v>73</v>
      </c>
      <c r="C1104" s="20" t="s">
        <v>73</v>
      </c>
      <c r="D1104" s="23" t="s">
        <v>74</v>
      </c>
      <c r="E1104" s="23" t="s">
        <v>73</v>
      </c>
      <c r="F1104" s="23" t="s">
        <v>75</v>
      </c>
      <c r="G1104" s="23" t="s">
        <v>7254</v>
      </c>
      <c r="H1104" s="23" t="s">
        <v>73</v>
      </c>
      <c r="I1104" s="23" t="s">
        <v>78</v>
      </c>
      <c r="J1104" s="23" t="s">
        <v>7255</v>
      </c>
    </row>
    <row r="1105" spans="1:51" hidden="1" x14ac:dyDescent="0.25">
      <c r="A1105" s="20" t="s">
        <v>26</v>
      </c>
      <c r="B1105" s="20">
        <f>DCOUNTA(A1:S1088,D1,A1104:A1105)</f>
        <v>21</v>
      </c>
      <c r="C1105" s="20" t="s">
        <v>26</v>
      </c>
      <c r="D1105" s="23">
        <f>DSUM(A1:S1088,E1,C1104:C1105)</f>
        <v>170.702</v>
      </c>
      <c r="E1105" s="23" t="s">
        <v>26</v>
      </c>
      <c r="F1105" s="23" t="s">
        <v>5470</v>
      </c>
      <c r="G1105" s="23">
        <f>DCOUNTA(A1:S1088,F1,E1104:F1105)</f>
        <v>20</v>
      </c>
      <c r="H1105" s="23" t="s">
        <v>26</v>
      </c>
      <c r="I1105" s="23" t="s">
        <v>2680</v>
      </c>
      <c r="J1105" s="23">
        <f>DCOUNTA(A1:S1088,I1,H1104:I1105)</f>
        <v>19</v>
      </c>
    </row>
    <row r="1106" spans="1:51" hidden="1" x14ac:dyDescent="0.25"/>
    <row r="1107" spans="1:51" hidden="1" x14ac:dyDescent="0.25">
      <c r="A1107" s="20" t="s">
        <v>73</v>
      </c>
      <c r="B1107" s="20" t="s">
        <v>73</v>
      </c>
      <c r="C1107" s="20" t="s">
        <v>73</v>
      </c>
      <c r="D1107" s="23" t="s">
        <v>74</v>
      </c>
      <c r="E1107" s="23" t="s">
        <v>73</v>
      </c>
      <c r="F1107" s="23" t="s">
        <v>75</v>
      </c>
      <c r="G1107" s="23" t="s">
        <v>7254</v>
      </c>
      <c r="H1107" s="23" t="s">
        <v>73</v>
      </c>
      <c r="I1107" s="23" t="s">
        <v>78</v>
      </c>
      <c r="J1107" s="23" t="s">
        <v>7255</v>
      </c>
    </row>
    <row r="1108" spans="1:51" hidden="1" x14ac:dyDescent="0.25">
      <c r="A1108" s="20" t="s">
        <v>210</v>
      </c>
      <c r="B1108" s="20">
        <f>DCOUNTA(A1:S1088,D1,A1107:A1108)</f>
        <v>6</v>
      </c>
      <c r="C1108" s="20" t="s">
        <v>210</v>
      </c>
      <c r="D1108" s="23">
        <f>DSUM(A1:S1088,E1,C1107:C1108)</f>
        <v>10.003</v>
      </c>
      <c r="E1108" s="23" t="s">
        <v>210</v>
      </c>
      <c r="F1108" s="23" t="s">
        <v>5470</v>
      </c>
      <c r="G1108" s="23">
        <f>DCOUNTA(A1:S1088,F1,E1107:F1108)</f>
        <v>0</v>
      </c>
      <c r="H1108" s="23" t="s">
        <v>210</v>
      </c>
      <c r="I1108" s="23" t="s">
        <v>2680</v>
      </c>
      <c r="J1108" s="23">
        <f>DCOUNTA(A1:S1088,I1,H1107:I1108)</f>
        <v>0</v>
      </c>
    </row>
    <row r="1110" spans="1:51" ht="15.75" x14ac:dyDescent="0.3">
      <c r="B1110" s="19" t="s">
        <v>7256</v>
      </c>
      <c r="C1110" s="19" t="s">
        <v>7257</v>
      </c>
      <c r="D1110" s="19" t="s">
        <v>5466</v>
      </c>
      <c r="E1110" s="19" t="s">
        <v>7258</v>
      </c>
      <c r="F1110" s="19" t="s">
        <v>7259</v>
      </c>
      <c r="N1110" s="24"/>
      <c r="AX1110" s="20" t="s">
        <v>7260</v>
      </c>
      <c r="AY1110" s="20" t="s">
        <v>7261</v>
      </c>
    </row>
    <row r="1111" spans="1:51" ht="15.75" x14ac:dyDescent="0.3">
      <c r="B1111" s="21">
        <f>B1092</f>
        <v>28</v>
      </c>
      <c r="C1111" s="26" t="s">
        <v>7262</v>
      </c>
      <c r="D1111" s="21">
        <f>D1092</f>
        <v>164.203</v>
      </c>
      <c r="E1111" s="21">
        <f>G1092</f>
        <v>11</v>
      </c>
      <c r="F1111" s="21">
        <f>J1092</f>
        <v>5</v>
      </c>
      <c r="N1111" s="24"/>
    </row>
    <row r="1112" spans="1:51" ht="15.75" x14ac:dyDescent="0.3">
      <c r="B1112" s="21">
        <f>B1095</f>
        <v>4</v>
      </c>
      <c r="C1112" s="26" t="s">
        <v>7263</v>
      </c>
      <c r="D1112" s="21">
        <f>D1095</f>
        <v>20.632000000000001</v>
      </c>
      <c r="E1112" s="21">
        <f>G1095</f>
        <v>3</v>
      </c>
      <c r="F1112" s="21">
        <f>J1095</f>
        <v>2</v>
      </c>
      <c r="N1112" s="24"/>
    </row>
    <row r="1113" spans="1:51" ht="15.75" x14ac:dyDescent="0.3">
      <c r="B1113" s="21">
        <f>B1101</f>
        <v>2</v>
      </c>
      <c r="C1113" s="26" t="s">
        <v>7265</v>
      </c>
      <c r="D1113" s="21">
        <f>D1101</f>
        <v>13.663</v>
      </c>
      <c r="E1113" s="21">
        <f>G1101</f>
        <v>1</v>
      </c>
      <c r="F1113" s="21">
        <f>J1101</f>
        <v>1</v>
      </c>
      <c r="N1113" s="24"/>
    </row>
    <row r="1114" spans="1:51" ht="15.75" x14ac:dyDescent="0.3">
      <c r="B1114" s="21">
        <f>B1105</f>
        <v>21</v>
      </c>
      <c r="C1114" s="26" t="s">
        <v>26</v>
      </c>
      <c r="D1114" s="21">
        <f>D1105</f>
        <v>170.702</v>
      </c>
      <c r="E1114" s="21">
        <f>G1105</f>
        <v>20</v>
      </c>
      <c r="F1114" s="21">
        <f>J1105</f>
        <v>19</v>
      </c>
      <c r="N1114" s="24"/>
    </row>
    <row r="1115" spans="1:51" ht="15.75" x14ac:dyDescent="0.3">
      <c r="B1115" s="21">
        <f>B1108</f>
        <v>6</v>
      </c>
      <c r="C1115" s="26" t="s">
        <v>7266</v>
      </c>
      <c r="D1115" s="21">
        <f>D1108</f>
        <v>10.003</v>
      </c>
      <c r="E1115" s="21">
        <f>G1108</f>
        <v>0</v>
      </c>
      <c r="F1115" s="21">
        <f>J1108</f>
        <v>0</v>
      </c>
      <c r="N1115" s="24"/>
    </row>
    <row r="1116" spans="1:51" ht="15.75" x14ac:dyDescent="0.3">
      <c r="B1116" s="22"/>
      <c r="C1116" s="19" t="s">
        <v>7267</v>
      </c>
      <c r="D1116" s="19">
        <f>D1111</f>
        <v>164.203</v>
      </c>
      <c r="E1116" s="22"/>
      <c r="N1116" s="24"/>
    </row>
    <row r="1117" spans="1:51" ht="15.75" x14ac:dyDescent="0.3">
      <c r="B1117" s="22"/>
      <c r="C1117" s="19" t="s">
        <v>7268</v>
      </c>
      <c r="D1117" s="19">
        <f>D1111+D1112+D1113+D1114+D1115</f>
        <v>379.20300000000003</v>
      </c>
    </row>
  </sheetData>
  <sortState ref="A2:T62">
    <sortCondition ref="C2:C62"/>
    <sortCondition ref="B2:B62"/>
  </sortState>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Y1113"/>
  <sheetViews>
    <sheetView workbookViewId="0">
      <selection activeCell="P1119" sqref="P1119"/>
    </sheetView>
  </sheetViews>
  <sheetFormatPr baseColWidth="10" defaultRowHeight="15" x14ac:dyDescent="0.25"/>
  <cols>
    <col min="1" max="1" width="22.42578125" style="20" customWidth="1"/>
    <col min="2" max="2" width="17" style="20" customWidth="1"/>
    <col min="3" max="3" width="19.28515625" style="20" customWidth="1"/>
    <col min="4" max="4" width="13.7109375" style="23" customWidth="1"/>
    <col min="5" max="6" width="11.42578125" style="23"/>
    <col min="7" max="8" width="0" style="23" hidden="1" customWidth="1"/>
    <col min="9" max="9" width="11.42578125" style="23"/>
    <col min="10" max="14" width="0" style="23" hidden="1" customWidth="1"/>
    <col min="15" max="20" width="11.42578125" style="23"/>
    <col min="21" max="16384" width="11.42578125" style="20"/>
  </cols>
  <sheetData>
    <row r="1" spans="1:48" s="2" customFormat="1" ht="38.25" x14ac:dyDescent="0.2">
      <c r="A1" s="1" t="s">
        <v>70</v>
      </c>
      <c r="B1" s="1" t="s">
        <v>71</v>
      </c>
      <c r="C1" s="1" t="s">
        <v>72</v>
      </c>
      <c r="D1" s="1" t="s">
        <v>73</v>
      </c>
      <c r="E1" s="1" t="s">
        <v>74</v>
      </c>
      <c r="F1" s="1" t="s">
        <v>75</v>
      </c>
      <c r="G1" s="1" t="s">
        <v>76</v>
      </c>
      <c r="H1" s="1" t="s">
        <v>77</v>
      </c>
      <c r="I1" s="1" t="s">
        <v>78</v>
      </c>
      <c r="J1" s="1" t="s">
        <v>79</v>
      </c>
      <c r="K1" s="1" t="s">
        <v>80</v>
      </c>
      <c r="L1" s="1" t="s">
        <v>81</v>
      </c>
      <c r="M1" s="1" t="s">
        <v>0</v>
      </c>
      <c r="N1" s="1" t="s">
        <v>1</v>
      </c>
      <c r="O1" s="1" t="s">
        <v>2</v>
      </c>
      <c r="P1" s="1" t="s">
        <v>3</v>
      </c>
      <c r="Q1" s="1" t="s">
        <v>4</v>
      </c>
      <c r="R1" s="1" t="s">
        <v>5</v>
      </c>
      <c r="S1" s="1" t="s">
        <v>6</v>
      </c>
      <c r="T1" s="2" t="s">
        <v>2782</v>
      </c>
    </row>
    <row r="2" spans="1:48" x14ac:dyDescent="0.25">
      <c r="A2" s="17" t="s">
        <v>3738</v>
      </c>
      <c r="B2" s="17" t="s">
        <v>3739</v>
      </c>
      <c r="C2" s="17" t="s">
        <v>3733</v>
      </c>
      <c r="D2" s="18" t="s">
        <v>10</v>
      </c>
      <c r="E2" s="18">
        <f>VLOOKUP(M2,Revistas!$B$2:$H$63996,2,FALSE)</f>
        <v>1.415</v>
      </c>
      <c r="F2" s="18" t="str">
        <f>VLOOKUP(M2,Revistas!$B$2:$H$63996,3,FALSE)</f>
        <v>Q4</v>
      </c>
      <c r="G2" s="18" t="str">
        <f>VLOOKUP(M2,Revistas!$B$2:$H$63996,4,FALSE)</f>
        <v>OBSTETRICS &amp; GYNECOLOGY - SCIE</v>
      </c>
      <c r="H2" s="18" t="str">
        <f>VLOOKUP(M2,Revistas!$B$2:$H$63996,5,FALSE)</f>
        <v>61/80</v>
      </c>
      <c r="I2" s="18" t="str">
        <f>VLOOKUP(M2,Revistas!$B$2:$H$63996,6,FALSE)</f>
        <v>NO</v>
      </c>
      <c r="J2" s="18" t="s">
        <v>3740</v>
      </c>
      <c r="K2" s="18" t="s">
        <v>3741</v>
      </c>
      <c r="L2" s="18">
        <v>1</v>
      </c>
      <c r="M2" s="18" t="s">
        <v>3736</v>
      </c>
      <c r="N2" s="18"/>
      <c r="O2" s="18">
        <v>2017</v>
      </c>
      <c r="P2" s="18">
        <v>82</v>
      </c>
      <c r="Q2" s="18">
        <v>2</v>
      </c>
      <c r="R2" s="18">
        <v>170</v>
      </c>
      <c r="S2" s="18">
        <v>174</v>
      </c>
      <c r="T2" s="23">
        <v>27705973</v>
      </c>
    </row>
    <row r="3" spans="1:48" x14ac:dyDescent="0.25">
      <c r="A3" s="17" t="s">
        <v>3706</v>
      </c>
      <c r="B3" s="17" t="s">
        <v>3707</v>
      </c>
      <c r="C3" s="17" t="s">
        <v>3708</v>
      </c>
      <c r="D3" s="18" t="s">
        <v>10</v>
      </c>
      <c r="E3" s="18">
        <f>VLOOKUP(M3,Revistas!$B$2:$H$63996,2,FALSE)</f>
        <v>0.92500000000000004</v>
      </c>
      <c r="F3" s="18" t="str">
        <f>VLOOKUP(M3,Revistas!$B$2:$H$63996,3,FALSE)</f>
        <v>Q4</v>
      </c>
      <c r="G3" s="18" t="str">
        <f>VLOOKUP(M3,Revistas!$B$2:$H$63996,4,FALSE)</f>
        <v>OBSTETRICS &amp; GYNECOLOGY - SCIE</v>
      </c>
      <c r="H3" s="18" t="str">
        <f>VLOOKUP(M3,Revistas!$B$2:$H$63996,5,FALSE)</f>
        <v>73/80</v>
      </c>
      <c r="I3" s="18" t="str">
        <f>VLOOKUP(M3,Revistas!$B$2:$H$63996,6,FALSE)</f>
        <v>NO</v>
      </c>
      <c r="J3" s="18" t="s">
        <v>3709</v>
      </c>
      <c r="K3" s="18" t="s">
        <v>3710</v>
      </c>
      <c r="L3" s="18">
        <v>1</v>
      </c>
      <c r="M3" s="18" t="s">
        <v>3711</v>
      </c>
      <c r="N3" s="18" t="s">
        <v>35</v>
      </c>
      <c r="O3" s="18">
        <v>2017</v>
      </c>
      <c r="P3" s="18">
        <v>56</v>
      </c>
      <c r="Q3" s="18">
        <v>2</v>
      </c>
      <c r="R3" s="18">
        <v>243</v>
      </c>
      <c r="S3" s="18">
        <v>246</v>
      </c>
      <c r="T3" s="23">
        <v>28420517</v>
      </c>
    </row>
    <row r="4" spans="1:48" x14ac:dyDescent="0.25">
      <c r="A4" s="17" t="s">
        <v>3682</v>
      </c>
      <c r="B4" s="17" t="s">
        <v>3683</v>
      </c>
      <c r="C4" s="17" t="s">
        <v>3684</v>
      </c>
      <c r="D4" s="18" t="s">
        <v>10</v>
      </c>
      <c r="E4" s="18">
        <f>VLOOKUP(M4,Revistas!$B$2:$H$63996,2,FALSE)</f>
        <v>3.0609999999999999</v>
      </c>
      <c r="F4" s="18" t="str">
        <f>VLOOKUP(M4,Revistas!$B$2:$H$63996,3,FALSE)</f>
        <v>Q1</v>
      </c>
      <c r="G4" s="18" t="str">
        <f>VLOOKUP(M4,Revistas!$B$2:$H$63996,4,FALSE)</f>
        <v>OBSTETRICS &amp; GYNECOLOGY - SCIE</v>
      </c>
      <c r="H4" s="18" t="str">
        <f>VLOOKUP(M4,Revistas!$B$2:$H$63996,5,FALSE)</f>
        <v>16/80</v>
      </c>
      <c r="I4" s="18" t="str">
        <f>VLOOKUP(M4,Revistas!$B$2:$H$63996,6,FALSE)</f>
        <v>NO</v>
      </c>
      <c r="J4" s="18" t="s">
        <v>3685</v>
      </c>
      <c r="K4" s="18" t="s">
        <v>3686</v>
      </c>
      <c r="L4" s="18">
        <v>1</v>
      </c>
      <c r="M4" s="18" t="s">
        <v>3687</v>
      </c>
      <c r="N4" s="18" t="s">
        <v>21</v>
      </c>
      <c r="O4" s="18">
        <v>2017</v>
      </c>
      <c r="P4" s="18">
        <v>24</v>
      </c>
      <c r="Q4" s="18">
        <v>6</v>
      </c>
      <c r="R4" s="18">
        <v>954</v>
      </c>
      <c r="S4" s="18">
        <v>959</v>
      </c>
      <c r="T4" s="23">
        <v>28571944</v>
      </c>
    </row>
    <row r="5" spans="1:48" x14ac:dyDescent="0.25">
      <c r="A5" s="17" t="s">
        <v>3757</v>
      </c>
      <c r="B5" s="17" t="s">
        <v>3756</v>
      </c>
      <c r="C5" s="17" t="s">
        <v>3758</v>
      </c>
      <c r="D5" s="18" t="s">
        <v>10</v>
      </c>
      <c r="E5" s="18" t="str">
        <f>VLOOKUP(M5,Revistas!$B$2:$H$63996,2,FALSE)</f>
        <v>NO TIENE</v>
      </c>
      <c r="F5" s="18" t="str">
        <f>VLOOKUP(M5,Revistas!$B$2:$H$63996,3,FALSE)</f>
        <v>NO TIENE</v>
      </c>
      <c r="G5" s="18" t="str">
        <f>VLOOKUP(M5,Revistas!$B$2:$H$63996,4,FALSE)</f>
        <v>NO TIENE</v>
      </c>
      <c r="H5" s="18" t="str">
        <f>VLOOKUP(M5,Revistas!$B$2:$H$63996,5,FALSE)</f>
        <v>NO TIENE</v>
      </c>
      <c r="I5" s="18" t="str">
        <f>VLOOKUP(M5,Revistas!$B$2:$H$63996,6,FALSE)</f>
        <v>NO</v>
      </c>
      <c r="J5" s="18" t="s">
        <v>3760</v>
      </c>
      <c r="K5" s="18"/>
      <c r="L5" s="18" t="s">
        <v>586</v>
      </c>
      <c r="M5" s="18" t="s">
        <v>3761</v>
      </c>
      <c r="N5" s="18" t="s">
        <v>3759</v>
      </c>
      <c r="O5" s="18">
        <v>2017</v>
      </c>
      <c r="P5" s="18"/>
      <c r="Q5" s="18"/>
      <c r="R5" s="18"/>
      <c r="S5" s="18"/>
      <c r="T5" s="23">
        <v>28994557</v>
      </c>
      <c r="AV5" s="25"/>
    </row>
    <row r="6" spans="1:48" x14ac:dyDescent="0.25">
      <c r="A6" s="17" t="s">
        <v>3727</v>
      </c>
      <c r="B6" s="17" t="s">
        <v>3728</v>
      </c>
      <c r="C6" s="17" t="s">
        <v>3696</v>
      </c>
      <c r="D6" s="18" t="s">
        <v>10</v>
      </c>
      <c r="E6" s="18">
        <f>VLOOKUP(M6,Revistas!$B$2:$H$63996,2,FALSE)</f>
        <v>2.3690000000000002</v>
      </c>
      <c r="F6" s="18" t="str">
        <f>VLOOKUP(M6,Revistas!$B$2:$H$63996,3,FALSE)</f>
        <v>Q2</v>
      </c>
      <c r="G6" s="18" t="str">
        <f>VLOOKUP(M6,Revistas!$B$2:$H$63996,4,FALSE)</f>
        <v>OBSTETRICS &amp; GYNECOLOGY - SCIE</v>
      </c>
      <c r="H6" s="18" t="str">
        <f>VLOOKUP(M6,Revistas!$B$2:$H$63996,5,FALSE)</f>
        <v>30/80</v>
      </c>
      <c r="I6" s="18" t="str">
        <f>VLOOKUP(M6,Revistas!$B$2:$H$63996,6,FALSE)</f>
        <v>NO</v>
      </c>
      <c r="J6" s="18" t="s">
        <v>3729</v>
      </c>
      <c r="K6" s="18" t="s">
        <v>3730</v>
      </c>
      <c r="L6" s="18">
        <v>0</v>
      </c>
      <c r="M6" s="18" t="s">
        <v>3699</v>
      </c>
      <c r="N6" s="18" t="s">
        <v>62</v>
      </c>
      <c r="O6" s="18">
        <v>2017</v>
      </c>
      <c r="P6" s="18">
        <v>27</v>
      </c>
      <c r="Q6" s="18">
        <v>2</v>
      </c>
      <c r="R6" s="18">
        <v>375</v>
      </c>
      <c r="S6" s="18">
        <v>381</v>
      </c>
      <c r="T6" s="23">
        <v>28114237</v>
      </c>
    </row>
    <row r="7" spans="1:48" x14ac:dyDescent="0.25">
      <c r="A7" s="17" t="s">
        <v>3746</v>
      </c>
      <c r="B7" s="17" t="s">
        <v>3747</v>
      </c>
      <c r="C7" s="17" t="s">
        <v>3696</v>
      </c>
      <c r="D7" s="18" t="s">
        <v>10</v>
      </c>
      <c r="E7" s="18">
        <f>VLOOKUP(M7,Revistas!$B$2:$H$63996,2,FALSE)</f>
        <v>2.3690000000000002</v>
      </c>
      <c r="F7" s="18" t="str">
        <f>VLOOKUP(M7,Revistas!$B$2:$H$63996,3,FALSE)</f>
        <v>Q2</v>
      </c>
      <c r="G7" s="18" t="str">
        <f>VLOOKUP(M7,Revistas!$B$2:$H$63996,4,FALSE)</f>
        <v>OBSTETRICS &amp; GYNECOLOGY - SCIE</v>
      </c>
      <c r="H7" s="18" t="str">
        <f>VLOOKUP(M7,Revistas!$B$2:$H$63996,5,FALSE)</f>
        <v>30/80</v>
      </c>
      <c r="I7" s="18" t="str">
        <f>VLOOKUP(M7,Revistas!$B$2:$H$63996,6,FALSE)</f>
        <v>NO</v>
      </c>
      <c r="J7" s="18" t="s">
        <v>3748</v>
      </c>
      <c r="K7" s="18" t="s">
        <v>3749</v>
      </c>
      <c r="L7" s="18">
        <v>2</v>
      </c>
      <c r="M7" s="18" t="s">
        <v>3699</v>
      </c>
      <c r="N7" s="18" t="s">
        <v>344</v>
      </c>
      <c r="O7" s="18">
        <v>2017</v>
      </c>
      <c r="P7" s="18">
        <v>27</v>
      </c>
      <c r="Q7" s="18">
        <v>1</v>
      </c>
      <c r="R7" s="18">
        <v>189</v>
      </c>
      <c r="S7" s="18">
        <v>192</v>
      </c>
      <c r="T7" s="23">
        <v>28002210</v>
      </c>
    </row>
    <row r="8" spans="1:48" x14ac:dyDescent="0.25">
      <c r="A8" s="17" t="s">
        <v>3751</v>
      </c>
      <c r="B8" s="17" t="s">
        <v>3750</v>
      </c>
      <c r="C8" s="17" t="s">
        <v>3752</v>
      </c>
      <c r="D8" s="18" t="s">
        <v>10</v>
      </c>
      <c r="E8" s="18">
        <f>VLOOKUP(M8,Revistas!$B$2:$H$63996,2,FALSE)</f>
        <v>2.3690000000000002</v>
      </c>
      <c r="F8" s="18" t="str">
        <f>VLOOKUP(M8,Revistas!$B$2:$H$63996,3,FALSE)</f>
        <v>Q1</v>
      </c>
      <c r="G8" s="18" t="str">
        <f>VLOOKUP(M8,Revistas!$B$2:$H$63996,4,FALSE)</f>
        <v>MEDICINA, GENERAL &amp; INTERNAL</v>
      </c>
      <c r="H8" s="18" t="str">
        <f>VLOOKUP(M8,Revistas!$B$2:$H$63996,5,FALSE)</f>
        <v>38/154</v>
      </c>
      <c r="I8" s="18" t="str">
        <f>VLOOKUP(M8,Revistas!$B$2:$H$63996,6,FALSE)</f>
        <v>NO</v>
      </c>
      <c r="J8" s="18" t="s">
        <v>3755</v>
      </c>
      <c r="K8" s="18"/>
      <c r="L8" s="18" t="s">
        <v>586</v>
      </c>
      <c r="M8" s="18" t="s">
        <v>1012</v>
      </c>
      <c r="N8" s="18" t="s">
        <v>3754</v>
      </c>
      <c r="O8" s="18">
        <v>2017</v>
      </c>
      <c r="P8" s="18">
        <v>7</v>
      </c>
      <c r="Q8" s="18">
        <v>12</v>
      </c>
      <c r="R8" s="18"/>
      <c r="S8" s="18" t="s">
        <v>3753</v>
      </c>
      <c r="T8" s="23">
        <v>29259059</v>
      </c>
    </row>
    <row r="9" spans="1:48" x14ac:dyDescent="0.25">
      <c r="A9" s="17" t="s">
        <v>3731</v>
      </c>
      <c r="B9" s="17" t="s">
        <v>3732</v>
      </c>
      <c r="C9" s="17" t="s">
        <v>3733</v>
      </c>
      <c r="D9" s="18" t="s">
        <v>10</v>
      </c>
      <c r="E9" s="18">
        <f>VLOOKUP(M9,Revistas!$B$2:$H$63996,2,FALSE)</f>
        <v>1.415</v>
      </c>
      <c r="F9" s="18" t="str">
        <f>VLOOKUP(M9,Revistas!$B$2:$H$63996,3,FALSE)</f>
        <v>Q4</v>
      </c>
      <c r="G9" s="18" t="str">
        <f>VLOOKUP(M9,Revistas!$B$2:$H$63996,4,FALSE)</f>
        <v>OBSTETRICS &amp; GYNECOLOGY - SCIE</v>
      </c>
      <c r="H9" s="18" t="str">
        <f>VLOOKUP(M9,Revistas!$B$2:$H$63996,5,FALSE)</f>
        <v>61/80</v>
      </c>
      <c r="I9" s="18" t="str">
        <f>VLOOKUP(M9,Revistas!$B$2:$H$63996,6,FALSE)</f>
        <v>NO</v>
      </c>
      <c r="J9" s="18" t="s">
        <v>3734</v>
      </c>
      <c r="K9" s="18" t="s">
        <v>3735</v>
      </c>
      <c r="L9" s="18">
        <v>0</v>
      </c>
      <c r="M9" s="18" t="s">
        <v>3736</v>
      </c>
      <c r="N9" s="18"/>
      <c r="O9" s="18">
        <v>2017</v>
      </c>
      <c r="P9" s="18">
        <v>82</v>
      </c>
      <c r="Q9" s="18">
        <v>4</v>
      </c>
      <c r="R9" s="18">
        <v>349</v>
      </c>
      <c r="S9" s="18">
        <v>354</v>
      </c>
      <c r="T9" s="23">
        <v>27736820</v>
      </c>
    </row>
    <row r="10" spans="1:48" x14ac:dyDescent="0.25">
      <c r="A10" s="17" t="s">
        <v>3712</v>
      </c>
      <c r="B10" s="17" t="s">
        <v>3713</v>
      </c>
      <c r="C10" s="17" t="s">
        <v>3714</v>
      </c>
      <c r="D10" s="18" t="s">
        <v>10</v>
      </c>
      <c r="E10" s="18">
        <f>VLOOKUP(M10,Revistas!$B$2:$H$63996,2,FALSE)</f>
        <v>2.1739999999999999</v>
      </c>
      <c r="F10" s="18" t="str">
        <f>VLOOKUP(M10,Revistas!$B$2:$H$63996,3,FALSE)</f>
        <v>Q2</v>
      </c>
      <c r="G10" s="18" t="str">
        <f>VLOOKUP(M10,Revistas!$B$2:$H$63996,4,FALSE)</f>
        <v>OBSTETRICS &amp; GYNECOLOGY - SCIE</v>
      </c>
      <c r="H10" s="18" t="str">
        <f>VLOOKUP(M10,Revistas!$B$2:$H$63996,5,FALSE)</f>
        <v>36/80</v>
      </c>
      <c r="I10" s="18" t="str">
        <f>VLOOKUP(M10,Revistas!$B$2:$H$63996,6,FALSE)</f>
        <v>NO</v>
      </c>
      <c r="J10" s="18" t="s">
        <v>3715</v>
      </c>
      <c r="K10" s="18" t="s">
        <v>3716</v>
      </c>
      <c r="L10" s="18">
        <v>0</v>
      </c>
      <c r="M10" s="18" t="s">
        <v>3717</v>
      </c>
      <c r="N10" s="18" t="s">
        <v>300</v>
      </c>
      <c r="O10" s="18">
        <v>2017</v>
      </c>
      <c r="P10" s="18">
        <v>136</v>
      </c>
      <c r="Q10" s="18">
        <v>3</v>
      </c>
      <c r="R10" s="18">
        <v>320</v>
      </c>
      <c r="S10" s="18">
        <v>324</v>
      </c>
      <c r="T10" s="23">
        <v>28099691</v>
      </c>
    </row>
    <row r="11" spans="1:48" x14ac:dyDescent="0.25">
      <c r="A11" s="17" t="s">
        <v>3742</v>
      </c>
      <c r="B11" s="17" t="s">
        <v>3743</v>
      </c>
      <c r="C11" s="17" t="s">
        <v>3733</v>
      </c>
      <c r="D11" s="18" t="s">
        <v>10</v>
      </c>
      <c r="E11" s="18">
        <f>VLOOKUP(M11,Revistas!$B$2:$H$63996,2,FALSE)</f>
        <v>1.415</v>
      </c>
      <c r="F11" s="18" t="str">
        <f>VLOOKUP(M11,Revistas!$B$2:$H$63996,3,FALSE)</f>
        <v>Q4</v>
      </c>
      <c r="G11" s="18" t="str">
        <f>VLOOKUP(M11,Revistas!$B$2:$H$63996,4,FALSE)</f>
        <v>OBSTETRICS &amp; GYNECOLOGY - SCIE</v>
      </c>
      <c r="H11" s="18" t="str">
        <f>VLOOKUP(M11,Revistas!$B$2:$H$63996,5,FALSE)</f>
        <v>61/80</v>
      </c>
      <c r="I11" s="18" t="str">
        <f>VLOOKUP(M11,Revistas!$B$2:$H$63996,6,FALSE)</f>
        <v>NO</v>
      </c>
      <c r="J11" s="18" t="s">
        <v>3744</v>
      </c>
      <c r="K11" s="18" t="s">
        <v>3745</v>
      </c>
      <c r="L11" s="18">
        <v>0</v>
      </c>
      <c r="M11" s="18" t="s">
        <v>3736</v>
      </c>
      <c r="N11" s="18"/>
      <c r="O11" s="18">
        <v>2017</v>
      </c>
      <c r="P11" s="18">
        <v>82</v>
      </c>
      <c r="Q11" s="18">
        <v>2</v>
      </c>
      <c r="R11" s="18">
        <v>205</v>
      </c>
      <c r="S11" s="18">
        <v>207</v>
      </c>
      <c r="T11" s="23">
        <v>27595411</v>
      </c>
    </row>
    <row r="12" spans="1:48" x14ac:dyDescent="0.25">
      <c r="A12" s="17" t="s">
        <v>3688</v>
      </c>
      <c r="B12" s="17" t="s">
        <v>3689</v>
      </c>
      <c r="C12" s="17" t="s">
        <v>3690</v>
      </c>
      <c r="D12" s="18" t="s">
        <v>10</v>
      </c>
      <c r="E12" s="18">
        <f>VLOOKUP(M12,Revistas!$B$2:$H$63996,2,FALSE)</f>
        <v>4.0410000000000004</v>
      </c>
      <c r="F12" s="18" t="str">
        <f>VLOOKUP(M12,Revistas!$B$2:$H$63996,3,FALSE)</f>
        <v>Q1</v>
      </c>
      <c r="G12" s="18" t="str">
        <f>VLOOKUP(M12,Revistas!$B$2:$H$63996,4,FALSE)</f>
        <v>SURGERY</v>
      </c>
      <c r="H12" s="18" t="str">
        <f>VLOOKUP(M12,Revistas!$B$2:$H$63996,5,FALSE)</f>
        <v>17/196</v>
      </c>
      <c r="I12" s="18" t="str">
        <f>VLOOKUP(M12,Revistas!$B$2:$H$63996,6,FALSE)</f>
        <v>SI</v>
      </c>
      <c r="J12" s="18" t="s">
        <v>3691</v>
      </c>
      <c r="K12" s="18" t="s">
        <v>3692</v>
      </c>
      <c r="L12" s="18">
        <v>1</v>
      </c>
      <c r="M12" s="18" t="s">
        <v>3693</v>
      </c>
      <c r="N12" s="18" t="s">
        <v>154</v>
      </c>
      <c r="O12" s="18">
        <v>2017</v>
      </c>
      <c r="P12" s="18">
        <v>24</v>
      </c>
      <c r="Q12" s="18">
        <v>9</v>
      </c>
      <c r="R12" s="18">
        <v>2720</v>
      </c>
      <c r="S12" s="18">
        <v>2726</v>
      </c>
      <c r="T12" s="23">
        <v>28608122</v>
      </c>
    </row>
    <row r="13" spans="1:48" x14ac:dyDescent="0.25">
      <c r="A13" s="17" t="s">
        <v>3722</v>
      </c>
      <c r="B13" s="17" t="s">
        <v>3723</v>
      </c>
      <c r="C13" s="17" t="s">
        <v>3724</v>
      </c>
      <c r="D13" s="18" t="s">
        <v>10</v>
      </c>
      <c r="E13" s="18">
        <f>VLOOKUP(M13,Revistas!$B$2:$H$63996,2,FALSE)</f>
        <v>3.5030000000000001</v>
      </c>
      <c r="F13" s="18" t="str">
        <f>VLOOKUP(M13,Revistas!$B$2:$H$63996,3,FALSE)</f>
        <v>Q2</v>
      </c>
      <c r="G13" s="18" t="str">
        <f>VLOOKUP(M13,Revistas!$B$2:$H$63996,4,FALSE)</f>
        <v>ONCOLOGY - SCIE</v>
      </c>
      <c r="H13" s="18" t="str">
        <f>VLOOKUP(M13,Revistas!$B$2:$H$63996,5,FALSE)</f>
        <v>85/217</v>
      </c>
      <c r="I13" s="18" t="str">
        <f>VLOOKUP(M13,Revistas!$B$2:$H$63996,6,FALSE)</f>
        <v>NO</v>
      </c>
      <c r="J13" s="18" t="s">
        <v>3725</v>
      </c>
      <c r="K13" s="18" t="s">
        <v>3686</v>
      </c>
      <c r="L13" s="18">
        <v>5</v>
      </c>
      <c r="M13" s="18" t="s">
        <v>3726</v>
      </c>
      <c r="N13" s="18" t="s">
        <v>300</v>
      </c>
      <c r="O13" s="18">
        <v>2017</v>
      </c>
      <c r="P13" s="18">
        <v>143</v>
      </c>
      <c r="Q13" s="18">
        <v>3</v>
      </c>
      <c r="R13" s="18">
        <v>475</v>
      </c>
      <c r="S13" s="18">
        <v>480</v>
      </c>
      <c r="T13" s="23">
        <v>27812854</v>
      </c>
    </row>
    <row r="14" spans="1:48" x14ac:dyDescent="0.25">
      <c r="A14" s="17" t="s">
        <v>3676</v>
      </c>
      <c r="B14" s="17" t="s">
        <v>3677</v>
      </c>
      <c r="C14" s="17" t="s">
        <v>3678</v>
      </c>
      <c r="D14" s="18" t="s">
        <v>10</v>
      </c>
      <c r="E14" s="18">
        <f>VLOOKUP(M14,Revistas!$B$2:$H$63996,2,FALSE)</f>
        <v>4.9589999999999996</v>
      </c>
      <c r="F14" s="18" t="str">
        <f>VLOOKUP(M14,Revistas!$B$2:$H$63996,3,FALSE)</f>
        <v>Q1</v>
      </c>
      <c r="G14" s="18" t="str">
        <f>VLOOKUP(M14,Revistas!$B$2:$H$63996,4,FALSE)</f>
        <v>OBSTETRICS &amp; GYNECOLOGY - SCIE</v>
      </c>
      <c r="H14" s="18" t="str">
        <f>VLOOKUP(M14,Revistas!$B$2:$H$63996,5,FALSE)</f>
        <v>6 DE 80</v>
      </c>
      <c r="I14" s="18" t="str">
        <f>VLOOKUP(M14,Revistas!$B$2:$H$63996,6,FALSE)</f>
        <v>SI</v>
      </c>
      <c r="J14" s="18" t="s">
        <v>3679</v>
      </c>
      <c r="K14" s="18" t="s">
        <v>3680</v>
      </c>
      <c r="L14" s="18">
        <v>0</v>
      </c>
      <c r="M14" s="18" t="s">
        <v>3681</v>
      </c>
      <c r="N14" s="18" t="s">
        <v>129</v>
      </c>
      <c r="O14" s="18">
        <v>2017</v>
      </c>
      <c r="P14" s="18">
        <v>147</v>
      </c>
      <c r="Q14" s="18">
        <v>1</v>
      </c>
      <c r="R14" s="18">
        <v>92</v>
      </c>
      <c r="S14" s="18">
        <v>97</v>
      </c>
      <c r="T14" s="23">
        <v>28797698</v>
      </c>
    </row>
    <row r="15" spans="1:48" x14ac:dyDescent="0.25">
      <c r="A15" s="17" t="s">
        <v>3718</v>
      </c>
      <c r="B15" s="17" t="s">
        <v>3719</v>
      </c>
      <c r="C15" s="17" t="s">
        <v>3696</v>
      </c>
      <c r="D15" s="18" t="s">
        <v>10</v>
      </c>
      <c r="E15" s="18">
        <f>VLOOKUP(M15,Revistas!$B$2:$H$63996,2,FALSE)</f>
        <v>2.3690000000000002</v>
      </c>
      <c r="F15" s="18" t="str">
        <f>VLOOKUP(M15,Revistas!$B$2:$H$63996,3,FALSE)</f>
        <v>Q2</v>
      </c>
      <c r="G15" s="18" t="str">
        <f>VLOOKUP(M15,Revistas!$B$2:$H$63996,4,FALSE)</f>
        <v>OBSTETRICS &amp; GYNECOLOGY - SCIE</v>
      </c>
      <c r="H15" s="18" t="str">
        <f>VLOOKUP(M15,Revistas!$B$2:$H$63996,5,FALSE)</f>
        <v>30/80</v>
      </c>
      <c r="I15" s="18" t="str">
        <f>VLOOKUP(M15,Revistas!$B$2:$H$63996,6,FALSE)</f>
        <v>NO</v>
      </c>
      <c r="J15" s="18" t="s">
        <v>3720</v>
      </c>
      <c r="K15" s="18" t="s">
        <v>3721</v>
      </c>
      <c r="L15" s="18">
        <v>0</v>
      </c>
      <c r="M15" s="18" t="s">
        <v>3699</v>
      </c>
      <c r="N15" s="18" t="s">
        <v>300</v>
      </c>
      <c r="O15" s="18">
        <v>2017</v>
      </c>
      <c r="P15" s="18">
        <v>27</v>
      </c>
      <c r="Q15" s="18">
        <v>3</v>
      </c>
      <c r="R15" s="18">
        <v>620</v>
      </c>
      <c r="S15" s="18">
        <v>626</v>
      </c>
      <c r="T15" s="23">
        <v>28187096</v>
      </c>
    </row>
    <row r="16" spans="1:48" x14ac:dyDescent="0.25">
      <c r="A16" s="17" t="s">
        <v>3694</v>
      </c>
      <c r="B16" s="17" t="s">
        <v>3695</v>
      </c>
      <c r="C16" s="17" t="s">
        <v>3696</v>
      </c>
      <c r="D16" s="18" t="s">
        <v>10</v>
      </c>
      <c r="E16" s="18">
        <f>VLOOKUP(M16,Revistas!$B$2:$H$63996,2,FALSE)</f>
        <v>2.3690000000000002</v>
      </c>
      <c r="F16" s="18" t="str">
        <f>VLOOKUP(M16,Revistas!$B$2:$H$63996,3,FALSE)</f>
        <v>Q2</v>
      </c>
      <c r="G16" s="18" t="str">
        <f>VLOOKUP(M16,Revistas!$B$2:$H$63996,4,FALSE)</f>
        <v>OBSTETRICS &amp; GYNECOLOGY - SCIE</v>
      </c>
      <c r="H16" s="18" t="str">
        <f>VLOOKUP(M16,Revistas!$B$2:$H$63996,5,FALSE)</f>
        <v>30/80</v>
      </c>
      <c r="I16" s="18" t="str">
        <f>VLOOKUP(M16,Revistas!$B$2:$H$63996,6,FALSE)</f>
        <v>NO</v>
      </c>
      <c r="J16" s="18" t="s">
        <v>3697</v>
      </c>
      <c r="K16" s="18" t="s">
        <v>3698</v>
      </c>
      <c r="L16" s="18">
        <v>0</v>
      </c>
      <c r="M16" s="18" t="s">
        <v>3699</v>
      </c>
      <c r="N16" s="18" t="s">
        <v>29</v>
      </c>
      <c r="O16" s="18">
        <v>2017</v>
      </c>
      <c r="P16" s="18">
        <v>27</v>
      </c>
      <c r="Q16" s="18">
        <v>6</v>
      </c>
      <c r="R16" s="18">
        <v>1293</v>
      </c>
      <c r="S16" s="18">
        <v>1297</v>
      </c>
      <c r="T16" s="23">
        <v>28604452</v>
      </c>
    </row>
    <row r="17" spans="1:20" x14ac:dyDescent="0.25">
      <c r="A17" s="17" t="s">
        <v>3700</v>
      </c>
      <c r="B17" s="17" t="s">
        <v>3701</v>
      </c>
      <c r="C17" s="17" t="s">
        <v>3702</v>
      </c>
      <c r="D17" s="18" t="s">
        <v>10</v>
      </c>
      <c r="E17" s="18">
        <f>VLOOKUP(M17,Revistas!$B$2:$H$63996,2,FALSE)</f>
        <v>2.556</v>
      </c>
      <c r="F17" s="18" t="str">
        <f>VLOOKUP(M17,Revistas!$B$2:$H$63996,3,FALSE)</f>
        <v>Q3</v>
      </c>
      <c r="G17" s="18" t="str">
        <f>VLOOKUP(M17,Revistas!$B$2:$H$63996,4,FALSE)</f>
        <v>ONCOLOGY</v>
      </c>
      <c r="H17" s="18" t="str">
        <f>VLOOKUP(M17,Revistas!$B$2:$H$63996,5,FALSE)</f>
        <v>131/217</v>
      </c>
      <c r="I17" s="18" t="str">
        <f>VLOOKUP(M17,Revistas!$B$2:$H$63996,6,FALSE)</f>
        <v>NO</v>
      </c>
      <c r="J17" s="18" t="s">
        <v>3703</v>
      </c>
      <c r="K17" s="18" t="s">
        <v>3704</v>
      </c>
      <c r="L17" s="18">
        <v>1</v>
      </c>
      <c r="M17" s="18" t="s">
        <v>3705</v>
      </c>
      <c r="N17" s="18" t="s">
        <v>29</v>
      </c>
      <c r="O17" s="18">
        <v>2017</v>
      </c>
      <c r="P17" s="18">
        <v>26</v>
      </c>
      <c r="Q17" s="18">
        <v>4</v>
      </c>
      <c r="R17" s="18">
        <v>346</v>
      </c>
      <c r="S17" s="18">
        <v>350</v>
      </c>
      <c r="T17" s="23">
        <v>27116243</v>
      </c>
    </row>
    <row r="19" spans="1:20" hidden="1" x14ac:dyDescent="0.25"/>
    <row r="20" spans="1:20" hidden="1" x14ac:dyDescent="0.25"/>
    <row r="21" spans="1:20" hidden="1" x14ac:dyDescent="0.25"/>
    <row r="22" spans="1:20" hidden="1" x14ac:dyDescent="0.25"/>
    <row r="23" spans="1:20" hidden="1" x14ac:dyDescent="0.25"/>
    <row r="24" spans="1:20" hidden="1" x14ac:dyDescent="0.25"/>
    <row r="25" spans="1:20" hidden="1" x14ac:dyDescent="0.25"/>
    <row r="26" spans="1:20" hidden="1" x14ac:dyDescent="0.25"/>
    <row r="27" spans="1:20" hidden="1" x14ac:dyDescent="0.25"/>
    <row r="28" spans="1:20" hidden="1" x14ac:dyDescent="0.25"/>
    <row r="29" spans="1:20" hidden="1" x14ac:dyDescent="0.25"/>
    <row r="30" spans="1:20" hidden="1" x14ac:dyDescent="0.25"/>
    <row r="31" spans="1:20" hidden="1" x14ac:dyDescent="0.25"/>
    <row r="32" spans="1:20"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1:10" hidden="1" x14ac:dyDescent="0.25"/>
    <row r="1090" spans="1:10" hidden="1" x14ac:dyDescent="0.25"/>
    <row r="1091" spans="1:10" hidden="1" x14ac:dyDescent="0.25">
      <c r="A1091" s="20" t="s">
        <v>73</v>
      </c>
      <c r="B1091" s="20" t="s">
        <v>73</v>
      </c>
      <c r="C1091" s="20" t="s">
        <v>73</v>
      </c>
      <c r="D1091" s="23" t="s">
        <v>74</v>
      </c>
      <c r="E1091" s="23" t="s">
        <v>73</v>
      </c>
      <c r="F1091" s="23" t="s">
        <v>75</v>
      </c>
      <c r="G1091" s="23" t="s">
        <v>7254</v>
      </c>
      <c r="H1091" s="23" t="s">
        <v>73</v>
      </c>
      <c r="I1091" s="23" t="s">
        <v>78</v>
      </c>
      <c r="J1091" s="23" t="s">
        <v>7255</v>
      </c>
    </row>
    <row r="1092" spans="1:10" hidden="1" x14ac:dyDescent="0.25">
      <c r="A1092" s="20" t="s">
        <v>10</v>
      </c>
      <c r="B1092" s="20">
        <f>DCOUNTA(A1:S1088,B1091,A1091:A1092)</f>
        <v>16</v>
      </c>
      <c r="C1092" s="20" t="s">
        <v>10</v>
      </c>
      <c r="D1092" s="23">
        <f>DSUM(A1:S1088,E1,C1091:C1092)</f>
        <v>37.308999999999997</v>
      </c>
      <c r="E1092" s="23" t="s">
        <v>10</v>
      </c>
      <c r="F1092" s="23" t="s">
        <v>5470</v>
      </c>
      <c r="G1092" s="23">
        <f>DCOUNTA(A1:S1088,F1091,E1091:F1092)</f>
        <v>4</v>
      </c>
      <c r="H1092" s="23" t="s">
        <v>10</v>
      </c>
      <c r="I1092" s="23" t="s">
        <v>2680</v>
      </c>
      <c r="J1092" s="23">
        <f>DCOUNTA(A1:S1088,I1,H1091:I1092)</f>
        <v>2</v>
      </c>
    </row>
    <row r="1093" spans="1:10" hidden="1" x14ac:dyDescent="0.25"/>
    <row r="1094" spans="1:10" hidden="1" x14ac:dyDescent="0.25">
      <c r="A1094" s="20" t="s">
        <v>73</v>
      </c>
      <c r="B1094" s="20" t="s">
        <v>73</v>
      </c>
      <c r="C1094" s="20" t="s">
        <v>73</v>
      </c>
      <c r="D1094" s="23" t="s">
        <v>74</v>
      </c>
      <c r="E1094" s="23" t="s">
        <v>73</v>
      </c>
      <c r="F1094" s="23" t="s">
        <v>75</v>
      </c>
      <c r="G1094" s="23" t="s">
        <v>7254</v>
      </c>
      <c r="H1094" s="23" t="s">
        <v>73</v>
      </c>
      <c r="I1094" s="23" t="s">
        <v>78</v>
      </c>
      <c r="J1094" s="23" t="s">
        <v>7255</v>
      </c>
    </row>
    <row r="1095" spans="1:10" hidden="1" x14ac:dyDescent="0.25">
      <c r="A1095" s="20" t="s">
        <v>274</v>
      </c>
      <c r="B1095" s="20">
        <f>DCOUNTA(A1:S1088,D1,A1094:A1095)</f>
        <v>0</v>
      </c>
      <c r="C1095" s="20" t="s">
        <v>274</v>
      </c>
      <c r="D1095" s="23">
        <f>DSUM(A1:S1088,E1,C1094:C1095)</f>
        <v>0</v>
      </c>
      <c r="E1095" s="23" t="s">
        <v>274</v>
      </c>
      <c r="F1095" s="23" t="s">
        <v>5470</v>
      </c>
      <c r="G1095" s="23">
        <f>DCOUNTA(A1:S1088,F1,E1094:F1095)</f>
        <v>0</v>
      </c>
      <c r="H1095" s="23" t="s">
        <v>274</v>
      </c>
      <c r="I1095" s="23" t="s">
        <v>2680</v>
      </c>
      <c r="J1095" s="23">
        <f>DCOUNTA(A1:S1088,I1,H1094:I1095)</f>
        <v>0</v>
      </c>
    </row>
    <row r="1096" spans="1:10" hidden="1" x14ac:dyDescent="0.25"/>
    <row r="1097" spans="1:10" hidden="1" x14ac:dyDescent="0.25">
      <c r="A1097" s="20" t="s">
        <v>73</v>
      </c>
      <c r="B1097" s="20" t="s">
        <v>73</v>
      </c>
      <c r="C1097" s="20" t="s">
        <v>73</v>
      </c>
      <c r="D1097" s="23" t="s">
        <v>74</v>
      </c>
      <c r="E1097" s="23" t="s">
        <v>73</v>
      </c>
      <c r="F1097" s="23" t="s">
        <v>75</v>
      </c>
      <c r="G1097" s="23" t="s">
        <v>7254</v>
      </c>
      <c r="H1097" s="23" t="s">
        <v>73</v>
      </c>
      <c r="I1097" s="23" t="s">
        <v>78</v>
      </c>
      <c r="J1097" s="23" t="s">
        <v>7255</v>
      </c>
    </row>
    <row r="1098" spans="1:10" hidden="1" x14ac:dyDescent="0.25">
      <c r="A1098" s="20" t="s">
        <v>356</v>
      </c>
      <c r="B1098" s="20">
        <f>DCOUNTA(A1:S1088,D1,A1097:A1098)</f>
        <v>0</v>
      </c>
      <c r="C1098" s="20" t="s">
        <v>356</v>
      </c>
      <c r="D1098" s="23">
        <f>DSUM(A1:S1088,E1,C1097:C1098)</f>
        <v>0</v>
      </c>
      <c r="E1098" s="23" t="s">
        <v>356</v>
      </c>
      <c r="F1098" s="23" t="s">
        <v>5470</v>
      </c>
      <c r="G1098" s="23">
        <f>DCOUNTA(A1:S1088,F1,E1097:F1098)</f>
        <v>0</v>
      </c>
      <c r="H1098" s="23" t="s">
        <v>356</v>
      </c>
      <c r="I1098" s="23" t="s">
        <v>2680</v>
      </c>
      <c r="J1098" s="23">
        <f>DCOUNTA(A1:S1088,I1,H1097:I1098)</f>
        <v>0</v>
      </c>
    </row>
    <row r="1099" spans="1:10" hidden="1" x14ac:dyDescent="0.25"/>
    <row r="1100" spans="1:10" hidden="1" x14ac:dyDescent="0.25">
      <c r="A1100" s="20" t="s">
        <v>73</v>
      </c>
      <c r="B1100" s="20" t="s">
        <v>73</v>
      </c>
      <c r="C1100" s="20" t="s">
        <v>73</v>
      </c>
      <c r="D1100" s="23" t="s">
        <v>74</v>
      </c>
      <c r="E1100" s="23" t="s">
        <v>73</v>
      </c>
      <c r="F1100" s="23" t="s">
        <v>75</v>
      </c>
      <c r="G1100" s="23" t="s">
        <v>7254</v>
      </c>
      <c r="H1100" s="23" t="s">
        <v>73</v>
      </c>
      <c r="I1100" s="23" t="s">
        <v>78</v>
      </c>
      <c r="J1100" s="23" t="s">
        <v>7255</v>
      </c>
    </row>
    <row r="1101" spans="1:10" hidden="1" x14ac:dyDescent="0.25">
      <c r="A1101" s="20" t="s">
        <v>571</v>
      </c>
      <c r="B1101" s="20">
        <f>DCOUNTA(A1:S1088,D1,A1100:A1101)</f>
        <v>0</v>
      </c>
      <c r="C1101" s="20" t="s">
        <v>571</v>
      </c>
      <c r="D1101" s="23">
        <f>DSUM(A1:S1088,E1,C1100:C1101)</f>
        <v>0</v>
      </c>
      <c r="E1101" s="23" t="s">
        <v>571</v>
      </c>
      <c r="F1101" s="23" t="s">
        <v>5470</v>
      </c>
      <c r="G1101" s="23">
        <f>DCOUNTA(A1:S1088,F1,E1100:F1101)</f>
        <v>0</v>
      </c>
      <c r="H1101" s="23" t="s">
        <v>571</v>
      </c>
      <c r="I1101" s="23" t="s">
        <v>2680</v>
      </c>
      <c r="J1101" s="23">
        <f>DCOUNTA(A1:S1088,I1,H1100:I1101)</f>
        <v>0</v>
      </c>
    </row>
    <row r="1102" spans="1:10" hidden="1" x14ac:dyDescent="0.25"/>
    <row r="1103" spans="1:10" hidden="1" x14ac:dyDescent="0.25"/>
    <row r="1104" spans="1:10" hidden="1" x14ac:dyDescent="0.25">
      <c r="A1104" s="20" t="s">
        <v>73</v>
      </c>
      <c r="B1104" s="20" t="s">
        <v>73</v>
      </c>
      <c r="C1104" s="20" t="s">
        <v>73</v>
      </c>
      <c r="D1104" s="23" t="s">
        <v>74</v>
      </c>
      <c r="E1104" s="23" t="s">
        <v>73</v>
      </c>
      <c r="F1104" s="23" t="s">
        <v>75</v>
      </c>
      <c r="G1104" s="23" t="s">
        <v>7254</v>
      </c>
      <c r="H1104" s="23" t="s">
        <v>73</v>
      </c>
      <c r="I1104" s="23" t="s">
        <v>78</v>
      </c>
      <c r="J1104" s="23" t="s">
        <v>7255</v>
      </c>
    </row>
    <row r="1105" spans="1:51" hidden="1" x14ac:dyDescent="0.25">
      <c r="A1105" s="20" t="s">
        <v>26</v>
      </c>
      <c r="B1105" s="20">
        <f>DCOUNTA(A1:S1088,D1,A1104:A1105)</f>
        <v>0</v>
      </c>
      <c r="C1105" s="20" t="s">
        <v>26</v>
      </c>
      <c r="D1105" s="23">
        <f>DSUM(A1:S1088,E1,C1104:C1105)</f>
        <v>0</v>
      </c>
      <c r="E1105" s="23" t="s">
        <v>26</v>
      </c>
      <c r="F1105" s="23" t="s">
        <v>5470</v>
      </c>
      <c r="G1105" s="23">
        <f>DCOUNTA(A1:S1088,F1,E1104:F1105)</f>
        <v>0</v>
      </c>
      <c r="H1105" s="23" t="s">
        <v>26</v>
      </c>
      <c r="I1105" s="23" t="s">
        <v>2680</v>
      </c>
      <c r="J1105" s="23">
        <f>DCOUNTA(A1:S1088,I1,H1104:I1105)</f>
        <v>0</v>
      </c>
    </row>
    <row r="1106" spans="1:51" hidden="1" x14ac:dyDescent="0.25"/>
    <row r="1107" spans="1:51" hidden="1" x14ac:dyDescent="0.25">
      <c r="A1107" s="20" t="s">
        <v>73</v>
      </c>
      <c r="B1107" s="20" t="s">
        <v>73</v>
      </c>
      <c r="C1107" s="20" t="s">
        <v>73</v>
      </c>
      <c r="D1107" s="23" t="s">
        <v>74</v>
      </c>
      <c r="E1107" s="23" t="s">
        <v>73</v>
      </c>
      <c r="F1107" s="23" t="s">
        <v>75</v>
      </c>
      <c r="G1107" s="23" t="s">
        <v>7254</v>
      </c>
      <c r="H1107" s="23" t="s">
        <v>73</v>
      </c>
      <c r="I1107" s="23" t="s">
        <v>78</v>
      </c>
      <c r="J1107" s="23" t="s">
        <v>7255</v>
      </c>
    </row>
    <row r="1108" spans="1:51" hidden="1" x14ac:dyDescent="0.25">
      <c r="A1108" s="20" t="s">
        <v>210</v>
      </c>
      <c r="B1108" s="20">
        <f>DCOUNTA(A1:S1088,D1,A1107:A1108)</f>
        <v>0</v>
      </c>
      <c r="C1108" s="20" t="s">
        <v>210</v>
      </c>
      <c r="D1108" s="23">
        <f>DSUM(A1:S1088,E1,C1107:C1108)</f>
        <v>0</v>
      </c>
      <c r="E1108" s="23" t="s">
        <v>210</v>
      </c>
      <c r="F1108" s="23" t="s">
        <v>5470</v>
      </c>
      <c r="G1108" s="23">
        <f>DCOUNTA(A1:S1088,F1,E1107:F1108)</f>
        <v>0</v>
      </c>
      <c r="H1108" s="23" t="s">
        <v>210</v>
      </c>
      <c r="I1108" s="23" t="s">
        <v>2680</v>
      </c>
      <c r="J1108" s="23">
        <f>DCOUNTA(A1:S1088,I1,H1107:I1108)</f>
        <v>0</v>
      </c>
    </row>
    <row r="1110" spans="1:51" ht="15.75" x14ac:dyDescent="0.3">
      <c r="B1110" s="19" t="s">
        <v>7256</v>
      </c>
      <c r="C1110" s="19" t="s">
        <v>7257</v>
      </c>
      <c r="D1110" s="19" t="s">
        <v>5466</v>
      </c>
      <c r="E1110" s="19" t="s">
        <v>7258</v>
      </c>
      <c r="F1110" s="19" t="s">
        <v>7259</v>
      </c>
      <c r="N1110" s="24"/>
      <c r="AX1110" s="20" t="s">
        <v>7260</v>
      </c>
      <c r="AY1110" s="20" t="s">
        <v>7261</v>
      </c>
    </row>
    <row r="1111" spans="1:51" ht="15.75" x14ac:dyDescent="0.3">
      <c r="B1111" s="21">
        <f>B1092</f>
        <v>16</v>
      </c>
      <c r="C1111" s="26" t="s">
        <v>7262</v>
      </c>
      <c r="D1111" s="21">
        <f>D1092</f>
        <v>37.308999999999997</v>
      </c>
      <c r="E1111" s="21">
        <f>G1092</f>
        <v>4</v>
      </c>
      <c r="F1111" s="21">
        <f>J1092</f>
        <v>2</v>
      </c>
      <c r="N1111" s="24"/>
    </row>
    <row r="1112" spans="1:51" ht="15.75" x14ac:dyDescent="0.3">
      <c r="B1112" s="22"/>
      <c r="C1112" s="19" t="s">
        <v>7267</v>
      </c>
      <c r="D1112" s="19">
        <f>D1111</f>
        <v>37.308999999999997</v>
      </c>
      <c r="E1112" s="22"/>
      <c r="N1112" s="24"/>
    </row>
    <row r="1113" spans="1:51" ht="15.75" x14ac:dyDescent="0.3">
      <c r="B1113" s="22"/>
      <c r="C1113" s="19" t="s">
        <v>7268</v>
      </c>
      <c r="D1113" s="19">
        <f>D1111</f>
        <v>37.308999999999997</v>
      </c>
    </row>
  </sheetData>
  <sortState ref="A2:AY17">
    <sortCondition ref="A2:A17"/>
  </sortState>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Y1116"/>
  <sheetViews>
    <sheetView workbookViewId="0">
      <selection activeCell="P1119" sqref="P1119"/>
    </sheetView>
  </sheetViews>
  <sheetFormatPr baseColWidth="10" defaultRowHeight="15" x14ac:dyDescent="0.25"/>
  <cols>
    <col min="1" max="1" width="22.42578125" style="20" customWidth="1"/>
    <col min="2" max="2" width="17" style="20" customWidth="1"/>
    <col min="3" max="3" width="19.28515625" style="20" customWidth="1"/>
    <col min="4" max="4" width="15" style="23" customWidth="1"/>
    <col min="5" max="6" width="11.42578125" style="23"/>
    <col min="7" max="8" width="0" style="23" hidden="1" customWidth="1"/>
    <col min="9" max="9" width="11.42578125" style="23"/>
    <col min="10" max="14" width="0" style="23" hidden="1" customWidth="1"/>
    <col min="15" max="20" width="11.42578125" style="23"/>
    <col min="21" max="16384" width="11.42578125" style="20"/>
  </cols>
  <sheetData>
    <row r="1" spans="1:20" s="2" customFormat="1" ht="38.25" x14ac:dyDescent="0.2">
      <c r="A1" s="1" t="s">
        <v>70</v>
      </c>
      <c r="B1" s="1" t="s">
        <v>71</v>
      </c>
      <c r="C1" s="1" t="s">
        <v>72</v>
      </c>
      <c r="D1" s="1" t="s">
        <v>73</v>
      </c>
      <c r="E1" s="1" t="s">
        <v>74</v>
      </c>
      <c r="F1" s="1" t="s">
        <v>75</v>
      </c>
      <c r="G1" s="1" t="s">
        <v>76</v>
      </c>
      <c r="H1" s="1" t="s">
        <v>77</v>
      </c>
      <c r="I1" s="1" t="s">
        <v>78</v>
      </c>
      <c r="J1" s="1" t="s">
        <v>79</v>
      </c>
      <c r="K1" s="1" t="s">
        <v>80</v>
      </c>
      <c r="L1" s="1" t="s">
        <v>81</v>
      </c>
      <c r="M1" s="1" t="s">
        <v>0</v>
      </c>
      <c r="N1" s="1" t="s">
        <v>1</v>
      </c>
      <c r="O1" s="1" t="s">
        <v>2</v>
      </c>
      <c r="P1" s="1" t="s">
        <v>3</v>
      </c>
      <c r="Q1" s="1" t="s">
        <v>4</v>
      </c>
      <c r="R1" s="1" t="s">
        <v>5</v>
      </c>
      <c r="S1" s="1" t="s">
        <v>6</v>
      </c>
      <c r="T1" s="2" t="s">
        <v>2782</v>
      </c>
    </row>
    <row r="2" spans="1:20" x14ac:dyDescent="0.25">
      <c r="A2" s="17" t="s">
        <v>2007</v>
      </c>
      <c r="B2" s="17" t="s">
        <v>2008</v>
      </c>
      <c r="C2" s="17" t="s">
        <v>2009</v>
      </c>
      <c r="D2" s="18" t="s">
        <v>10</v>
      </c>
      <c r="E2" s="18">
        <f>VLOOKUP(M2,Revistas!$B$2:$H$63996,2,FALSE)</f>
        <v>6.4290000000000003</v>
      </c>
      <c r="F2" s="18" t="str">
        <f>VLOOKUP(M2,Revistas!$B$2:$H$63996,3,FALSE)</f>
        <v>Q1</v>
      </c>
      <c r="G2" s="18" t="str">
        <f>VLOOKUP(M2,Revistas!$B$2:$H$63996,4,FALSE)</f>
        <v>IMMUNOLOGY - SCIE</v>
      </c>
      <c r="H2" s="18" t="str">
        <f>VLOOKUP(M2,Revistas!$B$2:$H$63996,5,FALSE)</f>
        <v>21/150</v>
      </c>
      <c r="I2" s="18" t="str">
        <f>VLOOKUP(M2,Revistas!$B$2:$H$63996,6,FALSE)</f>
        <v>NO</v>
      </c>
      <c r="J2" s="18" t="s">
        <v>2010</v>
      </c>
      <c r="K2" s="18" t="s">
        <v>2011</v>
      </c>
      <c r="L2" s="18">
        <v>0</v>
      </c>
      <c r="M2" s="18" t="s">
        <v>2012</v>
      </c>
      <c r="N2" s="18" t="s">
        <v>2013</v>
      </c>
      <c r="O2" s="18">
        <v>2017</v>
      </c>
      <c r="P2" s="18">
        <v>8</v>
      </c>
      <c r="Q2" s="18"/>
      <c r="R2" s="18"/>
      <c r="S2" s="18">
        <v>915</v>
      </c>
      <c r="T2" s="23">
        <v>28824640</v>
      </c>
    </row>
    <row r="3" spans="1:20" x14ac:dyDescent="0.25">
      <c r="A3" s="17" t="s">
        <v>3240</v>
      </c>
      <c r="B3" s="17" t="s">
        <v>3241</v>
      </c>
      <c r="C3" s="17" t="s">
        <v>3242</v>
      </c>
      <c r="D3" s="18" t="s">
        <v>10</v>
      </c>
      <c r="E3" s="18">
        <f>VLOOKUP(M3,Revistas!$B$2:$H$63996,2,FALSE)</f>
        <v>2.9340000000000002</v>
      </c>
      <c r="F3" s="18" t="str">
        <f>VLOOKUP(M3,Revistas!$B$2:$H$63996,3,FALSE)</f>
        <v>Q1</v>
      </c>
      <c r="G3" s="18" t="str">
        <f>VLOOKUP(M3,Revistas!$B$2:$H$63996,4,FALSE)</f>
        <v>MEDICAL LABORATORY TECHNOLOGY - SCIE</v>
      </c>
      <c r="H3" s="18" t="str">
        <f>VLOOKUP(M3,Revistas!$B$2:$H$63996,5,FALSE)</f>
        <v>6 DE 30</v>
      </c>
      <c r="I3" s="18" t="str">
        <f>VLOOKUP(M3,Revistas!$B$2:$H$63996,6,FALSE)</f>
        <v>NO</v>
      </c>
      <c r="J3" s="18" t="s">
        <v>3243</v>
      </c>
      <c r="K3" s="18" t="s">
        <v>3244</v>
      </c>
      <c r="L3" s="18">
        <v>0</v>
      </c>
      <c r="M3" s="18" t="s">
        <v>3245</v>
      </c>
      <c r="N3" s="18"/>
      <c r="O3" s="18">
        <v>2017</v>
      </c>
      <c r="P3" s="18">
        <v>27</v>
      </c>
      <c r="Q3" s="18">
        <v>1</v>
      </c>
      <c r="R3" s="18">
        <v>225</v>
      </c>
      <c r="S3" s="18">
        <v>230</v>
      </c>
      <c r="T3" s="23">
        <v>28392743</v>
      </c>
    </row>
    <row r="4" spans="1:20" x14ac:dyDescent="0.25">
      <c r="A4" s="17" t="s">
        <v>3806</v>
      </c>
      <c r="B4" s="17" t="s">
        <v>3807</v>
      </c>
      <c r="C4" s="17" t="s">
        <v>3808</v>
      </c>
      <c r="D4" s="18" t="s">
        <v>210</v>
      </c>
      <c r="E4" s="18">
        <f>VLOOKUP(M4,Revistas!$B$2:$H$63996,2,FALSE)</f>
        <v>2.246</v>
      </c>
      <c r="F4" s="18" t="str">
        <f>VLOOKUP(M4,Revistas!$B$2:$H$63996,3,FALSE)</f>
        <v>Q3</v>
      </c>
      <c r="G4" s="18" t="str">
        <f>VLOOKUP(M4,Revistas!$B$2:$H$63996,4,FALSE)</f>
        <v>HEMATOLOGY - SCIE</v>
      </c>
      <c r="H4" s="18" t="str">
        <f>VLOOKUP(M4,Revistas!$B$2:$H$63996,5,FALSE)</f>
        <v>40/70</v>
      </c>
      <c r="I4" s="18" t="str">
        <f>VLOOKUP(M4,Revistas!$B$2:$H$63996,6,FALSE)</f>
        <v>NO</v>
      </c>
      <c r="J4" s="18" t="s">
        <v>3809</v>
      </c>
      <c r="K4" s="18" t="s">
        <v>3810</v>
      </c>
      <c r="L4" s="18">
        <v>0</v>
      </c>
      <c r="M4" s="18" t="s">
        <v>3811</v>
      </c>
      <c r="N4" s="18"/>
      <c r="O4" s="18">
        <v>2017</v>
      </c>
      <c r="P4" s="18">
        <v>10</v>
      </c>
      <c r="Q4" s="18">
        <v>8</v>
      </c>
      <c r="R4" s="18">
        <v>685</v>
      </c>
      <c r="S4" s="18">
        <v>695</v>
      </c>
      <c r="T4" s="23">
        <v>28656800</v>
      </c>
    </row>
    <row r="5" spans="1:20" x14ac:dyDescent="0.25">
      <c r="A5" s="17" t="s">
        <v>3813</v>
      </c>
      <c r="B5" s="17" t="s">
        <v>3814</v>
      </c>
      <c r="C5" s="17" t="s">
        <v>1219</v>
      </c>
      <c r="D5" s="18" t="s">
        <v>10</v>
      </c>
      <c r="E5" s="18">
        <f>VLOOKUP(M5,Revistas!$B$2:$H$63996,2,FALSE)</f>
        <v>1.607</v>
      </c>
      <c r="F5" s="18" t="str">
        <f>VLOOKUP(M5,Revistas!$B$2:$H$63996,3,FALSE)</f>
        <v>Q4</v>
      </c>
      <c r="G5" s="18" t="str">
        <f>VLOOKUP(M5,Revistas!$B$2:$H$63996,4,FALSE)</f>
        <v>HEMATOLOGY - SCIE</v>
      </c>
      <c r="H5" s="18" t="str">
        <f>VLOOKUP(M5,Revistas!$B$2:$H$63996,5,FALSE)</f>
        <v>54/70</v>
      </c>
      <c r="I5" s="18" t="str">
        <f>VLOOKUP(M5,Revistas!$B$2:$H$63996,6,FALSE)</f>
        <v>NO</v>
      </c>
      <c r="J5" s="18" t="s">
        <v>3815</v>
      </c>
      <c r="K5" s="18" t="s">
        <v>3816</v>
      </c>
      <c r="L5" s="18">
        <v>0</v>
      </c>
      <c r="M5" s="18" t="s">
        <v>1222</v>
      </c>
      <c r="N5" s="18"/>
      <c r="O5" s="18">
        <v>2017</v>
      </c>
      <c r="P5" s="18">
        <v>15</v>
      </c>
      <c r="Q5" s="18">
        <v>3</v>
      </c>
      <c r="R5" s="18">
        <v>199</v>
      </c>
      <c r="S5" s="18">
        <v>206</v>
      </c>
      <c r="T5" s="23">
        <v>27416566</v>
      </c>
    </row>
    <row r="6" spans="1:20" x14ac:dyDescent="0.25">
      <c r="A6" s="17" t="s">
        <v>3768</v>
      </c>
      <c r="B6" s="17" t="s">
        <v>3769</v>
      </c>
      <c r="C6" s="17" t="s">
        <v>2467</v>
      </c>
      <c r="D6" s="18" t="s">
        <v>274</v>
      </c>
      <c r="E6" s="18">
        <f>VLOOKUP(M6,Revistas!$B$2:$H$63996,2,FALSE)</f>
        <v>1.2310000000000001</v>
      </c>
      <c r="F6" s="18" t="str">
        <f>VLOOKUP(M6,Revistas!$B$2:$H$63996,3,FALSE)</f>
        <v>Q4</v>
      </c>
      <c r="G6" s="18" t="str">
        <f>VLOOKUP(M6,Revistas!$B$2:$H$63996,4,FALSE)</f>
        <v>CRITICAL CARE MEDICINE - SCIE</v>
      </c>
      <c r="H6" s="18" t="str">
        <f>VLOOKUP(M6,Revistas!$B$2:$H$63996,5,FALSE)</f>
        <v>31/33</v>
      </c>
      <c r="I6" s="18" t="str">
        <f>VLOOKUP(M6,Revistas!$B$2:$H$63996,6,FALSE)</f>
        <v>NO</v>
      </c>
      <c r="J6" s="18" t="s">
        <v>3770</v>
      </c>
      <c r="K6" s="18" t="s">
        <v>3771</v>
      </c>
      <c r="L6" s="18">
        <v>0</v>
      </c>
      <c r="M6" s="18" t="s">
        <v>2470</v>
      </c>
      <c r="N6" s="18" t="s">
        <v>129</v>
      </c>
      <c r="O6" s="18">
        <v>2017</v>
      </c>
      <c r="P6" s="18">
        <v>41</v>
      </c>
      <c r="Q6" s="18">
        <v>7</v>
      </c>
      <c r="R6" s="18">
        <v>444</v>
      </c>
      <c r="S6" s="18">
        <v>445</v>
      </c>
      <c r="T6" s="23">
        <v>28390785</v>
      </c>
    </row>
    <row r="7" spans="1:20" x14ac:dyDescent="0.25">
      <c r="A7" s="17" t="s">
        <v>3762</v>
      </c>
      <c r="B7" s="17" t="s">
        <v>3763</v>
      </c>
      <c r="C7" s="17" t="s">
        <v>3764</v>
      </c>
      <c r="D7" s="18" t="s">
        <v>274</v>
      </c>
      <c r="E7" s="18">
        <f>VLOOKUP(M7,Revistas!$B$2:$H$63996,2,FALSE)</f>
        <v>1.276</v>
      </c>
      <c r="F7" s="18" t="str">
        <f>VLOOKUP(M7,Revistas!$B$2:$H$63996,3,FALSE)</f>
        <v>Q3</v>
      </c>
      <c r="G7" s="18" t="str">
        <f>VLOOKUP(M7,Revistas!$B$2:$H$63996,4,FALSE)</f>
        <v>SURGERY - SCIE</v>
      </c>
      <c r="H7" s="18" t="str">
        <f>VLOOKUP(M7,Revistas!$B$2:$H$63996,5,FALSE)</f>
        <v>129/197</v>
      </c>
      <c r="I7" s="18" t="str">
        <f>VLOOKUP(M7,Revistas!$B$2:$H$63996,6,FALSE)</f>
        <v>NO</v>
      </c>
      <c r="J7" s="18" t="s">
        <v>3765</v>
      </c>
      <c r="K7" s="18" t="s">
        <v>3766</v>
      </c>
      <c r="L7" s="18">
        <v>0</v>
      </c>
      <c r="M7" s="18" t="s">
        <v>3767</v>
      </c>
      <c r="N7" s="18" t="s">
        <v>94</v>
      </c>
      <c r="O7" s="18">
        <v>2017</v>
      </c>
      <c r="P7" s="18">
        <v>95</v>
      </c>
      <c r="Q7" s="18">
        <v>9</v>
      </c>
      <c r="R7" s="18">
        <v>552</v>
      </c>
      <c r="S7" s="18">
        <v>554</v>
      </c>
      <c r="T7" s="23">
        <v>28318496</v>
      </c>
    </row>
    <row r="8" spans="1:20" x14ac:dyDescent="0.25">
      <c r="A8" s="17" t="s">
        <v>3826</v>
      </c>
      <c r="B8" s="17" t="s">
        <v>3825</v>
      </c>
      <c r="C8" s="17" t="s">
        <v>3827</v>
      </c>
      <c r="D8" s="18" t="s">
        <v>10</v>
      </c>
      <c r="E8" s="18" t="str">
        <f>VLOOKUP(M8,Revistas!$B$2:$H$63996,2,FALSE)</f>
        <v>NO TIENE</v>
      </c>
      <c r="F8" s="18" t="str">
        <f>VLOOKUP(M8,Revistas!$B$2:$H$63996,3,FALSE)</f>
        <v>NO TIENE</v>
      </c>
      <c r="G8" s="18" t="str">
        <f>VLOOKUP(M8,Revistas!$B$2:$H$63996,4,FALSE)</f>
        <v>NO TIENE</v>
      </c>
      <c r="H8" s="18" t="str">
        <f>VLOOKUP(M8,Revistas!$B$2:$H$63996,5,FALSE)</f>
        <v>NO TIENE</v>
      </c>
      <c r="I8" s="18" t="str">
        <f>VLOOKUP(M8,Revistas!$B$2:$H$63996,6,FALSE)</f>
        <v>NO</v>
      </c>
      <c r="J8" s="18" t="s">
        <v>3830</v>
      </c>
      <c r="K8" s="18"/>
      <c r="L8" s="18" t="s">
        <v>586</v>
      </c>
      <c r="M8" s="18" t="s">
        <v>3831</v>
      </c>
      <c r="N8" s="18" t="s">
        <v>3829</v>
      </c>
      <c r="O8" s="18">
        <v>2017</v>
      </c>
      <c r="P8" s="18">
        <v>41</v>
      </c>
      <c r="Q8" s="18">
        <v>3</v>
      </c>
      <c r="R8" s="18" t="s">
        <v>3828</v>
      </c>
      <c r="S8" s="18"/>
      <c r="T8" s="23">
        <v>28478750</v>
      </c>
    </row>
    <row r="9" spans="1:20" x14ac:dyDescent="0.25">
      <c r="A9" s="17" t="s">
        <v>3819</v>
      </c>
      <c r="B9" s="17" t="s">
        <v>3818</v>
      </c>
      <c r="C9" s="17" t="s">
        <v>367</v>
      </c>
      <c r="D9" s="18" t="s">
        <v>10</v>
      </c>
      <c r="E9" s="18">
        <f>VLOOKUP(M9,Revistas!$B$2:$H$63996,2,FALSE)</f>
        <v>1.125</v>
      </c>
      <c r="F9" s="18" t="str">
        <f>VLOOKUP(M9,Revistas!$B$2:$H$63996,3,FALSE)</f>
        <v>Q3</v>
      </c>
      <c r="G9" s="18" t="str">
        <f>VLOOKUP(M9,Revistas!$B$2:$H$63996,4,FALSE)</f>
        <v>MEDICINA, GENERAL &amp; INTERNAL</v>
      </c>
      <c r="H9" s="18" t="str">
        <f>VLOOKUP(M9,Revistas!$B$2:$H$63996,5,FALSE)</f>
        <v>91/154</v>
      </c>
      <c r="I9" s="18" t="str">
        <f>VLOOKUP(M9,Revistas!$B$2:$H$63996,6,FALSE)</f>
        <v>NO</v>
      </c>
      <c r="J9" s="18" t="s">
        <v>3821</v>
      </c>
      <c r="K9" s="18"/>
      <c r="L9" s="18" t="s">
        <v>586</v>
      </c>
      <c r="M9" s="18" t="s">
        <v>370</v>
      </c>
      <c r="N9" s="18" t="s">
        <v>3820</v>
      </c>
      <c r="O9" s="18">
        <v>2017</v>
      </c>
      <c r="P9" s="18"/>
      <c r="Q9" s="18"/>
      <c r="R9" s="18"/>
      <c r="S9" s="18"/>
      <c r="T9" s="23">
        <v>29229295</v>
      </c>
    </row>
    <row r="10" spans="1:20" x14ac:dyDescent="0.25">
      <c r="A10" s="17" t="s">
        <v>3778</v>
      </c>
      <c r="B10" s="17" t="s">
        <v>3779</v>
      </c>
      <c r="C10" s="17" t="s">
        <v>1171</v>
      </c>
      <c r="D10" s="18" t="s">
        <v>26</v>
      </c>
      <c r="E10" s="18">
        <f>VLOOKUP(M10,Revistas!$B$2:$H$63996,2,FALSE)</f>
        <v>7.702</v>
      </c>
      <c r="F10" s="18" t="str">
        <f>VLOOKUP(M10,Revistas!$B$2:$H$63996,3,FALSE)</f>
        <v>Q1</v>
      </c>
      <c r="G10" s="18" t="str">
        <f>VLOOKUP(M10,Revistas!$B$2:$H$63996,4,FALSE)</f>
        <v>HEMATOLOGY - SCIE</v>
      </c>
      <c r="H10" s="18" t="str">
        <f>VLOOKUP(M10,Revistas!$B$2:$H$63996,5,FALSE)</f>
        <v>4 de 70</v>
      </c>
      <c r="I10" s="18" t="str">
        <f>VLOOKUP(M10,Revistas!$B$2:$H$63996,6,FALSE)</f>
        <v>SI</v>
      </c>
      <c r="J10" s="18" t="s">
        <v>3780</v>
      </c>
      <c r="K10" s="18"/>
      <c r="L10" s="18">
        <v>0</v>
      </c>
      <c r="M10" s="18" t="s">
        <v>1174</v>
      </c>
      <c r="N10" s="28">
        <v>46174</v>
      </c>
      <c r="O10" s="18">
        <v>2017</v>
      </c>
      <c r="P10" s="18">
        <v>102</v>
      </c>
      <c r="Q10" s="18"/>
      <c r="R10" s="18">
        <v>879</v>
      </c>
      <c r="S10" s="18">
        <v>879</v>
      </c>
    </row>
    <row r="11" spans="1:20" x14ac:dyDescent="0.25">
      <c r="A11" s="17" t="s">
        <v>3781</v>
      </c>
      <c r="B11" s="17" t="s">
        <v>3802</v>
      </c>
      <c r="C11" s="17" t="s">
        <v>3803</v>
      </c>
      <c r="D11" s="18" t="s">
        <v>26</v>
      </c>
      <c r="E11" s="18">
        <f>VLOOKUP(M11,Revistas!$B$2:$H$63996,2,FALSE)</f>
        <v>1.9710000000000001</v>
      </c>
      <c r="F11" s="18" t="str">
        <f>VLOOKUP(M11,Revistas!$B$2:$H$63996,3,FALSE)</f>
        <v>Q2</v>
      </c>
      <c r="G11" s="18" t="str">
        <f>VLOOKUP(M11,Revistas!$B$2:$H$63996,4,FALSE)</f>
        <v>REHABILITATION - SCIE;</v>
      </c>
      <c r="H11" s="18" t="str">
        <f>VLOOKUP(M11,Revistas!$B$2:$H$63996,5,FALSE)</f>
        <v>17/65</v>
      </c>
      <c r="I11" s="18" t="str">
        <f>VLOOKUP(M11,Revistas!$B$2:$H$63996,6,FALSE)</f>
        <v>NO</v>
      </c>
      <c r="J11" s="18" t="s">
        <v>3804</v>
      </c>
      <c r="K11" s="18"/>
      <c r="L11" s="18">
        <v>0</v>
      </c>
      <c r="M11" s="18" t="s">
        <v>3805</v>
      </c>
      <c r="N11" s="18"/>
      <c r="O11" s="18">
        <v>2017</v>
      </c>
      <c r="P11" s="18">
        <v>31</v>
      </c>
      <c r="Q11" s="27">
        <v>43287</v>
      </c>
      <c r="R11" s="18">
        <v>830</v>
      </c>
      <c r="S11" s="18">
        <v>830</v>
      </c>
    </row>
    <row r="12" spans="1:20" x14ac:dyDescent="0.25">
      <c r="A12" s="17" t="s">
        <v>3781</v>
      </c>
      <c r="B12" s="17" t="s">
        <v>3782</v>
      </c>
      <c r="C12" s="17" t="s">
        <v>217</v>
      </c>
      <c r="D12" s="18" t="s">
        <v>10</v>
      </c>
      <c r="E12" s="18">
        <f>VLOOKUP(M12,Revistas!$B$2:$H$63996,2,FALSE)</f>
        <v>2.806</v>
      </c>
      <c r="F12" s="18" t="str">
        <f>VLOOKUP(M12,Revistas!$B$2:$H$63996,3,FALSE)</f>
        <v>Q1</v>
      </c>
      <c r="G12" s="18" t="str">
        <f>VLOOKUP(M12,Revistas!$B$2:$H$63996,4,FALSE)</f>
        <v>MULTIDISCIPLINARY SCIENCES</v>
      </c>
      <c r="H12" s="18" t="str">
        <f>VLOOKUP(M12,Revistas!$B$2:$H$63996,5,FALSE)</f>
        <v>15/64</v>
      </c>
      <c r="I12" s="18" t="str">
        <f>VLOOKUP(M12,Revistas!$B$2:$H$63996,6,FALSE)</f>
        <v>NO</v>
      </c>
      <c r="J12" s="18" t="s">
        <v>3783</v>
      </c>
      <c r="K12" s="18" t="s">
        <v>3784</v>
      </c>
      <c r="L12" s="18">
        <v>1</v>
      </c>
      <c r="M12" s="18" t="s">
        <v>220</v>
      </c>
      <c r="N12" s="18" t="s">
        <v>3556</v>
      </c>
      <c r="O12" s="18">
        <v>2017</v>
      </c>
      <c r="P12" s="18">
        <v>12</v>
      </c>
      <c r="Q12" s="18">
        <v>4</v>
      </c>
      <c r="R12" s="18"/>
      <c r="S12" s="18" t="s">
        <v>3785</v>
      </c>
      <c r="T12" s="23">
        <v>28419114</v>
      </c>
    </row>
    <row r="13" spans="1:20" x14ac:dyDescent="0.25">
      <c r="A13" s="17" t="s">
        <v>3823</v>
      </c>
      <c r="B13" s="17" t="s">
        <v>3822</v>
      </c>
      <c r="C13" s="17" t="s">
        <v>367</v>
      </c>
      <c r="D13" s="18" t="s">
        <v>274</v>
      </c>
      <c r="E13" s="18">
        <f>VLOOKUP(M13,Revistas!$B$2:$H$63996,2,FALSE)</f>
        <v>1.125</v>
      </c>
      <c r="F13" s="18" t="str">
        <f>VLOOKUP(M13,Revistas!$B$2:$H$63996,3,FALSE)</f>
        <v>Q3</v>
      </c>
      <c r="G13" s="18" t="str">
        <f>VLOOKUP(M13,Revistas!$B$2:$H$63996,4,FALSE)</f>
        <v>MEDICINA, GENERAL &amp; INTERNAL</v>
      </c>
      <c r="H13" s="18" t="str">
        <f>VLOOKUP(M13,Revistas!$B$2:$H$63996,5,FALSE)</f>
        <v>91/154</v>
      </c>
      <c r="I13" s="18" t="str">
        <f>VLOOKUP(M13,Revistas!$B$2:$H$63996,6,FALSE)</f>
        <v>NO</v>
      </c>
      <c r="J13" s="18" t="s">
        <v>3824</v>
      </c>
      <c r="K13" s="18"/>
      <c r="L13" s="18" t="s">
        <v>586</v>
      </c>
      <c r="M13" s="18" t="s">
        <v>370</v>
      </c>
      <c r="N13" s="18" t="s">
        <v>374</v>
      </c>
      <c r="O13" s="18">
        <v>2017</v>
      </c>
      <c r="P13" s="18"/>
      <c r="Q13" s="18"/>
      <c r="R13" s="18"/>
      <c r="S13" s="18"/>
      <c r="T13" s="23">
        <v>29089119</v>
      </c>
    </row>
    <row r="14" spans="1:20" x14ac:dyDescent="0.25">
      <c r="A14" s="17" t="s">
        <v>3772</v>
      </c>
      <c r="B14" s="17" t="s">
        <v>3773</v>
      </c>
      <c r="C14" s="17" t="s">
        <v>3774</v>
      </c>
      <c r="D14" s="18" t="s">
        <v>10</v>
      </c>
      <c r="E14" s="18">
        <f>VLOOKUP(M14,Revistas!$B$2:$H$63996,2,FALSE)</f>
        <v>4.7409999999999997</v>
      </c>
      <c r="F14" s="18" t="str">
        <f>VLOOKUP(M14,Revistas!$B$2:$H$63996,3,FALSE)</f>
        <v>Q1</v>
      </c>
      <c r="G14" s="18" t="str">
        <f>VLOOKUP(M14,Revistas!$B$2:$H$63996,4,FALSE)</f>
        <v>ANESTHESIOLOGY - SCIE</v>
      </c>
      <c r="H14" s="18" t="str">
        <f>VLOOKUP(M14,Revistas!$B$2:$H$63996,5,FALSE)</f>
        <v>4 DE 31</v>
      </c>
      <c r="I14" s="18" t="str">
        <f>VLOOKUP(M14,Revistas!$B$2:$H$63996,6,FALSE)</f>
        <v>NO</v>
      </c>
      <c r="J14" s="18" t="s">
        <v>3775</v>
      </c>
      <c r="K14" s="18" t="s">
        <v>3776</v>
      </c>
      <c r="L14" s="18">
        <v>3</v>
      </c>
      <c r="M14" s="18" t="s">
        <v>3777</v>
      </c>
      <c r="N14" s="18" t="s">
        <v>29</v>
      </c>
      <c r="O14" s="18">
        <v>2017</v>
      </c>
      <c r="P14" s="18">
        <v>72</v>
      </c>
      <c r="Q14" s="18">
        <v>7</v>
      </c>
      <c r="R14" s="18">
        <v>826</v>
      </c>
      <c r="S14" s="18">
        <v>834</v>
      </c>
      <c r="T14" s="23">
        <v>28382661</v>
      </c>
    </row>
    <row r="15" spans="1:20" x14ac:dyDescent="0.25">
      <c r="A15" s="17" t="s">
        <v>3786</v>
      </c>
      <c r="B15" s="17" t="s">
        <v>3787</v>
      </c>
      <c r="C15" s="17" t="s">
        <v>3788</v>
      </c>
      <c r="D15" s="18" t="s">
        <v>10</v>
      </c>
      <c r="E15" s="18">
        <f>VLOOKUP(M15,Revistas!$B$2:$H$63996,2,FALSE)</f>
        <v>0.74099999999999999</v>
      </c>
      <c r="F15" s="18" t="str">
        <f>VLOOKUP(M15,Revistas!$B$2:$H$63996,3,FALSE)</f>
        <v>Q4</v>
      </c>
      <c r="G15" s="18" t="str">
        <f>VLOOKUP(M15,Revistas!$B$2:$H$63996,4,FALSE)</f>
        <v>HEMATOLOGY - SCIE;</v>
      </c>
      <c r="H15" s="18" t="str">
        <f>VLOOKUP(M15,Revistas!$B$2:$H$63996,5,FALSE)</f>
        <v>66/70</v>
      </c>
      <c r="I15" s="18" t="str">
        <f>VLOOKUP(M15,Revistas!$B$2:$H$63996,6,FALSE)</f>
        <v>NO</v>
      </c>
      <c r="J15" s="18" t="s">
        <v>3789</v>
      </c>
      <c r="K15" s="18" t="s">
        <v>3790</v>
      </c>
      <c r="L15" s="18">
        <v>0</v>
      </c>
      <c r="M15" s="18" t="s">
        <v>3791</v>
      </c>
      <c r="N15" s="18" t="s">
        <v>62</v>
      </c>
      <c r="O15" s="18">
        <v>2017</v>
      </c>
      <c r="P15" s="18">
        <v>24</v>
      </c>
      <c r="Q15" s="18">
        <v>1</v>
      </c>
      <c r="R15" s="18">
        <v>9</v>
      </c>
      <c r="S15" s="18">
        <v>14</v>
      </c>
      <c r="T15" s="23">
        <v>27865608</v>
      </c>
    </row>
    <row r="16" spans="1:20" x14ac:dyDescent="0.25">
      <c r="A16" s="17" t="s">
        <v>1515</v>
      </c>
      <c r="B16" s="17" t="s">
        <v>1516</v>
      </c>
      <c r="C16" s="17" t="s">
        <v>1517</v>
      </c>
      <c r="D16" s="18" t="s">
        <v>10</v>
      </c>
      <c r="E16" s="18">
        <f>VLOOKUP(M16,Revistas!$B$2:$H$63996,2,FALSE)</f>
        <v>5.0709999999999997</v>
      </c>
      <c r="F16" s="18" t="str">
        <f>VLOOKUP(M16,Revistas!$B$2:$H$63996,3,FALSE)</f>
        <v>Q1</v>
      </c>
      <c r="G16" s="18" t="str">
        <f>VLOOKUP(M16,Revistas!$B$2:$H$63996,4,FALSE)</f>
        <v>PHARMACOLOGY &amp; PHARMACY - SCIE;</v>
      </c>
      <c r="H16" s="18" t="str">
        <f>VLOOKUP(M16,Revistas!$B$2:$H$63996,5,FALSE)</f>
        <v>23/256</v>
      </c>
      <c r="I16" s="18" t="str">
        <f>VLOOKUP(M16,Revistas!$B$2:$H$63996,6,FALSE)</f>
        <v>SI</v>
      </c>
      <c r="J16" s="18" t="s">
        <v>1518</v>
      </c>
      <c r="K16" s="18" t="s">
        <v>1519</v>
      </c>
      <c r="L16" s="18">
        <v>7</v>
      </c>
      <c r="M16" s="18" t="s">
        <v>1520</v>
      </c>
      <c r="N16" s="18" t="s">
        <v>344</v>
      </c>
      <c r="O16" s="18">
        <v>2017</v>
      </c>
      <c r="P16" s="18">
        <v>72</v>
      </c>
      <c r="Q16" s="18">
        <v>1</v>
      </c>
      <c r="R16" s="18">
        <v>246</v>
      </c>
      <c r="S16" s="18">
        <v>253</v>
      </c>
      <c r="T16" s="23">
        <v>27629070</v>
      </c>
    </row>
    <row r="17" spans="1:20" x14ac:dyDescent="0.25">
      <c r="A17" s="17" t="s">
        <v>3798</v>
      </c>
      <c r="B17" s="17" t="s">
        <v>3799</v>
      </c>
      <c r="C17" s="17" t="s">
        <v>1219</v>
      </c>
      <c r="D17" s="18" t="s">
        <v>10</v>
      </c>
      <c r="E17" s="18">
        <f>VLOOKUP(M17,Revistas!$B$2:$H$63996,2,FALSE)</f>
        <v>1.607</v>
      </c>
      <c r="F17" s="18" t="str">
        <f>VLOOKUP(M17,Revistas!$B$2:$H$63996,3,FALSE)</f>
        <v>Q4</v>
      </c>
      <c r="G17" s="18" t="str">
        <f>VLOOKUP(M17,Revistas!$B$2:$H$63996,4,FALSE)</f>
        <v>HEMATOLOGY - SCIE</v>
      </c>
      <c r="H17" s="18" t="str">
        <f>VLOOKUP(M17,Revistas!$B$2:$H$63996,5,FALSE)</f>
        <v>54/70</v>
      </c>
      <c r="I17" s="18" t="str">
        <f>VLOOKUP(M17,Revistas!$B$2:$H$63996,6,FALSE)</f>
        <v>NO</v>
      </c>
      <c r="J17" s="18" t="s">
        <v>3800</v>
      </c>
      <c r="K17" s="18" t="s">
        <v>3801</v>
      </c>
      <c r="L17" s="18">
        <v>2</v>
      </c>
      <c r="M17" s="18" t="s">
        <v>1222</v>
      </c>
      <c r="N17" s="18"/>
      <c r="O17" s="18">
        <v>2017</v>
      </c>
      <c r="P17" s="18">
        <v>15</v>
      </c>
      <c r="Q17" s="18">
        <v>5</v>
      </c>
      <c r="R17" s="18">
        <v>438</v>
      </c>
      <c r="S17" s="18">
        <v>446</v>
      </c>
      <c r="T17" s="23">
        <v>28151394</v>
      </c>
    </row>
    <row r="18" spans="1:20" x14ac:dyDescent="0.25">
      <c r="A18" s="17" t="s">
        <v>3792</v>
      </c>
      <c r="B18" s="17" t="s">
        <v>3793</v>
      </c>
      <c r="C18" s="17" t="s">
        <v>3794</v>
      </c>
      <c r="D18" s="18" t="s">
        <v>10</v>
      </c>
      <c r="E18" s="18">
        <f>VLOOKUP(M18,Revistas!$B$2:$H$63996,2,FALSE)</f>
        <v>1.1639999999999999</v>
      </c>
      <c r="F18" s="18" t="str">
        <f>VLOOKUP(M18,Revistas!$B$2:$H$63996,3,FALSE)</f>
        <v>Q3</v>
      </c>
      <c r="G18" s="18" t="str">
        <f>VLOOKUP(M18,Revistas!$B$2:$H$63996,4,FALSE)</f>
        <v>PEDIATRICS</v>
      </c>
      <c r="H18" s="18" t="str">
        <f>VLOOKUP(M18,Revistas!$B$2:$H$63996,5,FALSE)</f>
        <v>84/121</v>
      </c>
      <c r="I18" s="18" t="str">
        <f>VLOOKUP(M18,Revistas!$B$2:$H$63996,6,FALSE)</f>
        <v>NO</v>
      </c>
      <c r="J18" s="18" t="s">
        <v>3795</v>
      </c>
      <c r="K18" s="18" t="s">
        <v>3796</v>
      </c>
      <c r="L18" s="18">
        <v>0</v>
      </c>
      <c r="M18" s="18" t="s">
        <v>3797</v>
      </c>
      <c r="N18" s="18" t="s">
        <v>62</v>
      </c>
      <c r="O18" s="18">
        <v>2017</v>
      </c>
      <c r="P18" s="18">
        <v>13</v>
      </c>
      <c r="Q18" s="18">
        <v>1</v>
      </c>
      <c r="R18" s="18">
        <v>76</v>
      </c>
      <c r="S18" s="18">
        <v>83</v>
      </c>
      <c r="T18" s="23">
        <v>27457792</v>
      </c>
    </row>
    <row r="20" spans="1:20" hidden="1" x14ac:dyDescent="0.25"/>
    <row r="21" spans="1:20" hidden="1" x14ac:dyDescent="0.25"/>
    <row r="22" spans="1:20" hidden="1" x14ac:dyDescent="0.25"/>
    <row r="23" spans="1:20" hidden="1" x14ac:dyDescent="0.25"/>
    <row r="24" spans="1:20" hidden="1" x14ac:dyDescent="0.25"/>
    <row r="25" spans="1:20" hidden="1" x14ac:dyDescent="0.25"/>
    <row r="26" spans="1:20" hidden="1" x14ac:dyDescent="0.25"/>
    <row r="27" spans="1:20" hidden="1" x14ac:dyDescent="0.25"/>
    <row r="28" spans="1:20" hidden="1" x14ac:dyDescent="0.25"/>
    <row r="29" spans="1:20" hidden="1" x14ac:dyDescent="0.25"/>
    <row r="30" spans="1:20" hidden="1" x14ac:dyDescent="0.25"/>
    <row r="31" spans="1:20" hidden="1" x14ac:dyDescent="0.25"/>
    <row r="32" spans="1:20"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1:10" hidden="1" x14ac:dyDescent="0.25"/>
    <row r="1090" spans="1:10" hidden="1" x14ac:dyDescent="0.25"/>
    <row r="1091" spans="1:10" hidden="1" x14ac:dyDescent="0.25">
      <c r="A1091" s="20" t="s">
        <v>73</v>
      </c>
      <c r="B1091" s="20" t="s">
        <v>73</v>
      </c>
      <c r="C1091" s="20" t="s">
        <v>73</v>
      </c>
      <c r="D1091" s="23" t="s">
        <v>74</v>
      </c>
      <c r="E1091" s="23" t="s">
        <v>73</v>
      </c>
      <c r="F1091" s="23" t="s">
        <v>75</v>
      </c>
      <c r="G1091" s="23" t="s">
        <v>7254</v>
      </c>
      <c r="H1091" s="23" t="s">
        <v>73</v>
      </c>
      <c r="I1091" s="23" t="s">
        <v>78</v>
      </c>
      <c r="J1091" s="23" t="s">
        <v>7255</v>
      </c>
    </row>
    <row r="1092" spans="1:10" hidden="1" x14ac:dyDescent="0.25">
      <c r="A1092" s="20" t="s">
        <v>10</v>
      </c>
      <c r="B1092" s="20">
        <f>DCOUNTA(A1:S1088,B1091,A1091:A1092)</f>
        <v>11</v>
      </c>
      <c r="C1092" s="20" t="s">
        <v>10</v>
      </c>
      <c r="D1092" s="23">
        <f>DSUM(A1:S1088,E1,C1091:C1092)</f>
        <v>28.225000000000001</v>
      </c>
      <c r="E1092" s="23" t="s">
        <v>10</v>
      </c>
      <c r="F1092" s="23" t="s">
        <v>5470</v>
      </c>
      <c r="G1092" s="23">
        <f>DCOUNTA(A1:S1088,F1091,E1091:F1092)</f>
        <v>5</v>
      </c>
      <c r="H1092" s="23" t="s">
        <v>10</v>
      </c>
      <c r="I1092" s="23" t="s">
        <v>2680</v>
      </c>
      <c r="J1092" s="23">
        <f>DCOUNTA(A1:S1088,I1,H1091:I1092)</f>
        <v>1</v>
      </c>
    </row>
    <row r="1093" spans="1:10" hidden="1" x14ac:dyDescent="0.25"/>
    <row r="1094" spans="1:10" hidden="1" x14ac:dyDescent="0.25">
      <c r="A1094" s="20" t="s">
        <v>73</v>
      </c>
      <c r="B1094" s="20" t="s">
        <v>73</v>
      </c>
      <c r="C1094" s="20" t="s">
        <v>73</v>
      </c>
      <c r="D1094" s="23" t="s">
        <v>74</v>
      </c>
      <c r="E1094" s="23" t="s">
        <v>73</v>
      </c>
      <c r="F1094" s="23" t="s">
        <v>75</v>
      </c>
      <c r="G1094" s="23" t="s">
        <v>7254</v>
      </c>
      <c r="H1094" s="23" t="s">
        <v>73</v>
      </c>
      <c r="I1094" s="23" t="s">
        <v>78</v>
      </c>
      <c r="J1094" s="23" t="s">
        <v>7255</v>
      </c>
    </row>
    <row r="1095" spans="1:10" hidden="1" x14ac:dyDescent="0.25">
      <c r="A1095" s="20" t="s">
        <v>274</v>
      </c>
      <c r="B1095" s="20">
        <f>DCOUNTA(A1:S1088,D1,A1094:A1095)</f>
        <v>3</v>
      </c>
      <c r="C1095" s="20" t="s">
        <v>274</v>
      </c>
      <c r="D1095" s="23">
        <f>DSUM(A1:S1088,E1,C1094:C1095)</f>
        <v>3.6320000000000001</v>
      </c>
      <c r="E1095" s="23" t="s">
        <v>274</v>
      </c>
      <c r="F1095" s="23" t="s">
        <v>5470</v>
      </c>
      <c r="G1095" s="23">
        <f>DCOUNTA(A1:S1088,F1,E1094:F1095)</f>
        <v>0</v>
      </c>
      <c r="H1095" s="23" t="s">
        <v>274</v>
      </c>
      <c r="I1095" s="23" t="s">
        <v>2680</v>
      </c>
      <c r="J1095" s="23">
        <f>DCOUNTA(A1:S1088,I1,H1094:I1095)</f>
        <v>0</v>
      </c>
    </row>
    <row r="1096" spans="1:10" hidden="1" x14ac:dyDescent="0.25"/>
    <row r="1097" spans="1:10" hidden="1" x14ac:dyDescent="0.25">
      <c r="A1097" s="20" t="s">
        <v>73</v>
      </c>
      <c r="B1097" s="20" t="s">
        <v>73</v>
      </c>
      <c r="C1097" s="20" t="s">
        <v>73</v>
      </c>
      <c r="D1097" s="23" t="s">
        <v>74</v>
      </c>
      <c r="E1097" s="23" t="s">
        <v>73</v>
      </c>
      <c r="F1097" s="23" t="s">
        <v>75</v>
      </c>
      <c r="G1097" s="23" t="s">
        <v>7254</v>
      </c>
      <c r="H1097" s="23" t="s">
        <v>73</v>
      </c>
      <c r="I1097" s="23" t="s">
        <v>78</v>
      </c>
      <c r="J1097" s="23" t="s">
        <v>7255</v>
      </c>
    </row>
    <row r="1098" spans="1:10" hidden="1" x14ac:dyDescent="0.25">
      <c r="A1098" s="20" t="s">
        <v>356</v>
      </c>
      <c r="B1098" s="20">
        <f>DCOUNTA(A1:S1088,D1,A1097:A1098)</f>
        <v>0</v>
      </c>
      <c r="C1098" s="20" t="s">
        <v>356</v>
      </c>
      <c r="D1098" s="23">
        <f>DSUM(A1:S1088,E1,C1097:C1098)</f>
        <v>0</v>
      </c>
      <c r="E1098" s="23" t="s">
        <v>356</v>
      </c>
      <c r="F1098" s="23" t="s">
        <v>5470</v>
      </c>
      <c r="G1098" s="23">
        <f>DCOUNTA(A1:S1088,F1,E1097:F1098)</f>
        <v>0</v>
      </c>
      <c r="H1098" s="23" t="s">
        <v>356</v>
      </c>
      <c r="I1098" s="23" t="s">
        <v>2680</v>
      </c>
      <c r="J1098" s="23">
        <f>DCOUNTA(A1:S1088,I1,H1097:I1098)</f>
        <v>0</v>
      </c>
    </row>
    <row r="1099" spans="1:10" hidden="1" x14ac:dyDescent="0.25"/>
    <row r="1100" spans="1:10" hidden="1" x14ac:dyDescent="0.25">
      <c r="A1100" s="20" t="s">
        <v>73</v>
      </c>
      <c r="B1100" s="20" t="s">
        <v>73</v>
      </c>
      <c r="C1100" s="20" t="s">
        <v>73</v>
      </c>
      <c r="D1100" s="23" t="s">
        <v>74</v>
      </c>
      <c r="E1100" s="23" t="s">
        <v>73</v>
      </c>
      <c r="F1100" s="23" t="s">
        <v>75</v>
      </c>
      <c r="G1100" s="23" t="s">
        <v>7254</v>
      </c>
      <c r="H1100" s="23" t="s">
        <v>73</v>
      </c>
      <c r="I1100" s="23" t="s">
        <v>78</v>
      </c>
      <c r="J1100" s="23" t="s">
        <v>7255</v>
      </c>
    </row>
    <row r="1101" spans="1:10" hidden="1" x14ac:dyDescent="0.25">
      <c r="A1101" s="20" t="s">
        <v>571</v>
      </c>
      <c r="B1101" s="20">
        <f>DCOUNTA(A1:S1088,D1,A1100:A1101)</f>
        <v>0</v>
      </c>
      <c r="C1101" s="20" t="s">
        <v>571</v>
      </c>
      <c r="D1101" s="23">
        <f>DSUM(A1:S1088,E1,C1100:C1101)</f>
        <v>0</v>
      </c>
      <c r="E1101" s="23" t="s">
        <v>571</v>
      </c>
      <c r="F1101" s="23" t="s">
        <v>5470</v>
      </c>
      <c r="G1101" s="23">
        <f>DCOUNTA(A1:S1088,F1,E1100:F1101)</f>
        <v>0</v>
      </c>
      <c r="H1101" s="23" t="s">
        <v>571</v>
      </c>
      <c r="I1101" s="23" t="s">
        <v>2680</v>
      </c>
      <c r="J1101" s="23">
        <f>DCOUNTA(A1:S1088,I1,H1100:I1101)</f>
        <v>0</v>
      </c>
    </row>
    <row r="1102" spans="1:10" hidden="1" x14ac:dyDescent="0.25"/>
    <row r="1103" spans="1:10" hidden="1" x14ac:dyDescent="0.25"/>
    <row r="1104" spans="1:10" hidden="1" x14ac:dyDescent="0.25">
      <c r="A1104" s="20" t="s">
        <v>73</v>
      </c>
      <c r="B1104" s="20" t="s">
        <v>73</v>
      </c>
      <c r="C1104" s="20" t="s">
        <v>73</v>
      </c>
      <c r="D1104" s="23" t="s">
        <v>74</v>
      </c>
      <c r="E1104" s="23" t="s">
        <v>73</v>
      </c>
      <c r="F1104" s="23" t="s">
        <v>75</v>
      </c>
      <c r="G1104" s="23" t="s">
        <v>7254</v>
      </c>
      <c r="H1104" s="23" t="s">
        <v>73</v>
      </c>
      <c r="I1104" s="23" t="s">
        <v>78</v>
      </c>
      <c r="J1104" s="23" t="s">
        <v>7255</v>
      </c>
    </row>
    <row r="1105" spans="1:51" hidden="1" x14ac:dyDescent="0.25">
      <c r="A1105" s="20" t="s">
        <v>26</v>
      </c>
      <c r="B1105" s="20">
        <f>DCOUNTA(A1:S1088,D1,A1104:A1105)</f>
        <v>2</v>
      </c>
      <c r="C1105" s="20" t="s">
        <v>26</v>
      </c>
      <c r="D1105" s="23">
        <f>DSUM(A1:S1088,E1,C1104:C1105)</f>
        <v>9.673</v>
      </c>
      <c r="E1105" s="23" t="s">
        <v>26</v>
      </c>
      <c r="F1105" s="23" t="s">
        <v>5470</v>
      </c>
      <c r="G1105" s="23">
        <f>DCOUNTA(A1:S1088,F1,E1104:F1105)</f>
        <v>1</v>
      </c>
      <c r="H1105" s="23" t="s">
        <v>26</v>
      </c>
      <c r="I1105" s="23" t="s">
        <v>2680</v>
      </c>
      <c r="J1105" s="23">
        <f>DCOUNTA(A1:S1088,I1,H1104:I1105)</f>
        <v>1</v>
      </c>
    </row>
    <row r="1106" spans="1:51" hidden="1" x14ac:dyDescent="0.25"/>
    <row r="1107" spans="1:51" hidden="1" x14ac:dyDescent="0.25">
      <c r="A1107" s="20" t="s">
        <v>73</v>
      </c>
      <c r="B1107" s="20" t="s">
        <v>73</v>
      </c>
      <c r="C1107" s="20" t="s">
        <v>73</v>
      </c>
      <c r="D1107" s="23" t="s">
        <v>74</v>
      </c>
      <c r="E1107" s="23" t="s">
        <v>73</v>
      </c>
      <c r="F1107" s="23" t="s">
        <v>75</v>
      </c>
      <c r="G1107" s="23" t="s">
        <v>7254</v>
      </c>
      <c r="H1107" s="23" t="s">
        <v>73</v>
      </c>
      <c r="I1107" s="23" t="s">
        <v>78</v>
      </c>
      <c r="J1107" s="23" t="s">
        <v>7255</v>
      </c>
    </row>
    <row r="1108" spans="1:51" hidden="1" x14ac:dyDescent="0.25">
      <c r="A1108" s="20" t="s">
        <v>210</v>
      </c>
      <c r="B1108" s="20">
        <f>DCOUNTA(A1:S1088,D1,A1107:A1108)</f>
        <v>1</v>
      </c>
      <c r="C1108" s="20" t="s">
        <v>210</v>
      </c>
      <c r="D1108" s="23">
        <f>DSUM(A1:S1088,E1,C1107:C1108)</f>
        <v>2.246</v>
      </c>
      <c r="E1108" s="23" t="s">
        <v>210</v>
      </c>
      <c r="F1108" s="23" t="s">
        <v>5470</v>
      </c>
      <c r="G1108" s="23">
        <f>DCOUNTA(A1:S1088,F1,E1107:F1108)</f>
        <v>0</v>
      </c>
      <c r="H1108" s="23" t="s">
        <v>210</v>
      </c>
      <c r="I1108" s="23" t="s">
        <v>2680</v>
      </c>
      <c r="J1108" s="23">
        <f>DCOUNTA(A1:S1088,I1,H1107:I1108)</f>
        <v>0</v>
      </c>
    </row>
    <row r="1110" spans="1:51" ht="15.75" x14ac:dyDescent="0.3">
      <c r="B1110" s="19" t="s">
        <v>7256</v>
      </c>
      <c r="C1110" s="19" t="s">
        <v>7257</v>
      </c>
      <c r="D1110" s="19" t="s">
        <v>5466</v>
      </c>
      <c r="E1110" s="19" t="s">
        <v>7258</v>
      </c>
      <c r="F1110" s="19" t="s">
        <v>7259</v>
      </c>
      <c r="N1110" s="24"/>
      <c r="AX1110" s="20" t="s">
        <v>7260</v>
      </c>
      <c r="AY1110" s="20" t="s">
        <v>7261</v>
      </c>
    </row>
    <row r="1111" spans="1:51" ht="15.75" x14ac:dyDescent="0.3">
      <c r="B1111" s="21">
        <f>B1092</f>
        <v>11</v>
      </c>
      <c r="C1111" s="26" t="s">
        <v>7262</v>
      </c>
      <c r="D1111" s="21">
        <f>D1092</f>
        <v>28.225000000000001</v>
      </c>
      <c r="E1111" s="21">
        <f>G1092</f>
        <v>5</v>
      </c>
      <c r="F1111" s="21">
        <f>J1092</f>
        <v>1</v>
      </c>
      <c r="N1111" s="24"/>
    </row>
    <row r="1112" spans="1:51" ht="15.75" x14ac:dyDescent="0.3">
      <c r="B1112" s="21">
        <f>B1095</f>
        <v>3</v>
      </c>
      <c r="C1112" s="26" t="s">
        <v>7263</v>
      </c>
      <c r="D1112" s="21">
        <f>D1095</f>
        <v>3.6320000000000001</v>
      </c>
      <c r="E1112" s="21">
        <f>G1095</f>
        <v>0</v>
      </c>
      <c r="F1112" s="21">
        <f>J1095</f>
        <v>0</v>
      </c>
      <c r="N1112" s="24"/>
    </row>
    <row r="1113" spans="1:51" ht="15.75" x14ac:dyDescent="0.3">
      <c r="B1113" s="21">
        <f>B1105</f>
        <v>2</v>
      </c>
      <c r="C1113" s="26" t="s">
        <v>26</v>
      </c>
      <c r="D1113" s="21">
        <f>D1105</f>
        <v>9.673</v>
      </c>
      <c r="E1113" s="21">
        <f>G1105</f>
        <v>1</v>
      </c>
      <c r="F1113" s="21">
        <f>J1105</f>
        <v>1</v>
      </c>
      <c r="N1113" s="24"/>
    </row>
    <row r="1114" spans="1:51" ht="15.75" x14ac:dyDescent="0.3">
      <c r="B1114" s="21">
        <f>B1108</f>
        <v>1</v>
      </c>
      <c r="C1114" s="26" t="s">
        <v>7266</v>
      </c>
      <c r="D1114" s="21">
        <f>D1108</f>
        <v>2.246</v>
      </c>
      <c r="E1114" s="21">
        <f>G1108</f>
        <v>0</v>
      </c>
      <c r="F1114" s="21">
        <f>J1108</f>
        <v>0</v>
      </c>
      <c r="N1114" s="24"/>
    </row>
    <row r="1115" spans="1:51" ht="15.75" x14ac:dyDescent="0.3">
      <c r="B1115" s="22"/>
      <c r="C1115" s="19" t="s">
        <v>7267</v>
      </c>
      <c r="D1115" s="19">
        <f>D1111</f>
        <v>28.225000000000001</v>
      </c>
      <c r="E1115" s="22"/>
      <c r="N1115" s="24"/>
    </row>
    <row r="1116" spans="1:51" ht="15.75" x14ac:dyDescent="0.3">
      <c r="B1116" s="22"/>
      <c r="C1116" s="19" t="s">
        <v>7268</v>
      </c>
      <c r="D1116" s="19">
        <f>D1111+D1112+D1113+D1114</f>
        <v>43.776000000000003</v>
      </c>
    </row>
  </sheetData>
  <sortState ref="A2:AY18">
    <sortCondition ref="A2:A18"/>
  </sortState>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Y1115"/>
  <sheetViews>
    <sheetView workbookViewId="0">
      <selection activeCell="P1119" sqref="P1119"/>
    </sheetView>
  </sheetViews>
  <sheetFormatPr baseColWidth="10" defaultRowHeight="15" x14ac:dyDescent="0.25"/>
  <cols>
    <col min="1" max="1" width="22.42578125" style="20" customWidth="1"/>
    <col min="2" max="2" width="17" style="20" customWidth="1"/>
    <col min="3" max="3" width="19.28515625" style="20" customWidth="1"/>
    <col min="4" max="4" width="14.5703125" style="23" customWidth="1"/>
    <col min="5" max="6" width="11.42578125" style="23"/>
    <col min="7" max="8" width="0" style="23" hidden="1" customWidth="1"/>
    <col min="9" max="9" width="11.42578125" style="23"/>
    <col min="10" max="14" width="0" style="23" hidden="1" customWidth="1"/>
    <col min="15" max="20" width="11.42578125" style="23"/>
    <col min="21" max="16384" width="11.42578125" style="20"/>
  </cols>
  <sheetData>
    <row r="1" spans="1:44" s="2" customFormat="1" ht="38.25" x14ac:dyDescent="0.2">
      <c r="A1" s="1" t="s">
        <v>70</v>
      </c>
      <c r="B1" s="1" t="s">
        <v>71</v>
      </c>
      <c r="C1" s="1" t="s">
        <v>72</v>
      </c>
      <c r="D1" s="1" t="s">
        <v>73</v>
      </c>
      <c r="E1" s="1" t="s">
        <v>74</v>
      </c>
      <c r="F1" s="1" t="s">
        <v>75</v>
      </c>
      <c r="G1" s="1" t="s">
        <v>76</v>
      </c>
      <c r="H1" s="1" t="s">
        <v>77</v>
      </c>
      <c r="I1" s="1" t="s">
        <v>78</v>
      </c>
      <c r="J1" s="1" t="s">
        <v>79</v>
      </c>
      <c r="K1" s="1" t="s">
        <v>80</v>
      </c>
      <c r="L1" s="1" t="s">
        <v>81</v>
      </c>
      <c r="M1" s="1" t="s">
        <v>0</v>
      </c>
      <c r="N1" s="1" t="s">
        <v>1</v>
      </c>
      <c r="O1" s="1" t="s">
        <v>2</v>
      </c>
      <c r="P1" s="1" t="s">
        <v>3</v>
      </c>
      <c r="Q1" s="1" t="s">
        <v>4</v>
      </c>
      <c r="R1" s="1" t="s">
        <v>5</v>
      </c>
      <c r="S1" s="1" t="s">
        <v>6</v>
      </c>
      <c r="T1" s="2" t="s">
        <v>2782</v>
      </c>
    </row>
    <row r="2" spans="1:44" x14ac:dyDescent="0.25">
      <c r="A2" s="17" t="s">
        <v>3869</v>
      </c>
      <c r="B2" s="17" t="s">
        <v>3870</v>
      </c>
      <c r="C2" s="17" t="s">
        <v>3871</v>
      </c>
      <c r="D2" s="18" t="s">
        <v>10</v>
      </c>
      <c r="E2" s="18">
        <f>VLOOKUP(M2,Revistas!$B$2:$H$63996,2,FALSE)</f>
        <v>2.323</v>
      </c>
      <c r="F2" s="18" t="str">
        <f>VLOOKUP(M2,Revistas!$B$2:$H$63996,3,FALSE)</f>
        <v>Q2</v>
      </c>
      <c r="G2" s="18" t="str">
        <f>VLOOKUP(M2,Revistas!$B$2:$H$63996,4,FALSE)</f>
        <v>PSYCHOLOGY, MULTIDISCIPLINARY</v>
      </c>
      <c r="H2" s="18" t="str">
        <f>VLOOKUP(M2,Revistas!$B$2:$H$63996,5,FALSE)</f>
        <v>33/128</v>
      </c>
      <c r="I2" s="18" t="str">
        <f>VLOOKUP(M2,Revistas!$B$2:$H$63996,6,FALSE)</f>
        <v>NO</v>
      </c>
      <c r="J2" s="18" t="s">
        <v>3872</v>
      </c>
      <c r="K2" s="18" t="s">
        <v>3873</v>
      </c>
      <c r="L2" s="18">
        <v>1</v>
      </c>
      <c r="M2" s="18" t="s">
        <v>3874</v>
      </c>
      <c r="N2" s="28">
        <v>11444</v>
      </c>
      <c r="O2" s="18">
        <v>2017</v>
      </c>
      <c r="P2" s="18">
        <v>8</v>
      </c>
      <c r="Q2" s="18"/>
      <c r="R2" s="18"/>
      <c r="S2" s="18">
        <v>904</v>
      </c>
      <c r="T2" s="23">
        <v>28620331</v>
      </c>
    </row>
    <row r="3" spans="1:44" x14ac:dyDescent="0.25">
      <c r="A3" s="17" t="s">
        <v>3875</v>
      </c>
      <c r="B3" s="17" t="s">
        <v>3876</v>
      </c>
      <c r="C3" s="17" t="s">
        <v>3877</v>
      </c>
      <c r="D3" s="18" t="s">
        <v>10</v>
      </c>
      <c r="E3" s="18">
        <f>VLOOKUP(M3,Revistas!$B$2:$H$63996,2,FALSE)</f>
        <v>3.5070000000000001</v>
      </c>
      <c r="F3" s="18" t="str">
        <f>VLOOKUP(M3,Revistas!$B$2:$H$63996,3,FALSE)</f>
        <v>Q2</v>
      </c>
      <c r="G3" s="18" t="str">
        <f>VLOOKUP(M3,Revistas!$B$2:$H$63996,4,FALSE)</f>
        <v>GENETICS &amp; HEREDITY - SCIE;</v>
      </c>
      <c r="H3" s="18" t="str">
        <f>VLOOKUP(M3,Revistas!$B$2:$H$63996,5,FALSE)</f>
        <v>58/166</v>
      </c>
      <c r="I3" s="18" t="str">
        <f>VLOOKUP(M3,Revistas!$B$2:$H$63996,6,FALSE)</f>
        <v>NO</v>
      </c>
      <c r="J3" s="18" t="s">
        <v>3878</v>
      </c>
      <c r="K3" s="18" t="s">
        <v>3879</v>
      </c>
      <c r="L3" s="18">
        <v>2</v>
      </c>
      <c r="M3" s="18" t="s">
        <v>3880</v>
      </c>
      <c r="N3" s="28">
        <v>43891</v>
      </c>
      <c r="O3" s="18">
        <v>2017</v>
      </c>
      <c r="P3" s="18">
        <v>12</v>
      </c>
      <c r="Q3" s="18"/>
      <c r="R3" s="18"/>
      <c r="S3" s="18">
        <v>57</v>
      </c>
    </row>
    <row r="4" spans="1:44" x14ac:dyDescent="0.25">
      <c r="A4" s="17" t="s">
        <v>3845</v>
      </c>
      <c r="B4" s="17" t="s">
        <v>3846</v>
      </c>
      <c r="C4" s="17" t="s">
        <v>3847</v>
      </c>
      <c r="D4" s="18" t="s">
        <v>26</v>
      </c>
      <c r="E4" s="18">
        <f>VLOOKUP(M4,Revistas!$B$2:$H$63996,2,FALSE)</f>
        <v>11.855</v>
      </c>
      <c r="F4" s="18" t="str">
        <f>VLOOKUP(M4,Revistas!$B$2:$H$63996,3,FALSE)</f>
        <v>Q1</v>
      </c>
      <c r="G4" s="18" t="str">
        <f>VLOOKUP(M4,Revistas!$B$2:$H$63996,4,FALSE)</f>
        <v>ONCOLOGY</v>
      </c>
      <c r="H4" s="18" t="str">
        <f>VLOOKUP(M4,Revistas!$B$2:$H$63996,5,FALSE)</f>
        <v>10/217</v>
      </c>
      <c r="I4" s="18" t="str">
        <f>VLOOKUP(M4,Revistas!$B$2:$H$63996,6,FALSE)</f>
        <v>SI</v>
      </c>
      <c r="J4" s="18" t="s">
        <v>3848</v>
      </c>
      <c r="K4" s="18"/>
      <c r="L4" s="18">
        <v>0</v>
      </c>
      <c r="M4" s="18" t="s">
        <v>3849</v>
      </c>
      <c r="N4" s="18" t="s">
        <v>154</v>
      </c>
      <c r="O4" s="18">
        <v>2017</v>
      </c>
      <c r="P4" s="18">
        <v>28</v>
      </c>
      <c r="Q4" s="18"/>
      <c r="R4" s="18"/>
      <c r="S4" s="18"/>
    </row>
    <row r="5" spans="1:44" x14ac:dyDescent="0.25">
      <c r="A5" s="17" t="s">
        <v>3863</v>
      </c>
      <c r="B5" s="17" t="s">
        <v>3864</v>
      </c>
      <c r="C5" s="17" t="s">
        <v>3865</v>
      </c>
      <c r="D5" s="18" t="s">
        <v>274</v>
      </c>
      <c r="E5" s="18" t="str">
        <f>VLOOKUP(M5,Revistas!$B$2:$H$63996,2,FALSE)</f>
        <v>NO TIENE</v>
      </c>
      <c r="F5" s="18" t="str">
        <f>VLOOKUP(M5,Revistas!$B$2:$H$63996,3,FALSE)</f>
        <v>NO TIENE</v>
      </c>
      <c r="G5" s="18" t="str">
        <f>VLOOKUP(M5,Revistas!$B$2:$H$63996,4,FALSE)</f>
        <v>NO TIENE</v>
      </c>
      <c r="H5" s="18" t="str">
        <f>VLOOKUP(M5,Revistas!$B$2:$H$63996,5,FALSE)</f>
        <v>NO TIENE</v>
      </c>
      <c r="I5" s="18" t="str">
        <f>VLOOKUP(M5,Revistas!$B$2:$H$63996,6,FALSE)</f>
        <v>NO</v>
      </c>
      <c r="J5" s="18" t="s">
        <v>3866</v>
      </c>
      <c r="K5" s="18" t="s">
        <v>3867</v>
      </c>
      <c r="L5" s="18">
        <v>0</v>
      </c>
      <c r="M5" s="18" t="s">
        <v>3868</v>
      </c>
      <c r="N5" s="18" t="s">
        <v>1464</v>
      </c>
      <c r="O5" s="18">
        <v>2017</v>
      </c>
      <c r="P5" s="18">
        <v>64</v>
      </c>
      <c r="Q5" s="18">
        <v>6</v>
      </c>
      <c r="R5" s="18">
        <v>335</v>
      </c>
      <c r="S5" s="18">
        <v>337</v>
      </c>
      <c r="T5" s="23">
        <v>29056280</v>
      </c>
    </row>
    <row r="6" spans="1:44" x14ac:dyDescent="0.25">
      <c r="A6" s="17" t="s">
        <v>3857</v>
      </c>
      <c r="B6" s="17" t="s">
        <v>3858</v>
      </c>
      <c r="C6" s="17" t="s">
        <v>3859</v>
      </c>
      <c r="D6" s="18" t="s">
        <v>10</v>
      </c>
      <c r="E6" s="18">
        <f>VLOOKUP(M6,Revistas!$B$2:$H$63996,2,FALSE)</f>
        <v>4.5259999999999998</v>
      </c>
      <c r="F6" s="18" t="str">
        <f>VLOOKUP(M6,Revistas!$B$2:$H$63996,3,FALSE)</f>
        <v>Q1</v>
      </c>
      <c r="G6" s="18" t="str">
        <f>VLOOKUP(M6,Revistas!$B$2:$H$63996,4,FALSE)</f>
        <v>PATHOLOGY</v>
      </c>
      <c r="H6" s="18" t="str">
        <f>VLOOKUP(M6,Revistas!$B$2:$H$63996,5,FALSE)</f>
        <v>11 DE 79</v>
      </c>
      <c r="I6" s="18" t="str">
        <f>VLOOKUP(M6,Revistas!$B$2:$H$63996,6,FALSE)</f>
        <v>NO</v>
      </c>
      <c r="J6" s="18" t="s">
        <v>3860</v>
      </c>
      <c r="K6" s="18" t="s">
        <v>3861</v>
      </c>
      <c r="L6" s="18">
        <v>0</v>
      </c>
      <c r="M6" s="18" t="s">
        <v>3862</v>
      </c>
      <c r="N6" s="18" t="s">
        <v>29</v>
      </c>
      <c r="O6" s="18">
        <v>2017</v>
      </c>
      <c r="P6" s="18">
        <v>19</v>
      </c>
      <c r="Q6" s="18">
        <v>4</v>
      </c>
      <c r="R6" s="18">
        <v>575</v>
      </c>
      <c r="S6" s="18">
        <v>588</v>
      </c>
      <c r="T6" s="23">
        <v>28552549</v>
      </c>
    </row>
    <row r="7" spans="1:44" x14ac:dyDescent="0.25">
      <c r="A7" s="17" t="s">
        <v>3890</v>
      </c>
      <c r="B7" s="17" t="s">
        <v>3889</v>
      </c>
      <c r="C7" s="17" t="s">
        <v>3891</v>
      </c>
      <c r="D7" s="18" t="s">
        <v>274</v>
      </c>
      <c r="E7" s="18">
        <f>VLOOKUP(M7,Revistas!$B$2:$H$63996,2,FALSE)</f>
        <v>4.101</v>
      </c>
      <c r="F7" s="18" t="str">
        <f>VLOOKUP(M7,Revistas!$B$2:$H$63996,3,FALSE)</f>
        <v>Q1</v>
      </c>
      <c r="G7" s="18" t="str">
        <f>VLOOKUP(M7,Revistas!$B$2:$H$63996,4,FALSE)</f>
        <v>ENDOCRINOLOGY &amp; METABOLISM - SCIE</v>
      </c>
      <c r="H7" s="18" t="str">
        <f>VLOOKUP(M7,Revistas!$B$2:$H$63996,5,FALSE)</f>
        <v>33/138</v>
      </c>
      <c r="I7" s="18" t="str">
        <f>VLOOKUP(M7,Revistas!$B$2:$H$63996,6,FALSE)</f>
        <v>NO</v>
      </c>
      <c r="J7" s="18" t="s">
        <v>3893</v>
      </c>
      <c r="K7" s="18"/>
      <c r="L7" s="18" t="s">
        <v>586</v>
      </c>
      <c r="M7" s="18" t="s">
        <v>3894</v>
      </c>
      <c r="N7" s="18" t="s">
        <v>3892</v>
      </c>
      <c r="O7" s="18">
        <v>2017</v>
      </c>
      <c r="P7" s="18"/>
      <c r="Q7" s="18"/>
      <c r="R7" s="18"/>
      <c r="S7" s="18"/>
      <c r="T7" s="23">
        <v>29169927</v>
      </c>
      <c r="AR7" s="25"/>
    </row>
    <row r="8" spans="1:44" x14ac:dyDescent="0.25">
      <c r="A8" s="17" t="s">
        <v>3886</v>
      </c>
      <c r="B8" s="17" t="s">
        <v>3887</v>
      </c>
      <c r="C8" s="17" t="s">
        <v>3883</v>
      </c>
      <c r="D8" s="18" t="s">
        <v>26</v>
      </c>
      <c r="E8" s="18">
        <f>VLOOKUP(M8,Revistas!$B$2:$H$63996,2,FALSE)</f>
        <v>3.6080000000000001</v>
      </c>
      <c r="F8" s="18" t="str">
        <f>VLOOKUP(M8,Revistas!$B$2:$H$63996,3,FALSE)</f>
        <v>Q2</v>
      </c>
      <c r="G8" s="18" t="str">
        <f>VLOOKUP(M8,Revistas!$B$2:$H$63996,4,FALSE)</f>
        <v>ENDOCRINOLOGY &amp; METABOLISM - SCIE;</v>
      </c>
      <c r="H8" s="18" t="str">
        <f>VLOOKUP(M8,Revistas!$B$2:$H$63996,5,FALSE)</f>
        <v>51/138</v>
      </c>
      <c r="I8" s="18" t="str">
        <f>VLOOKUP(M8,Revistas!$B$2:$H$63996,6,FALSE)</f>
        <v>NO</v>
      </c>
      <c r="J8" s="18" t="s">
        <v>3888</v>
      </c>
      <c r="K8" s="18"/>
      <c r="L8" s="18">
        <v>0</v>
      </c>
      <c r="M8" s="18" t="s">
        <v>3885</v>
      </c>
      <c r="N8" s="18"/>
      <c r="O8" s="18">
        <v>2017</v>
      </c>
      <c r="P8" s="18">
        <v>105</v>
      </c>
      <c r="Q8" s="18"/>
      <c r="R8" s="18">
        <v>81</v>
      </c>
      <c r="S8" s="18">
        <v>81</v>
      </c>
    </row>
    <row r="9" spans="1:44" x14ac:dyDescent="0.25">
      <c r="A9" s="17" t="s">
        <v>3833</v>
      </c>
      <c r="B9" s="17" t="s">
        <v>3834</v>
      </c>
      <c r="C9" s="17" t="s">
        <v>3835</v>
      </c>
      <c r="D9" s="18" t="s">
        <v>10</v>
      </c>
      <c r="E9" s="18">
        <f>VLOOKUP(M9,Revistas!$B$2:$H$63996,2,FALSE)</f>
        <v>4.5629999999999997</v>
      </c>
      <c r="F9" s="18" t="str">
        <f>VLOOKUP(M9,Revistas!$B$2:$H$63996,3,FALSE)</f>
        <v>Q1</v>
      </c>
      <c r="G9" s="18" t="str">
        <f>VLOOKUP(M9,Revistas!$B$2:$H$63996,4,FALSE)</f>
        <v>RADIOLOGY, NUCLEAR MEDICINE &amp; MEDICAL IMAGING - SCIE</v>
      </c>
      <c r="H9" s="18" t="str">
        <f>VLOOKUP(M9,Revistas!$B$2:$H$63996,5,FALSE)</f>
        <v>12/127</v>
      </c>
      <c r="I9" s="18" t="str">
        <f>VLOOKUP(M9,Revistas!$B$2:$H$63996,6,FALSE)</f>
        <v>SI</v>
      </c>
      <c r="J9" s="18" t="s">
        <v>3836</v>
      </c>
      <c r="K9" s="18" t="s">
        <v>3837</v>
      </c>
      <c r="L9" s="18">
        <v>0</v>
      </c>
      <c r="M9" s="18" t="s">
        <v>3838</v>
      </c>
      <c r="N9" s="18" t="s">
        <v>129</v>
      </c>
      <c r="O9" s="18">
        <v>2017</v>
      </c>
      <c r="P9" s="18">
        <v>42</v>
      </c>
      <c r="Q9" s="18">
        <v>10</v>
      </c>
      <c r="R9" s="18">
        <v>795</v>
      </c>
      <c r="S9" s="18">
        <v>797</v>
      </c>
      <c r="T9" s="23">
        <v>28872477</v>
      </c>
    </row>
    <row r="10" spans="1:44" x14ac:dyDescent="0.25">
      <c r="A10" s="17" t="s">
        <v>3851</v>
      </c>
      <c r="B10" s="17" t="s">
        <v>3852</v>
      </c>
      <c r="C10" s="17" t="s">
        <v>3853</v>
      </c>
      <c r="D10" s="18" t="s">
        <v>26</v>
      </c>
      <c r="E10" s="18">
        <f>VLOOKUP(M10,Revistas!$B$2:$H$63996,2,FALSE)</f>
        <v>6.08</v>
      </c>
      <c r="F10" s="18" t="str">
        <f>VLOOKUP(M10,Revistas!$B$2:$H$63996,3,FALSE)</f>
        <v>Q1</v>
      </c>
      <c r="G10" s="18" t="str">
        <f>VLOOKUP(M10,Revistas!$B$2:$H$63996,4,FALSE)</f>
        <v>ENDOCRINOLOGY &amp; METABOLISM - SCIE</v>
      </c>
      <c r="H10" s="18" t="str">
        <f>VLOOKUP(M10,Revistas!$B$2:$H$63996,5,FALSE)</f>
        <v>15/138</v>
      </c>
      <c r="I10" s="18" t="str">
        <f>VLOOKUP(M10,Revistas!$B$2:$H$63996,6,FALSE)</f>
        <v>NO</v>
      </c>
      <c r="J10" s="18" t="s">
        <v>3854</v>
      </c>
      <c r="K10" s="18"/>
      <c r="L10" s="18">
        <v>0</v>
      </c>
      <c r="M10" s="18" t="s">
        <v>3855</v>
      </c>
      <c r="N10" s="18" t="s">
        <v>154</v>
      </c>
      <c r="O10" s="18">
        <v>2017</v>
      </c>
      <c r="P10" s="18">
        <v>60</v>
      </c>
      <c r="Q10" s="18"/>
      <c r="R10" s="18" t="s">
        <v>3856</v>
      </c>
      <c r="S10" s="18" t="s">
        <v>3856</v>
      </c>
    </row>
    <row r="11" spans="1:44" x14ac:dyDescent="0.25">
      <c r="A11" s="17" t="s">
        <v>3881</v>
      </c>
      <c r="B11" s="17" t="s">
        <v>3882</v>
      </c>
      <c r="C11" s="17" t="s">
        <v>3883</v>
      </c>
      <c r="D11" s="18" t="s">
        <v>26</v>
      </c>
      <c r="E11" s="18">
        <f>VLOOKUP(M11,Revistas!$B$2:$H$63996,2,FALSE)</f>
        <v>3.6080000000000001</v>
      </c>
      <c r="F11" s="18" t="str">
        <f>VLOOKUP(M11,Revistas!$B$2:$H$63996,3,FALSE)</f>
        <v>Q2</v>
      </c>
      <c r="G11" s="18" t="str">
        <f>VLOOKUP(M11,Revistas!$B$2:$H$63996,4,FALSE)</f>
        <v>ENDOCRINOLOGY &amp; METABOLISM - SCIE;</v>
      </c>
      <c r="H11" s="18" t="str">
        <f>VLOOKUP(M11,Revistas!$B$2:$H$63996,5,FALSE)</f>
        <v>51/138</v>
      </c>
      <c r="I11" s="18" t="str">
        <f>VLOOKUP(M11,Revistas!$B$2:$H$63996,6,FALSE)</f>
        <v>NO</v>
      </c>
      <c r="J11" s="18" t="s">
        <v>3884</v>
      </c>
      <c r="K11" s="18"/>
      <c r="L11" s="18">
        <v>0</v>
      </c>
      <c r="M11" s="18" t="s">
        <v>3885</v>
      </c>
      <c r="N11" s="18"/>
      <c r="O11" s="18">
        <v>2017</v>
      </c>
      <c r="P11" s="18">
        <v>105</v>
      </c>
      <c r="Q11" s="18"/>
      <c r="R11" s="18">
        <v>4</v>
      </c>
      <c r="S11" s="18">
        <v>4</v>
      </c>
    </row>
    <row r="12" spans="1:44" x14ac:dyDescent="0.25">
      <c r="A12" s="17" t="s">
        <v>3840</v>
      </c>
      <c r="B12" s="17" t="s">
        <v>3841</v>
      </c>
      <c r="C12" s="17" t="s">
        <v>217</v>
      </c>
      <c r="D12" s="18" t="s">
        <v>10</v>
      </c>
      <c r="E12" s="18">
        <f>VLOOKUP(M12,Revistas!$B$2:$H$63996,2,FALSE)</f>
        <v>2.806</v>
      </c>
      <c r="F12" s="18" t="str">
        <f>VLOOKUP(M12,Revistas!$B$2:$H$63996,3,FALSE)</f>
        <v>Q1</v>
      </c>
      <c r="G12" s="18" t="str">
        <f>VLOOKUP(M12,Revistas!$B$2:$H$63996,4,FALSE)</f>
        <v>MULTIDISCIPLINARY SCIENCES</v>
      </c>
      <c r="H12" s="18" t="str">
        <f>VLOOKUP(M12,Revistas!$B$2:$H$63996,5,FALSE)</f>
        <v>15/64</v>
      </c>
      <c r="I12" s="18" t="str">
        <f>VLOOKUP(M12,Revistas!$B$2:$H$63996,6,FALSE)</f>
        <v>NO</v>
      </c>
      <c r="J12" s="18" t="s">
        <v>3842</v>
      </c>
      <c r="K12" s="18" t="s">
        <v>3843</v>
      </c>
      <c r="L12" s="18">
        <v>0</v>
      </c>
      <c r="M12" s="18" t="s">
        <v>220</v>
      </c>
      <c r="N12" s="28">
        <v>41153</v>
      </c>
      <c r="O12" s="18">
        <v>2017</v>
      </c>
      <c r="P12" s="18">
        <v>12</v>
      </c>
      <c r="Q12" s="18">
        <v>9</v>
      </c>
      <c r="R12" s="18"/>
      <c r="S12" s="18" t="s">
        <v>3844</v>
      </c>
      <c r="T12" s="23">
        <v>28898247</v>
      </c>
    </row>
    <row r="14" spans="1:44" hidden="1" x14ac:dyDescent="0.25"/>
    <row r="15" spans="1:44" hidden="1" x14ac:dyDescent="0.25"/>
    <row r="16" spans="1:44" hidden="1" x14ac:dyDescent="0.25"/>
    <row r="17" hidden="1" x14ac:dyDescent="0.25"/>
    <row r="18" hidden="1" x14ac:dyDescent="0.25"/>
    <row r="19" hidden="1" x14ac:dyDescent="0.25"/>
    <row r="20" hidden="1" x14ac:dyDescent="0.25"/>
    <row r="21" hidden="1" x14ac:dyDescent="0.25"/>
    <row r="22" hidden="1" x14ac:dyDescent="0.25"/>
    <row r="23" hidden="1" x14ac:dyDescent="0.25"/>
    <row r="24" hidden="1" x14ac:dyDescent="0.25"/>
    <row r="25" hidden="1" x14ac:dyDescent="0.25"/>
    <row r="26" hidden="1" x14ac:dyDescent="0.25"/>
    <row r="27" hidden="1" x14ac:dyDescent="0.25"/>
    <row r="28" hidden="1" x14ac:dyDescent="0.25"/>
    <row r="29" hidden="1" x14ac:dyDescent="0.25"/>
    <row r="30" hidden="1" x14ac:dyDescent="0.25"/>
    <row r="31" hidden="1" x14ac:dyDescent="0.25"/>
    <row r="32"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1:10" hidden="1" x14ac:dyDescent="0.25"/>
    <row r="1090" spans="1:10" hidden="1" x14ac:dyDescent="0.25"/>
    <row r="1091" spans="1:10" hidden="1" x14ac:dyDescent="0.25">
      <c r="A1091" s="20" t="s">
        <v>73</v>
      </c>
      <c r="B1091" s="20" t="s">
        <v>73</v>
      </c>
      <c r="C1091" s="20" t="s">
        <v>73</v>
      </c>
      <c r="D1091" s="23" t="s">
        <v>74</v>
      </c>
      <c r="E1091" s="23" t="s">
        <v>73</v>
      </c>
      <c r="F1091" s="23" t="s">
        <v>75</v>
      </c>
      <c r="G1091" s="23" t="s">
        <v>7254</v>
      </c>
      <c r="H1091" s="23" t="s">
        <v>73</v>
      </c>
      <c r="I1091" s="23" t="s">
        <v>78</v>
      </c>
      <c r="J1091" s="23" t="s">
        <v>7255</v>
      </c>
    </row>
    <row r="1092" spans="1:10" hidden="1" x14ac:dyDescent="0.25">
      <c r="A1092" s="20" t="s">
        <v>10</v>
      </c>
      <c r="B1092" s="20">
        <f>DCOUNTA(A1:S1088,B1091,A1091:A1092)</f>
        <v>5</v>
      </c>
      <c r="C1092" s="20" t="s">
        <v>10</v>
      </c>
      <c r="D1092" s="23">
        <f>DSUM(A1:S1088,E1,C1091:C1092)</f>
        <v>17.725000000000001</v>
      </c>
      <c r="E1092" s="23" t="s">
        <v>10</v>
      </c>
      <c r="F1092" s="23" t="s">
        <v>5470</v>
      </c>
      <c r="G1092" s="23">
        <f>DCOUNTA(A1:S1088,F1091,E1091:F1092)</f>
        <v>3</v>
      </c>
      <c r="H1092" s="23" t="s">
        <v>10</v>
      </c>
      <c r="I1092" s="23" t="s">
        <v>2680</v>
      </c>
      <c r="J1092" s="23">
        <f>DCOUNTA(A1:S1088,I1,H1091:I1092)</f>
        <v>1</v>
      </c>
    </row>
    <row r="1093" spans="1:10" hidden="1" x14ac:dyDescent="0.25"/>
    <row r="1094" spans="1:10" hidden="1" x14ac:dyDescent="0.25">
      <c r="A1094" s="20" t="s">
        <v>73</v>
      </c>
      <c r="B1094" s="20" t="s">
        <v>73</v>
      </c>
      <c r="C1094" s="20" t="s">
        <v>73</v>
      </c>
      <c r="D1094" s="23" t="s">
        <v>74</v>
      </c>
      <c r="E1094" s="23" t="s">
        <v>73</v>
      </c>
      <c r="F1094" s="23" t="s">
        <v>75</v>
      </c>
      <c r="G1094" s="23" t="s">
        <v>7254</v>
      </c>
      <c r="H1094" s="23" t="s">
        <v>73</v>
      </c>
      <c r="I1094" s="23" t="s">
        <v>78</v>
      </c>
      <c r="J1094" s="23" t="s">
        <v>7255</v>
      </c>
    </row>
    <row r="1095" spans="1:10" hidden="1" x14ac:dyDescent="0.25">
      <c r="A1095" s="20" t="s">
        <v>274</v>
      </c>
      <c r="B1095" s="20">
        <f>DCOUNTA(A1:S1088,D1,A1094:A1095)</f>
        <v>2</v>
      </c>
      <c r="C1095" s="20" t="s">
        <v>274</v>
      </c>
      <c r="D1095" s="23">
        <f>DSUM(A1:S1088,E1,C1094:C1095)</f>
        <v>4.101</v>
      </c>
      <c r="E1095" s="23" t="s">
        <v>274</v>
      </c>
      <c r="F1095" s="23" t="s">
        <v>5470</v>
      </c>
      <c r="G1095" s="23">
        <f>DCOUNTA(A1:S1088,F1,E1094:F1095)</f>
        <v>1</v>
      </c>
      <c r="H1095" s="23" t="s">
        <v>274</v>
      </c>
      <c r="I1095" s="23" t="s">
        <v>2680</v>
      </c>
      <c r="J1095" s="23">
        <f>DCOUNTA(A1:S1088,I1,H1094:I1095)</f>
        <v>0</v>
      </c>
    </row>
    <row r="1096" spans="1:10" hidden="1" x14ac:dyDescent="0.25"/>
    <row r="1097" spans="1:10" hidden="1" x14ac:dyDescent="0.25">
      <c r="A1097" s="20" t="s">
        <v>73</v>
      </c>
      <c r="B1097" s="20" t="s">
        <v>73</v>
      </c>
      <c r="C1097" s="20" t="s">
        <v>73</v>
      </c>
      <c r="D1097" s="23" t="s">
        <v>74</v>
      </c>
      <c r="E1097" s="23" t="s">
        <v>73</v>
      </c>
      <c r="F1097" s="23" t="s">
        <v>75</v>
      </c>
      <c r="G1097" s="23" t="s">
        <v>7254</v>
      </c>
      <c r="H1097" s="23" t="s">
        <v>73</v>
      </c>
      <c r="I1097" s="23" t="s">
        <v>78</v>
      </c>
      <c r="J1097" s="23" t="s">
        <v>7255</v>
      </c>
    </row>
    <row r="1098" spans="1:10" hidden="1" x14ac:dyDescent="0.25">
      <c r="A1098" s="20" t="s">
        <v>356</v>
      </c>
      <c r="B1098" s="20">
        <f>DCOUNTA(A1:S1088,D1,A1097:A1098)</f>
        <v>0</v>
      </c>
      <c r="C1098" s="20" t="s">
        <v>356</v>
      </c>
      <c r="D1098" s="23">
        <f>DSUM(A1:S1088,E1,C1097:C1098)</f>
        <v>0</v>
      </c>
      <c r="E1098" s="23" t="s">
        <v>356</v>
      </c>
      <c r="F1098" s="23" t="s">
        <v>5470</v>
      </c>
      <c r="G1098" s="23">
        <f>DCOUNTA(A1:S1088,F1,E1097:F1098)</f>
        <v>0</v>
      </c>
      <c r="H1098" s="23" t="s">
        <v>356</v>
      </c>
      <c r="I1098" s="23" t="s">
        <v>2680</v>
      </c>
      <c r="J1098" s="23">
        <f>DCOUNTA(A1:S1088,I1,H1097:I1098)</f>
        <v>0</v>
      </c>
    </row>
    <row r="1099" spans="1:10" hidden="1" x14ac:dyDescent="0.25"/>
    <row r="1100" spans="1:10" hidden="1" x14ac:dyDescent="0.25">
      <c r="A1100" s="20" t="s">
        <v>73</v>
      </c>
      <c r="B1100" s="20" t="s">
        <v>73</v>
      </c>
      <c r="C1100" s="20" t="s">
        <v>73</v>
      </c>
      <c r="D1100" s="23" t="s">
        <v>74</v>
      </c>
      <c r="E1100" s="23" t="s">
        <v>73</v>
      </c>
      <c r="F1100" s="23" t="s">
        <v>75</v>
      </c>
      <c r="G1100" s="23" t="s">
        <v>7254</v>
      </c>
      <c r="H1100" s="23" t="s">
        <v>73</v>
      </c>
      <c r="I1100" s="23" t="s">
        <v>78</v>
      </c>
      <c r="J1100" s="23" t="s">
        <v>7255</v>
      </c>
    </row>
    <row r="1101" spans="1:10" hidden="1" x14ac:dyDescent="0.25">
      <c r="A1101" s="20" t="s">
        <v>571</v>
      </c>
      <c r="B1101" s="20">
        <f>DCOUNTA(A1:S1088,D1,A1100:A1101)</f>
        <v>0</v>
      </c>
      <c r="C1101" s="20" t="s">
        <v>571</v>
      </c>
      <c r="D1101" s="23">
        <f>DSUM(A1:S1088,E1,C1100:C1101)</f>
        <v>0</v>
      </c>
      <c r="E1101" s="23" t="s">
        <v>571</v>
      </c>
      <c r="F1101" s="23" t="s">
        <v>5470</v>
      </c>
      <c r="G1101" s="23">
        <f>DCOUNTA(A1:S1088,F1,E1100:F1101)</f>
        <v>0</v>
      </c>
      <c r="H1101" s="23" t="s">
        <v>571</v>
      </c>
      <c r="I1101" s="23" t="s">
        <v>2680</v>
      </c>
      <c r="J1101" s="23">
        <f>DCOUNTA(A1:S1088,I1,H1100:I1101)</f>
        <v>0</v>
      </c>
    </row>
    <row r="1102" spans="1:10" hidden="1" x14ac:dyDescent="0.25"/>
    <row r="1103" spans="1:10" hidden="1" x14ac:dyDescent="0.25"/>
    <row r="1104" spans="1:10" hidden="1" x14ac:dyDescent="0.25">
      <c r="A1104" s="20" t="s">
        <v>73</v>
      </c>
      <c r="B1104" s="20" t="s">
        <v>73</v>
      </c>
      <c r="C1104" s="20" t="s">
        <v>73</v>
      </c>
      <c r="D1104" s="23" t="s">
        <v>74</v>
      </c>
      <c r="E1104" s="23" t="s">
        <v>73</v>
      </c>
      <c r="F1104" s="23" t="s">
        <v>75</v>
      </c>
      <c r="G1104" s="23" t="s">
        <v>7254</v>
      </c>
      <c r="H1104" s="23" t="s">
        <v>73</v>
      </c>
      <c r="I1104" s="23" t="s">
        <v>78</v>
      </c>
      <c r="J1104" s="23" t="s">
        <v>7255</v>
      </c>
    </row>
    <row r="1105" spans="1:51" hidden="1" x14ac:dyDescent="0.25">
      <c r="A1105" s="20" t="s">
        <v>26</v>
      </c>
      <c r="B1105" s="20">
        <f>DCOUNTA(A1:S1088,D1,A1104:A1105)</f>
        <v>4</v>
      </c>
      <c r="C1105" s="20" t="s">
        <v>26</v>
      </c>
      <c r="D1105" s="23">
        <f>DSUM(A1:S1088,E1,C1104:C1105)</f>
        <v>25.151</v>
      </c>
      <c r="E1105" s="23" t="s">
        <v>26</v>
      </c>
      <c r="F1105" s="23" t="s">
        <v>5470</v>
      </c>
      <c r="G1105" s="23">
        <f>DCOUNTA(A1:S1088,F1,E1104:F1105)</f>
        <v>2</v>
      </c>
      <c r="H1105" s="23" t="s">
        <v>26</v>
      </c>
      <c r="I1105" s="23" t="s">
        <v>2680</v>
      </c>
      <c r="J1105" s="23">
        <f>DCOUNTA(A1:S1088,I1,H1104:I1105)</f>
        <v>1</v>
      </c>
    </row>
    <row r="1106" spans="1:51" hidden="1" x14ac:dyDescent="0.25"/>
    <row r="1107" spans="1:51" hidden="1" x14ac:dyDescent="0.25">
      <c r="A1107" s="20" t="s">
        <v>73</v>
      </c>
      <c r="B1107" s="20" t="s">
        <v>73</v>
      </c>
      <c r="C1107" s="20" t="s">
        <v>73</v>
      </c>
      <c r="D1107" s="23" t="s">
        <v>74</v>
      </c>
      <c r="E1107" s="23" t="s">
        <v>73</v>
      </c>
      <c r="F1107" s="23" t="s">
        <v>75</v>
      </c>
      <c r="G1107" s="23" t="s">
        <v>7254</v>
      </c>
      <c r="H1107" s="23" t="s">
        <v>73</v>
      </c>
      <c r="I1107" s="23" t="s">
        <v>78</v>
      </c>
      <c r="J1107" s="23" t="s">
        <v>7255</v>
      </c>
    </row>
    <row r="1108" spans="1:51" hidden="1" x14ac:dyDescent="0.25">
      <c r="A1108" s="20" t="s">
        <v>210</v>
      </c>
      <c r="B1108" s="20">
        <f>DCOUNTA(A1:S1088,D1,A1107:A1108)</f>
        <v>0</v>
      </c>
      <c r="C1108" s="20" t="s">
        <v>210</v>
      </c>
      <c r="D1108" s="23">
        <f>DSUM(A1:S1088,E1,C1107:C1108)</f>
        <v>0</v>
      </c>
      <c r="E1108" s="23" t="s">
        <v>210</v>
      </c>
      <c r="F1108" s="23" t="s">
        <v>5470</v>
      </c>
      <c r="G1108" s="23">
        <f>DCOUNTA(A1:S1088,F1,E1107:F1108)</f>
        <v>0</v>
      </c>
      <c r="H1108" s="23" t="s">
        <v>210</v>
      </c>
      <c r="I1108" s="23" t="s">
        <v>2680</v>
      </c>
      <c r="J1108" s="23">
        <f>DCOUNTA(A1:S1088,I1,H1107:I1108)</f>
        <v>0</v>
      </c>
    </row>
    <row r="1110" spans="1:51" ht="15.75" x14ac:dyDescent="0.3">
      <c r="B1110" s="19" t="s">
        <v>7256</v>
      </c>
      <c r="C1110" s="19" t="s">
        <v>7257</v>
      </c>
      <c r="D1110" s="19" t="s">
        <v>5466</v>
      </c>
      <c r="E1110" s="19" t="s">
        <v>7258</v>
      </c>
      <c r="F1110" s="19" t="s">
        <v>7259</v>
      </c>
      <c r="N1110" s="24"/>
      <c r="AX1110" s="20" t="s">
        <v>7260</v>
      </c>
      <c r="AY1110" s="20" t="s">
        <v>7261</v>
      </c>
    </row>
    <row r="1111" spans="1:51" ht="15.75" x14ac:dyDescent="0.3">
      <c r="B1111" s="21">
        <f>B1092</f>
        <v>5</v>
      </c>
      <c r="C1111" s="26" t="s">
        <v>7262</v>
      </c>
      <c r="D1111" s="21">
        <f>D1092</f>
        <v>17.725000000000001</v>
      </c>
      <c r="E1111" s="21">
        <f>G1092</f>
        <v>3</v>
      </c>
      <c r="F1111" s="21">
        <f>J1092</f>
        <v>1</v>
      </c>
      <c r="N1111" s="24"/>
    </row>
    <row r="1112" spans="1:51" ht="15.75" x14ac:dyDescent="0.3">
      <c r="B1112" s="21">
        <f>B1095</f>
        <v>2</v>
      </c>
      <c r="C1112" s="26" t="s">
        <v>7263</v>
      </c>
      <c r="D1112" s="21">
        <f>D1095</f>
        <v>4.101</v>
      </c>
      <c r="E1112" s="21">
        <f>G1095</f>
        <v>1</v>
      </c>
      <c r="F1112" s="21">
        <f>J1095</f>
        <v>0</v>
      </c>
      <c r="N1112" s="24"/>
    </row>
    <row r="1113" spans="1:51" ht="15.75" x14ac:dyDescent="0.3">
      <c r="B1113" s="21">
        <f>B1105</f>
        <v>4</v>
      </c>
      <c r="C1113" s="26" t="s">
        <v>26</v>
      </c>
      <c r="D1113" s="21">
        <f>D1105</f>
        <v>25.151</v>
      </c>
      <c r="E1113" s="21">
        <f>G1105</f>
        <v>2</v>
      </c>
      <c r="F1113" s="21">
        <f>J1105</f>
        <v>1</v>
      </c>
      <c r="N1113" s="24"/>
    </row>
    <row r="1114" spans="1:51" ht="15.75" x14ac:dyDescent="0.3">
      <c r="B1114" s="22"/>
      <c r="C1114" s="19" t="s">
        <v>7267</v>
      </c>
      <c r="D1114" s="19">
        <f>D1111</f>
        <v>17.725000000000001</v>
      </c>
      <c r="E1114" s="22"/>
      <c r="N1114" s="24"/>
    </row>
    <row r="1115" spans="1:51" ht="15.75" x14ac:dyDescent="0.3">
      <c r="B1115" s="22"/>
      <c r="C1115" s="19" t="s">
        <v>7268</v>
      </c>
      <c r="D1115" s="19">
        <f>D1111+D1112+D1113</f>
        <v>46.977000000000004</v>
      </c>
    </row>
  </sheetData>
  <sortState ref="A2:AY12">
    <sortCondition ref="A2:A12"/>
  </sortState>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Y1116"/>
  <sheetViews>
    <sheetView workbookViewId="0">
      <selection activeCell="P1119" sqref="P1119"/>
    </sheetView>
  </sheetViews>
  <sheetFormatPr baseColWidth="10" defaultRowHeight="15" x14ac:dyDescent="0.25"/>
  <cols>
    <col min="1" max="1" width="22.42578125" style="20" customWidth="1"/>
    <col min="2" max="2" width="17" style="20" customWidth="1"/>
    <col min="3" max="3" width="19.28515625" style="20" customWidth="1"/>
    <col min="4" max="4" width="17.85546875" style="23" customWidth="1"/>
    <col min="5" max="6" width="11.42578125" style="23"/>
    <col min="7" max="8" width="0" style="23" hidden="1" customWidth="1"/>
    <col min="9" max="9" width="11.42578125" style="23"/>
    <col min="10" max="14" width="0" style="23" hidden="1" customWidth="1"/>
    <col min="15" max="20" width="11.42578125" style="23"/>
    <col min="21" max="16384" width="11.42578125" style="20"/>
  </cols>
  <sheetData>
    <row r="1" spans="1:20" s="2" customFormat="1" ht="38.25" x14ac:dyDescent="0.2">
      <c r="A1" s="1" t="s">
        <v>70</v>
      </c>
      <c r="B1" s="1" t="s">
        <v>71</v>
      </c>
      <c r="C1" s="1" t="s">
        <v>72</v>
      </c>
      <c r="D1" s="1" t="s">
        <v>73</v>
      </c>
      <c r="E1" s="1" t="s">
        <v>74</v>
      </c>
      <c r="F1" s="1" t="s">
        <v>75</v>
      </c>
      <c r="G1" s="1" t="s">
        <v>76</v>
      </c>
      <c r="H1" s="1" t="s">
        <v>77</v>
      </c>
      <c r="I1" s="1" t="s">
        <v>78</v>
      </c>
      <c r="J1" s="1" t="s">
        <v>79</v>
      </c>
      <c r="K1" s="1" t="s">
        <v>80</v>
      </c>
      <c r="L1" s="1" t="s">
        <v>81</v>
      </c>
      <c r="M1" s="1" t="s">
        <v>0</v>
      </c>
      <c r="N1" s="1" t="s">
        <v>1</v>
      </c>
      <c r="O1" s="1" t="s">
        <v>2</v>
      </c>
      <c r="P1" s="1" t="s">
        <v>3</v>
      </c>
      <c r="Q1" s="1" t="s">
        <v>4</v>
      </c>
      <c r="R1" s="1" t="s">
        <v>5</v>
      </c>
      <c r="S1" s="1" t="s">
        <v>6</v>
      </c>
      <c r="T1" s="2" t="s">
        <v>2782</v>
      </c>
    </row>
    <row r="2" spans="1:20" x14ac:dyDescent="0.25">
      <c r="A2" s="17" t="s">
        <v>4052</v>
      </c>
      <c r="B2" s="17" t="s">
        <v>7247</v>
      </c>
      <c r="C2" s="17" t="s">
        <v>4035</v>
      </c>
      <c r="D2" s="18" t="s">
        <v>10</v>
      </c>
      <c r="E2" s="18">
        <f>VLOOKUP(M2,Revistas!$B$2:$H$63996,2,FALSE)</f>
        <v>0.32300000000000001</v>
      </c>
      <c r="F2" s="18" t="str">
        <f>VLOOKUP(M2,Revistas!$B$2:$H$63996,3,FALSE)</f>
        <v>Q4</v>
      </c>
      <c r="G2" s="18" t="str">
        <f>VLOOKUP(M2,Revistas!$B$2:$H$63996,4,FALSE)</f>
        <v>UROLOGY &amp; NEPHROLOGY - SCIE</v>
      </c>
      <c r="H2" s="18" t="str">
        <f>VLOOKUP(M2,Revistas!$B$2:$H$63996,5,FALSE)</f>
        <v>73/76</v>
      </c>
      <c r="I2" s="18" t="str">
        <f>VLOOKUP(M2,Revistas!$B$2:$H$63996,6,FALSE)</f>
        <v>NO</v>
      </c>
      <c r="J2" s="18" t="s">
        <v>4054</v>
      </c>
      <c r="K2" s="18"/>
      <c r="L2" s="18" t="s">
        <v>586</v>
      </c>
      <c r="M2" s="18" t="s">
        <v>3902</v>
      </c>
      <c r="N2" s="18" t="s">
        <v>2935</v>
      </c>
      <c r="O2" s="18">
        <v>2017</v>
      </c>
      <c r="P2" s="18">
        <v>70</v>
      </c>
      <c r="Q2" s="18">
        <v>9</v>
      </c>
      <c r="R2" s="18" t="s">
        <v>4053</v>
      </c>
      <c r="S2" s="18"/>
      <c r="T2" s="23">
        <v>29099380</v>
      </c>
    </row>
    <row r="3" spans="1:20" x14ac:dyDescent="0.25">
      <c r="A3" s="17" t="s">
        <v>4014</v>
      </c>
      <c r="B3" s="17" t="s">
        <v>4015</v>
      </c>
      <c r="C3" s="17" t="s">
        <v>3999</v>
      </c>
      <c r="D3" s="18" t="s">
        <v>210</v>
      </c>
      <c r="E3" s="18" t="str">
        <f>VLOOKUP(M3,Revistas!$B$2:$H$63996,2,FALSE)</f>
        <v>NO TIENE</v>
      </c>
      <c r="F3" s="18" t="str">
        <f>VLOOKUP(M3,Revistas!$B$2:$H$63996,3,FALSE)</f>
        <v>NO TIENE</v>
      </c>
      <c r="G3" s="18" t="str">
        <f>VLOOKUP(M3,Revistas!$B$2:$H$63996,4,FALSE)</f>
        <v>NO TIENE</v>
      </c>
      <c r="H3" s="18" t="str">
        <f>VLOOKUP(M3,Revistas!$B$2:$H$63996,5,FALSE)</f>
        <v>NO TIENE</v>
      </c>
      <c r="I3" s="18" t="str">
        <f>VLOOKUP(M3,Revistas!$B$2:$H$63996,6,FALSE)</f>
        <v>NO</v>
      </c>
      <c r="J3" s="18" t="s">
        <v>4016</v>
      </c>
      <c r="K3" s="18" t="s">
        <v>4017</v>
      </c>
      <c r="L3" s="18">
        <v>1</v>
      </c>
      <c r="M3" s="18" t="s">
        <v>4002</v>
      </c>
      <c r="N3" s="18"/>
      <c r="O3" s="18">
        <v>2017</v>
      </c>
      <c r="P3" s="18">
        <v>70</v>
      </c>
      <c r="Q3" s="18">
        <v>1</v>
      </c>
      <c r="R3" s="18">
        <v>93</v>
      </c>
      <c r="S3" s="18">
        <v>100</v>
      </c>
      <c r="T3" s="23">
        <v>28461996</v>
      </c>
    </row>
    <row r="4" spans="1:20" x14ac:dyDescent="0.25">
      <c r="A4" s="17" t="s">
        <v>3907</v>
      </c>
      <c r="B4" s="17" t="s">
        <v>3908</v>
      </c>
      <c r="C4" s="17" t="s">
        <v>3909</v>
      </c>
      <c r="D4" s="18" t="s">
        <v>10</v>
      </c>
      <c r="E4" s="18">
        <f>VLOOKUP(M4,Revistas!$B$2:$H$63996,2,FALSE)</f>
        <v>13.164</v>
      </c>
      <c r="F4" s="18" t="str">
        <f>VLOOKUP(M4,Revistas!$B$2:$H$63996,3,FALSE)</f>
        <v>Q1</v>
      </c>
      <c r="G4" s="18" t="str">
        <f>VLOOKUP(M4,Revistas!$B$2:$H$63996,4,FALSE)</f>
        <v>HEMATOLOGY</v>
      </c>
      <c r="H4" s="18" t="str">
        <f>VLOOKUP(M4,Revistas!$B$2:$H$63996,5,FALSE)</f>
        <v>2 DE 70</v>
      </c>
      <c r="I4" s="18" t="str">
        <f>VLOOKUP(M4,Revistas!$B$2:$H$63996,6,FALSE)</f>
        <v>SI</v>
      </c>
      <c r="J4" s="18" t="s">
        <v>3910</v>
      </c>
      <c r="K4" s="18" t="s">
        <v>3911</v>
      </c>
      <c r="L4" s="18">
        <v>0</v>
      </c>
      <c r="M4" s="18" t="s">
        <v>3912</v>
      </c>
      <c r="N4" s="28">
        <v>39326</v>
      </c>
      <c r="O4" s="18">
        <v>2017</v>
      </c>
      <c r="P4" s="18">
        <v>130</v>
      </c>
      <c r="Q4" s="18">
        <v>10</v>
      </c>
      <c r="R4" s="18">
        <v>1205</v>
      </c>
      <c r="S4" s="18">
        <v>1208</v>
      </c>
      <c r="T4" s="23">
        <v>28743717</v>
      </c>
    </row>
    <row r="5" spans="1:20" x14ac:dyDescent="0.25">
      <c r="A5" s="17" t="s">
        <v>3956</v>
      </c>
      <c r="B5" s="17" t="s">
        <v>3957</v>
      </c>
      <c r="C5" s="17" t="s">
        <v>3958</v>
      </c>
      <c r="D5" s="18" t="s">
        <v>10</v>
      </c>
      <c r="E5" s="18">
        <f>VLOOKUP(M5,Revistas!$B$2:$H$63996,2,FALSE)</f>
        <v>2.7429999999999999</v>
      </c>
      <c r="F5" s="18" t="str">
        <f>VLOOKUP(M5,Revistas!$B$2:$H$63996,3,FALSE)</f>
        <v>Q2</v>
      </c>
      <c r="G5" s="18" t="str">
        <f>VLOOKUP(M5,Revistas!$B$2:$H$63996,4,FALSE)</f>
        <v>UROLOGY &amp; NEPHROLOGY - SCIE</v>
      </c>
      <c r="H5" s="18" t="str">
        <f>VLOOKUP(M5,Revistas!$B$2:$H$63996,5,FALSE)</f>
        <v>25/77</v>
      </c>
      <c r="I5" s="18" t="str">
        <f>VLOOKUP(M5,Revistas!$B$2:$H$63996,6,FALSE)</f>
        <v>NO</v>
      </c>
      <c r="J5" s="18" t="s">
        <v>3959</v>
      </c>
      <c r="K5" s="18" t="s">
        <v>3960</v>
      </c>
      <c r="L5" s="18">
        <v>1</v>
      </c>
      <c r="M5" s="18" t="s">
        <v>3961</v>
      </c>
      <c r="N5" s="18" t="s">
        <v>226</v>
      </c>
      <c r="O5" s="18">
        <v>2017</v>
      </c>
      <c r="P5" s="18">
        <v>35</v>
      </c>
      <c r="Q5" s="18">
        <v>6</v>
      </c>
      <c r="R5" s="18">
        <v>967</v>
      </c>
      <c r="S5" s="18">
        <v>972</v>
      </c>
      <c r="T5" s="23">
        <v>27761715</v>
      </c>
    </row>
    <row r="6" spans="1:20" x14ac:dyDescent="0.25">
      <c r="A6" s="17" t="s">
        <v>4003</v>
      </c>
      <c r="B6" s="17" t="s">
        <v>4004</v>
      </c>
      <c r="C6" s="17" t="s">
        <v>3999</v>
      </c>
      <c r="D6" s="18" t="s">
        <v>210</v>
      </c>
      <c r="E6" s="18" t="str">
        <f>VLOOKUP(M6,Revistas!$B$2:$H$63996,2,FALSE)</f>
        <v>NO TIENE</v>
      </c>
      <c r="F6" s="18" t="str">
        <f>VLOOKUP(M6,Revistas!$B$2:$H$63996,3,FALSE)</f>
        <v>NO TIENE</v>
      </c>
      <c r="G6" s="18" t="str">
        <f>VLOOKUP(M6,Revistas!$B$2:$H$63996,4,FALSE)</f>
        <v>NO TIENE</v>
      </c>
      <c r="H6" s="18" t="str">
        <f>VLOOKUP(M6,Revistas!$B$2:$H$63996,5,FALSE)</f>
        <v>NO TIENE</v>
      </c>
      <c r="I6" s="18" t="str">
        <f>VLOOKUP(M6,Revistas!$B$2:$H$63996,6,FALSE)</f>
        <v>NO</v>
      </c>
      <c r="J6" s="18" t="s">
        <v>4005</v>
      </c>
      <c r="K6" s="18" t="s">
        <v>4006</v>
      </c>
      <c r="L6" s="18">
        <v>0</v>
      </c>
      <c r="M6" s="18" t="s">
        <v>4002</v>
      </c>
      <c r="N6" s="18"/>
      <c r="O6" s="18">
        <v>2017</v>
      </c>
      <c r="P6" s="18">
        <v>70</v>
      </c>
      <c r="Q6" s="18">
        <v>2</v>
      </c>
      <c r="R6" s="18">
        <v>170</v>
      </c>
      <c r="S6" s="18">
        <v>174</v>
      </c>
      <c r="T6" s="23">
        <v>28721284</v>
      </c>
    </row>
    <row r="7" spans="1:20" x14ac:dyDescent="0.25">
      <c r="A7" s="17" t="s">
        <v>4034</v>
      </c>
      <c r="B7" s="17" t="s">
        <v>4033</v>
      </c>
      <c r="C7" s="17" t="s">
        <v>4035</v>
      </c>
      <c r="D7" s="18" t="s">
        <v>10</v>
      </c>
      <c r="E7" s="18">
        <f>VLOOKUP(M7,Revistas!$B$2:$H$63996,2,FALSE)</f>
        <v>0.32300000000000001</v>
      </c>
      <c r="F7" s="18" t="str">
        <f>VLOOKUP(M7,Revistas!$B$2:$H$63996,3,FALSE)</f>
        <v>Q4</v>
      </c>
      <c r="G7" s="18" t="str">
        <f>VLOOKUP(M7,Revistas!$B$2:$H$63996,4,FALSE)</f>
        <v>UROLOGY &amp; NEPHROLOGY - SCIE</v>
      </c>
      <c r="H7" s="18" t="str">
        <f>VLOOKUP(M7,Revistas!$B$2:$H$63996,5,FALSE)</f>
        <v>73/76</v>
      </c>
      <c r="I7" s="18" t="str">
        <f>VLOOKUP(M7,Revistas!$B$2:$H$63996,6,FALSE)</f>
        <v>NO</v>
      </c>
      <c r="J7" s="18" t="s">
        <v>4037</v>
      </c>
      <c r="K7" s="18"/>
      <c r="L7" s="18" t="s">
        <v>586</v>
      </c>
      <c r="M7" s="18" t="s">
        <v>3902</v>
      </c>
      <c r="N7" s="18" t="s">
        <v>2677</v>
      </c>
      <c r="O7" s="18">
        <v>2017</v>
      </c>
      <c r="P7" s="18">
        <v>70</v>
      </c>
      <c r="Q7" s="18">
        <v>10</v>
      </c>
      <c r="R7" s="18" t="s">
        <v>4036</v>
      </c>
      <c r="S7" s="18"/>
      <c r="T7" s="23">
        <v>29205163</v>
      </c>
    </row>
    <row r="8" spans="1:20" x14ac:dyDescent="0.25">
      <c r="A8" s="17" t="s">
        <v>3997</v>
      </c>
      <c r="B8" s="17" t="s">
        <v>3998</v>
      </c>
      <c r="C8" s="17" t="s">
        <v>3999</v>
      </c>
      <c r="D8" s="18" t="s">
        <v>10</v>
      </c>
      <c r="E8" s="18" t="str">
        <f>VLOOKUP(M8,Revistas!$B$2:$H$63996,2,FALSE)</f>
        <v>NO TIENE</v>
      </c>
      <c r="F8" s="18" t="str">
        <f>VLOOKUP(M8,Revistas!$B$2:$H$63996,3,FALSE)</f>
        <v>NO TIENE</v>
      </c>
      <c r="G8" s="18" t="str">
        <f>VLOOKUP(M8,Revistas!$B$2:$H$63996,4,FALSE)</f>
        <v>NO TIENE</v>
      </c>
      <c r="H8" s="18" t="str">
        <f>VLOOKUP(M8,Revistas!$B$2:$H$63996,5,FALSE)</f>
        <v>NO TIENE</v>
      </c>
      <c r="I8" s="18" t="str">
        <f>VLOOKUP(M8,Revistas!$B$2:$H$63996,6,FALSE)</f>
        <v>NO</v>
      </c>
      <c r="J8" s="18" t="s">
        <v>4000</v>
      </c>
      <c r="K8" s="18" t="s">
        <v>4001</v>
      </c>
      <c r="L8" s="18">
        <v>0</v>
      </c>
      <c r="M8" s="18" t="s">
        <v>4002</v>
      </c>
      <c r="N8" s="18"/>
      <c r="O8" s="18">
        <v>2017</v>
      </c>
      <c r="P8" s="18">
        <v>70</v>
      </c>
      <c r="Q8" s="18">
        <v>4</v>
      </c>
      <c r="R8" s="18">
        <v>362</v>
      </c>
      <c r="S8" s="18">
        <v>367</v>
      </c>
    </row>
    <row r="9" spans="1:20" x14ac:dyDescent="0.25">
      <c r="A9" s="17" t="s">
        <v>3966</v>
      </c>
      <c r="B9" s="17" t="s">
        <v>3967</v>
      </c>
      <c r="C9" s="17" t="s">
        <v>3968</v>
      </c>
      <c r="D9" s="18" t="s">
        <v>26</v>
      </c>
      <c r="E9" s="18">
        <f>VLOOKUP(M9,Revistas!$B$2:$H$63996,2,FALSE)</f>
        <v>1.9370000000000001</v>
      </c>
      <c r="F9" s="18" t="str">
        <f>VLOOKUP(M9,Revistas!$B$2:$H$63996,3,FALSE)</f>
        <v>Q3</v>
      </c>
      <c r="G9" s="18" t="str">
        <f>VLOOKUP(M9,Revistas!$B$2:$H$63996,4,FALSE)</f>
        <v>ONCOLOGY</v>
      </c>
      <c r="H9" s="18" t="str">
        <f>VLOOKUP(M9,Revistas!$B$2:$H$63996,5,FALSE)</f>
        <v>160/217</v>
      </c>
      <c r="I9" s="18" t="str">
        <f>VLOOKUP(M9,Revistas!$B$2:$H$63996,6,FALSE)</f>
        <v>NO</v>
      </c>
      <c r="J9" s="18" t="s">
        <v>3969</v>
      </c>
      <c r="K9" s="18"/>
      <c r="L9" s="18">
        <v>0</v>
      </c>
      <c r="M9" s="18" t="s">
        <v>3970</v>
      </c>
      <c r="N9" s="18" t="s">
        <v>35</v>
      </c>
      <c r="O9" s="18">
        <v>2017</v>
      </c>
      <c r="P9" s="18">
        <v>37</v>
      </c>
      <c r="Q9" s="18">
        <v>4</v>
      </c>
      <c r="R9" s="18">
        <v>2090</v>
      </c>
      <c r="S9" s="18">
        <v>2090</v>
      </c>
    </row>
    <row r="10" spans="1:20" x14ac:dyDescent="0.25">
      <c r="A10" s="17" t="s">
        <v>4039</v>
      </c>
      <c r="B10" s="17" t="s">
        <v>4038</v>
      </c>
      <c r="C10" s="17" t="s">
        <v>4040</v>
      </c>
      <c r="D10" s="18" t="s">
        <v>10</v>
      </c>
      <c r="E10" s="18">
        <f>VLOOKUP(M10,Revistas!$B$2:$H$63996,2,FALSE)</f>
        <v>0.98399999999999999</v>
      </c>
      <c r="F10" s="18" t="str">
        <f>VLOOKUP(M10,Revistas!$B$2:$H$63996,3,FALSE)</f>
        <v>Q4</v>
      </c>
      <c r="G10" s="18" t="str">
        <f>VLOOKUP(M10,Revistas!$B$2:$H$63996,4,FALSE)</f>
        <v>UROLOGY &amp; NEPHROLOGY - SCIE</v>
      </c>
      <c r="H10" s="18" t="str">
        <f>VLOOKUP(M10,Revistas!$B$2:$H$63996,5,FALSE)</f>
        <v>64/77</v>
      </c>
      <c r="I10" s="18" t="str">
        <f>VLOOKUP(M10,Revistas!$B$2:$H$63996,6,FALSE)</f>
        <v>NO</v>
      </c>
      <c r="J10" s="18" t="s">
        <v>4042</v>
      </c>
      <c r="K10" s="18"/>
      <c r="L10" s="18" t="s">
        <v>586</v>
      </c>
      <c r="M10" s="18" t="s">
        <v>4043</v>
      </c>
      <c r="N10" s="18" t="s">
        <v>2677</v>
      </c>
      <c r="O10" s="18">
        <v>2017</v>
      </c>
      <c r="P10" s="18">
        <v>69</v>
      </c>
      <c r="Q10" s="18">
        <v>6</v>
      </c>
      <c r="R10" s="18" t="s">
        <v>4041</v>
      </c>
      <c r="S10" s="18"/>
      <c r="T10" s="23">
        <v>29094851</v>
      </c>
    </row>
    <row r="11" spans="1:20" x14ac:dyDescent="0.25">
      <c r="A11" s="17" t="s">
        <v>4026</v>
      </c>
      <c r="B11" s="17" t="s">
        <v>4027</v>
      </c>
      <c r="C11" s="17" t="s">
        <v>4028</v>
      </c>
      <c r="D11" s="18" t="s">
        <v>10</v>
      </c>
      <c r="E11" s="18">
        <f>VLOOKUP(M11,Revistas!$B$2:$H$63996,2,FALSE)</f>
        <v>4.3380000000000001</v>
      </c>
      <c r="F11" s="18" t="str">
        <f>VLOOKUP(M11,Revistas!$B$2:$H$63996,3,FALSE)</f>
        <v>Q1</v>
      </c>
      <c r="G11" s="18" t="str">
        <f>VLOOKUP(M11,Revistas!$B$2:$H$63996,4,FALSE)</f>
        <v>UROLOGY &amp; NEPHROLOGY - SCIE</v>
      </c>
      <c r="H11" s="18" t="str">
        <f>VLOOKUP(M11,Revistas!$B$2:$H$63996,5,FALSE)</f>
        <v>11 DE 76</v>
      </c>
      <c r="I11" s="18" t="str">
        <f>VLOOKUP(M11,Revistas!$B$2:$H$63996,6,FALSE)</f>
        <v>NO</v>
      </c>
      <c r="J11" s="18" t="s">
        <v>4029</v>
      </c>
      <c r="K11" s="18" t="s">
        <v>4030</v>
      </c>
      <c r="L11" s="18">
        <v>1</v>
      </c>
      <c r="M11" s="18" t="s">
        <v>4031</v>
      </c>
      <c r="N11" s="18" t="s">
        <v>344</v>
      </c>
      <c r="O11" s="18">
        <v>2017</v>
      </c>
      <c r="P11" s="18">
        <v>119</v>
      </c>
      <c r="Q11" s="18">
        <v>1</v>
      </c>
      <c r="R11" s="18">
        <v>74</v>
      </c>
      <c r="S11" s="18">
        <v>81</v>
      </c>
      <c r="T11" s="23">
        <v>26919403</v>
      </c>
    </row>
    <row r="12" spans="1:20" x14ac:dyDescent="0.25">
      <c r="A12" s="17" t="s">
        <v>1954</v>
      </c>
      <c r="B12" s="17" t="s">
        <v>1955</v>
      </c>
      <c r="C12" s="17" t="s">
        <v>1956</v>
      </c>
      <c r="D12" s="18" t="s">
        <v>10</v>
      </c>
      <c r="E12" s="18">
        <f>VLOOKUP(M12,Revistas!$B$2:$H$63996,2,FALSE)</f>
        <v>4.125</v>
      </c>
      <c r="F12" s="18" t="str">
        <f>VLOOKUP(M12,Revistas!$B$2:$H$63996,3,FALSE)</f>
        <v>Q2</v>
      </c>
      <c r="G12" s="18" t="str">
        <f>VLOOKUP(M12,Revistas!$B$2:$H$63996,4,FALSE)</f>
        <v>BIOCHEMISTRY &amp; MOLECULAR BIOLOGY - SCIE</v>
      </c>
      <c r="H12" s="18" t="str">
        <f>VLOOKUP(M12,Revistas!$B$2:$H$63996,5,FALSE)</f>
        <v>74/290</v>
      </c>
      <c r="I12" s="18" t="str">
        <f>VLOOKUP(M12,Revistas!$B$2:$H$63996,6,FALSE)</f>
        <v>NO</v>
      </c>
      <c r="J12" s="18" t="s">
        <v>1957</v>
      </c>
      <c r="K12" s="18" t="s">
        <v>1958</v>
      </c>
      <c r="L12" s="18">
        <v>0</v>
      </c>
      <c r="M12" s="18" t="s">
        <v>1959</v>
      </c>
      <c r="N12" s="18" t="s">
        <v>1380</v>
      </c>
      <c r="O12" s="18">
        <v>2017</v>
      </c>
      <c r="P12" s="18">
        <v>292</v>
      </c>
      <c r="Q12" s="18">
        <v>50</v>
      </c>
      <c r="R12" s="18">
        <v>20472</v>
      </c>
      <c r="S12" s="18">
        <v>20480</v>
      </c>
      <c r="T12" s="23">
        <v>28986447</v>
      </c>
    </row>
    <row r="13" spans="1:20" x14ac:dyDescent="0.25">
      <c r="A13" s="17" t="s">
        <v>3921</v>
      </c>
      <c r="B13" s="17" t="s">
        <v>3922</v>
      </c>
      <c r="C13" s="17" t="s">
        <v>3923</v>
      </c>
      <c r="D13" s="18" t="s">
        <v>26</v>
      </c>
      <c r="E13" s="18">
        <f>VLOOKUP(M13,Revistas!$B$2:$H$63996,2,FALSE)</f>
        <v>2.8479999999999999</v>
      </c>
      <c r="F13" s="18" t="str">
        <f>VLOOKUP(M13,Revistas!$B$2:$H$63996,3,FALSE)</f>
        <v>Q2</v>
      </c>
      <c r="G13" s="18" t="str">
        <f>VLOOKUP(M13,Revistas!$B$2:$H$63996,4,FALSE)</f>
        <v>PATHOLOGY - SCIE</v>
      </c>
      <c r="H13" s="18" t="str">
        <f>VLOOKUP(M13,Revistas!$B$2:$H$63996,5,FALSE)</f>
        <v>20/79</v>
      </c>
      <c r="I13" s="18" t="str">
        <f>VLOOKUP(M13,Revistas!$B$2:$H$63996,6,FALSE)</f>
        <v>NO</v>
      </c>
      <c r="J13" s="18" t="s">
        <v>3924</v>
      </c>
      <c r="K13" s="18"/>
      <c r="L13" s="18">
        <v>0</v>
      </c>
      <c r="M13" s="18" t="s">
        <v>3925</v>
      </c>
      <c r="N13" s="18" t="s">
        <v>154</v>
      </c>
      <c r="O13" s="18">
        <v>2017</v>
      </c>
      <c r="P13" s="18">
        <v>471</v>
      </c>
      <c r="Q13" s="18"/>
      <c r="R13" s="18" t="s">
        <v>3926</v>
      </c>
      <c r="S13" s="18" t="s">
        <v>3926</v>
      </c>
    </row>
    <row r="14" spans="1:20" x14ac:dyDescent="0.25">
      <c r="A14" s="17" t="s">
        <v>4007</v>
      </c>
      <c r="B14" s="17" t="s">
        <v>4008</v>
      </c>
      <c r="C14" s="17" t="s">
        <v>4009</v>
      </c>
      <c r="D14" s="18" t="s">
        <v>10</v>
      </c>
      <c r="E14" s="18">
        <f>VLOOKUP(M14,Revistas!$B$2:$H$63996,2,FALSE)</f>
        <v>7.7190000000000003</v>
      </c>
      <c r="F14" s="18" t="str">
        <f>VLOOKUP(M14,Revistas!$B$2:$H$63996,3,FALSE)</f>
        <v>Q1</v>
      </c>
      <c r="G14" s="18" t="str">
        <f>VLOOKUP(M14,Revistas!$B$2:$H$63996,4,FALSE)</f>
        <v>IMMUNOLOGY - SCIE;</v>
      </c>
      <c r="H14" s="18" t="str">
        <f>VLOOKUP(M14,Revistas!$B$2:$H$63996,5,FALSE)</f>
        <v>20/217</v>
      </c>
      <c r="I14" s="18" t="str">
        <f>VLOOKUP(M14,Revistas!$B$2:$H$63996,6,FALSE)</f>
        <v>SI</v>
      </c>
      <c r="J14" s="18" t="s">
        <v>4010</v>
      </c>
      <c r="K14" s="18" t="s">
        <v>4011</v>
      </c>
      <c r="L14" s="18">
        <v>1</v>
      </c>
      <c r="M14" s="18" t="s">
        <v>4012</v>
      </c>
      <c r="N14" s="18"/>
      <c r="O14" s="18">
        <v>2017</v>
      </c>
      <c r="P14" s="18">
        <v>6</v>
      </c>
      <c r="Q14" s="18">
        <v>4</v>
      </c>
      <c r="R14" s="18"/>
      <c r="S14" s="18" t="s">
        <v>4013</v>
      </c>
      <c r="T14" s="23">
        <v>28507799</v>
      </c>
    </row>
    <row r="15" spans="1:20" x14ac:dyDescent="0.25">
      <c r="A15" s="17" t="s">
        <v>3971</v>
      </c>
      <c r="B15" s="17" t="s">
        <v>3972</v>
      </c>
      <c r="C15" s="17" t="s">
        <v>3945</v>
      </c>
      <c r="D15" s="18" t="s">
        <v>10</v>
      </c>
      <c r="E15" s="18">
        <f>VLOOKUP(M15,Revistas!$B$2:$H$63996,2,FALSE)</f>
        <v>1.181</v>
      </c>
      <c r="F15" s="18" t="str">
        <f>VLOOKUP(M15,Revistas!$B$2:$H$63996,3,FALSE)</f>
        <v>Q4</v>
      </c>
      <c r="G15" s="18" t="str">
        <f>VLOOKUP(M15,Revistas!$B$2:$H$63996,4,FALSE)</f>
        <v>UROLOGY &amp; NEPHROLOGY - SCIE</v>
      </c>
      <c r="H15" s="18" t="str">
        <f>VLOOKUP(M15,Revistas!$B$2:$H$63996,5,FALSE)</f>
        <v>60/76</v>
      </c>
      <c r="I15" s="18" t="str">
        <f>VLOOKUP(M15,Revistas!$B$2:$H$63996,6,FALSE)</f>
        <v>NO</v>
      </c>
      <c r="J15" s="18" t="s">
        <v>3973</v>
      </c>
      <c r="K15" s="18" t="s">
        <v>3974</v>
      </c>
      <c r="L15" s="18">
        <v>1</v>
      </c>
      <c r="M15" s="18" t="s">
        <v>3948</v>
      </c>
      <c r="N15" s="18" t="s">
        <v>35</v>
      </c>
      <c r="O15" s="18">
        <v>2017</v>
      </c>
      <c r="P15" s="18">
        <v>41</v>
      </c>
      <c r="Q15" s="18">
        <v>3</v>
      </c>
      <c r="R15" s="18">
        <v>181</v>
      </c>
      <c r="S15" s="18">
        <v>187</v>
      </c>
      <c r="T15" s="23">
        <v>27894612</v>
      </c>
    </row>
    <row r="16" spans="1:20" x14ac:dyDescent="0.25">
      <c r="A16" s="17" t="s">
        <v>3913</v>
      </c>
      <c r="B16" s="17" t="s">
        <v>3914</v>
      </c>
      <c r="C16" s="17" t="s">
        <v>3915</v>
      </c>
      <c r="D16" s="18" t="s">
        <v>210</v>
      </c>
      <c r="E16" s="18">
        <f>VLOOKUP(M16,Revistas!$B$2:$H$63996,2,FALSE)</f>
        <v>3.7669999999999999</v>
      </c>
      <c r="F16" s="18" t="str">
        <f>VLOOKUP(M16,Revistas!$B$2:$H$63996,3,FALSE)</f>
        <v>Q1</v>
      </c>
      <c r="G16" s="18" t="str">
        <f>VLOOKUP(M16,Revistas!$B$2:$H$63996,4,FALSE)</f>
        <v>UROLOGY &amp; NEPHROLOGY - SCIE;</v>
      </c>
      <c r="H16" s="18" t="str">
        <f>VLOOKUP(M16,Revistas!$B$2:$H$63996,5,FALSE)</f>
        <v>13/76</v>
      </c>
      <c r="I16" s="18" t="str">
        <f>VLOOKUP(M16,Revistas!$B$2:$H$63996,6,FALSE)</f>
        <v>NO</v>
      </c>
      <c r="J16" s="18" t="s">
        <v>3916</v>
      </c>
      <c r="K16" s="18" t="s">
        <v>3917</v>
      </c>
      <c r="L16" s="18">
        <v>0</v>
      </c>
      <c r="M16" s="18" t="s">
        <v>3918</v>
      </c>
      <c r="N16" s="18" t="s">
        <v>154</v>
      </c>
      <c r="O16" s="18">
        <v>2017</v>
      </c>
      <c r="P16" s="18">
        <v>35</v>
      </c>
      <c r="Q16" s="18">
        <v>9</v>
      </c>
      <c r="R16" s="18"/>
      <c r="S16" s="18" t="s">
        <v>3920</v>
      </c>
    </row>
    <row r="17" spans="1:48" x14ac:dyDescent="0.25">
      <c r="A17" s="17" t="s">
        <v>3991</v>
      </c>
      <c r="B17" s="17" t="s">
        <v>3992</v>
      </c>
      <c r="C17" s="17" t="s">
        <v>3993</v>
      </c>
      <c r="D17" s="18" t="s">
        <v>10</v>
      </c>
      <c r="E17" s="18">
        <f>VLOOKUP(M17,Revistas!$B$2:$H$63996,2,FALSE)</f>
        <v>2.8959999999999999</v>
      </c>
      <c r="F17" s="18" t="str">
        <f>VLOOKUP(M17,Revistas!$B$2:$H$63996,3,FALSE)</f>
        <v>Q2</v>
      </c>
      <c r="G17" s="18" t="str">
        <f>VLOOKUP(M17,Revistas!$B$2:$H$63996,4,FALSE)</f>
        <v>PHARMACOLOGY &amp; PHARMACY - SCIE</v>
      </c>
      <c r="H17" s="18" t="str">
        <f>VLOOKUP(M17,Revistas!$B$2:$H$63996,5,FALSE)</f>
        <v>98/256</v>
      </c>
      <c r="I17" s="18" t="str">
        <f>VLOOKUP(M17,Revistas!$B$2:$H$63996,6,FALSE)</f>
        <v>NO</v>
      </c>
      <c r="J17" s="18" t="s">
        <v>3994</v>
      </c>
      <c r="K17" s="18" t="s">
        <v>3995</v>
      </c>
      <c r="L17" s="18">
        <v>1</v>
      </c>
      <c r="M17" s="18" t="s">
        <v>3996</v>
      </c>
      <c r="N17" s="28">
        <v>38384</v>
      </c>
      <c r="O17" s="18">
        <v>2017</v>
      </c>
      <c r="P17" s="18">
        <v>796</v>
      </c>
      <c r="Q17" s="18"/>
      <c r="R17" s="18">
        <v>115</v>
      </c>
      <c r="S17" s="18">
        <v>121</v>
      </c>
      <c r="T17" s="23">
        <v>27988286</v>
      </c>
    </row>
    <row r="18" spans="1:48" x14ac:dyDescent="0.25">
      <c r="A18" s="17" t="s">
        <v>4018</v>
      </c>
      <c r="B18" s="17" t="s">
        <v>4019</v>
      </c>
      <c r="C18" s="17" t="s">
        <v>464</v>
      </c>
      <c r="D18" s="18" t="s">
        <v>10</v>
      </c>
      <c r="E18" s="18">
        <f>VLOOKUP(M18,Revistas!$B$2:$H$63996,2,FALSE)</f>
        <v>4.0830000000000002</v>
      </c>
      <c r="F18" s="18" t="str">
        <f>VLOOKUP(M18,Revistas!$B$2:$H$63996,3,FALSE)</f>
        <v>Q2</v>
      </c>
      <c r="G18" s="18" t="str">
        <f>VLOOKUP(M18,Revistas!$B$2:$H$63996,4,FALSE)</f>
        <v>BIOCHEMISTRY &amp; MOLECULAR BIOLOGY - SCIE;</v>
      </c>
      <c r="H18" s="18" t="str">
        <f>VLOOKUP(M18,Revistas!$B$2:$H$63996,5,FALSE)</f>
        <v>77/290</v>
      </c>
      <c r="I18" s="18" t="str">
        <f>VLOOKUP(M18,Revistas!$B$2:$H$63996,6,FALSE)</f>
        <v>NO</v>
      </c>
      <c r="J18" s="18" t="s">
        <v>4020</v>
      </c>
      <c r="K18" s="18" t="s">
        <v>4021</v>
      </c>
      <c r="L18" s="18">
        <v>1</v>
      </c>
      <c r="M18" s="18" t="s">
        <v>466</v>
      </c>
      <c r="N18" s="18" t="s">
        <v>344</v>
      </c>
      <c r="O18" s="18">
        <v>2017</v>
      </c>
      <c r="P18" s="18">
        <v>140</v>
      </c>
      <c r="Q18" s="18">
        <v>1</v>
      </c>
      <c r="R18" s="18">
        <v>37</v>
      </c>
      <c r="S18" s="18">
        <v>52</v>
      </c>
      <c r="T18" s="23">
        <v>27805736</v>
      </c>
    </row>
    <row r="19" spans="1:48" x14ac:dyDescent="0.25">
      <c r="A19" s="17" t="s">
        <v>4062</v>
      </c>
      <c r="B19" s="17" t="s">
        <v>4061</v>
      </c>
      <c r="C19" s="17" t="s">
        <v>4063</v>
      </c>
      <c r="D19" s="18" t="s">
        <v>210</v>
      </c>
      <c r="E19" s="18" t="str">
        <f>VLOOKUP(M19,Revistas!$B$2:$H$63996,2,FALSE)</f>
        <v>NO TIENE</v>
      </c>
      <c r="F19" s="18" t="str">
        <f>VLOOKUP(M19,Revistas!$B$2:$H$63996,3,FALSE)</f>
        <v>NO TIENE</v>
      </c>
      <c r="G19" s="18" t="str">
        <f>VLOOKUP(M19,Revistas!$B$2:$H$63996,4,FALSE)</f>
        <v>NO TIENE</v>
      </c>
      <c r="H19" s="18" t="str">
        <f>VLOOKUP(M19,Revistas!$B$2:$H$63996,5,FALSE)</f>
        <v>NO TIENE</v>
      </c>
      <c r="I19" s="18" t="str">
        <f>VLOOKUP(M19,Revistas!$B$2:$H$63996,6,FALSE)</f>
        <v>NO</v>
      </c>
      <c r="J19" s="18" t="s">
        <v>4065</v>
      </c>
      <c r="K19" s="18"/>
      <c r="L19" s="18" t="s">
        <v>586</v>
      </c>
      <c r="M19" s="18" t="s">
        <v>4066</v>
      </c>
      <c r="N19" s="18" t="s">
        <v>4064</v>
      </c>
      <c r="O19" s="18">
        <v>2017</v>
      </c>
      <c r="P19" s="18"/>
      <c r="Q19" s="18"/>
      <c r="R19" s="18"/>
      <c r="S19" s="18"/>
      <c r="T19" s="23">
        <v>28753887</v>
      </c>
    </row>
    <row r="20" spans="1:48" x14ac:dyDescent="0.25">
      <c r="A20" s="17" t="s">
        <v>3975</v>
      </c>
      <c r="B20" s="17" t="s">
        <v>3976</v>
      </c>
      <c r="C20" s="17" t="s">
        <v>3977</v>
      </c>
      <c r="D20" s="18" t="s">
        <v>26</v>
      </c>
      <c r="E20" s="18">
        <f>VLOOKUP(M20,Revistas!$B$2:$H$63996,2,FALSE)</f>
        <v>5.157</v>
      </c>
      <c r="F20" s="18" t="str">
        <f>VLOOKUP(M20,Revistas!$B$2:$H$63996,3,FALSE)</f>
        <v>Q1</v>
      </c>
      <c r="G20" s="18" t="str">
        <f>VLOOKUP(M20,Revistas!$B$2:$H$63996,4,FALSE)</f>
        <v>UROLOGY &amp; NEPHROLOGY - SCIE</v>
      </c>
      <c r="H20" s="18" t="str">
        <f>VLOOKUP(M20,Revistas!$B$2:$H$63996,5,FALSE)</f>
        <v>8 DE 77</v>
      </c>
      <c r="I20" s="18" t="str">
        <f>VLOOKUP(M20,Revistas!$B$2:$H$63996,6,FALSE)</f>
        <v>NO</v>
      </c>
      <c r="J20" s="18"/>
      <c r="K20" s="18"/>
      <c r="L20" s="18">
        <v>0</v>
      </c>
      <c r="M20" s="18" t="s">
        <v>3978</v>
      </c>
      <c r="N20" s="18" t="s">
        <v>35</v>
      </c>
      <c r="O20" s="18">
        <v>2017</v>
      </c>
      <c r="P20" s="18">
        <v>197</v>
      </c>
      <c r="Q20" s="18">
        <v>4</v>
      </c>
      <c r="R20" s="18" t="s">
        <v>3979</v>
      </c>
      <c r="S20" s="18" t="s">
        <v>3980</v>
      </c>
    </row>
    <row r="21" spans="1:48" x14ac:dyDescent="0.25">
      <c r="A21" s="17" t="s">
        <v>4056</v>
      </c>
      <c r="B21" s="17" t="s">
        <v>4055</v>
      </c>
      <c r="C21" s="17" t="s">
        <v>4032</v>
      </c>
      <c r="D21" s="18" t="s">
        <v>10</v>
      </c>
      <c r="E21" s="18">
        <f>VLOOKUP(M21,Revistas!$B$2:$H$63996,2,FALSE)</f>
        <v>1.181</v>
      </c>
      <c r="F21" s="18" t="str">
        <f>VLOOKUP(M21,Revistas!$B$2:$H$63996,3,FALSE)</f>
        <v>Q4</v>
      </c>
      <c r="G21" s="18" t="str">
        <f>VLOOKUP(M21,Revistas!$B$2:$H$63996,4,FALSE)</f>
        <v>UROLOGY &amp; NEPHROLOGY - SCIE</v>
      </c>
      <c r="H21" s="18" t="str">
        <f>VLOOKUP(M21,Revistas!$B$2:$H$63996,5,FALSE)</f>
        <v>60/76</v>
      </c>
      <c r="I21" s="18" t="str">
        <f>VLOOKUP(M21,Revistas!$B$2:$H$63996,6,FALSE)</f>
        <v>NO</v>
      </c>
      <c r="J21" s="18" t="s">
        <v>4058</v>
      </c>
      <c r="K21" s="18"/>
      <c r="L21" s="18" t="s">
        <v>586</v>
      </c>
      <c r="M21" s="18" t="s">
        <v>3949</v>
      </c>
      <c r="N21" s="18" t="s">
        <v>4057</v>
      </c>
      <c r="O21" s="18">
        <v>2017</v>
      </c>
      <c r="P21" s="18"/>
      <c r="Q21" s="18"/>
      <c r="R21" s="18"/>
      <c r="S21" s="18"/>
      <c r="T21" s="23">
        <v>29102054</v>
      </c>
      <c r="AV21" s="25"/>
    </row>
    <row r="22" spans="1:48" x14ac:dyDescent="0.25">
      <c r="A22" s="17" t="s">
        <v>3950</v>
      </c>
      <c r="B22" s="17" t="s">
        <v>3951</v>
      </c>
      <c r="C22" s="17" t="s">
        <v>3952</v>
      </c>
      <c r="D22" s="18" t="s">
        <v>10</v>
      </c>
      <c r="E22" s="18">
        <f>VLOOKUP(M22,Revistas!$B$2:$H$63996,2,FALSE)</f>
        <v>5.133</v>
      </c>
      <c r="F22" s="18" t="str">
        <f>VLOOKUP(M22,Revistas!$B$2:$H$63996,3,FALSE)</f>
        <v>Q1</v>
      </c>
      <c r="G22" s="18" t="str">
        <f>VLOOKUP(M22,Revistas!$B$2:$H$63996,4,FALSE)</f>
        <v>RADIOLOGY, NUCLEAR MEDICINE &amp; MEDICAL IMAGING - SCIE;</v>
      </c>
      <c r="H22" s="18" t="str">
        <f>VLOOKUP(M22,Revistas!$B$2:$H$63996,5,FALSE)</f>
        <v>10/127</v>
      </c>
      <c r="I22" s="18" t="str">
        <f>VLOOKUP(M22,Revistas!$B$2:$H$63996,6,FALSE)</f>
        <v>SI</v>
      </c>
      <c r="J22" s="18" t="s">
        <v>3953</v>
      </c>
      <c r="K22" s="18" t="s">
        <v>3954</v>
      </c>
      <c r="L22" s="18">
        <v>0</v>
      </c>
      <c r="M22" s="18" t="s">
        <v>3955</v>
      </c>
      <c r="N22" s="28">
        <v>37073</v>
      </c>
      <c r="O22" s="18">
        <v>2017</v>
      </c>
      <c r="P22" s="18">
        <v>98</v>
      </c>
      <c r="Q22" s="18">
        <v>3</v>
      </c>
      <c r="R22" s="18">
        <v>590</v>
      </c>
      <c r="S22" s="18">
        <v>594</v>
      </c>
      <c r="T22" s="23">
        <v>28581399</v>
      </c>
    </row>
    <row r="23" spans="1:48" x14ac:dyDescent="0.25">
      <c r="A23" s="17" t="s">
        <v>3981</v>
      </c>
      <c r="B23" s="17" t="s">
        <v>3982</v>
      </c>
      <c r="C23" s="17" t="s">
        <v>3977</v>
      </c>
      <c r="D23" s="18" t="s">
        <v>26</v>
      </c>
      <c r="E23" s="18">
        <f>VLOOKUP(M23,Revistas!$B$2:$H$63996,2,FALSE)</f>
        <v>5.157</v>
      </c>
      <c r="F23" s="18" t="str">
        <f>VLOOKUP(M23,Revistas!$B$2:$H$63996,3,FALSE)</f>
        <v>Q1</v>
      </c>
      <c r="G23" s="18" t="str">
        <f>VLOOKUP(M23,Revistas!$B$2:$H$63996,4,FALSE)</f>
        <v>UROLOGY &amp; NEPHROLOGY - SCIE</v>
      </c>
      <c r="H23" s="18" t="str">
        <f>VLOOKUP(M23,Revistas!$B$2:$H$63996,5,FALSE)</f>
        <v>8 DE 77</v>
      </c>
      <c r="I23" s="18" t="str">
        <f>VLOOKUP(M23,Revistas!$B$2:$H$63996,6,FALSE)</f>
        <v>NO</v>
      </c>
      <c r="J23" s="18"/>
      <c r="K23" s="18"/>
      <c r="L23" s="18">
        <v>0</v>
      </c>
      <c r="M23" s="18" t="s">
        <v>3978</v>
      </c>
      <c r="N23" s="18" t="s">
        <v>35</v>
      </c>
      <c r="O23" s="18">
        <v>2017</v>
      </c>
      <c r="P23" s="18">
        <v>197</v>
      </c>
      <c r="Q23" s="18">
        <v>4</v>
      </c>
      <c r="R23" s="18" t="s">
        <v>3983</v>
      </c>
      <c r="S23" s="18" t="s">
        <v>3984</v>
      </c>
    </row>
    <row r="24" spans="1:48" x14ac:dyDescent="0.25">
      <c r="A24" s="17" t="s">
        <v>3897</v>
      </c>
      <c r="B24" s="17" t="s">
        <v>3898</v>
      </c>
      <c r="C24" s="17" t="s">
        <v>3899</v>
      </c>
      <c r="D24" s="18" t="s">
        <v>10</v>
      </c>
      <c r="E24" s="18">
        <f>VLOOKUP(M24,Revistas!$B$2:$H$63996,2,FALSE)</f>
        <v>0.32300000000000001</v>
      </c>
      <c r="F24" s="18" t="str">
        <f>VLOOKUP(M24,Revistas!$B$2:$H$63996,3,FALSE)</f>
        <v>Q4</v>
      </c>
      <c r="G24" s="18" t="str">
        <f>VLOOKUP(M24,Revistas!$B$2:$H$63996,4,FALSE)</f>
        <v>UROLOGY &amp; NEPHROLOGY - SCIE</v>
      </c>
      <c r="H24" s="18" t="str">
        <f>VLOOKUP(M24,Revistas!$B$2:$H$63996,5,FALSE)</f>
        <v>73/76</v>
      </c>
      <c r="I24" s="18" t="str">
        <f>VLOOKUP(M24,Revistas!$B$2:$H$63996,6,FALSE)</f>
        <v>NO</v>
      </c>
      <c r="J24" s="18" t="s">
        <v>3900</v>
      </c>
      <c r="K24" s="18" t="s">
        <v>3901</v>
      </c>
      <c r="L24" s="18">
        <v>0</v>
      </c>
      <c r="M24" s="18" t="s">
        <v>3902</v>
      </c>
      <c r="N24" s="18" t="s">
        <v>129</v>
      </c>
      <c r="O24" s="18">
        <v>2017</v>
      </c>
      <c r="P24" s="18">
        <v>70</v>
      </c>
      <c r="Q24" s="18">
        <v>8</v>
      </c>
      <c r="R24" s="18">
        <v>707</v>
      </c>
      <c r="S24" s="18">
        <v>714</v>
      </c>
      <c r="T24" s="23">
        <v>28976345</v>
      </c>
    </row>
    <row r="25" spans="1:48" x14ac:dyDescent="0.25">
      <c r="A25" s="17" t="s">
        <v>3937</v>
      </c>
      <c r="B25" s="17" t="s">
        <v>3938</v>
      </c>
      <c r="C25" s="17" t="s">
        <v>3939</v>
      </c>
      <c r="D25" s="18" t="s">
        <v>571</v>
      </c>
      <c r="E25" s="18">
        <f>VLOOKUP(M25,Revistas!$B$2:$H$63996,2,FALSE)</f>
        <v>16.265000000000001</v>
      </c>
      <c r="F25" s="18" t="str">
        <f>VLOOKUP(M25,Revistas!$B$2:$H$63996,3,FALSE)</f>
        <v>Q1</v>
      </c>
      <c r="G25" s="18" t="str">
        <f>VLOOKUP(M25,Revistas!$B$2:$H$63996,4,FALSE)</f>
        <v>UROLOGY &amp; NEPHROLOGY - SCIE</v>
      </c>
      <c r="H25" s="18" t="str">
        <f>VLOOKUP(M25,Revistas!$B$2:$H$63996,5,FALSE)</f>
        <v>1 DE 76</v>
      </c>
      <c r="I25" s="18" t="str">
        <f>VLOOKUP(M25,Revistas!$B$2:$H$63996,6,FALSE)</f>
        <v>SI</v>
      </c>
      <c r="J25" s="18" t="s">
        <v>3940</v>
      </c>
      <c r="K25" s="18" t="s">
        <v>3941</v>
      </c>
      <c r="L25" s="18">
        <v>0</v>
      </c>
      <c r="M25" s="18" t="s">
        <v>3942</v>
      </c>
      <c r="N25" s="18" t="s">
        <v>199</v>
      </c>
      <c r="O25" s="18">
        <v>2017</v>
      </c>
      <c r="P25" s="18">
        <v>72</v>
      </c>
      <c r="Q25" s="18">
        <v>2</v>
      </c>
      <c r="R25" s="18">
        <v>318</v>
      </c>
      <c r="S25" s="18">
        <v>319</v>
      </c>
      <c r="T25" s="23">
        <v>28336080</v>
      </c>
    </row>
    <row r="26" spans="1:48" x14ac:dyDescent="0.25">
      <c r="A26" s="17" t="s">
        <v>3933</v>
      </c>
      <c r="B26" s="17" t="s">
        <v>3934</v>
      </c>
      <c r="C26" s="17" t="s">
        <v>3899</v>
      </c>
      <c r="D26" s="18" t="s">
        <v>10</v>
      </c>
      <c r="E26" s="18">
        <f>VLOOKUP(M26,Revistas!$B$2:$H$63996,2,FALSE)</f>
        <v>0.32300000000000001</v>
      </c>
      <c r="F26" s="18" t="str">
        <f>VLOOKUP(M26,Revistas!$B$2:$H$63996,3,FALSE)</f>
        <v>Q4</v>
      </c>
      <c r="G26" s="18" t="str">
        <f>VLOOKUP(M26,Revistas!$B$2:$H$63996,4,FALSE)</f>
        <v>UROLOGY &amp; NEPHROLOGY - SCIE</v>
      </c>
      <c r="H26" s="18" t="str">
        <f>VLOOKUP(M26,Revistas!$B$2:$H$63996,5,FALSE)</f>
        <v>73/76</v>
      </c>
      <c r="I26" s="18" t="str">
        <f>VLOOKUP(M26,Revistas!$B$2:$H$63996,6,FALSE)</f>
        <v>NO</v>
      </c>
      <c r="J26" s="18" t="s">
        <v>3935</v>
      </c>
      <c r="K26" s="18" t="s">
        <v>3936</v>
      </c>
      <c r="L26" s="18">
        <v>0</v>
      </c>
      <c r="M26" s="18" t="s">
        <v>3902</v>
      </c>
      <c r="N26" s="18" t="s">
        <v>154</v>
      </c>
      <c r="O26" s="18">
        <v>2017</v>
      </c>
      <c r="P26" s="18">
        <v>70</v>
      </c>
      <c r="Q26" s="18">
        <v>7</v>
      </c>
      <c r="R26" s="18">
        <v>675</v>
      </c>
      <c r="S26" s="18">
        <v>678</v>
      </c>
      <c r="T26" s="23">
        <v>28891800</v>
      </c>
    </row>
    <row r="27" spans="1:48" x14ac:dyDescent="0.25">
      <c r="A27" s="17" t="s">
        <v>3985</v>
      </c>
      <c r="B27" s="17" t="s">
        <v>3986</v>
      </c>
      <c r="C27" s="17" t="s">
        <v>3987</v>
      </c>
      <c r="D27" s="18" t="s">
        <v>210</v>
      </c>
      <c r="E27" s="18" t="str">
        <f>VLOOKUP(M27,Revistas!$B$2:$H$63996,2,FALSE)</f>
        <v>NO TIENE</v>
      </c>
      <c r="F27" s="18" t="str">
        <f>VLOOKUP(M27,Revistas!$B$2:$H$63996,3,FALSE)</f>
        <v>NO TIENE</v>
      </c>
      <c r="G27" s="18" t="str">
        <f>VLOOKUP(M27,Revistas!$B$2:$H$63996,4,FALSE)</f>
        <v>NO TIENE</v>
      </c>
      <c r="H27" s="18" t="str">
        <f>VLOOKUP(M27,Revistas!$B$2:$H$63996,5,FALSE)</f>
        <v>NO TIENE</v>
      </c>
      <c r="I27" s="18" t="str">
        <f>VLOOKUP(M27,Revistas!$B$2:$H$63996,6,FALSE)</f>
        <v>NO</v>
      </c>
      <c r="J27" s="18" t="s">
        <v>3988</v>
      </c>
      <c r="K27" s="18" t="s">
        <v>3989</v>
      </c>
      <c r="L27" s="18">
        <v>1</v>
      </c>
      <c r="M27" s="18" t="s">
        <v>3990</v>
      </c>
      <c r="N27" s="18" t="s">
        <v>300</v>
      </c>
      <c r="O27" s="18">
        <v>2017</v>
      </c>
      <c r="P27" s="18">
        <v>28</v>
      </c>
      <c r="Q27" s="18">
        <v>1</v>
      </c>
      <c r="R27" s="18">
        <v>2</v>
      </c>
      <c r="S27" s="18">
        <v>5</v>
      </c>
    </row>
    <row r="28" spans="1:48" x14ac:dyDescent="0.25">
      <c r="A28" s="17" t="s">
        <v>3962</v>
      </c>
      <c r="B28" s="17" t="s">
        <v>3963</v>
      </c>
      <c r="C28" s="17" t="s">
        <v>3899</v>
      </c>
      <c r="D28" s="18" t="s">
        <v>10</v>
      </c>
      <c r="E28" s="18">
        <f>VLOOKUP(M28,Revistas!$B$2:$H$63996,2,FALSE)</f>
        <v>0.32300000000000001</v>
      </c>
      <c r="F28" s="18" t="str">
        <f>VLOOKUP(M28,Revistas!$B$2:$H$63996,3,FALSE)</f>
        <v>Q4</v>
      </c>
      <c r="G28" s="18" t="str">
        <f>VLOOKUP(M28,Revistas!$B$2:$H$63996,4,FALSE)</f>
        <v>UROLOGY &amp; NEPHROLOGY - SCIE</v>
      </c>
      <c r="H28" s="18" t="str">
        <f>VLOOKUP(M28,Revistas!$B$2:$H$63996,5,FALSE)</f>
        <v>73/76</v>
      </c>
      <c r="I28" s="18" t="str">
        <f>VLOOKUP(M28,Revistas!$B$2:$H$63996,6,FALSE)</f>
        <v>NO</v>
      </c>
      <c r="J28" s="18" t="s">
        <v>3964</v>
      </c>
      <c r="K28" s="18" t="s">
        <v>3965</v>
      </c>
      <c r="L28" s="18">
        <v>0</v>
      </c>
      <c r="M28" s="18" t="s">
        <v>3902</v>
      </c>
      <c r="N28" s="18" t="s">
        <v>250</v>
      </c>
      <c r="O28" s="18">
        <v>2017</v>
      </c>
      <c r="P28" s="18">
        <v>70</v>
      </c>
      <c r="Q28" s="18">
        <v>4</v>
      </c>
      <c r="R28" s="18">
        <v>379</v>
      </c>
      <c r="S28" s="18">
        <v>384</v>
      </c>
      <c r="T28" s="23">
        <v>28530617</v>
      </c>
    </row>
    <row r="29" spans="1:48" x14ac:dyDescent="0.25">
      <c r="A29" s="17" t="s">
        <v>3943</v>
      </c>
      <c r="B29" s="17" t="s">
        <v>3944</v>
      </c>
      <c r="C29" s="17" t="s">
        <v>3945</v>
      </c>
      <c r="D29" s="18" t="s">
        <v>10</v>
      </c>
      <c r="E29" s="18">
        <f>VLOOKUP(M29,Revistas!$B$2:$H$63996,2,FALSE)</f>
        <v>1.181</v>
      </c>
      <c r="F29" s="18" t="str">
        <f>VLOOKUP(M29,Revistas!$B$2:$H$63996,3,FALSE)</f>
        <v>Q4</v>
      </c>
      <c r="G29" s="18" t="str">
        <f>VLOOKUP(M29,Revistas!$B$2:$H$63996,4,FALSE)</f>
        <v>UROLOGY &amp; NEPHROLOGY - SCIE</v>
      </c>
      <c r="H29" s="18" t="str">
        <f>VLOOKUP(M29,Revistas!$B$2:$H$63996,5,FALSE)</f>
        <v>60/76</v>
      </c>
      <c r="I29" s="18" t="str">
        <f>VLOOKUP(M29,Revistas!$B$2:$H$63996,6,FALSE)</f>
        <v>NO</v>
      </c>
      <c r="J29" s="18" t="s">
        <v>3946</v>
      </c>
      <c r="K29" s="18" t="s">
        <v>3947</v>
      </c>
      <c r="L29" s="18">
        <v>0</v>
      </c>
      <c r="M29" s="18" t="s">
        <v>3948</v>
      </c>
      <c r="N29" s="18" t="s">
        <v>214</v>
      </c>
      <c r="O29" s="18">
        <v>2017</v>
      </c>
      <c r="P29" s="18">
        <v>41</v>
      </c>
      <c r="Q29" s="18">
        <v>6</v>
      </c>
      <c r="R29" s="18">
        <v>391</v>
      </c>
      <c r="S29" s="18">
        <v>399</v>
      </c>
      <c r="T29" s="23">
        <v>28336202</v>
      </c>
    </row>
    <row r="30" spans="1:48" x14ac:dyDescent="0.25">
      <c r="A30" s="17" t="s">
        <v>4022</v>
      </c>
      <c r="B30" s="17" t="s">
        <v>4023</v>
      </c>
      <c r="C30" s="17" t="s">
        <v>3958</v>
      </c>
      <c r="D30" s="18" t="s">
        <v>10</v>
      </c>
      <c r="E30" s="18">
        <f>VLOOKUP(M30,Revistas!$B$2:$H$63996,2,FALSE)</f>
        <v>2.7429999999999999</v>
      </c>
      <c r="F30" s="18" t="str">
        <f>VLOOKUP(M30,Revistas!$B$2:$H$63996,3,FALSE)</f>
        <v>Q2</v>
      </c>
      <c r="G30" s="18" t="str">
        <f>VLOOKUP(M30,Revistas!$B$2:$H$63996,4,FALSE)</f>
        <v>UROLOGY &amp; NEPHROLOGY - SCIE</v>
      </c>
      <c r="H30" s="18" t="str">
        <f>VLOOKUP(M30,Revistas!$B$2:$H$63996,5,FALSE)</f>
        <v>25/77</v>
      </c>
      <c r="I30" s="18" t="str">
        <f>VLOOKUP(M30,Revistas!$B$2:$H$63996,6,FALSE)</f>
        <v>NO</v>
      </c>
      <c r="J30" s="18" t="s">
        <v>4024</v>
      </c>
      <c r="K30" s="18" t="s">
        <v>4025</v>
      </c>
      <c r="L30" s="18">
        <v>0</v>
      </c>
      <c r="M30" s="18" t="s">
        <v>3961</v>
      </c>
      <c r="N30" s="18" t="s">
        <v>344</v>
      </c>
      <c r="O30" s="18">
        <v>2017</v>
      </c>
      <c r="P30" s="18">
        <v>35</v>
      </c>
      <c r="Q30" s="18">
        <v>1</v>
      </c>
      <c r="R30" s="18">
        <v>57</v>
      </c>
      <c r="S30" s="18">
        <v>65</v>
      </c>
      <c r="T30" s="23">
        <v>27137994</v>
      </c>
    </row>
    <row r="31" spans="1:48" x14ac:dyDescent="0.25">
      <c r="A31" s="17" t="s">
        <v>4049</v>
      </c>
      <c r="B31" s="17" t="s">
        <v>4048</v>
      </c>
      <c r="C31" s="17" t="s">
        <v>4050</v>
      </c>
      <c r="D31" s="18" t="s">
        <v>10</v>
      </c>
      <c r="E31" s="18">
        <f>VLOOKUP(M31,Revistas!$B$2:$H$63996,2,FALSE)</f>
        <v>3.6680000000000001</v>
      </c>
      <c r="F31" s="18" t="str">
        <f>VLOOKUP(M31,Revistas!$B$2:$H$63996,3,FALSE)</f>
        <v>Q1</v>
      </c>
      <c r="G31" s="18" t="str">
        <f>VLOOKUP(M31,Revistas!$B$2:$H$63996,4,FALSE)</f>
        <v>UROLOGY &amp; NEPHROLOGY - SCIE;</v>
      </c>
      <c r="H31" s="18" t="str">
        <f>VLOOKUP(M31,Revistas!$B$2:$H$63996,5,FALSE)</f>
        <v>14/77</v>
      </c>
      <c r="I31" s="18" t="str">
        <f>VLOOKUP(M31,Revistas!$B$2:$H$63996,6,FALSE)</f>
        <v>NO</v>
      </c>
      <c r="J31" s="18" t="s">
        <v>4051</v>
      </c>
      <c r="K31" s="18"/>
      <c r="L31" s="18" t="s">
        <v>586</v>
      </c>
      <c r="M31" s="18" t="s">
        <v>3919</v>
      </c>
      <c r="N31" s="18" t="s">
        <v>4046</v>
      </c>
      <c r="O31" s="18">
        <v>2017</v>
      </c>
      <c r="P31" s="18"/>
      <c r="Q31" s="18"/>
      <c r="R31" s="18"/>
      <c r="S31" s="18"/>
      <c r="T31" s="23">
        <v>29129353</v>
      </c>
      <c r="AV31" s="25"/>
    </row>
    <row r="32" spans="1:48" x14ac:dyDescent="0.25">
      <c r="A32" s="17" t="s">
        <v>4045</v>
      </c>
      <c r="B32" s="17" t="s">
        <v>4044</v>
      </c>
      <c r="C32" s="17" t="s">
        <v>4032</v>
      </c>
      <c r="D32" s="18" t="s">
        <v>571</v>
      </c>
      <c r="E32" s="18">
        <f>VLOOKUP(M32,Revistas!$B$2:$H$63996,2,FALSE)</f>
        <v>1.181</v>
      </c>
      <c r="F32" s="18" t="str">
        <f>VLOOKUP(M32,Revistas!$B$2:$H$63996,3,FALSE)</f>
        <v>Q4</v>
      </c>
      <c r="G32" s="18" t="str">
        <f>VLOOKUP(M32,Revistas!$B$2:$H$63996,4,FALSE)</f>
        <v>UROLOGY &amp; NEPHROLOGY - SCIE</v>
      </c>
      <c r="H32" s="18" t="str">
        <f>VLOOKUP(M32,Revistas!$B$2:$H$63996,5,FALSE)</f>
        <v>60/76</v>
      </c>
      <c r="I32" s="18" t="str">
        <f>VLOOKUP(M32,Revistas!$B$2:$H$63996,6,FALSE)</f>
        <v>NO</v>
      </c>
      <c r="J32" s="18" t="s">
        <v>4047</v>
      </c>
      <c r="K32" s="18"/>
      <c r="L32" s="18" t="s">
        <v>586</v>
      </c>
      <c r="M32" s="18" t="s">
        <v>3949</v>
      </c>
      <c r="N32" s="18" t="s">
        <v>4046</v>
      </c>
      <c r="O32" s="18">
        <v>2017</v>
      </c>
      <c r="P32" s="18"/>
      <c r="Q32" s="18"/>
      <c r="R32" s="18"/>
      <c r="S32" s="18"/>
      <c r="T32" s="23">
        <v>29129339</v>
      </c>
      <c r="AV32" s="25"/>
    </row>
    <row r="33" spans="1:20" x14ac:dyDescent="0.25">
      <c r="A33" s="17" t="s">
        <v>3903</v>
      </c>
      <c r="B33" s="17" t="s">
        <v>3904</v>
      </c>
      <c r="C33" s="17" t="s">
        <v>3899</v>
      </c>
      <c r="D33" s="18" t="s">
        <v>571</v>
      </c>
      <c r="E33" s="18">
        <f>VLOOKUP(M33,Revistas!$B$2:$H$63996,2,FALSE)</f>
        <v>0.32300000000000001</v>
      </c>
      <c r="F33" s="18" t="str">
        <f>VLOOKUP(M33,Revistas!$B$2:$H$63996,3,FALSE)</f>
        <v>Q4</v>
      </c>
      <c r="G33" s="18" t="str">
        <f>VLOOKUP(M33,Revistas!$B$2:$H$63996,4,FALSE)</f>
        <v>UROLOGY &amp; NEPHROLOGY - SCIE</v>
      </c>
      <c r="H33" s="18" t="str">
        <f>VLOOKUP(M33,Revistas!$B$2:$H$63996,5,FALSE)</f>
        <v>73/76</v>
      </c>
      <c r="I33" s="18" t="str">
        <f>VLOOKUP(M33,Revistas!$B$2:$H$63996,6,FALSE)</f>
        <v>NO</v>
      </c>
      <c r="J33" s="18" t="s">
        <v>3905</v>
      </c>
      <c r="K33" s="18" t="s">
        <v>3906</v>
      </c>
      <c r="L33" s="18">
        <v>0</v>
      </c>
      <c r="M33" s="18" t="s">
        <v>3902</v>
      </c>
      <c r="N33" s="18" t="s">
        <v>129</v>
      </c>
      <c r="O33" s="18">
        <v>2017</v>
      </c>
      <c r="P33" s="18">
        <v>70</v>
      </c>
      <c r="Q33" s="18">
        <v>8</v>
      </c>
      <c r="R33" s="18">
        <v>748</v>
      </c>
      <c r="S33" s="18">
        <v>749</v>
      </c>
      <c r="T33" s="23">
        <v>28976352</v>
      </c>
    </row>
    <row r="34" spans="1:20" x14ac:dyDescent="0.25">
      <c r="A34" s="17" t="s">
        <v>3927</v>
      </c>
      <c r="B34" s="17" t="s">
        <v>3928</v>
      </c>
      <c r="C34" s="17" t="s">
        <v>3929</v>
      </c>
      <c r="D34" s="18" t="s">
        <v>10</v>
      </c>
      <c r="E34" s="18" t="str">
        <f>VLOOKUP(M34,Revistas!$B$2:$H$63996,2,FALSE)</f>
        <v>NO TIENE</v>
      </c>
      <c r="F34" s="18" t="str">
        <f>VLOOKUP(M34,Revistas!$B$2:$H$63996,3,FALSE)</f>
        <v>NO TIENE</v>
      </c>
      <c r="G34" s="18" t="str">
        <f>VLOOKUP(M34,Revistas!$B$2:$H$63996,4,FALSE)</f>
        <v>NO TIENE</v>
      </c>
      <c r="H34" s="18" t="str">
        <f>VLOOKUP(M34,Revistas!$B$2:$H$63996,5,FALSE)</f>
        <v>NO TIENE</v>
      </c>
      <c r="I34" s="18" t="str">
        <f>VLOOKUP(M34,Revistas!$B$2:$H$63996,6,FALSE)</f>
        <v>NO</v>
      </c>
      <c r="J34" s="18" t="s">
        <v>3930</v>
      </c>
      <c r="K34" s="18" t="s">
        <v>3931</v>
      </c>
      <c r="L34" s="18">
        <v>0</v>
      </c>
      <c r="M34" s="18" t="s">
        <v>3932</v>
      </c>
      <c r="N34" s="18" t="s">
        <v>154</v>
      </c>
      <c r="O34" s="18">
        <v>2017</v>
      </c>
      <c r="P34" s="18">
        <v>31</v>
      </c>
      <c r="Q34" s="18">
        <v>9</v>
      </c>
      <c r="R34" s="18">
        <v>934</v>
      </c>
      <c r="S34" s="18">
        <v>941</v>
      </c>
      <c r="T34" s="23">
        <v>28693386</v>
      </c>
    </row>
    <row r="36" spans="1:20" hidden="1" x14ac:dyDescent="0.25"/>
    <row r="37" spans="1:20" hidden="1" x14ac:dyDescent="0.25"/>
    <row r="38" spans="1:20" hidden="1" x14ac:dyDescent="0.25"/>
    <row r="39" spans="1:20" hidden="1" x14ac:dyDescent="0.25"/>
    <row r="40" spans="1:20" hidden="1" x14ac:dyDescent="0.25"/>
    <row r="41" spans="1:20" hidden="1" x14ac:dyDescent="0.25"/>
    <row r="42" spans="1:20" hidden="1" x14ac:dyDescent="0.25"/>
    <row r="43" spans="1:20" hidden="1" x14ac:dyDescent="0.25"/>
    <row r="44" spans="1:20" hidden="1" x14ac:dyDescent="0.25"/>
    <row r="45" spans="1:20" hidden="1" x14ac:dyDescent="0.25"/>
    <row r="46" spans="1:20" hidden="1" x14ac:dyDescent="0.25"/>
    <row r="47" spans="1:20" hidden="1" x14ac:dyDescent="0.25"/>
    <row r="48" spans="1:20"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1:10" hidden="1" x14ac:dyDescent="0.25"/>
    <row r="1090" spans="1:10" hidden="1" x14ac:dyDescent="0.25"/>
    <row r="1091" spans="1:10" hidden="1" x14ac:dyDescent="0.25">
      <c r="A1091" s="20" t="s">
        <v>73</v>
      </c>
      <c r="B1091" s="20" t="s">
        <v>73</v>
      </c>
      <c r="C1091" s="20" t="s">
        <v>73</v>
      </c>
      <c r="D1091" s="23" t="s">
        <v>74</v>
      </c>
      <c r="E1091" s="23" t="s">
        <v>73</v>
      </c>
      <c r="F1091" s="23" t="s">
        <v>75</v>
      </c>
      <c r="G1091" s="23" t="s">
        <v>7254</v>
      </c>
      <c r="H1091" s="23" t="s">
        <v>73</v>
      </c>
      <c r="I1091" s="23" t="s">
        <v>78</v>
      </c>
      <c r="J1091" s="23" t="s">
        <v>7255</v>
      </c>
    </row>
    <row r="1092" spans="1:10" hidden="1" x14ac:dyDescent="0.25">
      <c r="A1092" s="20" t="s">
        <v>10</v>
      </c>
      <c r="B1092" s="20">
        <f>DCOUNTA(A1:S1088,B1091,A1091:A1092)</f>
        <v>21</v>
      </c>
      <c r="C1092" s="20" t="s">
        <v>10</v>
      </c>
      <c r="D1092" s="23">
        <f>DSUM(A1:S1088,E1,C1091:C1092)</f>
        <v>56.753999999999998</v>
      </c>
      <c r="E1092" s="23" t="s">
        <v>10</v>
      </c>
      <c r="F1092" s="23" t="s">
        <v>5470</v>
      </c>
      <c r="G1092" s="23">
        <f>DCOUNTA(A1:S1088,F1091,E1091:F1092)</f>
        <v>5</v>
      </c>
      <c r="H1092" s="23" t="s">
        <v>10</v>
      </c>
      <c r="I1092" s="23" t="s">
        <v>2680</v>
      </c>
      <c r="J1092" s="23">
        <f>DCOUNTA(A1:S1088,I1,H1091:I1092)</f>
        <v>3</v>
      </c>
    </row>
    <row r="1093" spans="1:10" hidden="1" x14ac:dyDescent="0.25"/>
    <row r="1094" spans="1:10" hidden="1" x14ac:dyDescent="0.25">
      <c r="A1094" s="20" t="s">
        <v>73</v>
      </c>
      <c r="B1094" s="20" t="s">
        <v>73</v>
      </c>
      <c r="C1094" s="20" t="s">
        <v>73</v>
      </c>
      <c r="D1094" s="23" t="s">
        <v>74</v>
      </c>
      <c r="E1094" s="23" t="s">
        <v>73</v>
      </c>
      <c r="F1094" s="23" t="s">
        <v>75</v>
      </c>
      <c r="G1094" s="23" t="s">
        <v>7254</v>
      </c>
      <c r="H1094" s="23" t="s">
        <v>73</v>
      </c>
      <c r="I1094" s="23" t="s">
        <v>78</v>
      </c>
      <c r="J1094" s="23" t="s">
        <v>7255</v>
      </c>
    </row>
    <row r="1095" spans="1:10" hidden="1" x14ac:dyDescent="0.25">
      <c r="A1095" s="20" t="s">
        <v>274</v>
      </c>
      <c r="B1095" s="20">
        <f>DCOUNTA(A1:S1088,D1,A1094:A1095)</f>
        <v>0</v>
      </c>
      <c r="C1095" s="20" t="s">
        <v>274</v>
      </c>
      <c r="D1095" s="23">
        <f>DSUM(A1:S1088,E1,C1094:C1095)</f>
        <v>0</v>
      </c>
      <c r="E1095" s="23" t="s">
        <v>274</v>
      </c>
      <c r="F1095" s="23" t="s">
        <v>5470</v>
      </c>
      <c r="G1095" s="23">
        <f>DCOUNTA(A1:S1088,F1,E1094:F1095)</f>
        <v>0</v>
      </c>
      <c r="H1095" s="23" t="s">
        <v>274</v>
      </c>
      <c r="I1095" s="23" t="s">
        <v>2680</v>
      </c>
      <c r="J1095" s="23">
        <f>DCOUNTA(A1:S1088,I1,H1094:I1095)</f>
        <v>0</v>
      </c>
    </row>
    <row r="1096" spans="1:10" hidden="1" x14ac:dyDescent="0.25"/>
    <row r="1097" spans="1:10" hidden="1" x14ac:dyDescent="0.25">
      <c r="A1097" s="20" t="s">
        <v>73</v>
      </c>
      <c r="B1097" s="20" t="s">
        <v>73</v>
      </c>
      <c r="C1097" s="20" t="s">
        <v>73</v>
      </c>
      <c r="D1097" s="23" t="s">
        <v>74</v>
      </c>
      <c r="E1097" s="23" t="s">
        <v>73</v>
      </c>
      <c r="F1097" s="23" t="s">
        <v>75</v>
      </c>
      <c r="G1097" s="23" t="s">
        <v>7254</v>
      </c>
      <c r="H1097" s="23" t="s">
        <v>73</v>
      </c>
      <c r="I1097" s="23" t="s">
        <v>78</v>
      </c>
      <c r="J1097" s="23" t="s">
        <v>7255</v>
      </c>
    </row>
    <row r="1098" spans="1:10" hidden="1" x14ac:dyDescent="0.25">
      <c r="A1098" s="20" t="s">
        <v>356</v>
      </c>
      <c r="B1098" s="20">
        <f>DCOUNTA(A1:S1088,D1,A1097:A1098)</f>
        <v>0</v>
      </c>
      <c r="C1098" s="20" t="s">
        <v>356</v>
      </c>
      <c r="D1098" s="23">
        <f>DSUM(A1:S1088,E1,C1097:C1098)</f>
        <v>0</v>
      </c>
      <c r="E1098" s="23" t="s">
        <v>356</v>
      </c>
      <c r="F1098" s="23" t="s">
        <v>5470</v>
      </c>
      <c r="G1098" s="23">
        <f>DCOUNTA(A1:S1088,F1,E1097:F1098)</f>
        <v>0</v>
      </c>
      <c r="H1098" s="23" t="s">
        <v>356</v>
      </c>
      <c r="I1098" s="23" t="s">
        <v>2680</v>
      </c>
      <c r="J1098" s="23">
        <f>DCOUNTA(A1:S1088,I1,H1097:I1098)</f>
        <v>0</v>
      </c>
    </row>
    <row r="1099" spans="1:10" hidden="1" x14ac:dyDescent="0.25"/>
    <row r="1100" spans="1:10" hidden="1" x14ac:dyDescent="0.25">
      <c r="A1100" s="20" t="s">
        <v>73</v>
      </c>
      <c r="B1100" s="20" t="s">
        <v>73</v>
      </c>
      <c r="C1100" s="20" t="s">
        <v>73</v>
      </c>
      <c r="D1100" s="23" t="s">
        <v>74</v>
      </c>
      <c r="E1100" s="23" t="s">
        <v>73</v>
      </c>
      <c r="F1100" s="23" t="s">
        <v>75</v>
      </c>
      <c r="G1100" s="23" t="s">
        <v>7254</v>
      </c>
      <c r="H1100" s="23" t="s">
        <v>73</v>
      </c>
      <c r="I1100" s="23" t="s">
        <v>78</v>
      </c>
      <c r="J1100" s="23" t="s">
        <v>7255</v>
      </c>
    </row>
    <row r="1101" spans="1:10" hidden="1" x14ac:dyDescent="0.25">
      <c r="A1101" s="20" t="s">
        <v>571</v>
      </c>
      <c r="B1101" s="20">
        <f>DCOUNTA(A1:S1088,D1,A1100:A1101)</f>
        <v>3</v>
      </c>
      <c r="C1101" s="20" t="s">
        <v>571</v>
      </c>
      <c r="D1101" s="23">
        <f>DSUM(A1:S1088,E1,C1100:C1101)</f>
        <v>17.769000000000002</v>
      </c>
      <c r="E1101" s="23" t="s">
        <v>571</v>
      </c>
      <c r="F1101" s="23" t="s">
        <v>5470</v>
      </c>
      <c r="G1101" s="23">
        <f>DCOUNTA(A1:S1088,F1,E1100:F1101)</f>
        <v>1</v>
      </c>
      <c r="H1101" s="23" t="s">
        <v>571</v>
      </c>
      <c r="I1101" s="23" t="s">
        <v>2680</v>
      </c>
      <c r="J1101" s="23">
        <f>DCOUNTA(A1:S1088,I1,H1100:I1101)</f>
        <v>1</v>
      </c>
    </row>
    <row r="1102" spans="1:10" hidden="1" x14ac:dyDescent="0.25"/>
    <row r="1103" spans="1:10" hidden="1" x14ac:dyDescent="0.25"/>
    <row r="1104" spans="1:10" hidden="1" x14ac:dyDescent="0.25">
      <c r="A1104" s="20" t="s">
        <v>73</v>
      </c>
      <c r="B1104" s="20" t="s">
        <v>73</v>
      </c>
      <c r="C1104" s="20" t="s">
        <v>73</v>
      </c>
      <c r="D1104" s="23" t="s">
        <v>74</v>
      </c>
      <c r="E1104" s="23" t="s">
        <v>73</v>
      </c>
      <c r="F1104" s="23" t="s">
        <v>75</v>
      </c>
      <c r="G1104" s="23" t="s">
        <v>7254</v>
      </c>
      <c r="H1104" s="23" t="s">
        <v>73</v>
      </c>
      <c r="I1104" s="23" t="s">
        <v>78</v>
      </c>
      <c r="J1104" s="23" t="s">
        <v>7255</v>
      </c>
    </row>
    <row r="1105" spans="1:51" hidden="1" x14ac:dyDescent="0.25">
      <c r="A1105" s="20" t="s">
        <v>26</v>
      </c>
      <c r="B1105" s="20">
        <f>DCOUNTA(A1:S1088,D1,A1104:A1105)</f>
        <v>4</v>
      </c>
      <c r="C1105" s="20" t="s">
        <v>26</v>
      </c>
      <c r="D1105" s="23">
        <f>DSUM(A1:S1088,E1,C1104:C1105)</f>
        <v>15.099</v>
      </c>
      <c r="E1105" s="23" t="s">
        <v>26</v>
      </c>
      <c r="F1105" s="23" t="s">
        <v>5470</v>
      </c>
      <c r="G1105" s="23">
        <f>DCOUNTA(A1:S1088,F1,E1104:F1105)</f>
        <v>2</v>
      </c>
      <c r="H1105" s="23" t="s">
        <v>26</v>
      </c>
      <c r="I1105" s="23" t="s">
        <v>2680</v>
      </c>
      <c r="J1105" s="23">
        <f>DCOUNTA(A1:S1088,I1,H1104:I1105)</f>
        <v>0</v>
      </c>
    </row>
    <row r="1106" spans="1:51" hidden="1" x14ac:dyDescent="0.25"/>
    <row r="1107" spans="1:51" hidden="1" x14ac:dyDescent="0.25">
      <c r="A1107" s="20" t="s">
        <v>73</v>
      </c>
      <c r="B1107" s="20" t="s">
        <v>73</v>
      </c>
      <c r="C1107" s="20" t="s">
        <v>73</v>
      </c>
      <c r="D1107" s="23" t="s">
        <v>74</v>
      </c>
      <c r="E1107" s="23" t="s">
        <v>73</v>
      </c>
      <c r="F1107" s="23" t="s">
        <v>75</v>
      </c>
      <c r="G1107" s="23" t="s">
        <v>7254</v>
      </c>
      <c r="H1107" s="23" t="s">
        <v>73</v>
      </c>
      <c r="I1107" s="23" t="s">
        <v>78</v>
      </c>
      <c r="J1107" s="23" t="s">
        <v>7255</v>
      </c>
    </row>
    <row r="1108" spans="1:51" hidden="1" x14ac:dyDescent="0.25">
      <c r="A1108" s="20" t="s">
        <v>210</v>
      </c>
      <c r="B1108" s="20">
        <f>DCOUNTA(A1:S1088,D1,A1107:A1108)</f>
        <v>5</v>
      </c>
      <c r="C1108" s="20" t="s">
        <v>210</v>
      </c>
      <c r="D1108" s="23">
        <f>DSUM(A1:S1088,E1,C1107:C1108)</f>
        <v>3.7669999999999999</v>
      </c>
      <c r="E1108" s="23" t="s">
        <v>210</v>
      </c>
      <c r="F1108" s="23" t="s">
        <v>5470</v>
      </c>
      <c r="G1108" s="23">
        <f>DCOUNTA(A1:S1088,F1,E1107:F1108)</f>
        <v>1</v>
      </c>
      <c r="H1108" s="23" t="s">
        <v>210</v>
      </c>
      <c r="I1108" s="23" t="s">
        <v>2680</v>
      </c>
      <c r="J1108" s="23">
        <f>DCOUNTA(A1:S1088,I1,H1107:I1108)</f>
        <v>0</v>
      </c>
    </row>
    <row r="1110" spans="1:51" ht="15.75" x14ac:dyDescent="0.3">
      <c r="B1110" s="19" t="s">
        <v>7256</v>
      </c>
      <c r="C1110" s="19" t="s">
        <v>7257</v>
      </c>
      <c r="D1110" s="19" t="s">
        <v>5466</v>
      </c>
      <c r="E1110" s="19" t="s">
        <v>7258</v>
      </c>
      <c r="F1110" s="19" t="s">
        <v>7259</v>
      </c>
      <c r="N1110" s="24"/>
      <c r="AX1110" s="20" t="s">
        <v>7260</v>
      </c>
      <c r="AY1110" s="20" t="s">
        <v>7261</v>
      </c>
    </row>
    <row r="1111" spans="1:51" ht="15.75" x14ac:dyDescent="0.3">
      <c r="B1111" s="21">
        <f>B1092</f>
        <v>21</v>
      </c>
      <c r="C1111" s="26" t="s">
        <v>7262</v>
      </c>
      <c r="D1111" s="21">
        <f>D1092</f>
        <v>56.753999999999998</v>
      </c>
      <c r="E1111" s="21">
        <f>G1092</f>
        <v>5</v>
      </c>
      <c r="F1111" s="21">
        <f>J1092</f>
        <v>3</v>
      </c>
      <c r="N1111" s="24"/>
    </row>
    <row r="1112" spans="1:51" ht="15.75" x14ac:dyDescent="0.3">
      <c r="B1112" s="21">
        <f>B1101</f>
        <v>3</v>
      </c>
      <c r="C1112" s="26" t="s">
        <v>7265</v>
      </c>
      <c r="D1112" s="21">
        <f>D1101</f>
        <v>17.769000000000002</v>
      </c>
      <c r="E1112" s="21">
        <f>G1101</f>
        <v>1</v>
      </c>
      <c r="F1112" s="21">
        <f>J1101</f>
        <v>1</v>
      </c>
      <c r="N1112" s="24"/>
    </row>
    <row r="1113" spans="1:51" ht="15.75" x14ac:dyDescent="0.3">
      <c r="B1113" s="21">
        <f>B1105</f>
        <v>4</v>
      </c>
      <c r="C1113" s="26" t="s">
        <v>26</v>
      </c>
      <c r="D1113" s="21">
        <f>D1105</f>
        <v>15.099</v>
      </c>
      <c r="E1113" s="21">
        <f>G1105</f>
        <v>2</v>
      </c>
      <c r="F1113" s="21">
        <f>J1105</f>
        <v>0</v>
      </c>
      <c r="N1113" s="24"/>
    </row>
    <row r="1114" spans="1:51" ht="15.75" x14ac:dyDescent="0.3">
      <c r="B1114" s="21">
        <f>B1108</f>
        <v>5</v>
      </c>
      <c r="C1114" s="26" t="s">
        <v>7266</v>
      </c>
      <c r="D1114" s="21">
        <f>D1108</f>
        <v>3.7669999999999999</v>
      </c>
      <c r="E1114" s="21">
        <f>G1108</f>
        <v>1</v>
      </c>
      <c r="F1114" s="21">
        <f>J1108</f>
        <v>0</v>
      </c>
      <c r="N1114" s="24"/>
    </row>
    <row r="1115" spans="1:51" ht="15.75" x14ac:dyDescent="0.3">
      <c r="B1115" s="22"/>
      <c r="C1115" s="19" t="s">
        <v>7267</v>
      </c>
      <c r="D1115" s="19">
        <f>D1111</f>
        <v>56.753999999999998</v>
      </c>
      <c r="E1115" s="22"/>
      <c r="N1115" s="24"/>
    </row>
    <row r="1116" spans="1:51" ht="15.75" x14ac:dyDescent="0.3">
      <c r="B1116" s="22"/>
      <c r="C1116" s="19" t="s">
        <v>7268</v>
      </c>
      <c r="D1116" s="19">
        <f>D1111+D1112+D1113+D1114</f>
        <v>93.388999999999996</v>
      </c>
    </row>
  </sheetData>
  <sortState ref="A2:AY34">
    <sortCondition ref="A2:A34"/>
  </sortState>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Y1113"/>
  <sheetViews>
    <sheetView workbookViewId="0">
      <selection activeCell="P1119" sqref="P1119"/>
    </sheetView>
  </sheetViews>
  <sheetFormatPr baseColWidth="10" defaultRowHeight="15" x14ac:dyDescent="0.25"/>
  <cols>
    <col min="1" max="1" width="22.42578125" style="20" customWidth="1"/>
    <col min="2" max="2" width="17" style="20" customWidth="1"/>
    <col min="3" max="3" width="19.28515625" style="20" customWidth="1"/>
    <col min="4" max="4" width="17.140625" style="23" customWidth="1"/>
    <col min="5" max="6" width="11.42578125" style="23"/>
    <col min="7" max="8" width="0" style="23" hidden="1" customWidth="1"/>
    <col min="9" max="9" width="11.42578125" style="23"/>
    <col min="10" max="14" width="0" style="23" hidden="1" customWidth="1"/>
    <col min="15" max="20" width="11.42578125" style="23"/>
    <col min="21" max="16384" width="11.42578125" style="20"/>
  </cols>
  <sheetData>
    <row r="1" spans="1:20" s="2" customFormat="1" ht="38.25" x14ac:dyDescent="0.2">
      <c r="A1" s="1" t="s">
        <v>70</v>
      </c>
      <c r="B1" s="1" t="s">
        <v>71</v>
      </c>
      <c r="C1" s="1" t="s">
        <v>72</v>
      </c>
      <c r="D1" s="1" t="s">
        <v>73</v>
      </c>
      <c r="E1" s="1" t="s">
        <v>74</v>
      </c>
      <c r="F1" s="1" t="s">
        <v>75</v>
      </c>
      <c r="G1" s="1" t="s">
        <v>76</v>
      </c>
      <c r="H1" s="1" t="s">
        <v>77</v>
      </c>
      <c r="I1" s="1" t="s">
        <v>78</v>
      </c>
      <c r="J1" s="1" t="s">
        <v>79</v>
      </c>
      <c r="K1" s="1" t="s">
        <v>80</v>
      </c>
      <c r="L1" s="1" t="s">
        <v>81</v>
      </c>
      <c r="M1" s="1" t="s">
        <v>0</v>
      </c>
      <c r="N1" s="1" t="s">
        <v>1</v>
      </c>
      <c r="O1" s="1" t="s">
        <v>2</v>
      </c>
      <c r="P1" s="1" t="s">
        <v>3</v>
      </c>
      <c r="Q1" s="1" t="s">
        <v>4</v>
      </c>
      <c r="R1" s="1" t="s">
        <v>5</v>
      </c>
      <c r="S1" s="1" t="s">
        <v>6</v>
      </c>
      <c r="T1" s="2" t="s">
        <v>2782</v>
      </c>
    </row>
    <row r="2" spans="1:20" x14ac:dyDescent="0.25">
      <c r="A2" s="17" t="s">
        <v>4067</v>
      </c>
      <c r="B2" s="17" t="s">
        <v>4068</v>
      </c>
      <c r="C2" s="17" t="s">
        <v>4069</v>
      </c>
      <c r="D2" s="18" t="s">
        <v>10</v>
      </c>
      <c r="E2" s="18" t="str">
        <f>VLOOKUP(M2,Revistas!$B$2:$H$63996,2,FALSE)</f>
        <v>NO TIENE</v>
      </c>
      <c r="F2" s="18" t="str">
        <f>VLOOKUP(M2,Revistas!$B$2:$H$63996,3,FALSE)</f>
        <v>NO TIENE</v>
      </c>
      <c r="G2" s="18" t="str">
        <f>VLOOKUP(M2,Revistas!$B$2:$H$63996,4,FALSE)</f>
        <v>NO TIENE</v>
      </c>
      <c r="H2" s="18" t="str">
        <f>VLOOKUP(M2,Revistas!$B$2:$H$63996,5,FALSE)</f>
        <v>NO TIENE</v>
      </c>
      <c r="I2" s="18" t="str">
        <f>VLOOKUP(M2,Revistas!$B$2:$H$63996,6,FALSE)</f>
        <v>NO</v>
      </c>
      <c r="J2" s="18" t="s">
        <v>4070</v>
      </c>
      <c r="K2" s="18" t="s">
        <v>4071</v>
      </c>
      <c r="L2" s="18">
        <v>0</v>
      </c>
      <c r="M2" s="18" t="s">
        <v>4072</v>
      </c>
      <c r="N2" s="18" t="s">
        <v>295</v>
      </c>
      <c r="O2" s="18">
        <v>2017</v>
      </c>
      <c r="P2" s="18">
        <v>27</v>
      </c>
      <c r="Q2" s="18">
        <v>2</v>
      </c>
      <c r="R2" s="18">
        <v>125</v>
      </c>
      <c r="S2" s="18">
        <v>131</v>
      </c>
      <c r="T2" s="23">
        <v>28041818</v>
      </c>
    </row>
    <row r="3" spans="1:20" x14ac:dyDescent="0.25">
      <c r="A3" s="17" t="s">
        <v>1439</v>
      </c>
      <c r="B3" s="17" t="s">
        <v>1440</v>
      </c>
      <c r="C3" s="17" t="s">
        <v>1441</v>
      </c>
      <c r="D3" s="18" t="s">
        <v>10</v>
      </c>
      <c r="E3" s="18">
        <f>VLOOKUP(M3,Revistas!$B$2:$H$63996,2,FALSE)</f>
        <v>72.406000000000006</v>
      </c>
      <c r="F3" s="18" t="str">
        <f>VLOOKUP(M3,Revistas!$B$2:$H$63996,3,FALSE)</f>
        <v>Q1</v>
      </c>
      <c r="G3" s="18" t="str">
        <f>VLOOKUP(M3,Revistas!$B$2:$H$63996,4,FALSE)</f>
        <v>MEDICINA, GENERAL &amp; INTERNAL</v>
      </c>
      <c r="H3" s="18" t="str">
        <f>VLOOKUP(M3,Revistas!$B$2:$H$63996,5,FALSE)</f>
        <v>1/154</v>
      </c>
      <c r="I3" s="18" t="str">
        <f>VLOOKUP(M3,Revistas!$B$2:$H$63996,6,FALSE)</f>
        <v>SI</v>
      </c>
      <c r="J3" s="18" t="s">
        <v>1442</v>
      </c>
      <c r="K3" s="18" t="s">
        <v>1443</v>
      </c>
      <c r="L3" s="18">
        <v>3</v>
      </c>
      <c r="M3" s="18" t="s">
        <v>1444</v>
      </c>
      <c r="N3" s="28">
        <v>41456</v>
      </c>
      <c r="O3" s="18">
        <v>2017</v>
      </c>
      <c r="P3" s="18">
        <v>377</v>
      </c>
      <c r="Q3" s="18">
        <v>2</v>
      </c>
      <c r="R3" s="18">
        <v>154</v>
      </c>
      <c r="S3" s="18">
        <v>161</v>
      </c>
      <c r="T3" s="23">
        <v>28700843</v>
      </c>
    </row>
    <row r="5" spans="1:20" hidden="1" x14ac:dyDescent="0.25"/>
    <row r="6" spans="1:20" hidden="1" x14ac:dyDescent="0.25"/>
    <row r="7" spans="1:20" hidden="1" x14ac:dyDescent="0.25"/>
    <row r="8" spans="1:20" hidden="1" x14ac:dyDescent="0.25"/>
    <row r="9" spans="1:20" hidden="1" x14ac:dyDescent="0.25"/>
    <row r="10" spans="1:20" hidden="1" x14ac:dyDescent="0.25"/>
    <row r="11" spans="1:20" hidden="1" x14ac:dyDescent="0.25"/>
    <row r="12" spans="1:20" hidden="1" x14ac:dyDescent="0.25"/>
    <row r="13" spans="1:20" hidden="1" x14ac:dyDescent="0.25"/>
    <row r="14" spans="1:20" hidden="1" x14ac:dyDescent="0.25"/>
    <row r="15" spans="1:20" hidden="1" x14ac:dyDescent="0.25"/>
    <row r="16" spans="1:20" hidden="1" x14ac:dyDescent="0.25"/>
    <row r="17" hidden="1" x14ac:dyDescent="0.25"/>
    <row r="18" hidden="1" x14ac:dyDescent="0.25"/>
    <row r="19" hidden="1" x14ac:dyDescent="0.25"/>
    <row r="20" hidden="1" x14ac:dyDescent="0.25"/>
    <row r="21" hidden="1" x14ac:dyDescent="0.25"/>
    <row r="22" hidden="1" x14ac:dyDescent="0.25"/>
    <row r="23" hidden="1" x14ac:dyDescent="0.25"/>
    <row r="24" hidden="1" x14ac:dyDescent="0.25"/>
    <row r="25" hidden="1" x14ac:dyDescent="0.25"/>
    <row r="26" hidden="1" x14ac:dyDescent="0.25"/>
    <row r="27" hidden="1" x14ac:dyDescent="0.25"/>
    <row r="28" hidden="1" x14ac:dyDescent="0.25"/>
    <row r="29" hidden="1" x14ac:dyDescent="0.25"/>
    <row r="30" hidden="1" x14ac:dyDescent="0.25"/>
    <row r="31" hidden="1" x14ac:dyDescent="0.25"/>
    <row r="32"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1:10" hidden="1" x14ac:dyDescent="0.25"/>
    <row r="1090" spans="1:10" hidden="1" x14ac:dyDescent="0.25"/>
    <row r="1091" spans="1:10" hidden="1" x14ac:dyDescent="0.25">
      <c r="A1091" s="20" t="s">
        <v>73</v>
      </c>
      <c r="B1091" s="20" t="s">
        <v>73</v>
      </c>
      <c r="C1091" s="20" t="s">
        <v>73</v>
      </c>
      <c r="D1091" s="23" t="s">
        <v>74</v>
      </c>
      <c r="E1091" s="23" t="s">
        <v>73</v>
      </c>
      <c r="F1091" s="23" t="s">
        <v>75</v>
      </c>
      <c r="G1091" s="23" t="s">
        <v>7254</v>
      </c>
      <c r="H1091" s="23" t="s">
        <v>73</v>
      </c>
      <c r="I1091" s="23" t="s">
        <v>78</v>
      </c>
      <c r="J1091" s="23" t="s">
        <v>7255</v>
      </c>
    </row>
    <row r="1092" spans="1:10" hidden="1" x14ac:dyDescent="0.25">
      <c r="A1092" s="20" t="s">
        <v>10</v>
      </c>
      <c r="B1092" s="20">
        <f>DCOUNTA(A1:S1088,B1091,A1091:A1092)</f>
        <v>2</v>
      </c>
      <c r="C1092" s="20" t="s">
        <v>10</v>
      </c>
      <c r="D1092" s="23">
        <f>DSUM(A1:S1088,E1,C1091:C1092)</f>
        <v>72.406000000000006</v>
      </c>
      <c r="E1092" s="23" t="s">
        <v>10</v>
      </c>
      <c r="F1092" s="23" t="s">
        <v>5470</v>
      </c>
      <c r="G1092" s="23">
        <f>DCOUNTA(A1:S1088,F1091,E1091:F1092)</f>
        <v>1</v>
      </c>
      <c r="H1092" s="23" t="s">
        <v>10</v>
      </c>
      <c r="I1092" s="23" t="s">
        <v>2680</v>
      </c>
      <c r="J1092" s="23">
        <f>DCOUNTA(A1:S1088,I1,H1091:I1092)</f>
        <v>1</v>
      </c>
    </row>
    <row r="1093" spans="1:10" hidden="1" x14ac:dyDescent="0.25"/>
    <row r="1094" spans="1:10" hidden="1" x14ac:dyDescent="0.25">
      <c r="A1094" s="20" t="s">
        <v>73</v>
      </c>
      <c r="B1094" s="20" t="s">
        <v>73</v>
      </c>
      <c r="C1094" s="20" t="s">
        <v>73</v>
      </c>
      <c r="D1094" s="23" t="s">
        <v>74</v>
      </c>
      <c r="E1094" s="23" t="s">
        <v>73</v>
      </c>
      <c r="F1094" s="23" t="s">
        <v>75</v>
      </c>
      <c r="G1094" s="23" t="s">
        <v>7254</v>
      </c>
      <c r="H1094" s="23" t="s">
        <v>73</v>
      </c>
      <c r="I1094" s="23" t="s">
        <v>78</v>
      </c>
      <c r="J1094" s="23" t="s">
        <v>7255</v>
      </c>
    </row>
    <row r="1095" spans="1:10" hidden="1" x14ac:dyDescent="0.25">
      <c r="A1095" s="20" t="s">
        <v>274</v>
      </c>
      <c r="B1095" s="20">
        <f>DCOUNTA(A1:S1088,D1,A1094:A1095)</f>
        <v>0</v>
      </c>
      <c r="C1095" s="20" t="s">
        <v>274</v>
      </c>
      <c r="D1095" s="23">
        <f>DSUM(A1:S1088,E1,C1094:C1095)</f>
        <v>0</v>
      </c>
      <c r="E1095" s="23" t="s">
        <v>274</v>
      </c>
      <c r="F1095" s="23" t="s">
        <v>5470</v>
      </c>
      <c r="G1095" s="23">
        <f>DCOUNTA(A1:S1088,F1,E1094:F1095)</f>
        <v>0</v>
      </c>
      <c r="H1095" s="23" t="s">
        <v>274</v>
      </c>
      <c r="I1095" s="23" t="s">
        <v>2680</v>
      </c>
      <c r="J1095" s="23">
        <f>DCOUNTA(A1:S1088,I1,H1094:I1095)</f>
        <v>0</v>
      </c>
    </row>
    <row r="1096" spans="1:10" hidden="1" x14ac:dyDescent="0.25"/>
    <row r="1097" spans="1:10" hidden="1" x14ac:dyDescent="0.25">
      <c r="A1097" s="20" t="s">
        <v>73</v>
      </c>
      <c r="B1097" s="20" t="s">
        <v>73</v>
      </c>
      <c r="C1097" s="20" t="s">
        <v>73</v>
      </c>
      <c r="D1097" s="23" t="s">
        <v>74</v>
      </c>
      <c r="E1097" s="23" t="s">
        <v>73</v>
      </c>
      <c r="F1097" s="23" t="s">
        <v>75</v>
      </c>
      <c r="G1097" s="23" t="s">
        <v>7254</v>
      </c>
      <c r="H1097" s="23" t="s">
        <v>73</v>
      </c>
      <c r="I1097" s="23" t="s">
        <v>78</v>
      </c>
      <c r="J1097" s="23" t="s">
        <v>7255</v>
      </c>
    </row>
    <row r="1098" spans="1:10" hidden="1" x14ac:dyDescent="0.25">
      <c r="A1098" s="20" t="s">
        <v>356</v>
      </c>
      <c r="B1098" s="20">
        <f>DCOUNTA(A1:S1088,D1,A1097:A1098)</f>
        <v>0</v>
      </c>
      <c r="C1098" s="20" t="s">
        <v>356</v>
      </c>
      <c r="D1098" s="23">
        <f>DSUM(A1:S1088,E1,C1097:C1098)</f>
        <v>0</v>
      </c>
      <c r="E1098" s="23" t="s">
        <v>356</v>
      </c>
      <c r="F1098" s="23" t="s">
        <v>5470</v>
      </c>
      <c r="G1098" s="23">
        <f>DCOUNTA(A1:S1088,F1,E1097:F1098)</f>
        <v>0</v>
      </c>
      <c r="H1098" s="23" t="s">
        <v>356</v>
      </c>
      <c r="I1098" s="23" t="s">
        <v>2680</v>
      </c>
      <c r="J1098" s="23">
        <f>DCOUNTA(A1:S1088,I1,H1097:I1098)</f>
        <v>0</v>
      </c>
    </row>
    <row r="1099" spans="1:10" hidden="1" x14ac:dyDescent="0.25"/>
    <row r="1100" spans="1:10" hidden="1" x14ac:dyDescent="0.25">
      <c r="A1100" s="20" t="s">
        <v>73</v>
      </c>
      <c r="B1100" s="20" t="s">
        <v>73</v>
      </c>
      <c r="C1100" s="20" t="s">
        <v>73</v>
      </c>
      <c r="D1100" s="23" t="s">
        <v>74</v>
      </c>
      <c r="E1100" s="23" t="s">
        <v>73</v>
      </c>
      <c r="F1100" s="23" t="s">
        <v>75</v>
      </c>
      <c r="G1100" s="23" t="s">
        <v>7254</v>
      </c>
      <c r="H1100" s="23" t="s">
        <v>73</v>
      </c>
      <c r="I1100" s="23" t="s">
        <v>78</v>
      </c>
      <c r="J1100" s="23" t="s">
        <v>7255</v>
      </c>
    </row>
    <row r="1101" spans="1:10" hidden="1" x14ac:dyDescent="0.25">
      <c r="A1101" s="20" t="s">
        <v>571</v>
      </c>
      <c r="B1101" s="20">
        <f>DCOUNTA(A1:S1088,D1,A1100:A1101)</f>
        <v>0</v>
      </c>
      <c r="C1101" s="20" t="s">
        <v>571</v>
      </c>
      <c r="D1101" s="23">
        <f>DSUM(A1:S1088,E1,C1100:C1101)</f>
        <v>0</v>
      </c>
      <c r="E1101" s="23" t="s">
        <v>571</v>
      </c>
      <c r="F1101" s="23" t="s">
        <v>5470</v>
      </c>
      <c r="G1101" s="23">
        <f>DCOUNTA(A1:S1088,F1,E1100:F1101)</f>
        <v>0</v>
      </c>
      <c r="H1101" s="23" t="s">
        <v>571</v>
      </c>
      <c r="I1101" s="23" t="s">
        <v>2680</v>
      </c>
      <c r="J1101" s="23">
        <f>DCOUNTA(A1:S1088,I1,H1100:I1101)</f>
        <v>0</v>
      </c>
    </row>
    <row r="1102" spans="1:10" hidden="1" x14ac:dyDescent="0.25"/>
    <row r="1103" spans="1:10" hidden="1" x14ac:dyDescent="0.25"/>
    <row r="1104" spans="1:10" hidden="1" x14ac:dyDescent="0.25">
      <c r="A1104" s="20" t="s">
        <v>73</v>
      </c>
      <c r="B1104" s="20" t="s">
        <v>73</v>
      </c>
      <c r="C1104" s="20" t="s">
        <v>73</v>
      </c>
      <c r="D1104" s="23" t="s">
        <v>74</v>
      </c>
      <c r="E1104" s="23" t="s">
        <v>73</v>
      </c>
      <c r="F1104" s="23" t="s">
        <v>75</v>
      </c>
      <c r="G1104" s="23" t="s">
        <v>7254</v>
      </c>
      <c r="H1104" s="23" t="s">
        <v>73</v>
      </c>
      <c r="I1104" s="23" t="s">
        <v>78</v>
      </c>
      <c r="J1104" s="23" t="s">
        <v>7255</v>
      </c>
    </row>
    <row r="1105" spans="1:51" hidden="1" x14ac:dyDescent="0.25">
      <c r="A1105" s="20" t="s">
        <v>26</v>
      </c>
      <c r="B1105" s="20">
        <f>DCOUNTA(A1:S1088,D1,A1104:A1105)</f>
        <v>0</v>
      </c>
      <c r="C1105" s="20" t="s">
        <v>26</v>
      </c>
      <c r="D1105" s="23">
        <f>DSUM(A1:S1088,E1,C1104:C1105)</f>
        <v>0</v>
      </c>
      <c r="E1105" s="23" t="s">
        <v>26</v>
      </c>
      <c r="F1105" s="23" t="s">
        <v>5470</v>
      </c>
      <c r="G1105" s="23">
        <f>DCOUNTA(A1:S1088,F1,E1104:F1105)</f>
        <v>0</v>
      </c>
      <c r="H1105" s="23" t="s">
        <v>26</v>
      </c>
      <c r="I1105" s="23" t="s">
        <v>2680</v>
      </c>
      <c r="J1105" s="23">
        <f>DCOUNTA(A1:S1088,I1,H1104:I1105)</f>
        <v>0</v>
      </c>
    </row>
    <row r="1106" spans="1:51" hidden="1" x14ac:dyDescent="0.25"/>
    <row r="1107" spans="1:51" hidden="1" x14ac:dyDescent="0.25">
      <c r="A1107" s="20" t="s">
        <v>73</v>
      </c>
      <c r="B1107" s="20" t="s">
        <v>73</v>
      </c>
      <c r="C1107" s="20" t="s">
        <v>73</v>
      </c>
      <c r="D1107" s="23" t="s">
        <v>74</v>
      </c>
      <c r="E1107" s="23" t="s">
        <v>73</v>
      </c>
      <c r="F1107" s="23" t="s">
        <v>75</v>
      </c>
      <c r="G1107" s="23" t="s">
        <v>7254</v>
      </c>
      <c r="H1107" s="23" t="s">
        <v>73</v>
      </c>
      <c r="I1107" s="23" t="s">
        <v>78</v>
      </c>
      <c r="J1107" s="23" t="s">
        <v>7255</v>
      </c>
    </row>
    <row r="1108" spans="1:51" hidden="1" x14ac:dyDescent="0.25">
      <c r="A1108" s="20" t="s">
        <v>210</v>
      </c>
      <c r="B1108" s="20">
        <f>DCOUNTA(A1:S1088,D1,A1107:A1108)</f>
        <v>0</v>
      </c>
      <c r="C1108" s="20" t="s">
        <v>210</v>
      </c>
      <c r="D1108" s="23">
        <f>DSUM(A1:S1088,E1,C1107:C1108)</f>
        <v>0</v>
      </c>
      <c r="E1108" s="23" t="s">
        <v>210</v>
      </c>
      <c r="F1108" s="23" t="s">
        <v>5470</v>
      </c>
      <c r="G1108" s="23">
        <f>DCOUNTA(A1:S1088,F1,E1107:F1108)</f>
        <v>0</v>
      </c>
      <c r="H1108" s="23" t="s">
        <v>210</v>
      </c>
      <c r="I1108" s="23" t="s">
        <v>2680</v>
      </c>
      <c r="J1108" s="23">
        <f>DCOUNTA(A1:S1088,I1,H1107:I1108)</f>
        <v>0</v>
      </c>
    </row>
    <row r="1110" spans="1:51" ht="15.75" x14ac:dyDescent="0.3">
      <c r="B1110" s="19" t="s">
        <v>7256</v>
      </c>
      <c r="C1110" s="19" t="s">
        <v>7257</v>
      </c>
      <c r="D1110" s="19" t="s">
        <v>5466</v>
      </c>
      <c r="E1110" s="19" t="s">
        <v>7258</v>
      </c>
      <c r="F1110" s="19" t="s">
        <v>7259</v>
      </c>
      <c r="N1110" s="24"/>
      <c r="AX1110" s="20" t="s">
        <v>7260</v>
      </c>
      <c r="AY1110" s="20" t="s">
        <v>7261</v>
      </c>
    </row>
    <row r="1111" spans="1:51" ht="15.75" x14ac:dyDescent="0.3">
      <c r="B1111" s="21">
        <f>B1092</f>
        <v>2</v>
      </c>
      <c r="C1111" s="26" t="s">
        <v>7262</v>
      </c>
      <c r="D1111" s="21">
        <f>D1092</f>
        <v>72.406000000000006</v>
      </c>
      <c r="E1111" s="21">
        <f>G1092</f>
        <v>1</v>
      </c>
      <c r="F1111" s="21">
        <f>J1092</f>
        <v>1</v>
      </c>
      <c r="N1111" s="24"/>
    </row>
    <row r="1112" spans="1:51" ht="15.75" x14ac:dyDescent="0.3">
      <c r="B1112" s="22"/>
      <c r="C1112" s="19" t="s">
        <v>7267</v>
      </c>
      <c r="D1112" s="19">
        <f>D1111</f>
        <v>72.406000000000006</v>
      </c>
      <c r="E1112" s="22"/>
      <c r="N1112" s="24"/>
    </row>
    <row r="1113" spans="1:51" ht="15.75" x14ac:dyDescent="0.3">
      <c r="B1113" s="22"/>
      <c r="C1113" s="19" t="s">
        <v>7268</v>
      </c>
      <c r="D1113" s="19" t="e">
        <f>D1111+#REF!+#REF!+#REF!+#REF!+#REF!</f>
        <v>#REF!</v>
      </c>
    </row>
  </sheetData>
  <sortState ref="A2:AY3">
    <sortCondition ref="A2:A3"/>
  </sortState>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Y1115"/>
  <sheetViews>
    <sheetView workbookViewId="0">
      <selection activeCell="P1119" sqref="P1119"/>
    </sheetView>
  </sheetViews>
  <sheetFormatPr baseColWidth="10" defaultRowHeight="15" x14ac:dyDescent="0.25"/>
  <cols>
    <col min="1" max="1" width="22.42578125" style="20" customWidth="1"/>
    <col min="2" max="2" width="17" style="20" customWidth="1"/>
    <col min="3" max="3" width="19.28515625" style="20" customWidth="1"/>
    <col min="4" max="4" width="15.7109375" style="23" customWidth="1"/>
    <col min="5" max="6" width="11.42578125" style="23"/>
    <col min="7" max="8" width="0" style="23" hidden="1" customWidth="1"/>
    <col min="9" max="9" width="11.42578125" style="23"/>
    <col min="10" max="14" width="0" style="23" hidden="1" customWidth="1"/>
    <col min="15" max="20" width="11.42578125" style="23"/>
    <col min="21" max="16384" width="11.42578125" style="20"/>
  </cols>
  <sheetData>
    <row r="1" spans="1:20" s="2" customFormat="1" ht="38.25" x14ac:dyDescent="0.2">
      <c r="A1" s="1" t="s">
        <v>70</v>
      </c>
      <c r="B1" s="1" t="s">
        <v>71</v>
      </c>
      <c r="C1" s="1" t="s">
        <v>72</v>
      </c>
      <c r="D1" s="1" t="s">
        <v>73</v>
      </c>
      <c r="E1" s="1" t="s">
        <v>74</v>
      </c>
      <c r="F1" s="1" t="s">
        <v>75</v>
      </c>
      <c r="G1" s="1" t="s">
        <v>76</v>
      </c>
      <c r="H1" s="1" t="s">
        <v>77</v>
      </c>
      <c r="I1" s="1" t="s">
        <v>78</v>
      </c>
      <c r="J1" s="1" t="s">
        <v>79</v>
      </c>
      <c r="K1" s="1" t="s">
        <v>80</v>
      </c>
      <c r="L1" s="1" t="s">
        <v>81</v>
      </c>
      <c r="M1" s="1" t="s">
        <v>0</v>
      </c>
      <c r="N1" s="1" t="s">
        <v>1</v>
      </c>
      <c r="O1" s="1" t="s">
        <v>2</v>
      </c>
      <c r="P1" s="1" t="s">
        <v>3</v>
      </c>
      <c r="Q1" s="1" t="s">
        <v>4</v>
      </c>
      <c r="R1" s="1" t="s">
        <v>5</v>
      </c>
      <c r="S1" s="1" t="s">
        <v>6</v>
      </c>
      <c r="T1" s="2" t="s">
        <v>2782</v>
      </c>
    </row>
    <row r="2" spans="1:20" x14ac:dyDescent="0.25">
      <c r="A2" s="17" t="s">
        <v>3738</v>
      </c>
      <c r="B2" s="17" t="s">
        <v>3739</v>
      </c>
      <c r="C2" s="17" t="s">
        <v>3733</v>
      </c>
      <c r="D2" s="18" t="s">
        <v>10</v>
      </c>
      <c r="E2" s="18">
        <f>VLOOKUP(M2,Revistas!$B$2:$H$63996,2,FALSE)</f>
        <v>1.415</v>
      </c>
      <c r="F2" s="18" t="str">
        <f>VLOOKUP(M2,Revistas!$B$2:$H$63996,3,FALSE)</f>
        <v>Q4</v>
      </c>
      <c r="G2" s="18" t="str">
        <f>VLOOKUP(M2,Revistas!$B$2:$H$63996,4,FALSE)</f>
        <v>OBSTETRICS &amp; GYNECOLOGY - SCIE</v>
      </c>
      <c r="H2" s="18" t="str">
        <f>VLOOKUP(M2,Revistas!$B$2:$H$63996,5,FALSE)</f>
        <v>61/80</v>
      </c>
      <c r="I2" s="18" t="str">
        <f>VLOOKUP(M2,Revistas!$B$2:$H$63996,6,FALSE)</f>
        <v>NO</v>
      </c>
      <c r="J2" s="18" t="s">
        <v>3740</v>
      </c>
      <c r="K2" s="18" t="s">
        <v>3741</v>
      </c>
      <c r="L2" s="18">
        <v>1</v>
      </c>
      <c r="M2" s="18" t="s">
        <v>3736</v>
      </c>
      <c r="N2" s="18"/>
      <c r="O2" s="18">
        <v>2017</v>
      </c>
      <c r="P2" s="18">
        <v>82</v>
      </c>
      <c r="Q2" s="18">
        <v>2</v>
      </c>
      <c r="R2" s="18">
        <v>170</v>
      </c>
      <c r="S2" s="18">
        <v>174</v>
      </c>
      <c r="T2" s="23">
        <v>27705973</v>
      </c>
    </row>
    <row r="3" spans="1:20" x14ac:dyDescent="0.25">
      <c r="A3" s="17" t="s">
        <v>4086</v>
      </c>
      <c r="B3" s="17" t="s">
        <v>4087</v>
      </c>
      <c r="C3" s="17" t="s">
        <v>4082</v>
      </c>
      <c r="D3" s="18" t="s">
        <v>26</v>
      </c>
      <c r="E3" s="18">
        <f>VLOOKUP(M3,Revistas!$B$2:$H$63996,2,FALSE)</f>
        <v>2.3220000000000001</v>
      </c>
      <c r="F3" s="18" t="str">
        <f>VLOOKUP(M3,Revistas!$B$2:$H$63996,3,FALSE)</f>
        <v>Q2</v>
      </c>
      <c r="G3" s="18" t="str">
        <f>VLOOKUP(M3,Revistas!$B$2:$H$63996,4,FALSE)</f>
        <v>PUBLIC, ENVIRONMENTAL &amp; OCCUPATIONAL HEALTH - SCIE;</v>
      </c>
      <c r="H3" s="18" t="str">
        <f>VLOOKUP(M3,Revistas!$B$2:$H$63996,5,FALSE)</f>
        <v>60/176</v>
      </c>
      <c r="I3" s="18" t="str">
        <f>VLOOKUP(M3,Revistas!$B$2:$H$63996,6,FALSE)</f>
        <v>NO</v>
      </c>
      <c r="J3" s="18" t="s">
        <v>4088</v>
      </c>
      <c r="K3" s="18"/>
      <c r="L3" s="18">
        <v>0</v>
      </c>
      <c r="M3" s="18" t="s">
        <v>4084</v>
      </c>
      <c r="N3" s="18" t="s">
        <v>35</v>
      </c>
      <c r="O3" s="18">
        <v>2017</v>
      </c>
      <c r="P3" s="18">
        <v>26</v>
      </c>
      <c r="Q3" s="18">
        <v>4</v>
      </c>
      <c r="R3" s="18" t="s">
        <v>4085</v>
      </c>
      <c r="S3" s="18" t="s">
        <v>4089</v>
      </c>
    </row>
    <row r="4" spans="1:20" x14ac:dyDescent="0.25">
      <c r="A4" s="17" t="s">
        <v>4080</v>
      </c>
      <c r="B4" s="17" t="s">
        <v>4081</v>
      </c>
      <c r="C4" s="17" t="s">
        <v>4082</v>
      </c>
      <c r="D4" s="18" t="s">
        <v>26</v>
      </c>
      <c r="E4" s="18">
        <f>VLOOKUP(M4,Revistas!$B$2:$H$63996,2,FALSE)</f>
        <v>2.3220000000000001</v>
      </c>
      <c r="F4" s="18" t="str">
        <f>VLOOKUP(M4,Revistas!$B$2:$H$63996,3,FALSE)</f>
        <v>Q2</v>
      </c>
      <c r="G4" s="18" t="str">
        <f>VLOOKUP(M4,Revistas!$B$2:$H$63996,4,FALSE)</f>
        <v>PUBLIC, ENVIRONMENTAL &amp; OCCUPATIONAL HEALTH - SCIE;</v>
      </c>
      <c r="H4" s="18" t="str">
        <f>VLOOKUP(M4,Revistas!$B$2:$H$63996,5,FALSE)</f>
        <v>60/176</v>
      </c>
      <c r="I4" s="18" t="str">
        <f>VLOOKUP(M4,Revistas!$B$2:$H$63996,6,FALSE)</f>
        <v>NO</v>
      </c>
      <c r="J4" s="18" t="s">
        <v>4083</v>
      </c>
      <c r="K4" s="18"/>
      <c r="L4" s="18">
        <v>0</v>
      </c>
      <c r="M4" s="18" t="s">
        <v>4084</v>
      </c>
      <c r="N4" s="18" t="s">
        <v>35</v>
      </c>
      <c r="O4" s="18">
        <v>2017</v>
      </c>
      <c r="P4" s="18">
        <v>26</v>
      </c>
      <c r="Q4" s="18">
        <v>4</v>
      </c>
      <c r="R4" s="18" t="s">
        <v>4085</v>
      </c>
      <c r="S4" s="18" t="s">
        <v>4085</v>
      </c>
    </row>
    <row r="5" spans="1:20" x14ac:dyDescent="0.25">
      <c r="A5" s="17" t="s">
        <v>4103</v>
      </c>
      <c r="B5" s="17" t="s">
        <v>4104</v>
      </c>
      <c r="C5" s="17" t="s">
        <v>4105</v>
      </c>
      <c r="D5" s="18" t="s">
        <v>10</v>
      </c>
      <c r="E5" s="18">
        <f>VLOOKUP(M5,Revistas!$B$2:$H$63996,2,FALSE)</f>
        <v>2.48</v>
      </c>
      <c r="F5" s="18" t="str">
        <f>VLOOKUP(M5,Revistas!$B$2:$H$63996,3,FALSE)</f>
        <v>Q2</v>
      </c>
      <c r="G5" s="18" t="str">
        <f>VLOOKUP(M5,Revistas!$B$2:$H$63996,4,FALSE)</f>
        <v>OBSTETRICS &amp; GYNECOLOGY - SCIE</v>
      </c>
      <c r="H5" s="18" t="str">
        <f>VLOOKUP(M5,Revistas!$B$2:$H$63996,5,FALSE)</f>
        <v>27/80</v>
      </c>
      <c r="I5" s="18" t="str">
        <f>VLOOKUP(M5,Revistas!$B$2:$H$63996,6,FALSE)</f>
        <v>NO</v>
      </c>
      <c r="J5" s="18" t="s">
        <v>4106</v>
      </c>
      <c r="K5" s="18" t="s">
        <v>4107</v>
      </c>
      <c r="L5" s="18">
        <v>2</v>
      </c>
      <c r="M5" s="18" t="s">
        <v>4108</v>
      </c>
      <c r="N5" s="18" t="s">
        <v>62</v>
      </c>
      <c r="O5" s="18">
        <v>2017</v>
      </c>
      <c r="P5" s="18">
        <v>96</v>
      </c>
      <c r="Q5" s="18">
        <v>2</v>
      </c>
      <c r="R5" s="18">
        <v>207</v>
      </c>
      <c r="S5" s="18">
        <v>215</v>
      </c>
      <c r="T5" s="23">
        <v>27861720</v>
      </c>
    </row>
    <row r="6" spans="1:20" x14ac:dyDescent="0.25">
      <c r="A6" s="17" t="s">
        <v>4096</v>
      </c>
      <c r="B6" s="17" t="s">
        <v>4097</v>
      </c>
      <c r="C6" s="17" t="s">
        <v>4098</v>
      </c>
      <c r="D6" s="18" t="s">
        <v>10</v>
      </c>
      <c r="E6" s="18">
        <f>VLOOKUP(M6,Revistas!$B$2:$H$63996,2,FALSE)</f>
        <v>0.629</v>
      </c>
      <c r="F6" s="18" t="str">
        <f>VLOOKUP(M6,Revistas!$B$2:$H$63996,3,FALSE)</f>
        <v>Q4</v>
      </c>
      <c r="G6" s="18" t="str">
        <f>VLOOKUP(M6,Revistas!$B$2:$H$63996,4,FALSE)</f>
        <v>OBSTETRICS &amp; GYNECOLOGY - SCIE</v>
      </c>
      <c r="H6" s="18" t="str">
        <f>VLOOKUP(M6,Revistas!$B$2:$H$63996,5,FALSE)</f>
        <v>76/80</v>
      </c>
      <c r="I6" s="18" t="str">
        <f>VLOOKUP(M6,Revistas!$B$2:$H$63996,6,FALSE)</f>
        <v>NO</v>
      </c>
      <c r="J6" s="18" t="s">
        <v>4099</v>
      </c>
      <c r="K6" s="18" t="s">
        <v>4100</v>
      </c>
      <c r="L6" s="18">
        <v>0</v>
      </c>
      <c r="M6" s="18" t="s">
        <v>4101</v>
      </c>
      <c r="N6" s="18" t="s">
        <v>62</v>
      </c>
      <c r="O6" s="18">
        <v>2017</v>
      </c>
      <c r="P6" s="18">
        <v>37</v>
      </c>
      <c r="Q6" s="18">
        <v>2</v>
      </c>
      <c r="R6" s="18">
        <v>246</v>
      </c>
      <c r="S6" s="18">
        <v>247</v>
      </c>
      <c r="T6" s="23">
        <v>27922278</v>
      </c>
    </row>
    <row r="7" spans="1:20" x14ac:dyDescent="0.25">
      <c r="A7" s="17" t="s">
        <v>4112</v>
      </c>
      <c r="B7" s="17" t="s">
        <v>4130</v>
      </c>
      <c r="C7" s="17" t="s">
        <v>4113</v>
      </c>
      <c r="D7" s="18" t="s">
        <v>10</v>
      </c>
      <c r="E7" s="18" t="str">
        <f>VLOOKUP(M7,Revistas!$B$2:$H$63996,2,FALSE)</f>
        <v>NO TIENE</v>
      </c>
      <c r="F7" s="18" t="str">
        <f>VLOOKUP(M7,Revistas!$B$2:$H$63996,3,FALSE)</f>
        <v>NO TIENE</v>
      </c>
      <c r="G7" s="18" t="str">
        <f>VLOOKUP(M7,Revistas!$B$2:$H$63996,4,FALSE)</f>
        <v>NO TIENE</v>
      </c>
      <c r="H7" s="18" t="str">
        <f>VLOOKUP(M7,Revistas!$B$2:$H$63996,5,FALSE)</f>
        <v>NO TIENE</v>
      </c>
      <c r="I7" s="18" t="str">
        <f>VLOOKUP(M7,Revistas!$B$2:$H$63996,6,FALSE)</f>
        <v>NO</v>
      </c>
      <c r="J7" s="18" t="s">
        <v>4116</v>
      </c>
      <c r="K7" s="18"/>
      <c r="L7" s="18" t="s">
        <v>586</v>
      </c>
      <c r="M7" s="18" t="s">
        <v>4117</v>
      </c>
      <c r="N7" s="18" t="s">
        <v>4115</v>
      </c>
      <c r="O7" s="18">
        <v>2017</v>
      </c>
      <c r="P7" s="18">
        <v>30</v>
      </c>
      <c r="Q7" s="18">
        <v>3</v>
      </c>
      <c r="R7" s="18">
        <v>137</v>
      </c>
      <c r="S7" s="18">
        <v>137</v>
      </c>
      <c r="T7" s="23">
        <v>29043689</v>
      </c>
    </row>
    <row r="8" spans="1:20" x14ac:dyDescent="0.25">
      <c r="A8" s="17" t="s">
        <v>2251</v>
      </c>
      <c r="B8" s="17" t="s">
        <v>2252</v>
      </c>
      <c r="C8" s="17" t="s">
        <v>2253</v>
      </c>
      <c r="D8" s="18" t="s">
        <v>10</v>
      </c>
      <c r="E8" s="18">
        <f>VLOOKUP(M8,Revistas!$B$2:$H$63996,2,FALSE)</f>
        <v>2.9049999999999998</v>
      </c>
      <c r="F8" s="18" t="str">
        <f>VLOOKUP(M8,Revistas!$B$2:$H$63996,3,FALSE)</f>
        <v>Q3</v>
      </c>
      <c r="G8" s="18" t="str">
        <f>VLOOKUP(M8,Revistas!$B$2:$H$63996,4,FALSE)</f>
        <v>IMMUNOLOGY - SCIE</v>
      </c>
      <c r="H8" s="18" t="str">
        <f>VLOOKUP(M8,Revistas!$B$2:$H$63996,5,FALSE)</f>
        <v>82/151</v>
      </c>
      <c r="I8" s="18" t="str">
        <f>VLOOKUP(M8,Revistas!$B$2:$H$63996,6,FALSE)</f>
        <v>NO</v>
      </c>
      <c r="J8" s="18" t="s">
        <v>2254</v>
      </c>
      <c r="K8" s="18" t="s">
        <v>2255</v>
      </c>
      <c r="L8" s="18">
        <v>0</v>
      </c>
      <c r="M8" s="18" t="s">
        <v>2256</v>
      </c>
      <c r="N8" s="18" t="s">
        <v>35</v>
      </c>
      <c r="O8" s="18">
        <v>2017</v>
      </c>
      <c r="P8" s="18">
        <v>65</v>
      </c>
      <c r="Q8" s="18">
        <v>2</v>
      </c>
      <c r="R8" s="18">
        <v>487</v>
      </c>
      <c r="S8" s="18">
        <v>494</v>
      </c>
      <c r="T8" s="23">
        <v>28138914</v>
      </c>
    </row>
    <row r="9" spans="1:20" x14ac:dyDescent="0.25">
      <c r="A9" s="17" t="s">
        <v>4109</v>
      </c>
      <c r="B9" s="17" t="s">
        <v>4074</v>
      </c>
      <c r="C9" s="17" t="s">
        <v>4075</v>
      </c>
      <c r="D9" s="18" t="s">
        <v>26</v>
      </c>
      <c r="E9" s="18">
        <f>VLOOKUP(M9,Revistas!$B$2:$H$63996,2,FALSE)</f>
        <v>5.5739999999999998</v>
      </c>
      <c r="F9" s="18" t="str">
        <f>VLOOKUP(M9,Revistas!$B$2:$H$63996,3,FALSE)</f>
        <v>Q1</v>
      </c>
      <c r="G9" s="18" t="str">
        <f>VLOOKUP(M9,Revistas!$B$2:$H$63996,4,FALSE)</f>
        <v>OBSTETRICS &amp; GYNECOLOGY - SCIE</v>
      </c>
      <c r="H9" s="18" t="str">
        <f>VLOOKUP(M9,Revistas!$B$2:$H$63996,5,FALSE)</f>
        <v>2 DE 80</v>
      </c>
      <c r="I9" s="18" t="str">
        <f>VLOOKUP(M9,Revistas!$B$2:$H$63996,6,FALSE)</f>
        <v>SI</v>
      </c>
      <c r="J9" s="18" t="s">
        <v>4110</v>
      </c>
      <c r="K9" s="18"/>
      <c r="L9" s="18">
        <v>0</v>
      </c>
      <c r="M9" s="18" t="s">
        <v>4078</v>
      </c>
      <c r="N9" s="18" t="s">
        <v>344</v>
      </c>
      <c r="O9" s="18">
        <v>2017</v>
      </c>
      <c r="P9" s="18">
        <v>216</v>
      </c>
      <c r="Q9" s="18">
        <v>1</v>
      </c>
      <c r="R9" s="18" t="s">
        <v>4111</v>
      </c>
      <c r="S9" s="18" t="s">
        <v>4111</v>
      </c>
    </row>
    <row r="10" spans="1:20" x14ac:dyDescent="0.25">
      <c r="A10" s="17" t="s">
        <v>4073</v>
      </c>
      <c r="B10" s="17" t="s">
        <v>4074</v>
      </c>
      <c r="C10" s="17" t="s">
        <v>4075</v>
      </c>
      <c r="D10" s="18" t="s">
        <v>10</v>
      </c>
      <c r="E10" s="18">
        <f>VLOOKUP(M10,Revistas!$B$2:$H$63996,2,FALSE)</f>
        <v>5.5739999999999998</v>
      </c>
      <c r="F10" s="18" t="str">
        <f>VLOOKUP(M10,Revistas!$B$2:$H$63996,3,FALSE)</f>
        <v>Q1</v>
      </c>
      <c r="G10" s="18" t="str">
        <f>VLOOKUP(M10,Revistas!$B$2:$H$63996,4,FALSE)</f>
        <v>OBSTETRICS &amp; GYNECOLOGY - SCIE</v>
      </c>
      <c r="H10" s="18" t="str">
        <f>VLOOKUP(M10,Revistas!$B$2:$H$63996,5,FALSE)</f>
        <v>2 DE 80</v>
      </c>
      <c r="I10" s="18" t="str">
        <f>VLOOKUP(M10,Revistas!$B$2:$H$63996,6,FALSE)</f>
        <v>SI</v>
      </c>
      <c r="J10" s="18" t="s">
        <v>4076</v>
      </c>
      <c r="K10" s="18" t="s">
        <v>4077</v>
      </c>
      <c r="L10" s="18">
        <v>0</v>
      </c>
      <c r="M10" s="18" t="s">
        <v>4078</v>
      </c>
      <c r="N10" s="18" t="s">
        <v>199</v>
      </c>
      <c r="O10" s="18">
        <v>2017</v>
      </c>
      <c r="P10" s="18">
        <v>217</v>
      </c>
      <c r="Q10" s="18">
        <v>2</v>
      </c>
      <c r="R10" s="18"/>
      <c r="S10" s="18" t="s">
        <v>4079</v>
      </c>
      <c r="T10" s="23">
        <v>28342715</v>
      </c>
    </row>
    <row r="11" spans="1:20" x14ac:dyDescent="0.25">
      <c r="A11" s="17" t="s">
        <v>4090</v>
      </c>
      <c r="B11" s="17" t="s">
        <v>4091</v>
      </c>
      <c r="C11" s="17" t="s">
        <v>4092</v>
      </c>
      <c r="D11" s="18" t="s">
        <v>571</v>
      </c>
      <c r="E11" s="18">
        <f>VLOOKUP(M11,Revistas!$B$2:$H$63996,2,FALSE)</f>
        <v>1.5649999999999999</v>
      </c>
      <c r="F11" s="18" t="str">
        <f>VLOOKUP(M11,Revistas!$B$2:$H$63996,3,FALSE)</f>
        <v>Q3</v>
      </c>
      <c r="G11" s="18" t="str">
        <f>VLOOKUP(M11,Revistas!$B$2:$H$63996,4,FALSE)</f>
        <v>OBSTETRICS &amp; GYNECOLOGY - SCIE</v>
      </c>
      <c r="H11" s="18" t="str">
        <f>VLOOKUP(M11,Revistas!$B$2:$H$63996,5,FALSE)</f>
        <v>55/80</v>
      </c>
      <c r="I11" s="18" t="str">
        <f>VLOOKUP(M11,Revistas!$B$2:$H$63996,6,FALSE)</f>
        <v>NO</v>
      </c>
      <c r="J11" s="18" t="s">
        <v>4093</v>
      </c>
      <c r="K11" s="18" t="s">
        <v>4094</v>
      </c>
      <c r="L11" s="18">
        <v>0</v>
      </c>
      <c r="M11" s="18" t="s">
        <v>4095</v>
      </c>
      <c r="N11" s="18" t="s">
        <v>300</v>
      </c>
      <c r="O11" s="18">
        <v>2017</v>
      </c>
      <c r="P11" s="18">
        <v>72</v>
      </c>
      <c r="Q11" s="18">
        <v>3</v>
      </c>
      <c r="R11" s="18">
        <v>151</v>
      </c>
      <c r="S11" s="18">
        <v>153</v>
      </c>
    </row>
    <row r="12" spans="1:20" x14ac:dyDescent="0.25">
      <c r="A12" s="17" t="s">
        <v>4119</v>
      </c>
      <c r="B12" s="17" t="s">
        <v>4118</v>
      </c>
      <c r="C12" s="17" t="s">
        <v>4132</v>
      </c>
      <c r="D12" s="18" t="s">
        <v>10</v>
      </c>
      <c r="E12" s="18">
        <f>VLOOKUP(M12,Revistas!$B$2:$H$63996,2,FALSE)</f>
        <v>1.8260000000000001</v>
      </c>
      <c r="F12" s="18" t="str">
        <f>VLOOKUP(M12,Revistas!$B$2:$H$63996,3,FALSE)</f>
        <v>Q3</v>
      </c>
      <c r="G12" s="18" t="str">
        <f>VLOOKUP(M12,Revistas!$B$2:$H$63996,4,FALSE)</f>
        <v>OBSTETRICS &amp; GYNECOLOGY - SCIE</v>
      </c>
      <c r="H12" s="18" t="str">
        <f>VLOOKUP(M12,Revistas!$B$2:$H$63996,5,FALSE)</f>
        <v>45/80</v>
      </c>
      <c r="I12" s="18" t="str">
        <f>VLOOKUP(M12,Revistas!$B$2:$H$63996,6,FALSE)</f>
        <v>NO</v>
      </c>
      <c r="J12" s="18" t="s">
        <v>4120</v>
      </c>
      <c r="K12" s="18"/>
      <c r="L12" s="18" t="s">
        <v>586</v>
      </c>
      <c r="M12" s="18" t="s">
        <v>2606</v>
      </c>
      <c r="N12" s="18" t="s">
        <v>3187</v>
      </c>
      <c r="O12" s="18">
        <v>2017</v>
      </c>
      <c r="P12" s="18"/>
      <c r="Q12" s="18"/>
      <c r="R12" s="18">
        <v>1</v>
      </c>
      <c r="S12" s="18">
        <v>6</v>
      </c>
      <c r="T12" s="23">
        <v>28502201</v>
      </c>
    </row>
    <row r="13" spans="1:20" x14ac:dyDescent="0.25">
      <c r="A13" s="17" t="s">
        <v>4126</v>
      </c>
      <c r="B13" s="17" t="s">
        <v>4131</v>
      </c>
      <c r="C13" s="17" t="s">
        <v>4113</v>
      </c>
      <c r="D13" s="18" t="s">
        <v>10</v>
      </c>
      <c r="E13" s="18" t="str">
        <f>VLOOKUP(M13,Revistas!$B$2:$H$63996,2,FALSE)</f>
        <v>NO TIENE</v>
      </c>
      <c r="F13" s="18" t="str">
        <f>VLOOKUP(M13,Revistas!$B$2:$H$63996,3,FALSE)</f>
        <v>NO TIENE</v>
      </c>
      <c r="G13" s="18" t="str">
        <f>VLOOKUP(M13,Revistas!$B$2:$H$63996,4,FALSE)</f>
        <v>NO TIENE</v>
      </c>
      <c r="H13" s="18" t="str">
        <f>VLOOKUP(M13,Revistas!$B$2:$H$63996,5,FALSE)</f>
        <v>NO TIENE</v>
      </c>
      <c r="I13" s="18" t="str">
        <f>VLOOKUP(M13,Revistas!$B$2:$H$63996,6,FALSE)</f>
        <v>NO</v>
      </c>
      <c r="J13" s="18" t="s">
        <v>4129</v>
      </c>
      <c r="K13" s="18"/>
      <c r="L13" s="18" t="s">
        <v>586</v>
      </c>
      <c r="M13" s="18" t="s">
        <v>4117</v>
      </c>
      <c r="N13" s="18" t="s">
        <v>4128</v>
      </c>
      <c r="O13" s="18">
        <v>2017</v>
      </c>
      <c r="P13" s="18">
        <v>30</v>
      </c>
      <c r="Q13" s="18">
        <v>1</v>
      </c>
      <c r="R13" s="18">
        <v>33</v>
      </c>
      <c r="S13" s="18">
        <v>38</v>
      </c>
      <c r="T13" s="23">
        <v>28585788</v>
      </c>
    </row>
    <row r="14" spans="1:20" x14ac:dyDescent="0.25">
      <c r="A14" s="17" t="s">
        <v>4122</v>
      </c>
      <c r="B14" s="17" t="s">
        <v>4121</v>
      </c>
      <c r="C14" s="17" t="s">
        <v>367</v>
      </c>
      <c r="D14" s="18" t="s">
        <v>10</v>
      </c>
      <c r="E14" s="18">
        <f>VLOOKUP(M14,Revistas!$B$2:$H$63996,2,FALSE)</f>
        <v>1.125</v>
      </c>
      <c r="F14" s="18" t="str">
        <f>VLOOKUP(M14,Revistas!$B$2:$H$63996,3,FALSE)</f>
        <v>Q3</v>
      </c>
      <c r="G14" s="18" t="str">
        <f>VLOOKUP(M14,Revistas!$B$2:$H$63996,4,FALSE)</f>
        <v>MEDICINA, GENERAL &amp; INTERNAL</v>
      </c>
      <c r="H14" s="18" t="str">
        <f>VLOOKUP(M14,Revistas!$B$2:$H$63996,5,FALSE)</f>
        <v>91/154</v>
      </c>
      <c r="I14" s="18" t="str">
        <f>VLOOKUP(M14,Revistas!$B$2:$H$63996,6,FALSE)</f>
        <v>NO</v>
      </c>
      <c r="J14" s="18" t="s">
        <v>4124</v>
      </c>
      <c r="K14" s="18"/>
      <c r="L14" s="18" t="s">
        <v>586</v>
      </c>
      <c r="M14" s="18" t="s">
        <v>739</v>
      </c>
      <c r="N14" s="18" t="s">
        <v>4123</v>
      </c>
      <c r="O14" s="18">
        <v>2017</v>
      </c>
      <c r="P14" s="18">
        <v>148</v>
      </c>
      <c r="Q14" s="18">
        <v>7</v>
      </c>
      <c r="R14" s="18" t="s">
        <v>4133</v>
      </c>
      <c r="S14" s="18" t="s">
        <v>4134</v>
      </c>
      <c r="T14" s="23">
        <v>28233562</v>
      </c>
    </row>
    <row r="16" spans="1:20" hidden="1" x14ac:dyDescent="0.25"/>
    <row r="17" hidden="1" x14ac:dyDescent="0.25"/>
    <row r="18" hidden="1" x14ac:dyDescent="0.25"/>
    <row r="19" hidden="1" x14ac:dyDescent="0.25"/>
    <row r="20" hidden="1" x14ac:dyDescent="0.25"/>
    <row r="21" hidden="1" x14ac:dyDescent="0.25"/>
    <row r="22" hidden="1" x14ac:dyDescent="0.25"/>
    <row r="23" hidden="1" x14ac:dyDescent="0.25"/>
    <row r="24" hidden="1" x14ac:dyDescent="0.25"/>
    <row r="25" hidden="1" x14ac:dyDescent="0.25"/>
    <row r="26" hidden="1" x14ac:dyDescent="0.25"/>
    <row r="27" hidden="1" x14ac:dyDescent="0.25"/>
    <row r="28" hidden="1" x14ac:dyDescent="0.25"/>
    <row r="29" hidden="1" x14ac:dyDescent="0.25"/>
    <row r="30" hidden="1" x14ac:dyDescent="0.25"/>
    <row r="31" hidden="1" x14ac:dyDescent="0.25"/>
    <row r="32"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1:10" hidden="1" x14ac:dyDescent="0.25"/>
    <row r="1090" spans="1:10" hidden="1" x14ac:dyDescent="0.25"/>
    <row r="1091" spans="1:10" hidden="1" x14ac:dyDescent="0.25">
      <c r="A1091" s="20" t="s">
        <v>73</v>
      </c>
      <c r="B1091" s="20" t="s">
        <v>73</v>
      </c>
      <c r="C1091" s="20" t="s">
        <v>73</v>
      </c>
      <c r="D1091" s="23" t="s">
        <v>74</v>
      </c>
      <c r="E1091" s="23" t="s">
        <v>73</v>
      </c>
      <c r="F1091" s="23" t="s">
        <v>75</v>
      </c>
      <c r="G1091" s="23" t="s">
        <v>7254</v>
      </c>
      <c r="H1091" s="23" t="s">
        <v>73</v>
      </c>
      <c r="I1091" s="23" t="s">
        <v>78</v>
      </c>
      <c r="J1091" s="23" t="s">
        <v>7255</v>
      </c>
    </row>
    <row r="1092" spans="1:10" hidden="1" x14ac:dyDescent="0.25">
      <c r="A1092" s="20" t="s">
        <v>10</v>
      </c>
      <c r="B1092" s="20">
        <f>DCOUNTA(A1:S1088,B1091,A1091:A1092)</f>
        <v>9</v>
      </c>
      <c r="C1092" s="20" t="s">
        <v>10</v>
      </c>
      <c r="D1092" s="23">
        <f>DSUM(A1:S1088,E1,C1091:C1092)</f>
        <v>15.954000000000001</v>
      </c>
      <c r="E1092" s="23" t="s">
        <v>10</v>
      </c>
      <c r="F1092" s="23" t="s">
        <v>5470</v>
      </c>
      <c r="G1092" s="23">
        <f>DCOUNTA(A1:S1088,F1091,E1091:F1092)</f>
        <v>1</v>
      </c>
      <c r="H1092" s="23" t="s">
        <v>10</v>
      </c>
      <c r="I1092" s="23" t="s">
        <v>2680</v>
      </c>
      <c r="J1092" s="23">
        <f>DCOUNTA(A1:S1088,I1,H1091:I1092)</f>
        <v>1</v>
      </c>
    </row>
    <row r="1093" spans="1:10" hidden="1" x14ac:dyDescent="0.25"/>
    <row r="1094" spans="1:10" hidden="1" x14ac:dyDescent="0.25">
      <c r="A1094" s="20" t="s">
        <v>73</v>
      </c>
      <c r="B1094" s="20" t="s">
        <v>73</v>
      </c>
      <c r="C1094" s="20" t="s">
        <v>73</v>
      </c>
      <c r="D1094" s="23" t="s">
        <v>74</v>
      </c>
      <c r="E1094" s="23" t="s">
        <v>73</v>
      </c>
      <c r="F1094" s="23" t="s">
        <v>75</v>
      </c>
      <c r="G1094" s="23" t="s">
        <v>7254</v>
      </c>
      <c r="H1094" s="23" t="s">
        <v>73</v>
      </c>
      <c r="I1094" s="23" t="s">
        <v>78</v>
      </c>
      <c r="J1094" s="23" t="s">
        <v>7255</v>
      </c>
    </row>
    <row r="1095" spans="1:10" hidden="1" x14ac:dyDescent="0.25">
      <c r="A1095" s="20" t="s">
        <v>274</v>
      </c>
      <c r="B1095" s="20">
        <f>DCOUNTA(A1:S1088,D1,A1094:A1095)</f>
        <v>0</v>
      </c>
      <c r="C1095" s="20" t="s">
        <v>274</v>
      </c>
      <c r="D1095" s="23">
        <f>DSUM(A1:S1088,E1,C1094:C1095)</f>
        <v>0</v>
      </c>
      <c r="E1095" s="23" t="s">
        <v>274</v>
      </c>
      <c r="F1095" s="23" t="s">
        <v>5470</v>
      </c>
      <c r="G1095" s="23">
        <f>DCOUNTA(A1:S1088,F1,E1094:F1095)</f>
        <v>0</v>
      </c>
      <c r="H1095" s="23" t="s">
        <v>274</v>
      </c>
      <c r="I1095" s="23" t="s">
        <v>2680</v>
      </c>
      <c r="J1095" s="23">
        <f>DCOUNTA(A1:S1088,I1,H1094:I1095)</f>
        <v>0</v>
      </c>
    </row>
    <row r="1096" spans="1:10" hidden="1" x14ac:dyDescent="0.25"/>
    <row r="1097" spans="1:10" hidden="1" x14ac:dyDescent="0.25">
      <c r="A1097" s="20" t="s">
        <v>73</v>
      </c>
      <c r="B1097" s="20" t="s">
        <v>73</v>
      </c>
      <c r="C1097" s="20" t="s">
        <v>73</v>
      </c>
      <c r="D1097" s="23" t="s">
        <v>74</v>
      </c>
      <c r="E1097" s="23" t="s">
        <v>73</v>
      </c>
      <c r="F1097" s="23" t="s">
        <v>75</v>
      </c>
      <c r="G1097" s="23" t="s">
        <v>7254</v>
      </c>
      <c r="H1097" s="23" t="s">
        <v>73</v>
      </c>
      <c r="I1097" s="23" t="s">
        <v>78</v>
      </c>
      <c r="J1097" s="23" t="s">
        <v>7255</v>
      </c>
    </row>
    <row r="1098" spans="1:10" hidden="1" x14ac:dyDescent="0.25">
      <c r="A1098" s="20" t="s">
        <v>356</v>
      </c>
      <c r="B1098" s="20">
        <f>DCOUNTA(A1:S1088,D1,A1097:A1098)</f>
        <v>0</v>
      </c>
      <c r="C1098" s="20" t="s">
        <v>356</v>
      </c>
      <c r="D1098" s="23">
        <f>DSUM(A1:S1088,E1,C1097:C1098)</f>
        <v>0</v>
      </c>
      <c r="E1098" s="23" t="s">
        <v>356</v>
      </c>
      <c r="F1098" s="23" t="s">
        <v>5470</v>
      </c>
      <c r="G1098" s="23">
        <f>DCOUNTA(A1:S1088,F1,E1097:F1098)</f>
        <v>0</v>
      </c>
      <c r="H1098" s="23" t="s">
        <v>356</v>
      </c>
      <c r="I1098" s="23" t="s">
        <v>2680</v>
      </c>
      <c r="J1098" s="23">
        <f>DCOUNTA(A1:S1088,I1,H1097:I1098)</f>
        <v>0</v>
      </c>
    </row>
    <row r="1099" spans="1:10" hidden="1" x14ac:dyDescent="0.25"/>
    <row r="1100" spans="1:10" hidden="1" x14ac:dyDescent="0.25">
      <c r="A1100" s="20" t="s">
        <v>73</v>
      </c>
      <c r="B1100" s="20" t="s">
        <v>73</v>
      </c>
      <c r="C1100" s="20" t="s">
        <v>73</v>
      </c>
      <c r="D1100" s="23" t="s">
        <v>74</v>
      </c>
      <c r="E1100" s="23" t="s">
        <v>73</v>
      </c>
      <c r="F1100" s="23" t="s">
        <v>75</v>
      </c>
      <c r="G1100" s="23" t="s">
        <v>7254</v>
      </c>
      <c r="H1100" s="23" t="s">
        <v>73</v>
      </c>
      <c r="I1100" s="23" t="s">
        <v>78</v>
      </c>
      <c r="J1100" s="23" t="s">
        <v>7255</v>
      </c>
    </row>
    <row r="1101" spans="1:10" hidden="1" x14ac:dyDescent="0.25">
      <c r="A1101" s="20" t="s">
        <v>571</v>
      </c>
      <c r="B1101" s="20">
        <f>DCOUNTA(A1:S1088,D1,A1100:A1101)</f>
        <v>1</v>
      </c>
      <c r="C1101" s="20" t="s">
        <v>571</v>
      </c>
      <c r="D1101" s="23">
        <f>DSUM(A1:S1088,E1,C1100:C1101)</f>
        <v>1.5649999999999999</v>
      </c>
      <c r="E1101" s="23" t="s">
        <v>571</v>
      </c>
      <c r="F1101" s="23" t="s">
        <v>5470</v>
      </c>
      <c r="G1101" s="23">
        <f>DCOUNTA(A1:S1088,F1,E1100:F1101)</f>
        <v>0</v>
      </c>
      <c r="H1101" s="23" t="s">
        <v>571</v>
      </c>
      <c r="I1101" s="23" t="s">
        <v>2680</v>
      </c>
      <c r="J1101" s="23">
        <f>DCOUNTA(A1:S1088,I1,H1100:I1101)</f>
        <v>0</v>
      </c>
    </row>
    <row r="1102" spans="1:10" hidden="1" x14ac:dyDescent="0.25"/>
    <row r="1103" spans="1:10" hidden="1" x14ac:dyDescent="0.25"/>
    <row r="1104" spans="1:10" hidden="1" x14ac:dyDescent="0.25">
      <c r="A1104" s="20" t="s">
        <v>73</v>
      </c>
      <c r="B1104" s="20" t="s">
        <v>73</v>
      </c>
      <c r="C1104" s="20" t="s">
        <v>73</v>
      </c>
      <c r="D1104" s="23" t="s">
        <v>74</v>
      </c>
      <c r="E1104" s="23" t="s">
        <v>73</v>
      </c>
      <c r="F1104" s="23" t="s">
        <v>75</v>
      </c>
      <c r="G1104" s="23" t="s">
        <v>7254</v>
      </c>
      <c r="H1104" s="23" t="s">
        <v>73</v>
      </c>
      <c r="I1104" s="23" t="s">
        <v>78</v>
      </c>
      <c r="J1104" s="23" t="s">
        <v>7255</v>
      </c>
    </row>
    <row r="1105" spans="1:51" hidden="1" x14ac:dyDescent="0.25">
      <c r="A1105" s="20" t="s">
        <v>26</v>
      </c>
      <c r="B1105" s="20">
        <f>DCOUNTA(A1:S1088,D1,A1104:A1105)</f>
        <v>3</v>
      </c>
      <c r="C1105" s="20" t="s">
        <v>26</v>
      </c>
      <c r="D1105" s="23">
        <f>DSUM(A1:S1088,E1,C1104:C1105)</f>
        <v>10.218</v>
      </c>
      <c r="E1105" s="23" t="s">
        <v>26</v>
      </c>
      <c r="F1105" s="23" t="s">
        <v>5470</v>
      </c>
      <c r="G1105" s="23">
        <f>DCOUNTA(A1:S1088,F1,E1104:F1105)</f>
        <v>1</v>
      </c>
      <c r="H1105" s="23" t="s">
        <v>26</v>
      </c>
      <c r="I1105" s="23" t="s">
        <v>2680</v>
      </c>
      <c r="J1105" s="23">
        <f>DCOUNTA(A1:S1088,I1,H1104:I1105)</f>
        <v>1</v>
      </c>
    </row>
    <row r="1106" spans="1:51" hidden="1" x14ac:dyDescent="0.25"/>
    <row r="1107" spans="1:51" hidden="1" x14ac:dyDescent="0.25">
      <c r="A1107" s="20" t="s">
        <v>73</v>
      </c>
      <c r="B1107" s="20" t="s">
        <v>73</v>
      </c>
      <c r="C1107" s="20" t="s">
        <v>73</v>
      </c>
      <c r="D1107" s="23" t="s">
        <v>74</v>
      </c>
      <c r="E1107" s="23" t="s">
        <v>73</v>
      </c>
      <c r="F1107" s="23" t="s">
        <v>75</v>
      </c>
      <c r="G1107" s="23" t="s">
        <v>7254</v>
      </c>
      <c r="H1107" s="23" t="s">
        <v>73</v>
      </c>
      <c r="I1107" s="23" t="s">
        <v>78</v>
      </c>
      <c r="J1107" s="23" t="s">
        <v>7255</v>
      </c>
    </row>
    <row r="1108" spans="1:51" hidden="1" x14ac:dyDescent="0.25">
      <c r="A1108" s="20" t="s">
        <v>210</v>
      </c>
      <c r="B1108" s="20">
        <f>DCOUNTA(A1:S1088,D1,A1107:A1108)</f>
        <v>0</v>
      </c>
      <c r="C1108" s="20" t="s">
        <v>210</v>
      </c>
      <c r="D1108" s="23">
        <f>DSUM(A1:S1088,E1,C1107:C1108)</f>
        <v>0</v>
      </c>
      <c r="E1108" s="23" t="s">
        <v>210</v>
      </c>
      <c r="F1108" s="23" t="s">
        <v>5470</v>
      </c>
      <c r="G1108" s="23">
        <f>DCOUNTA(A1:S1088,F1,E1107:F1108)</f>
        <v>0</v>
      </c>
      <c r="H1108" s="23" t="s">
        <v>210</v>
      </c>
      <c r="I1108" s="23" t="s">
        <v>2680</v>
      </c>
      <c r="J1108" s="23">
        <f>DCOUNTA(A1:S1088,I1,H1107:I1108)</f>
        <v>0</v>
      </c>
    </row>
    <row r="1110" spans="1:51" ht="15.75" x14ac:dyDescent="0.3">
      <c r="B1110" s="19" t="s">
        <v>7256</v>
      </c>
      <c r="C1110" s="19" t="s">
        <v>7257</v>
      </c>
      <c r="D1110" s="19" t="s">
        <v>5466</v>
      </c>
      <c r="E1110" s="19" t="s">
        <v>7258</v>
      </c>
      <c r="F1110" s="19" t="s">
        <v>7259</v>
      </c>
      <c r="N1110" s="24"/>
      <c r="AX1110" s="20" t="s">
        <v>7260</v>
      </c>
      <c r="AY1110" s="20" t="s">
        <v>7261</v>
      </c>
    </row>
    <row r="1111" spans="1:51" ht="15.75" x14ac:dyDescent="0.3">
      <c r="B1111" s="21">
        <f>B1092</f>
        <v>9</v>
      </c>
      <c r="C1111" s="26" t="s">
        <v>7262</v>
      </c>
      <c r="D1111" s="21">
        <f>D1092</f>
        <v>15.954000000000001</v>
      </c>
      <c r="E1111" s="21">
        <f>G1092</f>
        <v>1</v>
      </c>
      <c r="F1111" s="21">
        <f>J1092</f>
        <v>1</v>
      </c>
      <c r="N1111" s="24"/>
    </row>
    <row r="1112" spans="1:51" ht="15.75" x14ac:dyDescent="0.3">
      <c r="B1112" s="21">
        <f>B1101</f>
        <v>1</v>
      </c>
      <c r="C1112" s="26" t="s">
        <v>7265</v>
      </c>
      <c r="D1112" s="21">
        <f>D1101</f>
        <v>1.5649999999999999</v>
      </c>
      <c r="E1112" s="21">
        <f>G1101</f>
        <v>0</v>
      </c>
      <c r="F1112" s="21">
        <f>J1101</f>
        <v>0</v>
      </c>
      <c r="N1112" s="24"/>
    </row>
    <row r="1113" spans="1:51" ht="15.75" x14ac:dyDescent="0.3">
      <c r="B1113" s="21">
        <f>B1105</f>
        <v>3</v>
      </c>
      <c r="C1113" s="26" t="s">
        <v>26</v>
      </c>
      <c r="D1113" s="21">
        <f>D1105</f>
        <v>10.218</v>
      </c>
      <c r="E1113" s="21">
        <f>G1105</f>
        <v>1</v>
      </c>
      <c r="F1113" s="21">
        <f>J1105</f>
        <v>1</v>
      </c>
      <c r="N1113" s="24"/>
    </row>
    <row r="1114" spans="1:51" ht="15.75" x14ac:dyDescent="0.3">
      <c r="B1114" s="22"/>
      <c r="C1114" s="19" t="s">
        <v>7267</v>
      </c>
      <c r="D1114" s="19">
        <f>D1111</f>
        <v>15.954000000000001</v>
      </c>
      <c r="E1114" s="22"/>
      <c r="N1114" s="24"/>
    </row>
    <row r="1115" spans="1:51" ht="15.75" x14ac:dyDescent="0.3">
      <c r="B1115" s="22"/>
      <c r="C1115" s="19" t="s">
        <v>7268</v>
      </c>
      <c r="D1115" s="19" t="e">
        <f>D1111+#REF!+#REF!+D1112+D1113+#REF!</f>
        <v>#REF!</v>
      </c>
    </row>
  </sheetData>
  <sortState ref="A2:AY14">
    <sortCondition ref="A2:A14"/>
  </sortState>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Y1115"/>
  <sheetViews>
    <sheetView workbookViewId="0">
      <selection activeCell="O1114" sqref="O1114"/>
    </sheetView>
  </sheetViews>
  <sheetFormatPr baseColWidth="10" defaultRowHeight="15" x14ac:dyDescent="0.25"/>
  <cols>
    <col min="1" max="1" width="22.42578125" style="20" customWidth="1"/>
    <col min="2" max="2" width="17" style="20" customWidth="1"/>
    <col min="3" max="3" width="19.28515625" style="20" customWidth="1"/>
    <col min="4" max="4" width="18.28515625" style="23" customWidth="1"/>
    <col min="5" max="6" width="11.42578125" style="23"/>
    <col min="7" max="8" width="0" style="23" hidden="1" customWidth="1"/>
    <col min="9" max="9" width="11.42578125" style="23"/>
    <col min="10" max="14" width="0" style="23" hidden="1" customWidth="1"/>
    <col min="15" max="20" width="11.42578125" style="23"/>
    <col min="21" max="16384" width="11.42578125" style="20"/>
  </cols>
  <sheetData>
    <row r="1" spans="1:20" s="2" customFormat="1" ht="38.25" x14ac:dyDescent="0.2">
      <c r="A1" s="1" t="s">
        <v>70</v>
      </c>
      <c r="B1" s="1" t="s">
        <v>71</v>
      </c>
      <c r="C1" s="1" t="s">
        <v>72</v>
      </c>
      <c r="D1" s="1" t="s">
        <v>73</v>
      </c>
      <c r="E1" s="1" t="s">
        <v>74</v>
      </c>
      <c r="F1" s="1" t="s">
        <v>75</v>
      </c>
      <c r="G1" s="1" t="s">
        <v>76</v>
      </c>
      <c r="H1" s="1" t="s">
        <v>77</v>
      </c>
      <c r="I1" s="1" t="s">
        <v>78</v>
      </c>
      <c r="J1" s="1" t="s">
        <v>79</v>
      </c>
      <c r="K1" s="1" t="s">
        <v>80</v>
      </c>
      <c r="L1" s="1" t="s">
        <v>81</v>
      </c>
      <c r="M1" s="1" t="s">
        <v>0</v>
      </c>
      <c r="N1" s="1" t="s">
        <v>1</v>
      </c>
      <c r="O1" s="1" t="s">
        <v>2</v>
      </c>
      <c r="P1" s="1" t="s">
        <v>3</v>
      </c>
      <c r="Q1" s="1" t="s">
        <v>4</v>
      </c>
      <c r="R1" s="1" t="s">
        <v>5</v>
      </c>
      <c r="S1" s="1" t="s">
        <v>6</v>
      </c>
      <c r="T1" s="2" t="s">
        <v>2782</v>
      </c>
    </row>
    <row r="2" spans="1:20" x14ac:dyDescent="0.25">
      <c r="A2" s="17" t="s">
        <v>4234</v>
      </c>
      <c r="B2" s="17" t="s">
        <v>4235</v>
      </c>
      <c r="C2" s="17" t="s">
        <v>4236</v>
      </c>
      <c r="D2" s="18" t="s">
        <v>10</v>
      </c>
      <c r="E2" s="18">
        <f>VLOOKUP(M2,Revistas!$B$2:$H$63996,2,FALSE)</f>
        <v>4.2869999999999999</v>
      </c>
      <c r="F2" s="18" t="str">
        <f>VLOOKUP(M2,Revistas!$B$2:$H$63996,3,FALSE)</f>
        <v>Q1</v>
      </c>
      <c r="G2" s="18" t="str">
        <f>VLOOKUP(M2,Revistas!$B$2:$H$63996,4,FALSE)</f>
        <v>GENETICS &amp; HEREDITY - SCIE</v>
      </c>
      <c r="H2" s="18" t="str">
        <f>VLOOKUP(M2,Revistas!$B$2:$H$63996,5,FALSE)</f>
        <v>35/166</v>
      </c>
      <c r="I2" s="18" t="str">
        <f>VLOOKUP(M2,Revistas!$B$2:$H$63996,6,FALSE)</f>
        <v>NO</v>
      </c>
      <c r="J2" s="18" t="s">
        <v>4237</v>
      </c>
      <c r="K2" s="18" t="s">
        <v>4238</v>
      </c>
      <c r="L2" s="18">
        <v>0</v>
      </c>
      <c r="M2" s="18" t="s">
        <v>4239</v>
      </c>
      <c r="N2" s="18" t="s">
        <v>226</v>
      </c>
      <c r="O2" s="18">
        <v>2017</v>
      </c>
      <c r="P2" s="18">
        <v>25</v>
      </c>
      <c r="Q2" s="18">
        <v>7</v>
      </c>
      <c r="R2" s="18">
        <v>823</v>
      </c>
      <c r="S2" s="18">
        <v>831</v>
      </c>
      <c r="T2" s="23">
        <v>28594414</v>
      </c>
    </row>
    <row r="3" spans="1:20" x14ac:dyDescent="0.25">
      <c r="A3" s="17" t="s">
        <v>4254</v>
      </c>
      <c r="B3" s="17" t="s">
        <v>4255</v>
      </c>
      <c r="C3" s="17" t="s">
        <v>4256</v>
      </c>
      <c r="D3" s="18" t="s">
        <v>10</v>
      </c>
      <c r="E3" s="18">
        <f>VLOOKUP(M3,Revistas!$B$2:$H$63996,2,FALSE)</f>
        <v>1.66</v>
      </c>
      <c r="F3" s="18" t="str">
        <f>VLOOKUP(M3,Revistas!$B$2:$H$63996,3,FALSE)</f>
        <v>Q3</v>
      </c>
      <c r="G3" s="18" t="str">
        <f>VLOOKUP(M3,Revistas!$B$2:$H$63996,4,FALSE)</f>
        <v>GENETICS &amp; HEREDITY - SCIE</v>
      </c>
      <c r="H3" s="18" t="str">
        <f>VLOOKUP(M3,Revistas!$B$2:$H$63996,5,FALSE)</f>
        <v>120/166</v>
      </c>
      <c r="I3" s="18" t="str">
        <f>VLOOKUP(M3,Revistas!$B$2:$H$63996,6,FALSE)</f>
        <v>NO</v>
      </c>
      <c r="J3" s="18" t="s">
        <v>4257</v>
      </c>
      <c r="K3" s="18" t="s">
        <v>4258</v>
      </c>
      <c r="L3" s="18">
        <v>0</v>
      </c>
      <c r="M3" s="18" t="s">
        <v>4259</v>
      </c>
      <c r="N3" s="18" t="s">
        <v>35</v>
      </c>
      <c r="O3" s="18">
        <v>2017</v>
      </c>
      <c r="P3" s="18">
        <v>16</v>
      </c>
      <c r="Q3" s="18">
        <v>2</v>
      </c>
      <c r="R3" s="18">
        <v>243</v>
      </c>
      <c r="S3" s="18">
        <v>248</v>
      </c>
      <c r="T3" s="23">
        <v>27714481</v>
      </c>
    </row>
    <row r="4" spans="1:20" x14ac:dyDescent="0.25">
      <c r="A4" s="17" t="s">
        <v>4224</v>
      </c>
      <c r="B4" s="17" t="s">
        <v>4225</v>
      </c>
      <c r="C4" s="17" t="s">
        <v>112</v>
      </c>
      <c r="D4" s="18" t="s">
        <v>10</v>
      </c>
      <c r="E4" s="18">
        <f>VLOOKUP(M4,Revistas!$B$2:$H$63996,2,FALSE)</f>
        <v>3.3260000000000001</v>
      </c>
      <c r="F4" s="18" t="str">
        <f>VLOOKUP(M4,Revistas!$B$2:$H$63996,3,FALSE)</f>
        <v>Q2</v>
      </c>
      <c r="G4" s="18" t="str">
        <f>VLOOKUP(M4,Revistas!$B$2:$H$63996,4,FALSE)</f>
        <v>GENETICS &amp; HEREDITY - SCIE</v>
      </c>
      <c r="H4" s="18" t="str">
        <f>VLOOKUP(M4,Revistas!$B$2:$H$63996,5,FALSE)</f>
        <v>62/166</v>
      </c>
      <c r="I4" s="18" t="str">
        <f>VLOOKUP(M4,Revistas!$B$2:$H$63996,6,FALSE)</f>
        <v>NO</v>
      </c>
      <c r="J4" s="18" t="s">
        <v>4226</v>
      </c>
      <c r="K4" s="18" t="s">
        <v>4227</v>
      </c>
      <c r="L4" s="18">
        <v>0</v>
      </c>
      <c r="M4" s="18" t="s">
        <v>115</v>
      </c>
      <c r="N4" s="18" t="s">
        <v>29</v>
      </c>
      <c r="O4" s="18">
        <v>2017</v>
      </c>
      <c r="P4" s="18">
        <v>92</v>
      </c>
      <c r="Q4" s="18">
        <v>1</v>
      </c>
      <c r="R4" s="18">
        <v>91</v>
      </c>
      <c r="S4" s="18">
        <v>98</v>
      </c>
      <c r="T4" s="23">
        <v>28067412</v>
      </c>
    </row>
    <row r="5" spans="1:20" x14ac:dyDescent="0.25">
      <c r="A5" s="17" t="s">
        <v>4279</v>
      </c>
      <c r="B5" s="17" t="s">
        <v>4280</v>
      </c>
      <c r="C5" s="17" t="s">
        <v>4281</v>
      </c>
      <c r="D5" s="18" t="s">
        <v>210</v>
      </c>
      <c r="E5" s="18">
        <f>VLOOKUP(M5,Revistas!$B$2:$H$63996,2,FALSE)</f>
        <v>2.4710000000000001</v>
      </c>
      <c r="F5" s="18" t="str">
        <f>VLOOKUP(M5,Revistas!$B$2:$H$63996,3,FALSE)</f>
        <v>Q3</v>
      </c>
      <c r="G5" s="18" t="str">
        <f>VLOOKUP(M5,Revistas!$B$2:$H$63996,4,FALSE)</f>
        <v>GENETICS &amp; HEREDITY - SCIE</v>
      </c>
      <c r="H5" s="18" t="str">
        <f>VLOOKUP(M5,Revistas!$B$2:$H$63996,5,FALSE)</f>
        <v>85/166</v>
      </c>
      <c r="I5" s="18" t="str">
        <f>VLOOKUP(M5,Revistas!$B$2:$H$63996,6,FALSE)</f>
        <v>NO</v>
      </c>
      <c r="J5" s="18" t="s">
        <v>4282</v>
      </c>
      <c r="K5" s="18" t="s">
        <v>4283</v>
      </c>
      <c r="L5" s="18">
        <v>1</v>
      </c>
      <c r="M5" s="18" t="s">
        <v>4284</v>
      </c>
      <c r="N5" s="18" t="s">
        <v>62</v>
      </c>
      <c r="O5" s="18">
        <v>2017</v>
      </c>
      <c r="P5" s="18">
        <v>62</v>
      </c>
      <c r="Q5" s="18">
        <v>2</v>
      </c>
      <c r="R5" s="18">
        <v>229</v>
      </c>
      <c r="S5" s="18">
        <v>234</v>
      </c>
      <c r="T5" s="23">
        <v>27604558</v>
      </c>
    </row>
    <row r="6" spans="1:20" x14ac:dyDescent="0.25">
      <c r="A6" s="17" t="s">
        <v>4268</v>
      </c>
      <c r="B6" s="17" t="s">
        <v>4269</v>
      </c>
      <c r="C6" s="17" t="s">
        <v>217</v>
      </c>
      <c r="D6" s="18" t="s">
        <v>10</v>
      </c>
      <c r="E6" s="18">
        <f>VLOOKUP(M6,Revistas!$B$2:$H$63996,2,FALSE)</f>
        <v>2.806</v>
      </c>
      <c r="F6" s="18" t="str">
        <f>VLOOKUP(M6,Revistas!$B$2:$H$63996,3,FALSE)</f>
        <v>Q1</v>
      </c>
      <c r="G6" s="18" t="str">
        <f>VLOOKUP(M6,Revistas!$B$2:$H$63996,4,FALSE)</f>
        <v>MULTIDISCIPLINARY SCIENCES</v>
      </c>
      <c r="H6" s="18" t="str">
        <f>VLOOKUP(M6,Revistas!$B$2:$H$63996,5,FALSE)</f>
        <v>15/64</v>
      </c>
      <c r="I6" s="18" t="str">
        <f>VLOOKUP(M6,Revistas!$B$2:$H$63996,6,FALSE)</f>
        <v>NO</v>
      </c>
      <c r="J6" s="18" t="s">
        <v>4270</v>
      </c>
      <c r="K6" s="18" t="s">
        <v>4271</v>
      </c>
      <c r="L6" s="18">
        <v>1</v>
      </c>
      <c r="M6" s="18" t="s">
        <v>220</v>
      </c>
      <c r="N6" s="28">
        <v>44958</v>
      </c>
      <c r="O6" s="18">
        <v>2017</v>
      </c>
      <c r="P6" s="18">
        <v>12</v>
      </c>
      <c r="Q6" s="18">
        <v>2</v>
      </c>
      <c r="R6" s="18"/>
      <c r="S6" s="18" t="s">
        <v>4272</v>
      </c>
      <c r="T6" s="23">
        <v>28231309</v>
      </c>
    </row>
    <row r="7" spans="1:20" x14ac:dyDescent="0.25">
      <c r="A7" s="17" t="s">
        <v>4240</v>
      </c>
      <c r="B7" s="17" t="s">
        <v>4241</v>
      </c>
      <c r="C7" s="17" t="s">
        <v>174</v>
      </c>
      <c r="D7" s="18" t="s">
        <v>210</v>
      </c>
      <c r="E7" s="18">
        <f>VLOOKUP(M7,Revistas!$B$2:$H$63996,2,FALSE)</f>
        <v>0.74299999999999999</v>
      </c>
      <c r="F7" s="18" t="str">
        <f>VLOOKUP(M7,Revistas!$B$2:$H$63996,3,FALSE)</f>
        <v>Q4</v>
      </c>
      <c r="G7" s="18" t="str">
        <f>VLOOKUP(M7,Revistas!$B$2:$H$63996,4,FALSE)</f>
        <v>CLINICAL NEUROLOGY</v>
      </c>
      <c r="H7" s="18" t="str">
        <f>VLOOKUP(M7,Revistas!$B$2:$H$63996,5,FALSE)</f>
        <v>177/194</v>
      </c>
      <c r="I7" s="18" t="str">
        <f>VLOOKUP(M7,Revistas!$B$2:$H$63996,6,FALSE)</f>
        <v>NO</v>
      </c>
      <c r="J7" s="18" t="s">
        <v>4242</v>
      </c>
      <c r="K7" s="18" t="s">
        <v>4243</v>
      </c>
      <c r="L7" s="18">
        <v>1</v>
      </c>
      <c r="M7" s="18" t="s">
        <v>177</v>
      </c>
      <c r="N7" s="28">
        <v>37012</v>
      </c>
      <c r="O7" s="18">
        <v>2017</v>
      </c>
      <c r="P7" s="18">
        <v>64</v>
      </c>
      <c r="Q7" s="18">
        <v>9</v>
      </c>
      <c r="R7" s="18">
        <v>393</v>
      </c>
      <c r="S7" s="18">
        <v>400</v>
      </c>
      <c r="T7" s="23">
        <v>28444681</v>
      </c>
    </row>
    <row r="8" spans="1:20" x14ac:dyDescent="0.25">
      <c r="A8" s="17" t="s">
        <v>4321</v>
      </c>
      <c r="B8" s="17" t="s">
        <v>4320</v>
      </c>
      <c r="C8" s="17" t="s">
        <v>4322</v>
      </c>
      <c r="D8" s="18" t="s">
        <v>10</v>
      </c>
      <c r="E8" s="18">
        <f>VLOOKUP(M8,Revistas!$B$2:$H$63996,2,FALSE)</f>
        <v>0.86</v>
      </c>
      <c r="F8" s="18" t="str">
        <f>VLOOKUP(M8,Revistas!$B$2:$H$63996,3,FALSE)</f>
        <v>Q4</v>
      </c>
      <c r="G8" s="18" t="str">
        <f>VLOOKUP(M8,Revistas!$B$2:$H$63996,4,FALSE)</f>
        <v>MEDICINE, RESEARCH &amp; EXPERIMENTAL - SCIE</v>
      </c>
      <c r="H8" s="18" t="str">
        <f>VLOOKUP(M8,Revistas!$B$2:$H$63996,5,FALSE)</f>
        <v>114/128</v>
      </c>
      <c r="I8" s="18" t="str">
        <f>VLOOKUP(M8,Revistas!$B$2:$H$63996,6,FALSE)</f>
        <v>NO</v>
      </c>
      <c r="J8" s="18" t="s">
        <v>4324</v>
      </c>
      <c r="K8" s="18"/>
      <c r="L8" s="18" t="s">
        <v>586</v>
      </c>
      <c r="M8" s="18" t="s">
        <v>4325</v>
      </c>
      <c r="N8" s="18" t="s">
        <v>4323</v>
      </c>
      <c r="O8" s="18">
        <v>2017</v>
      </c>
      <c r="P8" s="18"/>
      <c r="Q8" s="18"/>
      <c r="R8" s="18"/>
      <c r="S8" s="18"/>
      <c r="T8" s="23">
        <v>29193749</v>
      </c>
    </row>
    <row r="9" spans="1:20" x14ac:dyDescent="0.25">
      <c r="A9" s="17" t="s">
        <v>4296</v>
      </c>
      <c r="B9" s="17" t="s">
        <v>4297</v>
      </c>
      <c r="C9" s="17" t="s">
        <v>4298</v>
      </c>
      <c r="D9" s="18" t="s">
        <v>10</v>
      </c>
      <c r="E9" s="18" t="str">
        <f>VLOOKUP(M9,Revistas!$B$2:$H$63996,2,FALSE)</f>
        <v>NO TIENE</v>
      </c>
      <c r="F9" s="18" t="str">
        <f>VLOOKUP(M9,Revistas!$B$2:$H$63996,3,FALSE)</f>
        <v>NO TIENE</v>
      </c>
      <c r="G9" s="18" t="str">
        <f>VLOOKUP(M9,Revistas!$B$2:$H$63996,4,FALSE)</f>
        <v>NO TIENE</v>
      </c>
      <c r="H9" s="18" t="str">
        <f>VLOOKUP(M9,Revistas!$B$2:$H$63996,5,FALSE)</f>
        <v>NO TIENE</v>
      </c>
      <c r="I9" s="18" t="str">
        <f>VLOOKUP(M9,Revistas!$B$2:$H$63996,6,FALSE)</f>
        <v>NO</v>
      </c>
      <c r="J9" s="18" t="s">
        <v>4299</v>
      </c>
      <c r="K9" s="18" t="s">
        <v>4300</v>
      </c>
      <c r="L9" s="18">
        <v>0</v>
      </c>
      <c r="M9" s="18" t="s">
        <v>4301</v>
      </c>
      <c r="N9" s="18" t="s">
        <v>344</v>
      </c>
      <c r="O9" s="18">
        <v>2017</v>
      </c>
      <c r="P9" s="18">
        <v>5</v>
      </c>
      <c r="Q9" s="18">
        <v>1</v>
      </c>
      <c r="R9" s="18">
        <v>28</v>
      </c>
      <c r="S9" s="18">
        <v>39</v>
      </c>
      <c r="T9" s="23">
        <v>28116328</v>
      </c>
    </row>
    <row r="10" spans="1:20" x14ac:dyDescent="0.25">
      <c r="A10" s="17" t="s">
        <v>559</v>
      </c>
      <c r="B10" s="17" t="s">
        <v>560</v>
      </c>
      <c r="C10" s="17" t="s">
        <v>464</v>
      </c>
      <c r="D10" s="18" t="s">
        <v>26</v>
      </c>
      <c r="E10" s="18">
        <f>VLOOKUP(M10,Revistas!$B$2:$H$63996,2,FALSE)</f>
        <v>4.0830000000000002</v>
      </c>
      <c r="F10" s="18" t="str">
        <f>VLOOKUP(M10,Revistas!$B$2:$H$63996,3,FALSE)</f>
        <v>Q2</v>
      </c>
      <c r="G10" s="18" t="str">
        <f>VLOOKUP(M10,Revistas!$B$2:$H$63996,4,FALSE)</f>
        <v>BIOCHEMISTRY &amp; MOLECULAR BIOLOGY - SCIE;</v>
      </c>
      <c r="H10" s="18" t="str">
        <f>VLOOKUP(M10,Revistas!$B$2:$H$63996,5,FALSE)</f>
        <v>77/290</v>
      </c>
      <c r="I10" s="18" t="str">
        <f>VLOOKUP(M10,Revistas!$B$2:$H$63996,6,FALSE)</f>
        <v>NO</v>
      </c>
      <c r="J10" s="18" t="s">
        <v>561</v>
      </c>
      <c r="K10" s="18"/>
      <c r="L10" s="18">
        <v>0</v>
      </c>
      <c r="M10" s="18" t="s">
        <v>466</v>
      </c>
      <c r="N10" s="18" t="s">
        <v>199</v>
      </c>
      <c r="O10" s="18">
        <v>2017</v>
      </c>
      <c r="P10" s="18">
        <v>142</v>
      </c>
      <c r="Q10" s="18"/>
      <c r="R10" s="18">
        <v>190</v>
      </c>
      <c r="S10" s="18">
        <v>190</v>
      </c>
    </row>
    <row r="11" spans="1:20" x14ac:dyDescent="0.25">
      <c r="A11" s="17" t="s">
        <v>4293</v>
      </c>
      <c r="B11" s="17" t="s">
        <v>4294</v>
      </c>
      <c r="C11" s="17" t="s">
        <v>4287</v>
      </c>
      <c r="D11" s="18" t="s">
        <v>26</v>
      </c>
      <c r="E11" s="18">
        <f>VLOOKUP(M11,Revistas!$B$2:$H$63996,2,FALSE)</f>
        <v>1.8440000000000001</v>
      </c>
      <c r="F11" s="18" t="str">
        <f>VLOOKUP(M11,Revistas!$B$2:$H$63996,3,FALSE)</f>
        <v>Q2</v>
      </c>
      <c r="G11" s="18" t="str">
        <f>VLOOKUP(M11,Revistas!$B$2:$H$63996,4,FALSE)</f>
        <v>PEDIATRICS - SCIE;</v>
      </c>
      <c r="H11" s="18" t="str">
        <f>VLOOKUP(M11,Revistas!$B$2:$H$63996,5,FALSE)</f>
        <v>54/121</v>
      </c>
      <c r="I11" s="18" t="str">
        <f>VLOOKUP(M11,Revistas!$B$2:$H$63996,6,FALSE)</f>
        <v>NO</v>
      </c>
      <c r="J11" s="18" t="s">
        <v>4295</v>
      </c>
      <c r="K11" s="18"/>
      <c r="L11" s="18">
        <v>0</v>
      </c>
      <c r="M11" s="18" t="s">
        <v>4289</v>
      </c>
      <c r="N11" s="18"/>
      <c r="O11" s="18">
        <v>2017</v>
      </c>
      <c r="P11" s="18">
        <v>88</v>
      </c>
      <c r="Q11" s="18"/>
      <c r="R11" s="18">
        <v>555</v>
      </c>
      <c r="S11" s="18">
        <v>556</v>
      </c>
    </row>
    <row r="12" spans="1:20" x14ac:dyDescent="0.25">
      <c r="A12" s="17" t="s">
        <v>2656</v>
      </c>
      <c r="B12" s="17" t="s">
        <v>2657</v>
      </c>
      <c r="C12" s="17" t="s">
        <v>1171</v>
      </c>
      <c r="D12" s="18" t="s">
        <v>26</v>
      </c>
      <c r="E12" s="18">
        <f>VLOOKUP(M12,Revistas!$B$2:$H$63996,2,FALSE)</f>
        <v>7.702</v>
      </c>
      <c r="F12" s="18" t="str">
        <f>VLOOKUP(M12,Revistas!$B$2:$H$63996,3,FALSE)</f>
        <v>Q1</v>
      </c>
      <c r="G12" s="18" t="str">
        <f>VLOOKUP(M12,Revistas!$B$2:$H$63996,4,FALSE)</f>
        <v>HEMATOLOGY - SCIE</v>
      </c>
      <c r="H12" s="18" t="str">
        <f>VLOOKUP(M12,Revistas!$B$2:$H$63996,5,FALSE)</f>
        <v>4 de 70</v>
      </c>
      <c r="I12" s="18" t="str">
        <f>VLOOKUP(M12,Revistas!$B$2:$H$63996,6,FALSE)</f>
        <v>SI</v>
      </c>
      <c r="J12" s="18" t="s">
        <v>2658</v>
      </c>
      <c r="K12" s="18"/>
      <c r="L12" s="18">
        <v>0</v>
      </c>
      <c r="M12" s="18" t="s">
        <v>1174</v>
      </c>
      <c r="N12" s="28">
        <v>46174</v>
      </c>
      <c r="O12" s="18">
        <v>2017</v>
      </c>
      <c r="P12" s="18">
        <v>102</v>
      </c>
      <c r="Q12" s="18"/>
      <c r="R12" s="18">
        <v>659</v>
      </c>
      <c r="S12" s="18">
        <v>659</v>
      </c>
    </row>
    <row r="13" spans="1:20" x14ac:dyDescent="0.25">
      <c r="A13" s="17" t="s">
        <v>4327</v>
      </c>
      <c r="B13" s="17" t="s">
        <v>4326</v>
      </c>
      <c r="C13" s="17" t="s">
        <v>2921</v>
      </c>
      <c r="D13" s="18" t="s">
        <v>10</v>
      </c>
      <c r="E13" s="18">
        <f>VLOOKUP(M13,Revistas!$B$2:$H$63996,2,FALSE)</f>
        <v>4.4850000000000003</v>
      </c>
      <c r="F13" s="18" t="str">
        <f>VLOOKUP(M13,Revistas!$B$2:$H$63996,3,FALSE)</f>
        <v>Q2</v>
      </c>
      <c r="G13" s="18" t="str">
        <f>VLOOKUP(M13,Revistas!$B$2:$H$63996,4,FALSE)</f>
        <v>CARDIAC &amp; CARDIOVASCULAR SYSTEM</v>
      </c>
      <c r="H13" s="18" t="str">
        <f>VLOOKUP(M13,Revistas!$B$2:$H$63996,5,FALSE)</f>
        <v>33/126</v>
      </c>
      <c r="I13" s="18" t="str">
        <f>VLOOKUP(M13,Revistas!$B$2:$H$63996,6,FALSE)</f>
        <v>NO</v>
      </c>
      <c r="J13" s="18" t="s">
        <v>4329</v>
      </c>
      <c r="K13" s="18"/>
      <c r="L13" s="18" t="s">
        <v>586</v>
      </c>
      <c r="M13" s="18" t="s">
        <v>917</v>
      </c>
      <c r="N13" s="18" t="s">
        <v>4328</v>
      </c>
      <c r="O13" s="18">
        <v>2017</v>
      </c>
      <c r="P13" s="18"/>
      <c r="Q13" s="18"/>
      <c r="R13" s="18"/>
      <c r="S13" s="18"/>
      <c r="T13" s="23">
        <v>29146485</v>
      </c>
    </row>
    <row r="14" spans="1:20" x14ac:dyDescent="0.25">
      <c r="A14" s="17" t="s">
        <v>4331</v>
      </c>
      <c r="B14" s="17" t="s">
        <v>4330</v>
      </c>
      <c r="C14" s="17" t="s">
        <v>4332</v>
      </c>
      <c r="D14" s="18" t="s">
        <v>10</v>
      </c>
      <c r="E14" s="18">
        <f>VLOOKUP(M14,Revistas!$B$2:$H$63996,2,FALSE)</f>
        <v>8.2289999999999992</v>
      </c>
      <c r="F14" s="18" t="str">
        <f>VLOOKUP(M14,Revistas!$B$2:$H$63996,3,FALSE)</f>
        <v>Q1</v>
      </c>
      <c r="G14" s="18" t="str">
        <f>VLOOKUP(M14,Revistas!$B$2:$H$63996,4,FALSE)</f>
        <v>GENETICS &amp; HEREDITY - SCIE</v>
      </c>
      <c r="H14" s="18" t="str">
        <f>VLOOKUP(M14,Revistas!$B$2:$H$63996,5,FALSE)</f>
        <v>10/166</v>
      </c>
      <c r="I14" s="18" t="str">
        <f>VLOOKUP(M14,Revistas!$B$2:$H$63996,6,FALSE)</f>
        <v>SI</v>
      </c>
      <c r="J14" s="18" t="s">
        <v>4333</v>
      </c>
      <c r="K14" s="18"/>
      <c r="L14" s="18" t="s">
        <v>586</v>
      </c>
      <c r="M14" s="18" t="s">
        <v>4179</v>
      </c>
      <c r="N14" s="18" t="s">
        <v>2947</v>
      </c>
      <c r="O14" s="18">
        <v>2017</v>
      </c>
      <c r="P14" s="18"/>
      <c r="Q14" s="18"/>
      <c r="R14" s="18"/>
      <c r="S14" s="18"/>
      <c r="T14" s="23">
        <v>29236091</v>
      </c>
    </row>
    <row r="15" spans="1:20" x14ac:dyDescent="0.25">
      <c r="A15" s="17" t="s">
        <v>4228</v>
      </c>
      <c r="B15" s="17" t="s">
        <v>4229</v>
      </c>
      <c r="C15" s="17" t="s">
        <v>1171</v>
      </c>
      <c r="D15" s="18" t="s">
        <v>26</v>
      </c>
      <c r="E15" s="18">
        <f>VLOOKUP(M15,Revistas!$B$2:$H$63996,2,FALSE)</f>
        <v>7.702</v>
      </c>
      <c r="F15" s="18" t="str">
        <f>VLOOKUP(M15,Revistas!$B$2:$H$63996,3,FALSE)</f>
        <v>Q1</v>
      </c>
      <c r="G15" s="18" t="str">
        <f>VLOOKUP(M15,Revistas!$B$2:$H$63996,4,FALSE)</f>
        <v>HEMATOLOGY - SCIE</v>
      </c>
      <c r="H15" s="18" t="str">
        <f>VLOOKUP(M15,Revistas!$B$2:$H$63996,5,FALSE)</f>
        <v>4 de 70</v>
      </c>
      <c r="I15" s="18" t="str">
        <f>VLOOKUP(M15,Revistas!$B$2:$H$63996,6,FALSE)</f>
        <v>SI</v>
      </c>
      <c r="J15" s="18" t="s">
        <v>4230</v>
      </c>
      <c r="K15" s="18"/>
      <c r="L15" s="18">
        <v>0</v>
      </c>
      <c r="M15" s="18" t="s">
        <v>1174</v>
      </c>
      <c r="N15" s="28">
        <v>46174</v>
      </c>
      <c r="O15" s="18">
        <v>2017</v>
      </c>
      <c r="P15" s="18">
        <v>102</v>
      </c>
      <c r="Q15" s="18"/>
      <c r="R15" s="18">
        <v>225</v>
      </c>
      <c r="S15" s="18">
        <v>225</v>
      </c>
    </row>
    <row r="16" spans="1:20" x14ac:dyDescent="0.25">
      <c r="A16" s="17" t="s">
        <v>4260</v>
      </c>
      <c r="B16" s="17" t="s">
        <v>4261</v>
      </c>
      <c r="C16" s="17" t="s">
        <v>181</v>
      </c>
      <c r="D16" s="18" t="s">
        <v>10</v>
      </c>
      <c r="E16" s="18">
        <f>VLOOKUP(M16,Revistas!$B$2:$H$63996,2,FALSE)</f>
        <v>4.2590000000000003</v>
      </c>
      <c r="F16" s="18" t="str">
        <f>VLOOKUP(M16,Revistas!$B$2:$H$63996,3,FALSE)</f>
        <v>Q1</v>
      </c>
      <c r="G16" s="18" t="str">
        <f>VLOOKUP(M16,Revistas!$B$2:$H$63996,4,FALSE)</f>
        <v>MULTIDISCIPLINARY SCIENCES</v>
      </c>
      <c r="H16" s="18" t="str">
        <f>VLOOKUP(M16,Revistas!$B$2:$H$63996,5,FALSE)</f>
        <v>10 DE 64</v>
      </c>
      <c r="I16" s="18" t="str">
        <f>VLOOKUP(M16,Revistas!$B$2:$H$63996,6,FALSE)</f>
        <v>NO</v>
      </c>
      <c r="J16" s="18" t="s">
        <v>4262</v>
      </c>
      <c r="K16" s="18" t="s">
        <v>4263</v>
      </c>
      <c r="L16" s="18">
        <v>0</v>
      </c>
      <c r="M16" s="18" t="s">
        <v>184</v>
      </c>
      <c r="N16" s="28">
        <v>38777</v>
      </c>
      <c r="O16" s="18">
        <v>2017</v>
      </c>
      <c r="P16" s="18">
        <v>7</v>
      </c>
      <c r="Q16" s="18"/>
      <c r="R16" s="18"/>
      <c r="S16" s="18">
        <v>42937</v>
      </c>
      <c r="T16" s="23">
        <v>28262687</v>
      </c>
    </row>
    <row r="17" spans="1:20" x14ac:dyDescent="0.25">
      <c r="A17" s="17" t="s">
        <v>2232</v>
      </c>
      <c r="B17" s="17" t="s">
        <v>2233</v>
      </c>
      <c r="C17" s="17" t="s">
        <v>2158</v>
      </c>
      <c r="D17" s="18" t="s">
        <v>10</v>
      </c>
      <c r="E17" s="18">
        <f>VLOOKUP(M17,Revistas!$B$2:$H$63996,2,FALSE)</f>
        <v>3.99</v>
      </c>
      <c r="F17" s="18" t="str">
        <f>VLOOKUP(M17,Revistas!$B$2:$H$63996,3,FALSE)</f>
        <v>Q2</v>
      </c>
      <c r="G17" s="18" t="str">
        <f>VLOOKUP(M17,Revistas!$B$2:$H$63996,4,FALSE)</f>
        <v>IMMUNOLOGY</v>
      </c>
      <c r="H17" s="18" t="str">
        <f>VLOOKUP(M17,Revistas!$B$2:$H$63996,5,FALSE)</f>
        <v>43/150</v>
      </c>
      <c r="I17" s="18" t="str">
        <f>VLOOKUP(M17,Revistas!$B$2:$H$63996,6,FALSE)</f>
        <v>NO</v>
      </c>
      <c r="J17" s="18" t="s">
        <v>2234</v>
      </c>
      <c r="K17" s="18" t="s">
        <v>2235</v>
      </c>
      <c r="L17" s="18">
        <v>0</v>
      </c>
      <c r="M17" s="18" t="s">
        <v>2161</v>
      </c>
      <c r="N17" s="18" t="s">
        <v>226</v>
      </c>
      <c r="O17" s="18">
        <v>2017</v>
      </c>
      <c r="P17" s="18">
        <v>179</v>
      </c>
      <c r="Q17" s="18"/>
      <c r="R17" s="18">
        <v>77</v>
      </c>
      <c r="S17" s="18">
        <v>80</v>
      </c>
      <c r="T17" s="23">
        <v>28302518</v>
      </c>
    </row>
    <row r="18" spans="1:20" x14ac:dyDescent="0.25">
      <c r="A18" s="17" t="s">
        <v>4220</v>
      </c>
      <c r="B18" s="17" t="s">
        <v>4221</v>
      </c>
      <c r="C18" s="17" t="s">
        <v>3419</v>
      </c>
      <c r="D18" s="18" t="s">
        <v>274</v>
      </c>
      <c r="E18" s="18">
        <f>VLOOKUP(M18,Revistas!$B$2:$H$63996,2,FALSE)</f>
        <v>5.3170000000000002</v>
      </c>
      <c r="F18" s="18" t="str">
        <f>VLOOKUP(M18,Revistas!$B$2:$H$63996,3,FALSE)</f>
        <v>Q1</v>
      </c>
      <c r="G18" s="18" t="str">
        <f>VLOOKUP(M18,Revistas!$B$2:$H$63996,4,FALSE)</f>
        <v>ALLERGY - SCIE;</v>
      </c>
      <c r="H18" s="18" t="str">
        <f>VLOOKUP(M18,Revistas!$B$2:$H$63996,5,FALSE)</f>
        <v>3 DE 26</v>
      </c>
      <c r="I18" s="18" t="str">
        <f>VLOOKUP(M18,Revistas!$B$2:$H$63996,6,FALSE)</f>
        <v>NO</v>
      </c>
      <c r="J18" s="18" t="s">
        <v>4222</v>
      </c>
      <c r="K18" s="18" t="s">
        <v>4223</v>
      </c>
      <c r="L18" s="18">
        <v>0</v>
      </c>
      <c r="M18" s="18" t="s">
        <v>3422</v>
      </c>
      <c r="N18" s="18" t="s">
        <v>214</v>
      </c>
      <c r="O18" s="18">
        <v>2017</v>
      </c>
      <c r="P18" s="18">
        <v>5</v>
      </c>
      <c r="Q18" s="18">
        <v>4</v>
      </c>
      <c r="R18" s="18">
        <v>1146</v>
      </c>
      <c r="S18" s="18">
        <v>1148</v>
      </c>
      <c r="T18" s="23">
        <v>28341171</v>
      </c>
    </row>
    <row r="19" spans="1:20" x14ac:dyDescent="0.25">
      <c r="A19" s="17" t="s">
        <v>4273</v>
      </c>
      <c r="B19" s="17" t="s">
        <v>4274</v>
      </c>
      <c r="C19" s="17" t="s">
        <v>4275</v>
      </c>
      <c r="D19" s="18" t="s">
        <v>10</v>
      </c>
      <c r="E19" s="18">
        <f>VLOOKUP(M19,Revistas!$B$2:$H$63996,2,FALSE)</f>
        <v>5.4550000000000001</v>
      </c>
      <c r="F19" s="18" t="str">
        <f>VLOOKUP(M19,Revistas!$B$2:$H$63996,3,FALSE)</f>
        <v>Q1</v>
      </c>
      <c r="G19" s="18" t="str">
        <f>VLOOKUP(M19,Revistas!$B$2:$H$63996,4,FALSE)</f>
        <v>ENDOCRINOLOGY &amp; METABOLISM - SCIE</v>
      </c>
      <c r="H19" s="18" t="str">
        <f>VLOOKUP(M19,Revistas!$B$2:$H$63996,5,FALSE)</f>
        <v>20/138</v>
      </c>
      <c r="I19" s="18" t="str">
        <f>VLOOKUP(M19,Revistas!$B$2:$H$63996,6,FALSE)</f>
        <v>NO</v>
      </c>
      <c r="J19" s="18" t="s">
        <v>4276</v>
      </c>
      <c r="K19" s="18" t="s">
        <v>4277</v>
      </c>
      <c r="L19" s="18">
        <v>3</v>
      </c>
      <c r="M19" s="18" t="s">
        <v>4278</v>
      </c>
      <c r="N19" s="28">
        <v>36923</v>
      </c>
      <c r="O19" s="18">
        <v>2017</v>
      </c>
      <c r="P19" s="18">
        <v>102</v>
      </c>
      <c r="Q19" s="18">
        <v>2</v>
      </c>
      <c r="R19" s="18">
        <v>460</v>
      </c>
      <c r="S19" s="18">
        <v>469</v>
      </c>
      <c r="T19" s="23">
        <v>27870580</v>
      </c>
    </row>
    <row r="20" spans="1:20" x14ac:dyDescent="0.25">
      <c r="A20" s="17" t="s">
        <v>271</v>
      </c>
      <c r="B20" s="17" t="s">
        <v>272</v>
      </c>
      <c r="C20" s="17" t="s">
        <v>273</v>
      </c>
      <c r="D20" s="18" t="s">
        <v>274</v>
      </c>
      <c r="E20" s="18">
        <f>VLOOKUP(M20,Revistas!$B$2:$H$63996,2,FALSE)</f>
        <v>0.95</v>
      </c>
      <c r="F20" s="18" t="str">
        <f>VLOOKUP(M20,Revistas!$B$2:$H$63996,3,FALSE)</f>
        <v>Q4</v>
      </c>
      <c r="G20" s="18" t="str">
        <f>VLOOKUP(M20,Revistas!$B$2:$H$63996,4,FALSE)</f>
        <v>CLINICAL NEUROLOGY - SCIE</v>
      </c>
      <c r="H20" s="18" t="str">
        <f>VLOOKUP(M20,Revistas!$B$2:$H$63996,5,FALSE)</f>
        <v>171/194</v>
      </c>
      <c r="I20" s="18" t="str">
        <f>VLOOKUP(M20,Revistas!$B$2:$H$63996,6,FALSE)</f>
        <v>NO</v>
      </c>
      <c r="J20" s="18" t="s">
        <v>275</v>
      </c>
      <c r="K20" s="18" t="s">
        <v>276</v>
      </c>
      <c r="L20" s="18">
        <v>0</v>
      </c>
      <c r="M20" s="18" t="s">
        <v>277</v>
      </c>
      <c r="N20" s="18" t="s">
        <v>278</v>
      </c>
      <c r="O20" s="18">
        <v>2017</v>
      </c>
      <c r="P20" s="18">
        <v>20</v>
      </c>
      <c r="Q20" s="18">
        <v>2</v>
      </c>
      <c r="R20" s="18">
        <v>164</v>
      </c>
      <c r="S20" s="18">
        <v>165</v>
      </c>
      <c r="T20" s="23">
        <v>28615910</v>
      </c>
    </row>
    <row r="21" spans="1:20" x14ac:dyDescent="0.25">
      <c r="A21" s="17" t="s">
        <v>4341</v>
      </c>
      <c r="B21" s="17" t="s">
        <v>4340</v>
      </c>
      <c r="C21" s="17" t="s">
        <v>4342</v>
      </c>
      <c r="D21" s="18" t="s">
        <v>10</v>
      </c>
      <c r="E21" s="18">
        <f>VLOOKUP(M21,Revistas!$B$2:$H$63996,2,FALSE)</f>
        <v>3.3260000000000001</v>
      </c>
      <c r="F21" s="18" t="str">
        <f>VLOOKUP(M21,Revistas!$B$2:$H$63996,3,FALSE)</f>
        <v>Q2</v>
      </c>
      <c r="G21" s="18" t="str">
        <f>VLOOKUP(M21,Revistas!$B$2:$H$63996,4,FALSE)</f>
        <v>GENETICS &amp; HEREDITY - SCIE</v>
      </c>
      <c r="H21" s="18" t="str">
        <f>VLOOKUP(M21,Revistas!$B$2:$H$63996,5,FALSE)</f>
        <v>62/166</v>
      </c>
      <c r="I21" s="18" t="str">
        <f>VLOOKUP(M21,Revistas!$B$2:$H$63996,6,FALSE)</f>
        <v>NO</v>
      </c>
      <c r="J21" s="18" t="s">
        <v>4344</v>
      </c>
      <c r="K21" s="18"/>
      <c r="L21" s="18" t="s">
        <v>586</v>
      </c>
      <c r="M21" s="18" t="s">
        <v>4200</v>
      </c>
      <c r="N21" s="18" t="s">
        <v>4343</v>
      </c>
      <c r="O21" s="18">
        <v>2017</v>
      </c>
      <c r="P21" s="18"/>
      <c r="Q21" s="18"/>
      <c r="R21" s="18"/>
      <c r="S21" s="18"/>
      <c r="T21" s="23">
        <v>28892148</v>
      </c>
    </row>
    <row r="22" spans="1:20" x14ac:dyDescent="0.25">
      <c r="A22" s="17" t="s">
        <v>4141</v>
      </c>
      <c r="B22" s="17" t="s">
        <v>4142</v>
      </c>
      <c r="C22" s="17" t="s">
        <v>4143</v>
      </c>
      <c r="D22" s="18" t="s">
        <v>10</v>
      </c>
      <c r="E22" s="18" t="str">
        <f>VLOOKUP(M22,Revistas!$B$2:$H$63996,2,FALSE)</f>
        <v>NO TIENE</v>
      </c>
      <c r="F22" s="18" t="str">
        <f>VLOOKUP(M22,Revistas!$B$2:$H$63996,3,FALSE)</f>
        <v>NO TIENE</v>
      </c>
      <c r="G22" s="18" t="str">
        <f>VLOOKUP(M22,Revistas!$B$2:$H$63996,4,FALSE)</f>
        <v>NO TIENE</v>
      </c>
      <c r="H22" s="18" t="str">
        <f>VLOOKUP(M22,Revistas!$B$2:$H$63996,5,FALSE)</f>
        <v>NO TIENE</v>
      </c>
      <c r="I22" s="18" t="str">
        <f>VLOOKUP(M22,Revistas!$B$2:$H$63996,6,FALSE)</f>
        <v>NO</v>
      </c>
      <c r="J22" s="18" t="s">
        <v>4144</v>
      </c>
      <c r="K22" s="18" t="s">
        <v>4145</v>
      </c>
      <c r="L22" s="18">
        <v>0</v>
      </c>
      <c r="M22" s="18" t="s">
        <v>4146</v>
      </c>
      <c r="N22" s="18" t="s">
        <v>594</v>
      </c>
      <c r="O22" s="18">
        <v>2017</v>
      </c>
      <c r="P22" s="18">
        <v>18</v>
      </c>
      <c r="Q22" s="18"/>
      <c r="R22" s="18"/>
      <c r="S22" s="18"/>
      <c r="T22" s="23">
        <v>29229899</v>
      </c>
    </row>
    <row r="23" spans="1:20" x14ac:dyDescent="0.25">
      <c r="A23" s="17" t="s">
        <v>4346</v>
      </c>
      <c r="B23" s="17" t="s">
        <v>4345</v>
      </c>
      <c r="C23" s="17" t="s">
        <v>4347</v>
      </c>
      <c r="D23" s="18" t="s">
        <v>10</v>
      </c>
      <c r="E23" s="18" t="str">
        <f>VLOOKUP(M23,Revistas!$B$2:$H$63996,2,FALSE)</f>
        <v>NO TIENE</v>
      </c>
      <c r="F23" s="18" t="str">
        <f>VLOOKUP(M23,Revistas!$B$2:$H$63996,3,FALSE)</f>
        <v>NO TIENE</v>
      </c>
      <c r="G23" s="18" t="str">
        <f>VLOOKUP(M23,Revistas!$B$2:$H$63996,4,FALSE)</f>
        <v>NO TIENE</v>
      </c>
      <c r="H23" s="18" t="str">
        <f>VLOOKUP(M23,Revistas!$B$2:$H$63996,5,FALSE)</f>
        <v>NO TIENE</v>
      </c>
      <c r="I23" s="18" t="str">
        <f>VLOOKUP(M23,Revistas!$B$2:$H$63996,6,FALSE)</f>
        <v>NO</v>
      </c>
      <c r="J23" s="18" t="s">
        <v>4348</v>
      </c>
      <c r="K23" s="18"/>
      <c r="L23" s="18" t="s">
        <v>586</v>
      </c>
      <c r="M23" s="18" t="s">
        <v>4349</v>
      </c>
      <c r="N23" s="18" t="s">
        <v>412</v>
      </c>
      <c r="O23" s="18">
        <v>2017</v>
      </c>
      <c r="P23" s="18"/>
      <c r="Q23" s="18"/>
      <c r="R23" s="18"/>
      <c r="S23" s="18"/>
      <c r="T23" s="23">
        <v>28571903</v>
      </c>
    </row>
    <row r="24" spans="1:20" x14ac:dyDescent="0.25">
      <c r="A24" s="17" t="s">
        <v>4213</v>
      </c>
      <c r="B24" s="17" t="s">
        <v>4214</v>
      </c>
      <c r="C24" s="17" t="s">
        <v>4215</v>
      </c>
      <c r="D24" s="18" t="s">
        <v>10</v>
      </c>
      <c r="E24" s="18">
        <f>VLOOKUP(M24,Revistas!$B$2:$H$63996,2,FALSE)</f>
        <v>2.2589999999999999</v>
      </c>
      <c r="F24" s="18" t="str">
        <f>VLOOKUP(M24,Revistas!$B$2:$H$63996,3,FALSE)</f>
        <v>Q3</v>
      </c>
      <c r="G24" s="18" t="str">
        <f>VLOOKUP(M24,Revistas!$B$2:$H$63996,4,FALSE)</f>
        <v>GENETICS &amp; HEREDITY - SCIE</v>
      </c>
      <c r="H24" s="18" t="str">
        <f>VLOOKUP(M24,Revistas!$B$2:$H$63996,5,FALSE)</f>
        <v>96/166</v>
      </c>
      <c r="I24" s="18" t="str">
        <f>VLOOKUP(M24,Revistas!$B$2:$H$63996,6,FALSE)</f>
        <v>NO</v>
      </c>
      <c r="J24" s="18" t="s">
        <v>4216</v>
      </c>
      <c r="K24" s="18" t="s">
        <v>4217</v>
      </c>
      <c r="L24" s="18">
        <v>0</v>
      </c>
      <c r="M24" s="18" t="s">
        <v>4218</v>
      </c>
      <c r="N24" s="18" t="s">
        <v>29</v>
      </c>
      <c r="O24" s="18">
        <v>2017</v>
      </c>
      <c r="P24" s="18">
        <v>173</v>
      </c>
      <c r="Q24" s="18">
        <v>7</v>
      </c>
      <c r="R24" s="18">
        <v>1735</v>
      </c>
      <c r="S24" s="18">
        <v>1738</v>
      </c>
    </row>
    <row r="25" spans="1:20" x14ac:dyDescent="0.25">
      <c r="A25" s="17" t="s">
        <v>4187</v>
      </c>
      <c r="B25" s="17" t="s">
        <v>4188</v>
      </c>
      <c r="C25" s="17" t="s">
        <v>3847</v>
      </c>
      <c r="D25" s="18" t="s">
        <v>26</v>
      </c>
      <c r="E25" s="18">
        <f>VLOOKUP(M25,Revistas!$B$2:$H$63996,2,FALSE)</f>
        <v>11.855</v>
      </c>
      <c r="F25" s="18" t="str">
        <f>VLOOKUP(M25,Revistas!$B$2:$H$63996,3,FALSE)</f>
        <v>Q1</v>
      </c>
      <c r="G25" s="18" t="str">
        <f>VLOOKUP(M25,Revistas!$B$2:$H$63996,4,FALSE)</f>
        <v>ONCOLOGY</v>
      </c>
      <c r="H25" s="18" t="str">
        <f>VLOOKUP(M25,Revistas!$B$2:$H$63996,5,FALSE)</f>
        <v>10/217</v>
      </c>
      <c r="I25" s="18" t="str">
        <f>VLOOKUP(M25,Revistas!$B$2:$H$63996,6,FALSE)</f>
        <v>SI</v>
      </c>
      <c r="J25" s="18" t="s">
        <v>4189</v>
      </c>
      <c r="K25" s="18"/>
      <c r="L25" s="18">
        <v>0</v>
      </c>
      <c r="M25" s="18" t="s">
        <v>3849</v>
      </c>
      <c r="N25" s="18" t="s">
        <v>154</v>
      </c>
      <c r="O25" s="18">
        <v>2017</v>
      </c>
      <c r="P25" s="18">
        <v>28</v>
      </c>
      <c r="Q25" s="18"/>
      <c r="R25" s="18"/>
      <c r="S25" s="18"/>
    </row>
    <row r="26" spans="1:20" x14ac:dyDescent="0.25">
      <c r="A26" s="17" t="s">
        <v>4207</v>
      </c>
      <c r="B26" s="17" t="s">
        <v>4208</v>
      </c>
      <c r="C26" s="17" t="s">
        <v>4209</v>
      </c>
      <c r="D26" s="18" t="s">
        <v>10</v>
      </c>
      <c r="E26" s="18">
        <f>VLOOKUP(M26,Revistas!$B$2:$H$63996,2,FALSE)</f>
        <v>4.101</v>
      </c>
      <c r="F26" s="18" t="str">
        <f>VLOOKUP(M26,Revistas!$B$2:$H$63996,3,FALSE)</f>
        <v>Q1</v>
      </c>
      <c r="G26" s="18" t="str">
        <f>VLOOKUP(M26,Revistas!$B$2:$H$63996,4,FALSE)</f>
        <v>ENDOCRINOLOGY &amp; METABOLISM - SCIE</v>
      </c>
      <c r="H26" s="18" t="str">
        <f>VLOOKUP(M26,Revistas!$B$2:$H$63996,5,FALSE)</f>
        <v>33/138</v>
      </c>
      <c r="I26" s="18" t="str">
        <f>VLOOKUP(M26,Revistas!$B$2:$H$63996,6,FALSE)</f>
        <v>NO</v>
      </c>
      <c r="J26" s="18" t="s">
        <v>4210</v>
      </c>
      <c r="K26" s="18" t="s">
        <v>4211</v>
      </c>
      <c r="L26" s="18">
        <v>0</v>
      </c>
      <c r="M26" s="18" t="s">
        <v>4212</v>
      </c>
      <c r="N26" s="18" t="s">
        <v>199</v>
      </c>
      <c r="O26" s="18">
        <v>2017</v>
      </c>
      <c r="P26" s="18">
        <v>177</v>
      </c>
      <c r="Q26" s="18">
        <v>2</v>
      </c>
      <c r="R26" s="18">
        <v>175</v>
      </c>
      <c r="S26" s="18">
        <v>186</v>
      </c>
      <c r="T26" s="23">
        <v>28566443</v>
      </c>
    </row>
    <row r="27" spans="1:20" x14ac:dyDescent="0.25">
      <c r="A27" s="17" t="s">
        <v>4184</v>
      </c>
      <c r="B27" s="17" t="s">
        <v>4185</v>
      </c>
      <c r="C27" s="17" t="s">
        <v>3847</v>
      </c>
      <c r="D27" s="18" t="s">
        <v>26</v>
      </c>
      <c r="E27" s="18">
        <f>VLOOKUP(M27,Revistas!$B$2:$H$63996,2,FALSE)</f>
        <v>11.855</v>
      </c>
      <c r="F27" s="18" t="str">
        <f>VLOOKUP(M27,Revistas!$B$2:$H$63996,3,FALSE)</f>
        <v>Q1</v>
      </c>
      <c r="G27" s="18" t="str">
        <f>VLOOKUP(M27,Revistas!$B$2:$H$63996,4,FALSE)</f>
        <v>ONCOLOGY</v>
      </c>
      <c r="H27" s="18" t="str">
        <f>VLOOKUP(M27,Revistas!$B$2:$H$63996,5,FALSE)</f>
        <v>10/217</v>
      </c>
      <c r="I27" s="18" t="str">
        <f>VLOOKUP(M27,Revistas!$B$2:$H$63996,6,FALSE)</f>
        <v>SI</v>
      </c>
      <c r="J27" s="18" t="s">
        <v>4186</v>
      </c>
      <c r="K27" s="18"/>
      <c r="L27" s="18">
        <v>0</v>
      </c>
      <c r="M27" s="18" t="s">
        <v>3849</v>
      </c>
      <c r="N27" s="18" t="s">
        <v>154</v>
      </c>
      <c r="O27" s="18">
        <v>2017</v>
      </c>
      <c r="P27" s="18">
        <v>28</v>
      </c>
      <c r="Q27" s="18"/>
      <c r="R27" s="18"/>
      <c r="S27" s="18"/>
    </row>
    <row r="28" spans="1:20" x14ac:dyDescent="0.25">
      <c r="A28" s="17" t="s">
        <v>4308</v>
      </c>
      <c r="B28" s="17" t="s">
        <v>4309</v>
      </c>
      <c r="C28" s="17" t="s">
        <v>4310</v>
      </c>
      <c r="D28" s="18" t="s">
        <v>10</v>
      </c>
      <c r="E28" s="18">
        <f>VLOOKUP(M28,Revistas!$B$2:$H$63996,2,FALSE)</f>
        <v>2.262</v>
      </c>
      <c r="F28" s="18" t="str">
        <f>VLOOKUP(M28,Revistas!$B$2:$H$63996,3,FALSE)</f>
        <v>Q3</v>
      </c>
      <c r="G28" s="18" t="str">
        <f>VLOOKUP(M28,Revistas!$B$2:$H$63996,4,FALSE)</f>
        <v>ONCOLOGY - SCIE</v>
      </c>
      <c r="H28" s="18" t="str">
        <f>VLOOKUP(M28,Revistas!$B$2:$H$63996,5,FALSE)</f>
        <v>148/217</v>
      </c>
      <c r="I28" s="18" t="str">
        <f>VLOOKUP(M28,Revistas!$B$2:$H$63996,6,FALSE)</f>
        <v>NO</v>
      </c>
      <c r="J28" s="18" t="s">
        <v>4311</v>
      </c>
      <c r="K28" s="18" t="s">
        <v>4312</v>
      </c>
      <c r="L28" s="18">
        <v>0</v>
      </c>
      <c r="M28" s="18" t="s">
        <v>4313</v>
      </c>
      <c r="N28" s="18"/>
      <c r="O28" s="18">
        <v>2017</v>
      </c>
      <c r="P28" s="18">
        <v>92</v>
      </c>
      <c r="Q28" s="18">
        <v>2</v>
      </c>
      <c r="R28" s="18">
        <v>68</v>
      </c>
      <c r="S28" s="18">
        <v>74</v>
      </c>
      <c r="T28" s="23">
        <v>27855387</v>
      </c>
    </row>
    <row r="29" spans="1:20" x14ac:dyDescent="0.25">
      <c r="A29" s="17" t="s">
        <v>4248</v>
      </c>
      <c r="B29" s="17" t="s">
        <v>4249</v>
      </c>
      <c r="C29" s="17" t="s">
        <v>4250</v>
      </c>
      <c r="D29" s="18" t="s">
        <v>274</v>
      </c>
      <c r="E29" s="18">
        <f>VLOOKUP(M29,Revistas!$B$2:$H$63996,2,FALSE)</f>
        <v>1.177</v>
      </c>
      <c r="F29" s="18" t="str">
        <f>VLOOKUP(M29,Revistas!$B$2:$H$63996,3,FALSE)</f>
        <v>Q4</v>
      </c>
      <c r="G29" s="18" t="str">
        <f>VLOOKUP(M29,Revistas!$B$2:$H$63996,4,FALSE)</f>
        <v>OPHTHALMOLOGY - SCIE</v>
      </c>
      <c r="H29" s="18" t="str">
        <f>VLOOKUP(M29,Revistas!$B$2:$H$63996,5,FALSE)</f>
        <v>50/59</v>
      </c>
      <c r="I29" s="18" t="str">
        <f>VLOOKUP(M29,Revistas!$B$2:$H$63996,6,FALSE)</f>
        <v>NO</v>
      </c>
      <c r="J29" s="18" t="s">
        <v>4251</v>
      </c>
      <c r="K29" s="18" t="s">
        <v>4252</v>
      </c>
      <c r="L29" s="18">
        <v>0</v>
      </c>
      <c r="M29" s="18" t="s">
        <v>4253</v>
      </c>
      <c r="N29" s="18" t="s">
        <v>3556</v>
      </c>
      <c r="O29" s="18">
        <v>2017</v>
      </c>
      <c r="P29" s="18">
        <v>10</v>
      </c>
      <c r="Q29" s="18">
        <v>4</v>
      </c>
      <c r="R29" s="18">
        <v>658</v>
      </c>
      <c r="S29" s="18">
        <v>660</v>
      </c>
      <c r="T29" s="23">
        <v>28503444</v>
      </c>
    </row>
    <row r="30" spans="1:20" x14ac:dyDescent="0.25">
      <c r="A30" s="17" t="s">
        <v>4201</v>
      </c>
      <c r="B30" s="17" t="s">
        <v>4202</v>
      </c>
      <c r="C30" s="17" t="s">
        <v>4203</v>
      </c>
      <c r="D30" s="18" t="s">
        <v>10</v>
      </c>
      <c r="E30" s="18">
        <f>VLOOKUP(M30,Revistas!$B$2:$H$63996,2,FALSE)</f>
        <v>5.4509999999999996</v>
      </c>
      <c r="F30" s="18" t="str">
        <f>VLOOKUP(M30,Revistas!$B$2:$H$63996,3,FALSE)</f>
        <v>Q1</v>
      </c>
      <c r="G30" s="18" t="str">
        <f>VLOOKUP(M30,Revistas!$B$2:$H$63996,4,FALSE)</f>
        <v>GENETICS &amp; HEREDITY - SCIE</v>
      </c>
      <c r="H30" s="18" t="str">
        <f>VLOOKUP(M30,Revistas!$B$2:$H$63996,5,FALSE)</f>
        <v>20/167</v>
      </c>
      <c r="I30" s="18" t="str">
        <f>VLOOKUP(M30,Revistas!$B$2:$H$63996,6,FALSE)</f>
        <v>NO</v>
      </c>
      <c r="J30" s="18" t="s">
        <v>4204</v>
      </c>
      <c r="K30" s="18" t="s">
        <v>4205</v>
      </c>
      <c r="L30" s="18">
        <v>2</v>
      </c>
      <c r="M30" s="18" t="s">
        <v>4206</v>
      </c>
      <c r="N30" s="18" t="s">
        <v>154</v>
      </c>
      <c r="O30" s="18">
        <v>2017</v>
      </c>
      <c r="P30" s="18">
        <v>54</v>
      </c>
      <c r="Q30" s="18">
        <v>9</v>
      </c>
      <c r="R30" s="18">
        <v>613</v>
      </c>
      <c r="S30" s="18">
        <v>623</v>
      </c>
      <c r="T30" s="23">
        <v>28735298</v>
      </c>
    </row>
    <row r="31" spans="1:20" x14ac:dyDescent="0.25">
      <c r="A31" s="17" t="s">
        <v>4335</v>
      </c>
      <c r="B31" s="17" t="s">
        <v>4334</v>
      </c>
      <c r="C31" s="17" t="s">
        <v>4336</v>
      </c>
      <c r="D31" s="18" t="s">
        <v>10</v>
      </c>
      <c r="E31" s="18">
        <f>VLOOKUP(M31,Revistas!$B$2:$H$63996,2,FALSE)</f>
        <v>1.9379999999999999</v>
      </c>
      <c r="F31" s="18" t="str">
        <f>VLOOKUP(M31,Revistas!$B$2:$H$63996,3,FALSE)</f>
        <v>Q3</v>
      </c>
      <c r="G31" s="18" t="str">
        <f>VLOOKUP(M31,Revistas!$B$2:$H$63996,4,FALSE)</f>
        <v>GENETICS &amp; HEREDITY - SCIE</v>
      </c>
      <c r="H31" s="18" t="str">
        <f>VLOOKUP(M31,Revistas!$B$2:$H$63996,5,FALSE)</f>
        <v>107/167</v>
      </c>
      <c r="I31" s="18" t="str">
        <f>VLOOKUP(M31,Revistas!$B$2:$H$63996,6,FALSE)</f>
        <v>NO</v>
      </c>
      <c r="J31" s="18" t="s">
        <v>4338</v>
      </c>
      <c r="K31" s="18"/>
      <c r="L31" s="18" t="s">
        <v>586</v>
      </c>
      <c r="M31" s="18" t="s">
        <v>4339</v>
      </c>
      <c r="N31" s="18" t="s">
        <v>4337</v>
      </c>
      <c r="O31" s="18">
        <v>2017</v>
      </c>
      <c r="P31" s="18"/>
      <c r="Q31" s="18"/>
      <c r="R31" s="18"/>
      <c r="S31" s="18"/>
      <c r="T31" s="23">
        <v>28944441</v>
      </c>
    </row>
    <row r="32" spans="1:20" x14ac:dyDescent="0.25">
      <c r="A32" s="17" t="s">
        <v>4162</v>
      </c>
      <c r="B32" s="17" t="s">
        <v>4163</v>
      </c>
      <c r="C32" s="17" t="s">
        <v>2242</v>
      </c>
      <c r="D32" s="18" t="s">
        <v>10</v>
      </c>
      <c r="E32" s="18">
        <f>VLOOKUP(M32,Revistas!$B$2:$H$63996,2,FALSE)</f>
        <v>5.34</v>
      </c>
      <c r="F32" s="18" t="str">
        <f>VLOOKUP(M32,Revistas!$B$2:$H$63996,3,FALSE)</f>
        <v>Q2</v>
      </c>
      <c r="G32" s="18" t="str">
        <f>VLOOKUP(M32,Revistas!$B$2:$H$63996,4,FALSE)</f>
        <v>BIOCHEMISTRY &amp; MOLECULAR BIOLOGY</v>
      </c>
      <c r="H32" s="18" t="str">
        <f>VLOOKUP(M32,Revistas!$B$2:$H$63996,5,FALSE)</f>
        <v>46/286</v>
      </c>
      <c r="I32" s="18" t="str">
        <f>VLOOKUP(M32,Revistas!$B$2:$H$63996,6,FALSE)</f>
        <v>NO</v>
      </c>
      <c r="J32" s="18" t="s">
        <v>4164</v>
      </c>
      <c r="K32" s="18" t="s">
        <v>4165</v>
      </c>
      <c r="L32" s="18">
        <v>0</v>
      </c>
      <c r="M32" s="18" t="s">
        <v>2245</v>
      </c>
      <c r="N32" s="18" t="s">
        <v>608</v>
      </c>
      <c r="O32" s="18">
        <v>2017</v>
      </c>
      <c r="P32" s="18">
        <v>26</v>
      </c>
      <c r="Q32" s="18">
        <v>23</v>
      </c>
      <c r="R32" s="18">
        <v>4556</v>
      </c>
      <c r="S32" s="18">
        <v>4571</v>
      </c>
      <c r="T32" s="23">
        <v>28973407</v>
      </c>
    </row>
    <row r="33" spans="1:20" x14ac:dyDescent="0.25">
      <c r="A33" s="17" t="s">
        <v>4173</v>
      </c>
      <c r="B33" s="17" t="s">
        <v>4174</v>
      </c>
      <c r="C33" s="17" t="s">
        <v>4175</v>
      </c>
      <c r="D33" s="18" t="s">
        <v>274</v>
      </c>
      <c r="E33" s="18">
        <f>VLOOKUP(M33,Revistas!$B$2:$H$63996,2,FALSE)</f>
        <v>8.2289999999999992</v>
      </c>
      <c r="F33" s="18" t="str">
        <f>VLOOKUP(M33,Revistas!$B$2:$H$63996,3,FALSE)</f>
        <v>Q1</v>
      </c>
      <c r="G33" s="18" t="str">
        <f>VLOOKUP(M33,Revistas!$B$2:$H$63996,4,FALSE)</f>
        <v>GENETICS &amp; HEREDITY - SCIE</v>
      </c>
      <c r="H33" s="18" t="str">
        <f>VLOOKUP(M33,Revistas!$B$2:$H$63996,5,FALSE)</f>
        <v>10/166</v>
      </c>
      <c r="I33" s="18" t="str">
        <f>VLOOKUP(M33,Revistas!$B$2:$H$63996,6,FALSE)</f>
        <v>SI</v>
      </c>
      <c r="J33" s="18" t="s">
        <v>4176</v>
      </c>
      <c r="K33" s="18" t="s">
        <v>4177</v>
      </c>
      <c r="L33" s="18">
        <v>0</v>
      </c>
      <c r="M33" s="18" t="s">
        <v>4178</v>
      </c>
      <c r="N33" s="18" t="s">
        <v>94</v>
      </c>
      <c r="O33" s="18">
        <v>2017</v>
      </c>
      <c r="P33" s="18">
        <v>19</v>
      </c>
      <c r="Q33" s="18">
        <v>11</v>
      </c>
      <c r="R33" s="18">
        <v>1283</v>
      </c>
      <c r="S33" s="18">
        <v>1285</v>
      </c>
      <c r="T33" s="23">
        <v>28640240</v>
      </c>
    </row>
    <row r="34" spans="1:20" x14ac:dyDescent="0.25">
      <c r="A34" s="17" t="s">
        <v>3020</v>
      </c>
      <c r="B34" s="17" t="s">
        <v>3021</v>
      </c>
      <c r="C34" s="17" t="s">
        <v>3022</v>
      </c>
      <c r="D34" s="18" t="s">
        <v>10</v>
      </c>
      <c r="E34" s="18">
        <f>VLOOKUP(M34,Revistas!$B$2:$H$63996,2,FALSE)</f>
        <v>2.198</v>
      </c>
      <c r="F34" s="18" t="str">
        <f>VLOOKUP(M34,Revistas!$B$2:$H$63996,3,FALSE)</f>
        <v>Q3</v>
      </c>
      <c r="G34" s="18" t="str">
        <f>VLOOKUP(M34,Revistas!$B$2:$H$63996,4,FALSE)</f>
        <v>GENETICS &amp; HEREDITY - SCIE</v>
      </c>
      <c r="H34" s="18" t="str">
        <f>VLOOKUP(M34,Revistas!$B$2:$H$63996,5,FALSE)</f>
        <v>99/167</v>
      </c>
      <c r="I34" s="18" t="str">
        <f>VLOOKUP(M34,Revistas!$B$2:$H$63996,6,FALSE)</f>
        <v>NO</v>
      </c>
      <c r="J34" s="18" t="s">
        <v>3023</v>
      </c>
      <c r="K34" s="18" t="s">
        <v>3024</v>
      </c>
      <c r="L34" s="18">
        <v>0</v>
      </c>
      <c r="M34" s="18" t="s">
        <v>3025</v>
      </c>
      <c r="N34" s="18" t="s">
        <v>178</v>
      </c>
      <c r="O34" s="18">
        <v>2017</v>
      </c>
      <c r="P34" s="18">
        <v>18</v>
      </c>
      <c r="Q34" s="18"/>
      <c r="R34" s="18"/>
      <c r="S34" s="18">
        <v>97</v>
      </c>
      <c r="T34" s="23">
        <v>28859624</v>
      </c>
    </row>
    <row r="35" spans="1:20" x14ac:dyDescent="0.25">
      <c r="A35" s="17" t="s">
        <v>4302</v>
      </c>
      <c r="B35" s="17" t="s">
        <v>4303</v>
      </c>
      <c r="C35" s="17" t="s">
        <v>4304</v>
      </c>
      <c r="D35" s="18" t="s">
        <v>10</v>
      </c>
      <c r="E35" s="18" t="str">
        <f>VLOOKUP(M35,Revistas!$B$2:$H$63996,2,FALSE)</f>
        <v>NO TIENE</v>
      </c>
      <c r="F35" s="18" t="str">
        <f>VLOOKUP(M35,Revistas!$B$2:$H$63996,3,FALSE)</f>
        <v>NO TIENE</v>
      </c>
      <c r="G35" s="18" t="str">
        <f>VLOOKUP(M35,Revistas!$B$2:$H$63996,4,FALSE)</f>
        <v>NO TIENE</v>
      </c>
      <c r="H35" s="18" t="str">
        <f>VLOOKUP(M35,Revistas!$B$2:$H$63996,5,FALSE)</f>
        <v>NO TIENE</v>
      </c>
      <c r="I35" s="18" t="str">
        <f>VLOOKUP(M35,Revistas!$B$2:$H$63996,6,FALSE)</f>
        <v>NO</v>
      </c>
      <c r="J35" s="18" t="s">
        <v>4305</v>
      </c>
      <c r="K35" s="18" t="s">
        <v>4306</v>
      </c>
      <c r="L35" s="18">
        <v>0</v>
      </c>
      <c r="M35" s="18" t="s">
        <v>4307</v>
      </c>
      <c r="N35" s="18"/>
      <c r="O35" s="18">
        <v>2017</v>
      </c>
      <c r="P35" s="18">
        <v>8</v>
      </c>
      <c r="Q35" s="18">
        <v>1</v>
      </c>
      <c r="R35" s="18">
        <v>30</v>
      </c>
      <c r="S35" s="18">
        <v>35</v>
      </c>
      <c r="T35" s="23">
        <v>28232780</v>
      </c>
    </row>
    <row r="36" spans="1:20" x14ac:dyDescent="0.25">
      <c r="A36" s="17" t="s">
        <v>4190</v>
      </c>
      <c r="B36" s="17" t="s">
        <v>4191</v>
      </c>
      <c r="C36" s="17" t="s">
        <v>4192</v>
      </c>
      <c r="D36" s="18" t="s">
        <v>10</v>
      </c>
      <c r="E36" s="18">
        <f>VLOOKUP(M36,Revistas!$B$2:$H$63996,2,FALSE)</f>
        <v>2.427</v>
      </c>
      <c r="F36" s="18" t="str">
        <f>VLOOKUP(M36,Revistas!$B$2:$H$63996,3,FALSE)</f>
        <v>Q2</v>
      </c>
      <c r="G36" s="18" t="str">
        <f>VLOOKUP(M36,Revistas!$B$2:$H$63996,4,FALSE)</f>
        <v>ANDROLOGY</v>
      </c>
      <c r="H36" s="18" t="str">
        <f>VLOOKUP(M36,Revistas!$B$2:$H$63996,5,FALSE)</f>
        <v>2 DE 5</v>
      </c>
      <c r="I36" s="18" t="str">
        <f>VLOOKUP(M36,Revistas!$B$2:$H$63996,6,FALSE)</f>
        <v>NO</v>
      </c>
      <c r="J36" s="18" t="s">
        <v>4193</v>
      </c>
      <c r="K36" s="18" t="s">
        <v>4194</v>
      </c>
      <c r="L36" s="18">
        <v>0</v>
      </c>
      <c r="M36" s="18" t="s">
        <v>4195</v>
      </c>
      <c r="N36" s="18" t="s">
        <v>154</v>
      </c>
      <c r="O36" s="18">
        <v>2017</v>
      </c>
      <c r="P36" s="18">
        <v>5</v>
      </c>
      <c r="Q36" s="18">
        <v>5</v>
      </c>
      <c r="R36" s="18">
        <v>923</v>
      </c>
      <c r="S36" s="18">
        <v>930</v>
      </c>
      <c r="T36" s="23">
        <v>28914499</v>
      </c>
    </row>
    <row r="37" spans="1:20" x14ac:dyDescent="0.25">
      <c r="A37" s="17" t="s">
        <v>4285</v>
      </c>
      <c r="B37" s="17" t="s">
        <v>4286</v>
      </c>
      <c r="C37" s="17" t="s">
        <v>4287</v>
      </c>
      <c r="D37" s="18" t="s">
        <v>26</v>
      </c>
      <c r="E37" s="18">
        <f>VLOOKUP(M37,Revistas!$B$2:$H$63996,2,FALSE)</f>
        <v>1.8440000000000001</v>
      </c>
      <c r="F37" s="18" t="str">
        <f>VLOOKUP(M37,Revistas!$B$2:$H$63996,3,FALSE)</f>
        <v>Q2</v>
      </c>
      <c r="G37" s="18" t="str">
        <f>VLOOKUP(M37,Revistas!$B$2:$H$63996,4,FALSE)</f>
        <v>PEDIATRICS - SCIE;</v>
      </c>
      <c r="H37" s="18" t="str">
        <f>VLOOKUP(M37,Revistas!$B$2:$H$63996,5,FALSE)</f>
        <v>54/121</v>
      </c>
      <c r="I37" s="18" t="str">
        <f>VLOOKUP(M37,Revistas!$B$2:$H$63996,6,FALSE)</f>
        <v>NO</v>
      </c>
      <c r="J37" s="18" t="s">
        <v>4288</v>
      </c>
      <c r="K37" s="18"/>
      <c r="L37" s="18">
        <v>0</v>
      </c>
      <c r="M37" s="18" t="s">
        <v>4289</v>
      </c>
      <c r="N37" s="18"/>
      <c r="O37" s="18">
        <v>2017</v>
      </c>
      <c r="P37" s="18">
        <v>88</v>
      </c>
      <c r="Q37" s="18"/>
      <c r="R37" s="18">
        <v>12</v>
      </c>
      <c r="S37" s="18">
        <v>12</v>
      </c>
    </row>
    <row r="38" spans="1:20" x14ac:dyDescent="0.25">
      <c r="A38" s="17" t="s">
        <v>2176</v>
      </c>
      <c r="B38" s="17" t="s">
        <v>2177</v>
      </c>
      <c r="C38" s="17" t="s">
        <v>2178</v>
      </c>
      <c r="D38" s="18" t="s">
        <v>10</v>
      </c>
      <c r="E38" s="18" t="str">
        <f>VLOOKUP(M38,Revistas!$B$2:$H$63996,2,FALSE)</f>
        <v>NO TIENE</v>
      </c>
      <c r="F38" s="18" t="str">
        <f>VLOOKUP(M38,Revistas!$B$2:$H$63996,3,FALSE)</f>
        <v>NO TIENE</v>
      </c>
      <c r="G38" s="18" t="str">
        <f>VLOOKUP(M38,Revistas!$B$2:$H$63996,4,FALSE)</f>
        <v>NO TIENE</v>
      </c>
      <c r="H38" s="18" t="str">
        <f>VLOOKUP(M38,Revistas!$B$2:$H$63996,5,FALSE)</f>
        <v>NO TIENE</v>
      </c>
      <c r="I38" s="18" t="str">
        <f>VLOOKUP(M38,Revistas!$B$2:$H$63996,6,FALSE)</f>
        <v>NO</v>
      </c>
      <c r="J38" s="18" t="s">
        <v>2179</v>
      </c>
      <c r="K38" s="18" t="s">
        <v>2180</v>
      </c>
      <c r="L38" s="18">
        <v>0</v>
      </c>
      <c r="M38" s="18" t="s">
        <v>2181</v>
      </c>
      <c r="N38" s="18" t="s">
        <v>300</v>
      </c>
      <c r="O38" s="18">
        <v>2017</v>
      </c>
      <c r="P38" s="18">
        <v>10</v>
      </c>
      <c r="Q38" s="18"/>
      <c r="R38" s="18">
        <v>52</v>
      </c>
      <c r="S38" s="18">
        <v>55</v>
      </c>
      <c r="T38" s="23">
        <v>28116244</v>
      </c>
    </row>
    <row r="39" spans="1:20" x14ac:dyDescent="0.25">
      <c r="A39" s="17" t="s">
        <v>4180</v>
      </c>
      <c r="B39" s="17" t="s">
        <v>4181</v>
      </c>
      <c r="C39" s="17" t="s">
        <v>4138</v>
      </c>
      <c r="D39" s="18" t="s">
        <v>10</v>
      </c>
      <c r="E39" s="18">
        <f>VLOOKUP(M39,Revistas!$B$2:$H$63996,2,FALSE)</f>
        <v>4.601</v>
      </c>
      <c r="F39" s="18" t="str">
        <f>VLOOKUP(M39,Revistas!$B$2:$H$63996,3,FALSE)</f>
        <v>Q1</v>
      </c>
      <c r="G39" s="18" t="str">
        <f>VLOOKUP(M39,Revistas!$B$2:$H$63996,4,FALSE)</f>
        <v>GENETICS &amp; HEREDITY - SCIE</v>
      </c>
      <c r="H39" s="18" t="str">
        <f>VLOOKUP(M39,Revistas!$B$2:$H$63996,5,FALSE)</f>
        <v>29/167</v>
      </c>
      <c r="I39" s="18" t="str">
        <f>VLOOKUP(M39,Revistas!$B$2:$H$63996,6,FALSE)</f>
        <v>NO</v>
      </c>
      <c r="J39" s="18" t="s">
        <v>4182</v>
      </c>
      <c r="K39" s="18" t="s">
        <v>4183</v>
      </c>
      <c r="L39" s="18">
        <v>0</v>
      </c>
      <c r="M39" s="18" t="s">
        <v>4139</v>
      </c>
      <c r="N39" s="18" t="s">
        <v>94</v>
      </c>
      <c r="O39" s="18">
        <v>2017</v>
      </c>
      <c r="P39" s="18">
        <v>38</v>
      </c>
      <c r="Q39" s="18">
        <v>11</v>
      </c>
      <c r="R39" s="18">
        <v>1471</v>
      </c>
      <c r="S39" s="18">
        <v>1476</v>
      </c>
      <c r="T39" s="23">
        <v>28730625</v>
      </c>
    </row>
    <row r="40" spans="1:20" x14ac:dyDescent="0.25">
      <c r="A40" s="17" t="s">
        <v>2646</v>
      </c>
      <c r="B40" s="17" t="s">
        <v>2647</v>
      </c>
      <c r="C40" s="17" t="s">
        <v>195</v>
      </c>
      <c r="D40" s="18" t="s">
        <v>571</v>
      </c>
      <c r="E40" s="18">
        <f>VLOOKUP(M40,Revistas!$B$2:$H$63996,2,FALSE)</f>
        <v>1.1399999999999999</v>
      </c>
      <c r="F40" s="18" t="str">
        <f>VLOOKUP(M40,Revistas!$B$2:$H$63996,3,FALSE)</f>
        <v>Q3</v>
      </c>
      <c r="G40" s="18" t="str">
        <f>VLOOKUP(M40,Revistas!$B$2:$H$63996,4,FALSE)</f>
        <v>PEDIATRICS - SCIE</v>
      </c>
      <c r="H40" s="18" t="str">
        <f>VLOOKUP(M40,Revistas!$B$2:$H$63996,5,FALSE)</f>
        <v>88/121/</v>
      </c>
      <c r="I40" s="18" t="str">
        <f>VLOOKUP(M40,Revistas!$B$2:$H$63996,6,FALSE)</f>
        <v>NO</v>
      </c>
      <c r="J40" s="18" t="s">
        <v>2648</v>
      </c>
      <c r="K40" s="18" t="s">
        <v>2649</v>
      </c>
      <c r="L40" s="18">
        <v>1</v>
      </c>
      <c r="M40" s="18" t="s">
        <v>198</v>
      </c>
      <c r="N40" s="18" t="s">
        <v>154</v>
      </c>
      <c r="O40" s="18">
        <v>2017</v>
      </c>
      <c r="P40" s="18">
        <v>87</v>
      </c>
      <c r="Q40" s="18">
        <v>3</v>
      </c>
      <c r="R40" s="18">
        <v>125</v>
      </c>
      <c r="S40" s="18">
        <v>127</v>
      </c>
      <c r="T40" s="23">
        <v>28283310</v>
      </c>
    </row>
    <row r="41" spans="1:20" x14ac:dyDescent="0.25">
      <c r="A41" s="17" t="s">
        <v>4351</v>
      </c>
      <c r="B41" s="17" t="s">
        <v>4350</v>
      </c>
      <c r="C41" s="17" t="s">
        <v>4352</v>
      </c>
      <c r="D41" s="18" t="s">
        <v>10</v>
      </c>
      <c r="E41" s="18" t="str">
        <f>VLOOKUP(M41,Revistas!$B$2:$H$63996,2,FALSE)</f>
        <v>NO TIENE</v>
      </c>
      <c r="F41" s="18" t="str">
        <f>VLOOKUP(M41,Revistas!$B$2:$H$63996,3,FALSE)</f>
        <v>NO TIENE</v>
      </c>
      <c r="G41" s="18" t="str">
        <f>VLOOKUP(M41,Revistas!$B$2:$H$63996,4,FALSE)</f>
        <v>NO TIENE</v>
      </c>
      <c r="H41" s="18" t="str">
        <f>VLOOKUP(M41,Revistas!$B$2:$H$63996,5,FALSE)</f>
        <v>NO TIENE</v>
      </c>
      <c r="I41" s="18" t="str">
        <f>VLOOKUP(M41,Revistas!$B$2:$H$63996,6,FALSE)</f>
        <v>NO</v>
      </c>
      <c r="J41" s="18" t="s">
        <v>4354</v>
      </c>
      <c r="K41" s="18"/>
      <c r="L41" s="18" t="s">
        <v>586</v>
      </c>
      <c r="M41" s="18" t="s">
        <v>4355</v>
      </c>
      <c r="N41" s="18" t="s">
        <v>4353</v>
      </c>
      <c r="O41" s="18">
        <v>2017</v>
      </c>
      <c r="P41" s="18">
        <v>2017</v>
      </c>
      <c r="Q41" s="18"/>
      <c r="R41" s="18">
        <v>1587610</v>
      </c>
      <c r="S41" s="18"/>
      <c r="T41" s="23">
        <v>28203467</v>
      </c>
    </row>
    <row r="42" spans="1:20" x14ac:dyDescent="0.25">
      <c r="A42" s="17" t="s">
        <v>4196</v>
      </c>
      <c r="B42" s="17" t="s">
        <v>4197</v>
      </c>
      <c r="C42" s="17" t="s">
        <v>112</v>
      </c>
      <c r="D42" s="18" t="s">
        <v>274</v>
      </c>
      <c r="E42" s="18">
        <f>VLOOKUP(M42,Revistas!$B$2:$H$63996,2,FALSE)</f>
        <v>3.3260000000000001</v>
      </c>
      <c r="F42" s="18" t="str">
        <f>VLOOKUP(M42,Revistas!$B$2:$H$63996,3,FALSE)</f>
        <v>Q2</v>
      </c>
      <c r="G42" s="18" t="str">
        <f>VLOOKUP(M42,Revistas!$B$2:$H$63996,4,FALSE)</f>
        <v>GENETICS &amp; HEREDITY - SCIE</v>
      </c>
      <c r="H42" s="18" t="str">
        <f>VLOOKUP(M42,Revistas!$B$2:$H$63996,5,FALSE)</f>
        <v>62/166</v>
      </c>
      <c r="I42" s="18" t="str">
        <f>VLOOKUP(M42,Revistas!$B$2:$H$63996,6,FALSE)</f>
        <v>NO</v>
      </c>
      <c r="J42" s="18" t="s">
        <v>4198</v>
      </c>
      <c r="K42" s="18" t="s">
        <v>4199</v>
      </c>
      <c r="L42" s="18">
        <v>0</v>
      </c>
      <c r="M42" s="18" t="s">
        <v>115</v>
      </c>
      <c r="N42" s="18" t="s">
        <v>154</v>
      </c>
      <c r="O42" s="18">
        <v>2017</v>
      </c>
      <c r="P42" s="18">
        <v>92</v>
      </c>
      <c r="Q42" s="18">
        <v>3</v>
      </c>
      <c r="R42" s="18">
        <v>350</v>
      </c>
      <c r="S42" s="18">
        <v>351</v>
      </c>
      <c r="T42" s="23">
        <v>28074499</v>
      </c>
    </row>
    <row r="43" spans="1:20" x14ac:dyDescent="0.25">
      <c r="A43" s="17" t="s">
        <v>4147</v>
      </c>
      <c r="B43" s="17" t="s">
        <v>4148</v>
      </c>
      <c r="C43" s="17" t="s">
        <v>4149</v>
      </c>
      <c r="D43" s="18" t="s">
        <v>10</v>
      </c>
      <c r="E43" s="18">
        <f>VLOOKUP(M43,Revistas!$B$2:$H$63996,2,FALSE)</f>
        <v>0.40300000000000002</v>
      </c>
      <c r="F43" s="18" t="str">
        <f>VLOOKUP(M43,Revistas!$B$2:$H$63996,3,FALSE)</f>
        <v>Q4</v>
      </c>
      <c r="G43" s="18" t="str">
        <f>VLOOKUP(M43,Revistas!$B$2:$H$63996,4,FALSE)</f>
        <v>PEDIATRICS - SCIE</v>
      </c>
      <c r="H43" s="18" t="str">
        <f>VLOOKUP(M43,Revistas!$B$2:$H$63996,5,FALSE)</f>
        <v>117/121</v>
      </c>
      <c r="I43" s="18" t="str">
        <f>VLOOKUP(M43,Revistas!$B$2:$H$63996,6,FALSE)</f>
        <v>NO</v>
      </c>
      <c r="J43" s="18" t="s">
        <v>4150</v>
      </c>
      <c r="K43" s="18" t="s">
        <v>4151</v>
      </c>
      <c r="L43" s="18">
        <v>0</v>
      </c>
      <c r="M43" s="18" t="s">
        <v>4152</v>
      </c>
      <c r="N43" s="18" t="s">
        <v>14</v>
      </c>
      <c r="O43" s="18">
        <v>2017</v>
      </c>
      <c r="P43" s="18">
        <v>115</v>
      </c>
      <c r="Q43" s="18">
        <v>6</v>
      </c>
      <c r="R43" s="18" t="s">
        <v>4153</v>
      </c>
      <c r="S43" s="18" t="s">
        <v>4154</v>
      </c>
      <c r="T43" s="23">
        <v>29087133</v>
      </c>
    </row>
    <row r="44" spans="1:20" x14ac:dyDescent="0.25">
      <c r="A44" s="17" t="s">
        <v>4264</v>
      </c>
      <c r="B44" s="17" t="s">
        <v>4265</v>
      </c>
      <c r="C44" s="17" t="s">
        <v>4215</v>
      </c>
      <c r="D44" s="18" t="s">
        <v>10</v>
      </c>
      <c r="E44" s="18">
        <f>VLOOKUP(M44,Revistas!$B$2:$H$63996,2,FALSE)</f>
        <v>2.2589999999999999</v>
      </c>
      <c r="F44" s="18" t="str">
        <f>VLOOKUP(M44,Revistas!$B$2:$H$63996,3,FALSE)</f>
        <v>Q3</v>
      </c>
      <c r="G44" s="18" t="str">
        <f>VLOOKUP(M44,Revistas!$B$2:$H$63996,4,FALSE)</f>
        <v>GENETICS &amp; HEREDITY - SCIE</v>
      </c>
      <c r="H44" s="18" t="str">
        <f>VLOOKUP(M44,Revistas!$B$2:$H$63996,5,FALSE)</f>
        <v>96/166</v>
      </c>
      <c r="I44" s="18" t="str">
        <f>VLOOKUP(M44,Revistas!$B$2:$H$63996,6,FALSE)</f>
        <v>NO</v>
      </c>
      <c r="J44" s="18" t="s">
        <v>4266</v>
      </c>
      <c r="K44" s="18" t="s">
        <v>4267</v>
      </c>
      <c r="L44" s="18">
        <v>2</v>
      </c>
      <c r="M44" s="18" t="s">
        <v>4218</v>
      </c>
      <c r="N44" s="18" t="s">
        <v>300</v>
      </c>
      <c r="O44" s="18">
        <v>2017</v>
      </c>
      <c r="P44" s="18">
        <v>173</v>
      </c>
      <c r="Q44" s="18">
        <v>3</v>
      </c>
      <c r="R44" s="18">
        <v>601</v>
      </c>
      <c r="S44" s="18">
        <v>610</v>
      </c>
      <c r="T44" s="23">
        <v>28127875</v>
      </c>
    </row>
    <row r="45" spans="1:20" x14ac:dyDescent="0.25">
      <c r="A45" s="17" t="s">
        <v>4244</v>
      </c>
      <c r="B45" s="17" t="s">
        <v>4245</v>
      </c>
      <c r="C45" s="17" t="s">
        <v>195</v>
      </c>
      <c r="D45" s="18" t="s">
        <v>10</v>
      </c>
      <c r="E45" s="18">
        <f>VLOOKUP(M45,Revistas!$B$2:$H$63996,2,FALSE)</f>
        <v>1.1399999999999999</v>
      </c>
      <c r="F45" s="18" t="str">
        <f>VLOOKUP(M45,Revistas!$B$2:$H$63996,3,FALSE)</f>
        <v>Q3</v>
      </c>
      <c r="G45" s="18" t="str">
        <f>VLOOKUP(M45,Revistas!$B$2:$H$63996,4,FALSE)</f>
        <v>PEDIATRICS - SCIE</v>
      </c>
      <c r="H45" s="18" t="str">
        <f>VLOOKUP(M45,Revistas!$B$2:$H$63996,5,FALSE)</f>
        <v>88/121/</v>
      </c>
      <c r="I45" s="18" t="str">
        <f>VLOOKUP(M45,Revistas!$B$2:$H$63996,6,FALSE)</f>
        <v>NO</v>
      </c>
      <c r="J45" s="18" t="s">
        <v>4246</v>
      </c>
      <c r="K45" s="18" t="s">
        <v>4247</v>
      </c>
      <c r="L45" s="18">
        <v>0</v>
      </c>
      <c r="M45" s="18" t="s">
        <v>198</v>
      </c>
      <c r="N45" s="18" t="s">
        <v>250</v>
      </c>
      <c r="O45" s="18">
        <v>2017</v>
      </c>
      <c r="P45" s="18">
        <v>86</v>
      </c>
      <c r="Q45" s="18">
        <v>5</v>
      </c>
      <c r="R45" s="18">
        <v>255</v>
      </c>
      <c r="S45" s="18">
        <v>263</v>
      </c>
      <c r="T45" s="23">
        <v>27377324</v>
      </c>
    </row>
    <row r="46" spans="1:20" x14ac:dyDescent="0.25">
      <c r="A46" s="17" t="s">
        <v>4155</v>
      </c>
      <c r="B46" s="17" t="s">
        <v>4156</v>
      </c>
      <c r="C46" s="17" t="s">
        <v>4157</v>
      </c>
      <c r="D46" s="18" t="s">
        <v>26</v>
      </c>
      <c r="E46" s="18">
        <f>VLOOKUP(M46,Revistas!$B$2:$H$63996,2,FALSE)</f>
        <v>6.2839999999999998</v>
      </c>
      <c r="F46" s="18" t="str">
        <f>VLOOKUP(M46,Revistas!$B$2:$H$63996,3,FALSE)</f>
        <v>Q1</v>
      </c>
      <c r="G46" s="18" t="str">
        <f>VLOOKUP(M46,Revistas!$B$2:$H$63996,4,FALSE)</f>
        <v>ENDOCRINOLOGY &amp; METABOLISM - SCIE</v>
      </c>
      <c r="H46" s="18" t="str">
        <f>VLOOKUP(M46,Revistas!$B$2:$H$63996,5,FALSE)</f>
        <v>14/138</v>
      </c>
      <c r="I46" s="18" t="str">
        <f>VLOOKUP(M46,Revistas!$B$2:$H$63996,6,FALSE)</f>
        <v>NO</v>
      </c>
      <c r="J46" s="18" t="s">
        <v>4158</v>
      </c>
      <c r="K46" s="18"/>
      <c r="L46" s="18">
        <v>0</v>
      </c>
      <c r="M46" s="18" t="s">
        <v>4159</v>
      </c>
      <c r="N46" s="18" t="s">
        <v>14</v>
      </c>
      <c r="O46" s="18">
        <v>2017</v>
      </c>
      <c r="P46" s="18">
        <v>32</v>
      </c>
      <c r="Q46" s="18"/>
      <c r="R46" s="18" t="s">
        <v>4160</v>
      </c>
      <c r="S46" s="18" t="s">
        <v>4161</v>
      </c>
    </row>
    <row r="47" spans="1:20" x14ac:dyDescent="0.25">
      <c r="A47" s="17" t="s">
        <v>4231</v>
      </c>
      <c r="B47" s="17" t="s">
        <v>4232</v>
      </c>
      <c r="C47" s="17" t="s">
        <v>1660</v>
      </c>
      <c r="D47" s="18" t="s">
        <v>26</v>
      </c>
      <c r="E47" s="18">
        <f>VLOOKUP(M47,Revistas!$B$2:$H$63996,2,FALSE)</f>
        <v>12.811</v>
      </c>
      <c r="F47" s="18" t="str">
        <f>VLOOKUP(M47,Revistas!$B$2:$H$63996,3,FALSE)</f>
        <v>Q1</v>
      </c>
      <c r="G47" s="18" t="str">
        <f>VLOOKUP(M47,Revistas!$B$2:$H$63996,4,FALSE)</f>
        <v>RHEUMATOLOGY - SCIE</v>
      </c>
      <c r="H47" s="18" t="str">
        <f>VLOOKUP(M47,Revistas!$B$2:$H$63996,5,FALSE)</f>
        <v>1 DE 30</v>
      </c>
      <c r="I47" s="18" t="str">
        <f>VLOOKUP(M47,Revistas!$B$2:$H$63996,6,FALSE)</f>
        <v>SI</v>
      </c>
      <c r="J47" s="18" t="s">
        <v>4233</v>
      </c>
      <c r="K47" s="18"/>
      <c r="L47" s="18">
        <v>0</v>
      </c>
      <c r="M47" s="18" t="s">
        <v>1663</v>
      </c>
      <c r="N47" s="18" t="s">
        <v>226</v>
      </c>
      <c r="O47" s="18">
        <v>2017</v>
      </c>
      <c r="P47" s="18">
        <v>76</v>
      </c>
      <c r="Q47" s="18"/>
      <c r="R47" s="18">
        <v>416</v>
      </c>
      <c r="S47" s="18">
        <v>416</v>
      </c>
    </row>
    <row r="48" spans="1:20" x14ac:dyDescent="0.25">
      <c r="A48" s="17" t="s">
        <v>1718</v>
      </c>
      <c r="B48" s="17" t="s">
        <v>1719</v>
      </c>
      <c r="C48" s="17" t="s">
        <v>1673</v>
      </c>
      <c r="D48" s="18" t="s">
        <v>26</v>
      </c>
      <c r="E48" s="18">
        <f>VLOOKUP(M48,Revistas!$B$2:$H$63996,2,FALSE)</f>
        <v>6.9180000000000001</v>
      </c>
      <c r="F48" s="18" t="str">
        <f>VLOOKUP(M48,Revistas!$B$2:$H$63996,3,FALSE)</f>
        <v>Q1</v>
      </c>
      <c r="G48" s="18" t="str">
        <f>VLOOKUP(M48,Revistas!$B$2:$H$63996,4,FALSE)</f>
        <v>RHEUMATOLOGY - SCIE</v>
      </c>
      <c r="H48" s="18" t="str">
        <f>VLOOKUP(M48,Revistas!$B$2:$H$63996,5,FALSE)</f>
        <v>30 de 3</v>
      </c>
      <c r="I48" s="18" t="str">
        <f>VLOOKUP(M48,Revistas!$B$2:$H$63996,6,FALSE)</f>
        <v>SI</v>
      </c>
      <c r="J48" s="18" t="s">
        <v>1720</v>
      </c>
      <c r="K48" s="18"/>
      <c r="L48" s="18">
        <v>0</v>
      </c>
      <c r="M48" s="18" t="s">
        <v>1675</v>
      </c>
      <c r="N48" s="18" t="s">
        <v>129</v>
      </c>
      <c r="O48" s="18">
        <v>2017</v>
      </c>
      <c r="P48" s="18">
        <v>69</v>
      </c>
      <c r="Q48" s="18"/>
      <c r="R48" s="18"/>
      <c r="S48" s="18"/>
    </row>
    <row r="49" spans="1:20" x14ac:dyDescent="0.25">
      <c r="A49" s="17" t="s">
        <v>4314</v>
      </c>
      <c r="B49" s="17" t="s">
        <v>4315</v>
      </c>
      <c r="C49" s="17" t="s">
        <v>4316</v>
      </c>
      <c r="D49" s="18" t="s">
        <v>10</v>
      </c>
      <c r="E49" s="18">
        <f>VLOOKUP(M49,Revistas!$B$2:$H$63996,2,FALSE)</f>
        <v>1.2330000000000001</v>
      </c>
      <c r="F49" s="18" t="str">
        <f>VLOOKUP(M49,Revistas!$B$2:$H$63996,3,FALSE)</f>
        <v>Q4</v>
      </c>
      <c r="G49" s="18" t="str">
        <f>VLOOKUP(M49,Revistas!$B$2:$H$63996,4,FALSE)</f>
        <v>PEDIATRICS - SCIE;</v>
      </c>
      <c r="H49" s="18" t="str">
        <f>VLOOKUP(M49,Revistas!$B$2:$H$63996,5,FALSE)</f>
        <v>80/121</v>
      </c>
      <c r="I49" s="18" t="str">
        <f>VLOOKUP(M49,Revistas!$B$2:$H$63996,6,FALSE)</f>
        <v>NO</v>
      </c>
      <c r="J49" s="18" t="s">
        <v>4317</v>
      </c>
      <c r="K49" s="18" t="s">
        <v>4318</v>
      </c>
      <c r="L49" s="18">
        <v>0</v>
      </c>
      <c r="M49" s="18" t="s">
        <v>4319</v>
      </c>
      <c r="N49" s="18" t="s">
        <v>344</v>
      </c>
      <c r="O49" s="18">
        <v>2017</v>
      </c>
      <c r="P49" s="18">
        <v>30</v>
      </c>
      <c r="Q49" s="18">
        <v>1</v>
      </c>
      <c r="R49" s="18">
        <v>111</v>
      </c>
      <c r="S49" s="18">
        <v>116</v>
      </c>
      <c r="T49" s="23">
        <v>27941173</v>
      </c>
    </row>
    <row r="50" spans="1:20" x14ac:dyDescent="0.25">
      <c r="A50" s="17" t="s">
        <v>4290</v>
      </c>
      <c r="B50" s="17" t="s">
        <v>4291</v>
      </c>
      <c r="C50" s="17" t="s">
        <v>4287</v>
      </c>
      <c r="D50" s="18" t="s">
        <v>26</v>
      </c>
      <c r="E50" s="18">
        <f>VLOOKUP(M50,Revistas!$B$2:$H$63996,2,FALSE)</f>
        <v>1.8440000000000001</v>
      </c>
      <c r="F50" s="18" t="str">
        <f>VLOOKUP(M50,Revistas!$B$2:$H$63996,3,FALSE)</f>
        <v>Q2</v>
      </c>
      <c r="G50" s="18" t="str">
        <f>VLOOKUP(M50,Revistas!$B$2:$H$63996,4,FALSE)</f>
        <v>PEDIATRICS - SCIE;</v>
      </c>
      <c r="H50" s="18" t="str">
        <f>VLOOKUP(M50,Revistas!$B$2:$H$63996,5,FALSE)</f>
        <v>54/121</v>
      </c>
      <c r="I50" s="18" t="str">
        <f>VLOOKUP(M50,Revistas!$B$2:$H$63996,6,FALSE)</f>
        <v>NO</v>
      </c>
      <c r="J50" s="18" t="s">
        <v>4292</v>
      </c>
      <c r="K50" s="18"/>
      <c r="L50" s="18">
        <v>0</v>
      </c>
      <c r="M50" s="18" t="s">
        <v>4289</v>
      </c>
      <c r="N50" s="18"/>
      <c r="O50" s="18">
        <v>2017</v>
      </c>
      <c r="P50" s="18">
        <v>88</v>
      </c>
      <c r="Q50" s="18"/>
      <c r="R50" s="18">
        <v>376</v>
      </c>
      <c r="S50" s="18">
        <v>377</v>
      </c>
    </row>
    <row r="51" spans="1:20" x14ac:dyDescent="0.25">
      <c r="A51" s="17" t="s">
        <v>553</v>
      </c>
      <c r="B51" s="17" t="s">
        <v>554</v>
      </c>
      <c r="C51" s="17" t="s">
        <v>555</v>
      </c>
      <c r="D51" s="18" t="s">
        <v>10</v>
      </c>
      <c r="E51" s="18">
        <f>VLOOKUP(M51,Revistas!$B$2:$H$63996,2,FALSE)</f>
        <v>5.0119999999999996</v>
      </c>
      <c r="F51" s="18" t="str">
        <f>VLOOKUP(M51,Revistas!$B$2:$H$63996,3,FALSE)</f>
        <v>Q1</v>
      </c>
      <c r="G51" s="18" t="str">
        <f>VLOOKUP(M51,Revistas!$B$2:$H$63996,4,FALSE)</f>
        <v>PHARMACOLOGY &amp;PHARMACY</v>
      </c>
      <c r="H51" s="18" t="str">
        <f>VLOOKUP(M51,Revistas!$B$2:$H$63996,5,FALSE)</f>
        <v>24/256</v>
      </c>
      <c r="I51" s="18" t="str">
        <f>VLOOKUP(M51,Revistas!$B$2:$H$63996,6,FALSE)</f>
        <v>SI</v>
      </c>
      <c r="J51" s="18" t="s">
        <v>556</v>
      </c>
      <c r="K51" s="18" t="s">
        <v>557</v>
      </c>
      <c r="L51" s="18">
        <v>0</v>
      </c>
      <c r="M51" s="18" t="s">
        <v>558</v>
      </c>
      <c r="N51" s="18" t="s">
        <v>129</v>
      </c>
      <c r="O51" s="18">
        <v>2017</v>
      </c>
      <c r="P51" s="18">
        <v>125</v>
      </c>
      <c r="Q51" s="18"/>
      <c r="R51" s="18">
        <v>99</v>
      </c>
      <c r="S51" s="18">
        <v>116</v>
      </c>
      <c r="T51" s="23">
        <v>28734869</v>
      </c>
    </row>
    <row r="52" spans="1:20" x14ac:dyDescent="0.25">
      <c r="A52" s="17" t="s">
        <v>4167</v>
      </c>
      <c r="B52" s="17" t="s">
        <v>4168</v>
      </c>
      <c r="C52" s="17" t="s">
        <v>4169</v>
      </c>
      <c r="D52" s="18" t="s">
        <v>10</v>
      </c>
      <c r="E52" s="18">
        <f>VLOOKUP(M52,Revistas!$B$2:$H$63996,2,FALSE)</f>
        <v>9.0250000000000004</v>
      </c>
      <c r="F52" s="18" t="str">
        <f>VLOOKUP(M52,Revistas!$B$2:$H$63996,3,FALSE)</f>
        <v>Q1</v>
      </c>
      <c r="G52" s="18" t="str">
        <f>VLOOKUP(M52,Revistas!$B$2:$H$63996,4,FALSE)</f>
        <v>GENETICS &amp; HEREDITY - SCIE</v>
      </c>
      <c r="H52" s="18" t="str">
        <f>VLOOKUP(M52,Revistas!$B$2:$H$63996,5,FALSE)</f>
        <v>8/166</v>
      </c>
      <c r="I52" s="18" t="str">
        <f>VLOOKUP(M52,Revistas!$B$2:$H$63996,6,FALSE)</f>
        <v>SI</v>
      </c>
      <c r="J52" s="18" t="s">
        <v>4170</v>
      </c>
      <c r="K52" s="18" t="s">
        <v>4171</v>
      </c>
      <c r="L52" s="18">
        <v>1</v>
      </c>
      <c r="M52" s="18" t="s">
        <v>4172</v>
      </c>
      <c r="N52" s="28">
        <v>37561</v>
      </c>
      <c r="O52" s="18">
        <v>2017</v>
      </c>
      <c r="P52" s="18">
        <v>101</v>
      </c>
      <c r="Q52" s="18">
        <v>5</v>
      </c>
      <c r="R52" s="18">
        <v>844</v>
      </c>
      <c r="S52" s="18">
        <v>855</v>
      </c>
      <c r="T52" s="23">
        <v>29100094</v>
      </c>
    </row>
    <row r="54" spans="1:20" hidden="1" x14ac:dyDescent="0.25"/>
    <row r="55" spans="1:20" hidden="1" x14ac:dyDescent="0.25"/>
    <row r="56" spans="1:20" hidden="1" x14ac:dyDescent="0.25"/>
    <row r="57" spans="1:20" hidden="1" x14ac:dyDescent="0.25"/>
    <row r="58" spans="1:20" hidden="1" x14ac:dyDescent="0.25"/>
    <row r="59" spans="1:20" hidden="1" x14ac:dyDescent="0.25"/>
    <row r="60" spans="1:20" hidden="1" x14ac:dyDescent="0.25"/>
    <row r="61" spans="1:20" hidden="1" x14ac:dyDescent="0.25"/>
    <row r="62" spans="1:20" hidden="1" x14ac:dyDescent="0.25"/>
    <row r="63" spans="1:20" hidden="1" x14ac:dyDescent="0.25"/>
    <row r="64" spans="1:20"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1:10" hidden="1" x14ac:dyDescent="0.25">
      <c r="A1089" s="20" t="s">
        <v>73</v>
      </c>
      <c r="B1089" s="20" t="s">
        <v>73</v>
      </c>
      <c r="C1089" s="20" t="s">
        <v>73</v>
      </c>
      <c r="D1089" s="23" t="s">
        <v>74</v>
      </c>
      <c r="E1089" s="23" t="s">
        <v>73</v>
      </c>
      <c r="F1089" s="23" t="s">
        <v>75</v>
      </c>
      <c r="G1089" s="23" t="s">
        <v>7254</v>
      </c>
      <c r="H1089" s="23" t="s">
        <v>73</v>
      </c>
      <c r="I1089" s="23" t="s">
        <v>78</v>
      </c>
      <c r="J1089" s="23" t="s">
        <v>7255</v>
      </c>
    </row>
    <row r="1090" spans="1:10" hidden="1" x14ac:dyDescent="0.25">
      <c r="A1090" s="20" t="s">
        <v>10</v>
      </c>
      <c r="B1090" s="20">
        <f>DCOUNTA(A1:S1086,B1089,A1089:A1090)</f>
        <v>32</v>
      </c>
      <c r="C1090" s="20" t="s">
        <v>10</v>
      </c>
      <c r="D1090" s="23">
        <f>DSUM(A1:S1086,E1,C1089:C1090)</f>
        <v>92.332000000000022</v>
      </c>
      <c r="E1090" s="23" t="s">
        <v>10</v>
      </c>
      <c r="F1090" s="23" t="s">
        <v>5470</v>
      </c>
      <c r="G1090" s="23">
        <f>DCOUNTA(A1:S1086,F1089,E1089:F1090)</f>
        <v>10</v>
      </c>
      <c r="H1090" s="23" t="s">
        <v>10</v>
      </c>
      <c r="I1090" s="23" t="s">
        <v>2680</v>
      </c>
      <c r="J1090" s="23">
        <f>DCOUNTA(A1:S1086,I1,H1089:I1090)</f>
        <v>3</v>
      </c>
    </row>
    <row r="1091" spans="1:10" hidden="1" x14ac:dyDescent="0.25"/>
    <row r="1092" spans="1:10" hidden="1" x14ac:dyDescent="0.25">
      <c r="A1092" s="20" t="s">
        <v>73</v>
      </c>
      <c r="B1092" s="20" t="s">
        <v>73</v>
      </c>
      <c r="C1092" s="20" t="s">
        <v>73</v>
      </c>
      <c r="D1092" s="23" t="s">
        <v>74</v>
      </c>
      <c r="E1092" s="23" t="s">
        <v>73</v>
      </c>
      <c r="F1092" s="23" t="s">
        <v>75</v>
      </c>
      <c r="G1092" s="23" t="s">
        <v>7254</v>
      </c>
      <c r="H1092" s="23" t="s">
        <v>73</v>
      </c>
      <c r="I1092" s="23" t="s">
        <v>78</v>
      </c>
      <c r="J1092" s="23" t="s">
        <v>7255</v>
      </c>
    </row>
    <row r="1093" spans="1:10" hidden="1" x14ac:dyDescent="0.25">
      <c r="A1093" s="20" t="s">
        <v>274</v>
      </c>
      <c r="B1093" s="20">
        <f>DCOUNTA(A1:S1086,D1,A1092:A1093)</f>
        <v>5</v>
      </c>
      <c r="C1093" s="20" t="s">
        <v>274</v>
      </c>
      <c r="D1093" s="23">
        <f>DSUM(A1:S1086,E1,C1092:C1093)</f>
        <v>18.998999999999999</v>
      </c>
      <c r="E1093" s="23" t="s">
        <v>274</v>
      </c>
      <c r="F1093" s="23" t="s">
        <v>5470</v>
      </c>
      <c r="G1093" s="23">
        <f>DCOUNTA(A1:S1086,F1,E1092:F1093)</f>
        <v>2</v>
      </c>
      <c r="H1093" s="23" t="s">
        <v>274</v>
      </c>
      <c r="I1093" s="23" t="s">
        <v>2680</v>
      </c>
      <c r="J1093" s="23">
        <f>DCOUNTA(A1:S1086,I1,H1092:I1093)</f>
        <v>1</v>
      </c>
    </row>
    <row r="1094" spans="1:10" hidden="1" x14ac:dyDescent="0.25"/>
    <row r="1095" spans="1:10" hidden="1" x14ac:dyDescent="0.25">
      <c r="A1095" s="20" t="s">
        <v>73</v>
      </c>
      <c r="B1095" s="20" t="s">
        <v>73</v>
      </c>
      <c r="C1095" s="20" t="s">
        <v>73</v>
      </c>
      <c r="D1095" s="23" t="s">
        <v>74</v>
      </c>
      <c r="E1095" s="23" t="s">
        <v>73</v>
      </c>
      <c r="F1095" s="23" t="s">
        <v>75</v>
      </c>
      <c r="G1095" s="23" t="s">
        <v>7254</v>
      </c>
      <c r="H1095" s="23" t="s">
        <v>73</v>
      </c>
      <c r="I1095" s="23" t="s">
        <v>78</v>
      </c>
      <c r="J1095" s="23" t="s">
        <v>7255</v>
      </c>
    </row>
    <row r="1096" spans="1:10" hidden="1" x14ac:dyDescent="0.25">
      <c r="A1096" s="20" t="s">
        <v>356</v>
      </c>
      <c r="B1096" s="20">
        <f>DCOUNTA(A1:S1086,D1,A1095:A1096)</f>
        <v>0</v>
      </c>
      <c r="C1096" s="20" t="s">
        <v>356</v>
      </c>
      <c r="D1096" s="23">
        <f>DSUM(A1:S1086,E1,C1095:C1096)</f>
        <v>0</v>
      </c>
      <c r="E1096" s="23" t="s">
        <v>356</v>
      </c>
      <c r="F1096" s="23" t="s">
        <v>5470</v>
      </c>
      <c r="G1096" s="23">
        <f>DCOUNTA(A1:S1086,F1,E1095:F1096)</f>
        <v>0</v>
      </c>
      <c r="H1096" s="23" t="s">
        <v>356</v>
      </c>
      <c r="I1096" s="23" t="s">
        <v>2680</v>
      </c>
      <c r="J1096" s="23">
        <f>DCOUNTA(A1:S1086,I1,H1095:I1096)</f>
        <v>0</v>
      </c>
    </row>
    <row r="1097" spans="1:10" hidden="1" x14ac:dyDescent="0.25"/>
    <row r="1098" spans="1:10" hidden="1" x14ac:dyDescent="0.25">
      <c r="A1098" s="20" t="s">
        <v>73</v>
      </c>
      <c r="B1098" s="20" t="s">
        <v>73</v>
      </c>
      <c r="C1098" s="20" t="s">
        <v>73</v>
      </c>
      <c r="D1098" s="23" t="s">
        <v>74</v>
      </c>
      <c r="E1098" s="23" t="s">
        <v>73</v>
      </c>
      <c r="F1098" s="23" t="s">
        <v>75</v>
      </c>
      <c r="G1098" s="23" t="s">
        <v>7254</v>
      </c>
      <c r="H1098" s="23" t="s">
        <v>73</v>
      </c>
      <c r="I1098" s="23" t="s">
        <v>78</v>
      </c>
      <c r="J1098" s="23" t="s">
        <v>7255</v>
      </c>
    </row>
    <row r="1099" spans="1:10" hidden="1" x14ac:dyDescent="0.25">
      <c r="A1099" s="20" t="s">
        <v>571</v>
      </c>
      <c r="B1099" s="20">
        <f>DCOUNTA(A1:S1086,D1,A1098:A1099)</f>
        <v>1</v>
      </c>
      <c r="C1099" s="20" t="s">
        <v>571</v>
      </c>
      <c r="D1099" s="23">
        <f>DSUM(A1:S1086,E1,C1098:C1099)</f>
        <v>1.1399999999999999</v>
      </c>
      <c r="E1099" s="23" t="s">
        <v>571</v>
      </c>
      <c r="F1099" s="23" t="s">
        <v>5470</v>
      </c>
      <c r="G1099" s="23">
        <f>DCOUNTA(A1:S1086,F1,E1098:F1099)</f>
        <v>0</v>
      </c>
      <c r="H1099" s="23" t="s">
        <v>571</v>
      </c>
      <c r="I1099" s="23" t="s">
        <v>2680</v>
      </c>
      <c r="J1099" s="23">
        <f>DCOUNTA(A1:S1086,I1,H1098:I1099)</f>
        <v>0</v>
      </c>
    </row>
    <row r="1100" spans="1:10" hidden="1" x14ac:dyDescent="0.25"/>
    <row r="1101" spans="1:10" hidden="1" x14ac:dyDescent="0.25"/>
    <row r="1102" spans="1:10" hidden="1" x14ac:dyDescent="0.25">
      <c r="A1102" s="20" t="s">
        <v>73</v>
      </c>
      <c r="B1102" s="20" t="s">
        <v>73</v>
      </c>
      <c r="C1102" s="20" t="s">
        <v>73</v>
      </c>
      <c r="D1102" s="23" t="s">
        <v>74</v>
      </c>
      <c r="E1102" s="23" t="s">
        <v>73</v>
      </c>
      <c r="F1102" s="23" t="s">
        <v>75</v>
      </c>
      <c r="G1102" s="23" t="s">
        <v>7254</v>
      </c>
      <c r="H1102" s="23" t="s">
        <v>73</v>
      </c>
      <c r="I1102" s="23" t="s">
        <v>78</v>
      </c>
      <c r="J1102" s="23" t="s">
        <v>7255</v>
      </c>
    </row>
    <row r="1103" spans="1:10" hidden="1" x14ac:dyDescent="0.25">
      <c r="A1103" s="20" t="s">
        <v>26</v>
      </c>
      <c r="B1103" s="20">
        <f>DCOUNTA(A1:S1086,D1,A1102:A1103)</f>
        <v>11</v>
      </c>
      <c r="C1103" s="20" t="s">
        <v>26</v>
      </c>
      <c r="D1103" s="23">
        <f>DSUM(A1:S1086,E1,C1102:C1103)</f>
        <v>74.742000000000019</v>
      </c>
      <c r="E1103" s="23" t="s">
        <v>26</v>
      </c>
      <c r="F1103" s="23" t="s">
        <v>5470</v>
      </c>
      <c r="G1103" s="23">
        <f>DCOUNTA(A1:S1086,F1,E1102:F1103)</f>
        <v>7</v>
      </c>
      <c r="H1103" s="23" t="s">
        <v>26</v>
      </c>
      <c r="I1103" s="23" t="s">
        <v>2680</v>
      </c>
      <c r="J1103" s="23">
        <f>DCOUNTA(A1:S1086,I1,H1102:I1103)</f>
        <v>6</v>
      </c>
    </row>
    <row r="1104" spans="1:10" hidden="1" x14ac:dyDescent="0.25"/>
    <row r="1105" spans="1:51" hidden="1" x14ac:dyDescent="0.25">
      <c r="A1105" s="20" t="s">
        <v>73</v>
      </c>
      <c r="B1105" s="20" t="s">
        <v>73</v>
      </c>
      <c r="C1105" s="20" t="s">
        <v>73</v>
      </c>
      <c r="D1105" s="23" t="s">
        <v>74</v>
      </c>
      <c r="E1105" s="23" t="s">
        <v>73</v>
      </c>
      <c r="F1105" s="23" t="s">
        <v>75</v>
      </c>
      <c r="G1105" s="23" t="s">
        <v>7254</v>
      </c>
      <c r="H1105" s="23" t="s">
        <v>73</v>
      </c>
      <c r="I1105" s="23" t="s">
        <v>78</v>
      </c>
      <c r="J1105" s="23" t="s">
        <v>7255</v>
      </c>
    </row>
    <row r="1106" spans="1:51" hidden="1" x14ac:dyDescent="0.25">
      <c r="A1106" s="20" t="s">
        <v>210</v>
      </c>
      <c r="B1106" s="20">
        <f>DCOUNTA(A1:S1086,D1,A1105:A1106)</f>
        <v>2</v>
      </c>
      <c r="C1106" s="20" t="s">
        <v>210</v>
      </c>
      <c r="D1106" s="23">
        <f>DSUM(A1:S1086,E1,C1105:C1106)</f>
        <v>3.214</v>
      </c>
      <c r="E1106" s="23" t="s">
        <v>210</v>
      </c>
      <c r="F1106" s="23" t="s">
        <v>5470</v>
      </c>
      <c r="G1106" s="23">
        <f>DCOUNTA(A1:S1086,F1,E1105:F1106)</f>
        <v>0</v>
      </c>
      <c r="H1106" s="23" t="s">
        <v>210</v>
      </c>
      <c r="I1106" s="23" t="s">
        <v>2680</v>
      </c>
      <c r="J1106" s="23">
        <f>DCOUNTA(A1:S1086,I1,H1105:I1106)</f>
        <v>0</v>
      </c>
    </row>
    <row r="1108" spans="1:51" ht="15.75" x14ac:dyDescent="0.3">
      <c r="B1108" s="19" t="s">
        <v>7256</v>
      </c>
      <c r="C1108" s="19" t="s">
        <v>7257</v>
      </c>
      <c r="D1108" s="19" t="s">
        <v>5466</v>
      </c>
      <c r="E1108" s="19" t="s">
        <v>7258</v>
      </c>
      <c r="F1108" s="19" t="s">
        <v>7259</v>
      </c>
      <c r="N1108" s="24"/>
      <c r="AX1108" s="20" t="s">
        <v>7260</v>
      </c>
      <c r="AY1108" s="20" t="s">
        <v>7261</v>
      </c>
    </row>
    <row r="1109" spans="1:51" ht="15.75" x14ac:dyDescent="0.3">
      <c r="B1109" s="21">
        <f>B1090</f>
        <v>32</v>
      </c>
      <c r="C1109" s="26" t="s">
        <v>7262</v>
      </c>
      <c r="D1109" s="21">
        <f>D1090</f>
        <v>92.332000000000022</v>
      </c>
      <c r="E1109" s="21">
        <f>G1090</f>
        <v>10</v>
      </c>
      <c r="F1109" s="21">
        <f>J1090</f>
        <v>3</v>
      </c>
      <c r="N1109" s="24"/>
    </row>
    <row r="1110" spans="1:51" ht="15.75" x14ac:dyDescent="0.3">
      <c r="B1110" s="21">
        <f>B1093</f>
        <v>5</v>
      </c>
      <c r="C1110" s="26" t="s">
        <v>7263</v>
      </c>
      <c r="D1110" s="21">
        <f>D1093</f>
        <v>18.998999999999999</v>
      </c>
      <c r="E1110" s="21">
        <f>G1093</f>
        <v>2</v>
      </c>
      <c r="F1110" s="21">
        <f>J1093</f>
        <v>1</v>
      </c>
      <c r="N1110" s="24"/>
    </row>
    <row r="1111" spans="1:51" ht="15.75" x14ac:dyDescent="0.3">
      <c r="B1111" s="21">
        <f>B1099</f>
        <v>1</v>
      </c>
      <c r="C1111" s="26" t="s">
        <v>7265</v>
      </c>
      <c r="D1111" s="21">
        <f>D1099</f>
        <v>1.1399999999999999</v>
      </c>
      <c r="E1111" s="21">
        <f>G1099</f>
        <v>0</v>
      </c>
      <c r="F1111" s="21">
        <f>J1099</f>
        <v>0</v>
      </c>
      <c r="N1111" s="24"/>
    </row>
    <row r="1112" spans="1:51" ht="15.75" x14ac:dyDescent="0.3">
      <c r="B1112" s="21">
        <f>B1103</f>
        <v>11</v>
      </c>
      <c r="C1112" s="26" t="s">
        <v>26</v>
      </c>
      <c r="D1112" s="21">
        <f>D1103</f>
        <v>74.742000000000019</v>
      </c>
      <c r="E1112" s="21">
        <f>G1103</f>
        <v>7</v>
      </c>
      <c r="F1112" s="21">
        <f>J1103</f>
        <v>6</v>
      </c>
      <c r="N1112" s="24"/>
    </row>
    <row r="1113" spans="1:51" ht="15.75" x14ac:dyDescent="0.3">
      <c r="B1113" s="21">
        <f>B1106</f>
        <v>2</v>
      </c>
      <c r="C1113" s="26" t="s">
        <v>7266</v>
      </c>
      <c r="D1113" s="21">
        <f>D1106</f>
        <v>3.214</v>
      </c>
      <c r="E1113" s="21">
        <f>G1106</f>
        <v>0</v>
      </c>
      <c r="F1113" s="21">
        <f>J1106</f>
        <v>0</v>
      </c>
      <c r="N1113" s="24"/>
    </row>
    <row r="1114" spans="1:51" ht="15.75" x14ac:dyDescent="0.3">
      <c r="B1114" s="22"/>
      <c r="C1114" s="19" t="s">
        <v>7267</v>
      </c>
      <c r="D1114" s="19">
        <f>D1109</f>
        <v>92.332000000000022</v>
      </c>
      <c r="E1114" s="22"/>
      <c r="N1114" s="24"/>
    </row>
    <row r="1115" spans="1:51" ht="15.75" x14ac:dyDescent="0.3">
      <c r="B1115" s="22"/>
      <c r="C1115" s="19" t="s">
        <v>7268</v>
      </c>
      <c r="D1115" s="19">
        <f>D1109+D1110+D1111+D1112+D1113</f>
        <v>190.42700000000002</v>
      </c>
    </row>
  </sheetData>
  <autoFilter ref="A1:AY52"/>
  <sortState ref="A2:AY54">
    <sortCondition ref="A2:A54"/>
  </sortState>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Y1115"/>
  <sheetViews>
    <sheetView workbookViewId="0">
      <selection activeCell="P1119" sqref="P1119"/>
    </sheetView>
  </sheetViews>
  <sheetFormatPr baseColWidth="10" defaultRowHeight="15" x14ac:dyDescent="0.25"/>
  <cols>
    <col min="1" max="1" width="22.42578125" style="20" customWidth="1"/>
    <col min="2" max="2" width="17" style="20" customWidth="1"/>
    <col min="3" max="3" width="19.28515625" style="20" customWidth="1"/>
    <col min="4" max="4" width="18" style="23" customWidth="1"/>
    <col min="5" max="6" width="11.42578125" style="23"/>
    <col min="7" max="8" width="0" style="23" hidden="1" customWidth="1"/>
    <col min="9" max="9" width="11.42578125" style="23"/>
    <col min="10" max="14" width="0" style="23" hidden="1" customWidth="1"/>
    <col min="15" max="20" width="11.42578125" style="23"/>
    <col min="21" max="16384" width="11.42578125" style="20"/>
  </cols>
  <sheetData>
    <row r="1" spans="1:20" s="2" customFormat="1" ht="38.25" x14ac:dyDescent="0.2">
      <c r="A1" s="1" t="s">
        <v>70</v>
      </c>
      <c r="B1" s="1" t="s">
        <v>71</v>
      </c>
      <c r="C1" s="1" t="s">
        <v>72</v>
      </c>
      <c r="D1" s="1" t="s">
        <v>73</v>
      </c>
      <c r="E1" s="1" t="s">
        <v>74</v>
      </c>
      <c r="F1" s="1" t="s">
        <v>75</v>
      </c>
      <c r="G1" s="1" t="s">
        <v>76</v>
      </c>
      <c r="H1" s="1" t="s">
        <v>77</v>
      </c>
      <c r="I1" s="1" t="s">
        <v>78</v>
      </c>
      <c r="J1" s="1" t="s">
        <v>79</v>
      </c>
      <c r="K1" s="1" t="s">
        <v>80</v>
      </c>
      <c r="L1" s="1" t="s">
        <v>81</v>
      </c>
      <c r="M1" s="1" t="s">
        <v>0</v>
      </c>
      <c r="N1" s="1" t="s">
        <v>1</v>
      </c>
      <c r="O1" s="1" t="s">
        <v>2</v>
      </c>
      <c r="P1" s="1" t="s">
        <v>3</v>
      </c>
      <c r="Q1" s="1" t="s">
        <v>4</v>
      </c>
      <c r="R1" s="1" t="s">
        <v>5</v>
      </c>
      <c r="S1" s="1" t="s">
        <v>6</v>
      </c>
      <c r="T1" s="2" t="s">
        <v>2782</v>
      </c>
    </row>
    <row r="2" spans="1:20" x14ac:dyDescent="0.25">
      <c r="A2" s="17" t="s">
        <v>4401</v>
      </c>
      <c r="B2" s="17" t="s">
        <v>4402</v>
      </c>
      <c r="C2" s="17" t="s">
        <v>3847</v>
      </c>
      <c r="D2" s="18" t="s">
        <v>10</v>
      </c>
      <c r="E2" s="18">
        <f>VLOOKUP(M2,Revistas!$B$2:$H$63996,2,FALSE)</f>
        <v>11.855</v>
      </c>
      <c r="F2" s="18" t="str">
        <f>VLOOKUP(M2,Revistas!$B$2:$H$63996,3,FALSE)</f>
        <v>Q1</v>
      </c>
      <c r="G2" s="18" t="str">
        <f>VLOOKUP(M2,Revistas!$B$2:$H$63996,4,FALSE)</f>
        <v>ONCOLOGY</v>
      </c>
      <c r="H2" s="18" t="str">
        <f>VLOOKUP(M2,Revistas!$B$2:$H$63996,5,FALSE)</f>
        <v>10/217</v>
      </c>
      <c r="I2" s="18" t="str">
        <f>VLOOKUP(M2,Revistas!$B$2:$H$63996,6,FALSE)</f>
        <v>SI</v>
      </c>
      <c r="J2" s="18" t="s">
        <v>4403</v>
      </c>
      <c r="K2" s="18" t="s">
        <v>4404</v>
      </c>
      <c r="L2" s="18">
        <v>1</v>
      </c>
      <c r="M2" s="18" t="s">
        <v>3849</v>
      </c>
      <c r="N2" s="18" t="s">
        <v>154</v>
      </c>
      <c r="O2" s="18">
        <v>2017</v>
      </c>
      <c r="P2" s="18">
        <v>28</v>
      </c>
      <c r="Q2" s="18">
        <v>9</v>
      </c>
      <c r="R2" s="18">
        <v>2142</v>
      </c>
      <c r="S2" s="18">
        <v>2148</v>
      </c>
      <c r="T2" s="23">
        <v>28911091</v>
      </c>
    </row>
    <row r="3" spans="1:20" x14ac:dyDescent="0.25">
      <c r="A3" s="17" t="s">
        <v>4356</v>
      </c>
      <c r="B3" s="17" t="s">
        <v>4357</v>
      </c>
      <c r="C3" s="17" t="s">
        <v>4358</v>
      </c>
      <c r="D3" s="18" t="s">
        <v>10</v>
      </c>
      <c r="E3" s="18">
        <f>VLOOKUP(M3,Revistas!$B$2:$H$63996,2,FALSE)</f>
        <v>3.484</v>
      </c>
      <c r="F3" s="18" t="str">
        <f>VLOOKUP(M3,Revistas!$B$2:$H$63996,3,FALSE)</f>
        <v>Q1</v>
      </c>
      <c r="G3" s="18" t="str">
        <f>VLOOKUP(M3,Revistas!$B$2:$H$63996,4,FALSE)</f>
        <v>PHARMACOLOGY &amp; PHARMACY - SCIE;</v>
      </c>
      <c r="H3" s="18" t="str">
        <f>VLOOKUP(M3,Revistas!$B$2:$H$63996,5,FALSE)</f>
        <v>65/256</v>
      </c>
      <c r="I3" s="18" t="str">
        <f>VLOOKUP(M3,Revistas!$B$2:$H$63996,6,FALSE)</f>
        <v>NO</v>
      </c>
      <c r="J3" s="18" t="s">
        <v>4359</v>
      </c>
      <c r="K3" s="18" t="s">
        <v>4360</v>
      </c>
      <c r="L3" s="18">
        <v>0</v>
      </c>
      <c r="M3" s="18" t="s">
        <v>4361</v>
      </c>
      <c r="N3" s="18" t="s">
        <v>129</v>
      </c>
      <c r="O3" s="18">
        <v>2017</v>
      </c>
      <c r="P3" s="18">
        <v>35</v>
      </c>
      <c r="Q3" s="18">
        <v>5</v>
      </c>
      <c r="R3" s="18">
        <v>634</v>
      </c>
      <c r="S3" s="18">
        <v>641</v>
      </c>
      <c r="T3" s="23">
        <v>28527133</v>
      </c>
    </row>
    <row r="4" spans="1:20" x14ac:dyDescent="0.25">
      <c r="A4" s="17" t="s">
        <v>4465</v>
      </c>
      <c r="B4" s="17" t="s">
        <v>4466</v>
      </c>
      <c r="C4" s="17" t="s">
        <v>1967</v>
      </c>
      <c r="D4" s="18" t="s">
        <v>10</v>
      </c>
      <c r="E4" s="18">
        <f>VLOOKUP(M4,Revistas!$B$2:$H$63996,2,FALSE)</f>
        <v>9.6189999999999998</v>
      </c>
      <c r="F4" s="18" t="str">
        <f>VLOOKUP(M4,Revistas!$B$2:$H$63996,3,FALSE)</f>
        <v>Q1</v>
      </c>
      <c r="G4" s="18" t="str">
        <f>VLOOKUP(M4,Revistas!$B$2:$H$63996,4,FALSE)</f>
        <v>ONCOLOGY</v>
      </c>
      <c r="H4" s="18" t="str">
        <f>VLOOKUP(M4,Revistas!$B$2:$H$63996,5,FALSE)</f>
        <v>12/217</v>
      </c>
      <c r="I4" s="18" t="str">
        <f>VLOOKUP(M4,Revistas!$B$2:$H$63996,6,FALSE)</f>
        <v>SI</v>
      </c>
      <c r="J4" s="18" t="s">
        <v>4467</v>
      </c>
      <c r="K4" s="18" t="s">
        <v>4468</v>
      </c>
      <c r="L4" s="18">
        <v>2</v>
      </c>
      <c r="M4" s="18" t="s">
        <v>1970</v>
      </c>
      <c r="N4" s="28">
        <v>36951</v>
      </c>
      <c r="O4" s="18">
        <v>2017</v>
      </c>
      <c r="P4" s="18">
        <v>23</v>
      </c>
      <c r="Q4" s="18">
        <v>5</v>
      </c>
      <c r="R4" s="18">
        <v>1227</v>
      </c>
      <c r="S4" s="18">
        <v>1235</v>
      </c>
      <c r="T4" s="23">
        <v>27582484</v>
      </c>
    </row>
    <row r="5" spans="1:20" x14ac:dyDescent="0.25">
      <c r="A5" s="17" t="s">
        <v>4660</v>
      </c>
      <c r="B5" s="17" t="s">
        <v>4661</v>
      </c>
      <c r="C5" s="17" t="s">
        <v>4461</v>
      </c>
      <c r="D5" s="18" t="s">
        <v>10</v>
      </c>
      <c r="E5" s="18">
        <f>VLOOKUP(M5,Revistas!$B$2:$H$63996,2,FALSE)</f>
        <v>2.1309999999999998</v>
      </c>
      <c r="F5" s="18" t="str">
        <f>VLOOKUP(M5,Revistas!$B$2:$H$63996,3,FALSE)</f>
        <v>Q3</v>
      </c>
      <c r="G5" s="18" t="str">
        <f>VLOOKUP(M5,Revistas!$B$2:$H$63996,4,FALSE)</f>
        <v>ONCOLOGY</v>
      </c>
      <c r="H5" s="18" t="str">
        <f>VLOOKUP(M5,Revistas!$B$2:$H$63996,5,FALSE)</f>
        <v>152/217</v>
      </c>
      <c r="I5" s="18" t="str">
        <f>VLOOKUP(M5,Revistas!$B$2:$H$63996,6,FALSE)</f>
        <v>NO</v>
      </c>
      <c r="J5" s="18" t="s">
        <v>4662</v>
      </c>
      <c r="K5" s="18" t="s">
        <v>4663</v>
      </c>
      <c r="L5" s="18">
        <v>0</v>
      </c>
      <c r="M5" s="18" t="s">
        <v>4464</v>
      </c>
      <c r="N5" s="18" t="s">
        <v>129</v>
      </c>
      <c r="O5" s="18">
        <v>2017</v>
      </c>
      <c r="P5" s="18">
        <v>13</v>
      </c>
      <c r="Q5" s="18">
        <v>23</v>
      </c>
      <c r="R5" s="18">
        <v>2065</v>
      </c>
      <c r="S5" s="18">
        <v>2082</v>
      </c>
      <c r="T5" s="23">
        <v>28703622</v>
      </c>
    </row>
    <row r="6" spans="1:20" x14ac:dyDescent="0.25">
      <c r="A6" s="17" t="s">
        <v>4367</v>
      </c>
      <c r="B6" s="17" t="s">
        <v>4368</v>
      </c>
      <c r="C6" s="17" t="s">
        <v>3847</v>
      </c>
      <c r="D6" s="18" t="s">
        <v>26</v>
      </c>
      <c r="E6" s="18">
        <f>VLOOKUP(M6,Revistas!$B$2:$H$63996,2,FALSE)</f>
        <v>11.855</v>
      </c>
      <c r="F6" s="18" t="str">
        <f>VLOOKUP(M6,Revistas!$B$2:$H$63996,3,FALSE)</f>
        <v>Q1</v>
      </c>
      <c r="G6" s="18" t="str">
        <f>VLOOKUP(M6,Revistas!$B$2:$H$63996,4,FALSE)</f>
        <v>ONCOLOGY</v>
      </c>
      <c r="H6" s="18" t="str">
        <f>VLOOKUP(M6,Revistas!$B$2:$H$63996,5,FALSE)</f>
        <v>10/217</v>
      </c>
      <c r="I6" s="18" t="str">
        <f>VLOOKUP(M6,Revistas!$B$2:$H$63996,6,FALSE)</f>
        <v>SI</v>
      </c>
      <c r="J6" s="18" t="s">
        <v>4369</v>
      </c>
      <c r="K6" s="18"/>
      <c r="L6" s="18">
        <v>0</v>
      </c>
      <c r="M6" s="18" t="s">
        <v>3849</v>
      </c>
      <c r="N6" s="18" t="s">
        <v>154</v>
      </c>
      <c r="O6" s="18">
        <v>2017</v>
      </c>
      <c r="P6" s="18">
        <v>28</v>
      </c>
      <c r="Q6" s="18"/>
      <c r="R6" s="18"/>
      <c r="S6" s="18"/>
    </row>
    <row r="7" spans="1:20" x14ac:dyDescent="0.25">
      <c r="A7" s="17" t="s">
        <v>3845</v>
      </c>
      <c r="B7" s="17" t="s">
        <v>3846</v>
      </c>
      <c r="C7" s="17" t="s">
        <v>3847</v>
      </c>
      <c r="D7" s="18" t="s">
        <v>26</v>
      </c>
      <c r="E7" s="18">
        <f>VLOOKUP(M7,Revistas!$B$2:$H$63996,2,FALSE)</f>
        <v>11.855</v>
      </c>
      <c r="F7" s="18" t="str">
        <f>VLOOKUP(M7,Revistas!$B$2:$H$63996,3,FALSE)</f>
        <v>Q1</v>
      </c>
      <c r="G7" s="18" t="str">
        <f>VLOOKUP(M7,Revistas!$B$2:$H$63996,4,FALSE)</f>
        <v>ONCOLOGY</v>
      </c>
      <c r="H7" s="18" t="str">
        <f>VLOOKUP(M7,Revistas!$B$2:$H$63996,5,FALSE)</f>
        <v>10/217</v>
      </c>
      <c r="I7" s="18" t="str">
        <f>VLOOKUP(M7,Revistas!$B$2:$H$63996,6,FALSE)</f>
        <v>SI</v>
      </c>
      <c r="J7" s="18" t="s">
        <v>3848</v>
      </c>
      <c r="K7" s="18"/>
      <c r="L7" s="18">
        <v>0</v>
      </c>
      <c r="M7" s="18" t="s">
        <v>3849</v>
      </c>
      <c r="N7" s="18" t="s">
        <v>154</v>
      </c>
      <c r="O7" s="18">
        <v>2017</v>
      </c>
      <c r="P7" s="18">
        <v>28</v>
      </c>
      <c r="Q7" s="18"/>
      <c r="R7" s="18"/>
      <c r="S7" s="18"/>
    </row>
    <row r="8" spans="1:20" x14ac:dyDescent="0.25">
      <c r="A8" s="17" t="s">
        <v>4410</v>
      </c>
      <c r="B8" s="17" t="s">
        <v>4411</v>
      </c>
      <c r="C8" s="17" t="s">
        <v>2263</v>
      </c>
      <c r="D8" s="18" t="s">
        <v>10</v>
      </c>
      <c r="E8" s="18">
        <f>VLOOKUP(M8,Revistas!$B$2:$H$63996,2,FALSE)</f>
        <v>6.0289999999999999</v>
      </c>
      <c r="F8" s="18" t="str">
        <f>VLOOKUP(M8,Revistas!$B$2:$H$63996,3,FALSE)</f>
        <v>Q1</v>
      </c>
      <c r="G8" s="18" t="str">
        <f>VLOOKUP(M8,Revistas!$B$2:$H$63996,4,FALSE)</f>
        <v>ONCOLOGY - SCIE</v>
      </c>
      <c r="H8" s="18" t="str">
        <f>VLOOKUP(M8,Revistas!$B$2:$H$63996,5,FALSE)</f>
        <v>35/217</v>
      </c>
      <c r="I8" s="18" t="str">
        <f>VLOOKUP(M8,Revistas!$B$2:$H$63996,6,FALSE)</f>
        <v>NO</v>
      </c>
      <c r="J8" s="18" t="s">
        <v>4412</v>
      </c>
      <c r="K8" s="18" t="s">
        <v>4413</v>
      </c>
      <c r="L8" s="18">
        <v>0</v>
      </c>
      <c r="M8" s="18" t="s">
        <v>2265</v>
      </c>
      <c r="N8" s="18" t="s">
        <v>29</v>
      </c>
      <c r="O8" s="18">
        <v>2017</v>
      </c>
      <c r="P8" s="18">
        <v>79</v>
      </c>
      <c r="Q8" s="18"/>
      <c r="R8" s="18">
        <v>176</v>
      </c>
      <c r="S8" s="18">
        <v>184</v>
      </c>
      <c r="T8" s="23">
        <v>28501764</v>
      </c>
    </row>
    <row r="9" spans="1:20" x14ac:dyDescent="0.25">
      <c r="A9" s="17" t="s">
        <v>4370</v>
      </c>
      <c r="B9" s="17" t="s">
        <v>4371</v>
      </c>
      <c r="C9" s="17" t="s">
        <v>3847</v>
      </c>
      <c r="D9" s="18" t="s">
        <v>26</v>
      </c>
      <c r="E9" s="18">
        <f>VLOOKUP(M9,Revistas!$B$2:$H$63996,2,FALSE)</f>
        <v>11.855</v>
      </c>
      <c r="F9" s="18" t="str">
        <f>VLOOKUP(M9,Revistas!$B$2:$H$63996,3,FALSE)</f>
        <v>Q1</v>
      </c>
      <c r="G9" s="18" t="str">
        <f>VLOOKUP(M9,Revistas!$B$2:$H$63996,4,FALSE)</f>
        <v>ONCOLOGY</v>
      </c>
      <c r="H9" s="18" t="str">
        <f>VLOOKUP(M9,Revistas!$B$2:$H$63996,5,FALSE)</f>
        <v>10/217</v>
      </c>
      <c r="I9" s="18" t="str">
        <f>VLOOKUP(M9,Revistas!$B$2:$H$63996,6,FALSE)</f>
        <v>SI</v>
      </c>
      <c r="J9" s="18" t="s">
        <v>4372</v>
      </c>
      <c r="K9" s="18"/>
      <c r="L9" s="18">
        <v>0</v>
      </c>
      <c r="M9" s="18" t="s">
        <v>3849</v>
      </c>
      <c r="N9" s="18" t="s">
        <v>154</v>
      </c>
      <c r="O9" s="18">
        <v>2017</v>
      </c>
      <c r="P9" s="18">
        <v>28</v>
      </c>
      <c r="Q9" s="18"/>
      <c r="R9" s="18"/>
      <c r="S9" s="18"/>
    </row>
    <row r="10" spans="1:20" x14ac:dyDescent="0.25">
      <c r="A10" s="17" t="s">
        <v>4636</v>
      </c>
      <c r="B10" s="17" t="s">
        <v>4637</v>
      </c>
      <c r="C10" s="17" t="s">
        <v>4431</v>
      </c>
      <c r="D10" s="18" t="s">
        <v>10</v>
      </c>
      <c r="E10" s="18">
        <f>VLOOKUP(M10,Revistas!$B$2:$H$63996,2,FALSE)</f>
        <v>2.3530000000000002</v>
      </c>
      <c r="F10" s="18" t="str">
        <f>VLOOKUP(M10,Revistas!$B$2:$H$63996,3,FALSE)</f>
        <v>Q3</v>
      </c>
      <c r="G10" s="18" t="str">
        <f>VLOOKUP(M10,Revistas!$B$2:$H$63996,4,FALSE)</f>
        <v>ONCOLOGY</v>
      </c>
      <c r="H10" s="18" t="str">
        <f>VLOOKUP(M10,Revistas!$B$2:$H$63996,5,FALSE)</f>
        <v>141/217</v>
      </c>
      <c r="I10" s="18" t="str">
        <f>VLOOKUP(M10,Revistas!$B$2:$H$63996,6,FALSE)</f>
        <v>NO</v>
      </c>
      <c r="J10" s="18" t="s">
        <v>4638</v>
      </c>
      <c r="K10" s="18" t="s">
        <v>4639</v>
      </c>
      <c r="L10" s="18">
        <v>0</v>
      </c>
      <c r="M10" s="18" t="s">
        <v>4434</v>
      </c>
      <c r="N10" s="18" t="s">
        <v>94</v>
      </c>
      <c r="O10" s="18">
        <v>2017</v>
      </c>
      <c r="P10" s="18">
        <v>19</v>
      </c>
      <c r="Q10" s="18">
        <v>11</v>
      </c>
      <c r="R10" s="18">
        <v>1312</v>
      </c>
      <c r="S10" s="18">
        <v>1319</v>
      </c>
      <c r="T10" s="23">
        <v>28497424</v>
      </c>
    </row>
    <row r="11" spans="1:20" x14ac:dyDescent="0.25">
      <c r="A11" s="17" t="s">
        <v>4664</v>
      </c>
      <c r="B11" s="17" t="s">
        <v>4665</v>
      </c>
      <c r="C11" s="17" t="s">
        <v>4666</v>
      </c>
      <c r="D11" s="18" t="s">
        <v>10</v>
      </c>
      <c r="E11" s="18">
        <f>VLOOKUP(M11,Revistas!$B$2:$H$63996,2,FALSE)</f>
        <v>0.871</v>
      </c>
      <c r="F11" s="18" t="str">
        <f>VLOOKUP(M11,Revistas!$B$2:$H$63996,3,FALSE)</f>
        <v>Q4</v>
      </c>
      <c r="G11" s="18" t="str">
        <f>VLOOKUP(M11,Revistas!$B$2:$H$63996,4,FALSE)</f>
        <v>PSYCHOLOGY - SCIE</v>
      </c>
      <c r="H11" s="18" t="str">
        <f>VLOOKUP(M11,Revistas!$B$2:$H$63996,5,FALSE)</f>
        <v>65/77</v>
      </c>
      <c r="I11" s="18" t="str">
        <f>VLOOKUP(M11,Revistas!$B$2:$H$63996,6,FALSE)</f>
        <v>NO</v>
      </c>
      <c r="J11" s="18" t="s">
        <v>4667</v>
      </c>
      <c r="K11" s="18" t="s">
        <v>4668</v>
      </c>
      <c r="L11" s="18">
        <v>0</v>
      </c>
      <c r="M11" s="18" t="s">
        <v>4669</v>
      </c>
      <c r="N11" s="18" t="s">
        <v>129</v>
      </c>
      <c r="O11" s="18">
        <v>2017</v>
      </c>
      <c r="P11" s="18">
        <v>33</v>
      </c>
      <c r="Q11" s="18">
        <v>3</v>
      </c>
      <c r="R11" s="18">
        <v>621</v>
      </c>
      <c r="S11" s="18">
        <v>629</v>
      </c>
    </row>
    <row r="12" spans="1:20" x14ac:dyDescent="0.25">
      <c r="A12" s="17" t="s">
        <v>4721</v>
      </c>
      <c r="B12" s="17" t="s">
        <v>4722</v>
      </c>
      <c r="C12" s="17" t="s">
        <v>4431</v>
      </c>
      <c r="D12" s="18" t="s">
        <v>10</v>
      </c>
      <c r="E12" s="18">
        <f>VLOOKUP(M12,Revistas!$B$2:$H$63996,2,FALSE)</f>
        <v>2.3530000000000002</v>
      </c>
      <c r="F12" s="18" t="str">
        <f>VLOOKUP(M12,Revistas!$B$2:$H$63996,3,FALSE)</f>
        <v>Q3</v>
      </c>
      <c r="G12" s="18" t="str">
        <f>VLOOKUP(M12,Revistas!$B$2:$H$63996,4,FALSE)</f>
        <v>ONCOLOGY</v>
      </c>
      <c r="H12" s="18" t="str">
        <f>VLOOKUP(M12,Revistas!$B$2:$H$63996,5,FALSE)</f>
        <v>141/217</v>
      </c>
      <c r="I12" s="18" t="str">
        <f>VLOOKUP(M12,Revistas!$B$2:$H$63996,6,FALSE)</f>
        <v>NO</v>
      </c>
      <c r="J12" s="18" t="s">
        <v>4723</v>
      </c>
      <c r="K12" s="18" t="s">
        <v>4724</v>
      </c>
      <c r="L12" s="18">
        <v>4</v>
      </c>
      <c r="M12" s="18" t="s">
        <v>4434</v>
      </c>
      <c r="N12" s="18" t="s">
        <v>62</v>
      </c>
      <c r="O12" s="18">
        <v>2017</v>
      </c>
      <c r="P12" s="18">
        <v>19</v>
      </c>
      <c r="Q12" s="18">
        <v>2</v>
      </c>
      <c r="R12" s="18">
        <v>236</v>
      </c>
      <c r="S12" s="18">
        <v>250</v>
      </c>
      <c r="T12" s="23">
        <v>27443415</v>
      </c>
    </row>
    <row r="13" spans="1:20" x14ac:dyDescent="0.25">
      <c r="A13" s="17" t="s">
        <v>4640</v>
      </c>
      <c r="B13" s="17" t="s">
        <v>4641</v>
      </c>
      <c r="C13" s="17" t="s">
        <v>4642</v>
      </c>
      <c r="D13" s="18" t="s">
        <v>210</v>
      </c>
      <c r="E13" s="18">
        <f>VLOOKUP(M13,Revistas!$B$2:$H$63996,2,FALSE)</f>
        <v>2.6080000000000001</v>
      </c>
      <c r="F13" s="18" t="str">
        <f>VLOOKUP(M13,Revistas!$B$2:$H$63996,3,FALSE)</f>
        <v>Q3</v>
      </c>
      <c r="G13" s="18" t="str">
        <f>VLOOKUP(M13,Revistas!$B$2:$H$63996,4,FALSE)</f>
        <v>ONCOLOGY - SCIE</v>
      </c>
      <c r="H13" s="18" t="str">
        <f>VLOOKUP(M13,Revistas!$B$2:$H$63996,5,FALSE)</f>
        <v>129/217</v>
      </c>
      <c r="I13" s="18" t="str">
        <f>VLOOKUP(M13,Revistas!$B$2:$H$63996,6,FALSE)</f>
        <v>NO</v>
      </c>
      <c r="J13" s="18" t="s">
        <v>4643</v>
      </c>
      <c r="K13" s="18" t="s">
        <v>4644</v>
      </c>
      <c r="L13" s="18">
        <v>0</v>
      </c>
      <c r="M13" s="18" t="s">
        <v>4645</v>
      </c>
      <c r="N13" s="18" t="s">
        <v>94</v>
      </c>
      <c r="O13" s="18">
        <v>2017</v>
      </c>
      <c r="P13" s="18">
        <v>19</v>
      </c>
      <c r="Q13" s="18">
        <v>11</v>
      </c>
      <c r="R13" s="18"/>
      <c r="S13" s="18">
        <v>72</v>
      </c>
      <c r="T13" s="23">
        <v>28920153</v>
      </c>
    </row>
    <row r="14" spans="1:20" x14ac:dyDescent="0.25">
      <c r="A14" s="17" t="s">
        <v>4674</v>
      </c>
      <c r="B14" s="17" t="s">
        <v>4675</v>
      </c>
      <c r="C14" s="17" t="s">
        <v>3847</v>
      </c>
      <c r="D14" s="18" t="s">
        <v>26</v>
      </c>
      <c r="E14" s="18">
        <f>VLOOKUP(M14,Revistas!$B$2:$H$63996,2,FALSE)</f>
        <v>11.855</v>
      </c>
      <c r="F14" s="18" t="str">
        <f>VLOOKUP(M14,Revistas!$B$2:$H$63996,3,FALSE)</f>
        <v>Q1</v>
      </c>
      <c r="G14" s="18" t="str">
        <f>VLOOKUP(M14,Revistas!$B$2:$H$63996,4,FALSE)</f>
        <v>ONCOLOGY</v>
      </c>
      <c r="H14" s="18" t="str">
        <f>VLOOKUP(M14,Revistas!$B$2:$H$63996,5,FALSE)</f>
        <v>10/217</v>
      </c>
      <c r="I14" s="18" t="str">
        <f>VLOOKUP(M14,Revistas!$B$2:$H$63996,6,FALSE)</f>
        <v>SI</v>
      </c>
      <c r="J14" s="18" t="s">
        <v>4676</v>
      </c>
      <c r="K14" s="18"/>
      <c r="L14" s="18">
        <v>0</v>
      </c>
      <c r="M14" s="18" t="s">
        <v>3849</v>
      </c>
      <c r="N14" s="18" t="s">
        <v>154</v>
      </c>
      <c r="O14" s="18">
        <v>2017</v>
      </c>
      <c r="P14" s="18">
        <v>28</v>
      </c>
      <c r="Q14" s="18"/>
      <c r="R14" s="18"/>
      <c r="S14" s="18"/>
    </row>
    <row r="15" spans="1:20" x14ac:dyDescent="0.25">
      <c r="A15" s="17" t="s">
        <v>4469</v>
      </c>
      <c r="B15" s="17" t="s">
        <v>4470</v>
      </c>
      <c r="C15" s="17" t="s">
        <v>4471</v>
      </c>
      <c r="D15" s="18" t="s">
        <v>10</v>
      </c>
      <c r="E15" s="18">
        <f>VLOOKUP(M15,Revistas!$B$2:$H$63996,2,FALSE)</f>
        <v>9.1120000000000001</v>
      </c>
      <c r="F15" s="18" t="str">
        <f>VLOOKUP(M15,Revistas!$B$2:$H$63996,3,FALSE)</f>
        <v>Q1</v>
      </c>
      <c r="G15" s="18" t="str">
        <f>VLOOKUP(M15,Revistas!$B$2:$H$63996,4,FALSE)</f>
        <v>ONCOLOGY</v>
      </c>
      <c r="H15" s="18" t="str">
        <f>VLOOKUP(M15,Revistas!$B$2:$H$63996,5,FALSE)</f>
        <v>15/217</v>
      </c>
      <c r="I15" s="18" t="str">
        <f>VLOOKUP(M15,Revistas!$B$2:$H$63996,6,FALSE)</f>
        <v>SI</v>
      </c>
      <c r="J15" s="18" t="s">
        <v>4472</v>
      </c>
      <c r="K15" s="18" t="s">
        <v>4473</v>
      </c>
      <c r="L15" s="18">
        <v>0</v>
      </c>
      <c r="M15" s="18" t="s">
        <v>4474</v>
      </c>
      <c r="N15" s="28">
        <v>36923</v>
      </c>
      <c r="O15" s="18">
        <v>2017</v>
      </c>
      <c r="P15" s="18">
        <v>77</v>
      </c>
      <c r="Q15" s="18">
        <v>3</v>
      </c>
      <c r="R15" s="18">
        <v>766</v>
      </c>
      <c r="S15" s="18">
        <v>779</v>
      </c>
      <c r="T15" s="23">
        <v>27899379</v>
      </c>
    </row>
    <row r="16" spans="1:20" x14ac:dyDescent="0.25">
      <c r="A16" s="17" t="s">
        <v>4604</v>
      </c>
      <c r="B16" s="17" t="s">
        <v>4605</v>
      </c>
      <c r="C16" s="17" t="s">
        <v>4606</v>
      </c>
      <c r="D16" s="18" t="s">
        <v>10</v>
      </c>
      <c r="E16" s="18">
        <f>VLOOKUP(M16,Revistas!$B$2:$H$63996,2,FALSE)</f>
        <v>6.1760000000000002</v>
      </c>
      <c r="F16" s="18" t="str">
        <f>VLOOKUP(M16,Revistas!$B$2:$H$63996,3,FALSE)</f>
        <v>Q1</v>
      </c>
      <c r="G16" s="18" t="str">
        <f>VLOOKUP(M16,Revistas!$B$2:$H$63996,4,FALSE)</f>
        <v>ONCOLOGY</v>
      </c>
      <c r="H16" s="18" t="str">
        <f>VLOOKUP(M16,Revistas!$B$2:$H$63996,5,FALSE)</f>
        <v>32/217</v>
      </c>
      <c r="I16" s="18" t="str">
        <f>VLOOKUP(M16,Revistas!$B$2:$H$63996,6,FALSE)</f>
        <v>NO</v>
      </c>
      <c r="J16" s="18" t="s">
        <v>4607</v>
      </c>
      <c r="K16" s="18" t="s">
        <v>4608</v>
      </c>
      <c r="L16" s="18">
        <v>1</v>
      </c>
      <c r="M16" s="18" t="s">
        <v>4609</v>
      </c>
      <c r="N16" s="18" t="s">
        <v>943</v>
      </c>
      <c r="O16" s="18">
        <v>2017</v>
      </c>
      <c r="P16" s="18">
        <v>117</v>
      </c>
      <c r="Q16" s="18">
        <v>12</v>
      </c>
      <c r="R16" s="18">
        <v>1777</v>
      </c>
      <c r="S16" s="18">
        <v>1786</v>
      </c>
      <c r="T16" s="23">
        <v>29123263</v>
      </c>
    </row>
    <row r="17" spans="1:20" x14ac:dyDescent="0.25">
      <c r="A17" s="17" t="s">
        <v>4459</v>
      </c>
      <c r="B17" s="17" t="s">
        <v>4460</v>
      </c>
      <c r="C17" s="17" t="s">
        <v>4461</v>
      </c>
      <c r="D17" s="18" t="s">
        <v>10</v>
      </c>
      <c r="E17" s="18">
        <f>VLOOKUP(M17,Revistas!$B$2:$H$63996,2,FALSE)</f>
        <v>2.1309999999999998</v>
      </c>
      <c r="F17" s="18" t="str">
        <f>VLOOKUP(M17,Revistas!$B$2:$H$63996,3,FALSE)</f>
        <v>Q3</v>
      </c>
      <c r="G17" s="18" t="str">
        <f>VLOOKUP(M17,Revistas!$B$2:$H$63996,4,FALSE)</f>
        <v>ONCOLOGY</v>
      </c>
      <c r="H17" s="18" t="str">
        <f>VLOOKUP(M17,Revistas!$B$2:$H$63996,5,FALSE)</f>
        <v>152/217</v>
      </c>
      <c r="I17" s="18" t="str">
        <f>VLOOKUP(M17,Revistas!$B$2:$H$63996,6,FALSE)</f>
        <v>NO</v>
      </c>
      <c r="J17" s="18" t="s">
        <v>4462</v>
      </c>
      <c r="K17" s="18" t="s">
        <v>4463</v>
      </c>
      <c r="L17" s="18">
        <v>2</v>
      </c>
      <c r="M17" s="18" t="s">
        <v>4464</v>
      </c>
      <c r="N17" s="18" t="s">
        <v>300</v>
      </c>
      <c r="O17" s="18">
        <v>2017</v>
      </c>
      <c r="P17" s="18">
        <v>13</v>
      </c>
      <c r="Q17" s="18">
        <v>7</v>
      </c>
      <c r="R17" s="18">
        <v>615</v>
      </c>
      <c r="S17" s="18">
        <v>624</v>
      </c>
      <c r="T17" s="23">
        <v>27802780</v>
      </c>
    </row>
    <row r="18" spans="1:20" x14ac:dyDescent="0.25">
      <c r="A18" s="17" t="s">
        <v>4700</v>
      </c>
      <c r="B18" s="17" t="s">
        <v>4701</v>
      </c>
      <c r="C18" s="17" t="s">
        <v>4606</v>
      </c>
      <c r="D18" s="18" t="s">
        <v>10</v>
      </c>
      <c r="E18" s="18">
        <f>VLOOKUP(M18,Revistas!$B$2:$H$63996,2,FALSE)</f>
        <v>6.1760000000000002</v>
      </c>
      <c r="F18" s="18" t="str">
        <f>VLOOKUP(M18,Revistas!$B$2:$H$63996,3,FALSE)</f>
        <v>Q1</v>
      </c>
      <c r="G18" s="18" t="str">
        <f>VLOOKUP(M18,Revistas!$B$2:$H$63996,4,FALSE)</f>
        <v>ONCOLOGY</v>
      </c>
      <c r="H18" s="18" t="str">
        <f>VLOOKUP(M18,Revistas!$B$2:$H$63996,5,FALSE)</f>
        <v>32/217</v>
      </c>
      <c r="I18" s="18" t="str">
        <f>VLOOKUP(M18,Revistas!$B$2:$H$63996,6,FALSE)</f>
        <v>NO</v>
      </c>
      <c r="J18" s="18" t="s">
        <v>4702</v>
      </c>
      <c r="K18" s="18" t="s">
        <v>4703</v>
      </c>
      <c r="L18" s="18">
        <v>2</v>
      </c>
      <c r="M18" s="18" t="s">
        <v>4609</v>
      </c>
      <c r="N18" s="28">
        <v>38869</v>
      </c>
      <c r="O18" s="18">
        <v>2017</v>
      </c>
      <c r="P18" s="18">
        <v>116</v>
      </c>
      <c r="Q18" s="18">
        <v>12</v>
      </c>
      <c r="R18" s="18">
        <v>1526</v>
      </c>
      <c r="S18" s="18">
        <v>1535</v>
      </c>
      <c r="T18" s="23">
        <v>28463962</v>
      </c>
    </row>
    <row r="19" spans="1:20" x14ac:dyDescent="0.25">
      <c r="A19" s="17" t="s">
        <v>4614</v>
      </c>
      <c r="B19" s="17" t="s">
        <v>4615</v>
      </c>
      <c r="C19" s="17" t="s">
        <v>4616</v>
      </c>
      <c r="D19" s="18" t="s">
        <v>10</v>
      </c>
      <c r="E19" s="18">
        <f>VLOOKUP(M19,Revistas!$B$2:$H$63996,2,FALSE)</f>
        <v>5.3140000000000001</v>
      </c>
      <c r="F19" s="18" t="str">
        <f>VLOOKUP(M19,Revistas!$B$2:$H$63996,3,FALSE)</f>
        <v>Q1</v>
      </c>
      <c r="G19" s="18" t="str">
        <f>VLOOKUP(M19,Revistas!$B$2:$H$63996,4,FALSE)</f>
        <v>ONCOLOGY</v>
      </c>
      <c r="H19" s="18" t="str">
        <f>VLOOKUP(M19,Revistas!$B$2:$H$63996,5,FALSE)</f>
        <v>40/217</v>
      </c>
      <c r="I19" s="18" t="str">
        <f>VLOOKUP(M19,Revistas!$B$2:$H$63996,6,FALSE)</f>
        <v>NO</v>
      </c>
      <c r="J19" s="18" t="s">
        <v>4617</v>
      </c>
      <c r="K19" s="18" t="s">
        <v>4618</v>
      </c>
      <c r="L19" s="18">
        <v>0</v>
      </c>
      <c r="M19" s="18" t="s">
        <v>4619</v>
      </c>
      <c r="N19" s="18" t="s">
        <v>14</v>
      </c>
      <c r="O19" s="18">
        <v>2017</v>
      </c>
      <c r="P19" s="18">
        <v>11</v>
      </c>
      <c r="Q19" s="18">
        <v>12</v>
      </c>
      <c r="R19" s="18">
        <v>1768</v>
      </c>
      <c r="S19" s="18">
        <v>1787</v>
      </c>
      <c r="T19" s="23">
        <v>28981199</v>
      </c>
    </row>
    <row r="20" spans="1:20" x14ac:dyDescent="0.25">
      <c r="A20" s="17" t="s">
        <v>4626</v>
      </c>
      <c r="B20" s="17" t="s">
        <v>4627</v>
      </c>
      <c r="C20" s="17" t="s">
        <v>181</v>
      </c>
      <c r="D20" s="18" t="s">
        <v>10</v>
      </c>
      <c r="E20" s="18">
        <f>VLOOKUP(M20,Revistas!$B$2:$H$63996,2,FALSE)</f>
        <v>4.2590000000000003</v>
      </c>
      <c r="F20" s="18" t="str">
        <f>VLOOKUP(M20,Revistas!$B$2:$H$63996,3,FALSE)</f>
        <v>Q1</v>
      </c>
      <c r="G20" s="18" t="str">
        <f>VLOOKUP(M20,Revistas!$B$2:$H$63996,4,FALSE)</f>
        <v>MULTIDISCIPLINARY SCIENCES</v>
      </c>
      <c r="H20" s="18" t="str">
        <f>VLOOKUP(M20,Revistas!$B$2:$H$63996,5,FALSE)</f>
        <v>10 DE 64</v>
      </c>
      <c r="I20" s="18" t="str">
        <f>VLOOKUP(M20,Revistas!$B$2:$H$63996,6,FALSE)</f>
        <v>NO</v>
      </c>
      <c r="J20" s="18" t="s">
        <v>4628</v>
      </c>
      <c r="K20" s="18" t="s">
        <v>4629</v>
      </c>
      <c r="L20" s="18">
        <v>0</v>
      </c>
      <c r="M20" s="18" t="s">
        <v>184</v>
      </c>
      <c r="N20" s="28">
        <v>43040</v>
      </c>
      <c r="O20" s="18">
        <v>2017</v>
      </c>
      <c r="P20" s="18">
        <v>7</v>
      </c>
      <c r="Q20" s="18"/>
      <c r="R20" s="18"/>
      <c r="S20" s="18">
        <v>15819</v>
      </c>
      <c r="T20" s="23">
        <v>29150671</v>
      </c>
    </row>
    <row r="21" spans="1:20" x14ac:dyDescent="0.25">
      <c r="A21" s="17" t="s">
        <v>4435</v>
      </c>
      <c r="B21" s="17" t="s">
        <v>4436</v>
      </c>
      <c r="C21" s="17" t="s">
        <v>4437</v>
      </c>
      <c r="D21" s="18" t="s">
        <v>210</v>
      </c>
      <c r="E21" s="18">
        <f>VLOOKUP(M21,Revistas!$B$2:$H$63996,2,FALSE)</f>
        <v>4.9710000000000001</v>
      </c>
      <c r="F21" s="18" t="str">
        <f>VLOOKUP(M21,Revistas!$B$2:$H$63996,3,FALSE)</f>
        <v>Q1</v>
      </c>
      <c r="G21" s="18" t="str">
        <f>VLOOKUP(M21,Revistas!$B$2:$H$63996,4,FALSE)</f>
        <v>ONCOLOGY</v>
      </c>
      <c r="H21" s="18" t="str">
        <f>VLOOKUP(M21,Revistas!$B$2:$H$63996,5,FALSE)</f>
        <v>50/217</v>
      </c>
      <c r="I21" s="18" t="str">
        <f>VLOOKUP(M21,Revistas!$B$2:$H$63996,6,FALSE)</f>
        <v>NO</v>
      </c>
      <c r="J21" s="18" t="s">
        <v>4438</v>
      </c>
      <c r="K21" s="18" t="s">
        <v>4439</v>
      </c>
      <c r="L21" s="18">
        <v>3</v>
      </c>
      <c r="M21" s="18" t="s">
        <v>4440</v>
      </c>
      <c r="N21" s="18" t="s">
        <v>250</v>
      </c>
      <c r="O21" s="18">
        <v>2017</v>
      </c>
      <c r="P21" s="18">
        <v>113</v>
      </c>
      <c r="Q21" s="18"/>
      <c r="R21" s="18">
        <v>171</v>
      </c>
      <c r="S21" s="18">
        <v>190</v>
      </c>
      <c r="T21" s="23">
        <v>28427506</v>
      </c>
    </row>
    <row r="22" spans="1:20" x14ac:dyDescent="0.25">
      <c r="A22" s="17" t="s">
        <v>4646</v>
      </c>
      <c r="B22" s="17" t="s">
        <v>4647</v>
      </c>
      <c r="C22" s="17" t="s">
        <v>4648</v>
      </c>
      <c r="D22" s="18" t="s">
        <v>210</v>
      </c>
      <c r="E22" s="18" t="str">
        <f>VLOOKUP(M22,Revistas!$B$2:$H$63996,2,FALSE)</f>
        <v>NO TIENE</v>
      </c>
      <c r="F22" s="18" t="str">
        <f>VLOOKUP(M22,Revistas!$B$2:$H$63996,3,FALSE)</f>
        <v>NO TIENE</v>
      </c>
      <c r="G22" s="18" t="str">
        <f>VLOOKUP(M22,Revistas!$B$2:$H$63996,4,FALSE)</f>
        <v>NO TIENE</v>
      </c>
      <c r="H22" s="18" t="str">
        <f>VLOOKUP(M22,Revistas!$B$2:$H$63996,5,FALSE)</f>
        <v>NO TIENE</v>
      </c>
      <c r="I22" s="18" t="str">
        <f>VLOOKUP(M22,Revistas!$B$2:$H$63996,6,FALSE)</f>
        <v>NO</v>
      </c>
      <c r="J22" s="18" t="s">
        <v>4649</v>
      </c>
      <c r="K22" s="18" t="s">
        <v>4650</v>
      </c>
      <c r="L22" s="18">
        <v>0</v>
      </c>
      <c r="M22" s="18" t="s">
        <v>4651</v>
      </c>
      <c r="N22" s="18" t="s">
        <v>129</v>
      </c>
      <c r="O22" s="18">
        <v>2017</v>
      </c>
      <c r="P22" s="18">
        <v>5</v>
      </c>
      <c r="Q22" s="18">
        <v>19</v>
      </c>
      <c r="R22" s="18"/>
      <c r="S22" s="18">
        <v>389</v>
      </c>
      <c r="T22" s="23">
        <v>29114547</v>
      </c>
    </row>
    <row r="23" spans="1:20" x14ac:dyDescent="0.25">
      <c r="A23" s="17" t="s">
        <v>4379</v>
      </c>
      <c r="B23" s="17" t="s">
        <v>4380</v>
      </c>
      <c r="C23" s="17" t="s">
        <v>3847</v>
      </c>
      <c r="D23" s="18" t="s">
        <v>26</v>
      </c>
      <c r="E23" s="18">
        <f>VLOOKUP(M23,Revistas!$B$2:$H$63996,2,FALSE)</f>
        <v>11.855</v>
      </c>
      <c r="F23" s="18" t="str">
        <f>VLOOKUP(M23,Revistas!$B$2:$H$63996,3,FALSE)</f>
        <v>Q1</v>
      </c>
      <c r="G23" s="18" t="str">
        <f>VLOOKUP(M23,Revistas!$B$2:$H$63996,4,FALSE)</f>
        <v>ONCOLOGY</v>
      </c>
      <c r="H23" s="18" t="str">
        <f>VLOOKUP(M23,Revistas!$B$2:$H$63996,5,FALSE)</f>
        <v>10/217</v>
      </c>
      <c r="I23" s="18" t="str">
        <f>VLOOKUP(M23,Revistas!$B$2:$H$63996,6,FALSE)</f>
        <v>SI</v>
      </c>
      <c r="J23" s="18" t="s">
        <v>4381</v>
      </c>
      <c r="K23" s="18"/>
      <c r="L23" s="18">
        <v>0</v>
      </c>
      <c r="M23" s="18" t="s">
        <v>3849</v>
      </c>
      <c r="N23" s="18" t="s">
        <v>154</v>
      </c>
      <c r="O23" s="18">
        <v>2017</v>
      </c>
      <c r="P23" s="18">
        <v>28</v>
      </c>
      <c r="Q23" s="18"/>
      <c r="R23" s="18"/>
      <c r="S23" s="18"/>
    </row>
    <row r="24" spans="1:20" x14ac:dyDescent="0.25">
      <c r="A24" s="17" t="s">
        <v>4449</v>
      </c>
      <c r="B24" s="17" t="s">
        <v>4450</v>
      </c>
      <c r="C24" s="17" t="s">
        <v>4431</v>
      </c>
      <c r="D24" s="18" t="s">
        <v>210</v>
      </c>
      <c r="E24" s="18">
        <f>VLOOKUP(M24,Revistas!$B$2:$H$63996,2,FALSE)</f>
        <v>2.3530000000000002</v>
      </c>
      <c r="F24" s="18" t="str">
        <f>VLOOKUP(M24,Revistas!$B$2:$H$63996,3,FALSE)</f>
        <v>Q3</v>
      </c>
      <c r="G24" s="18" t="str">
        <f>VLOOKUP(M24,Revistas!$B$2:$H$63996,4,FALSE)</f>
        <v>ONCOLOGY</v>
      </c>
      <c r="H24" s="18" t="str">
        <f>VLOOKUP(M24,Revistas!$B$2:$H$63996,5,FALSE)</f>
        <v>141/217</v>
      </c>
      <c r="I24" s="18" t="str">
        <f>VLOOKUP(M24,Revistas!$B$2:$H$63996,6,FALSE)</f>
        <v>NO</v>
      </c>
      <c r="J24" s="18" t="s">
        <v>4451</v>
      </c>
      <c r="K24" s="18" t="s">
        <v>4452</v>
      </c>
      <c r="L24" s="18">
        <v>0</v>
      </c>
      <c r="M24" s="18" t="s">
        <v>4434</v>
      </c>
      <c r="N24" s="18" t="s">
        <v>35</v>
      </c>
      <c r="O24" s="18">
        <v>2017</v>
      </c>
      <c r="P24" s="18">
        <v>19</v>
      </c>
      <c r="Q24" s="18">
        <v>4</v>
      </c>
      <c r="R24" s="18">
        <v>498</v>
      </c>
      <c r="S24" s="18">
        <v>507</v>
      </c>
      <c r="T24" s="23">
        <v>27718155</v>
      </c>
    </row>
    <row r="25" spans="1:20" x14ac:dyDescent="0.25">
      <c r="A25" s="17" t="s">
        <v>4670</v>
      </c>
      <c r="B25" s="17" t="s">
        <v>4671</v>
      </c>
      <c r="C25" s="17" t="s">
        <v>4606</v>
      </c>
      <c r="D25" s="18" t="s">
        <v>10</v>
      </c>
      <c r="E25" s="18">
        <f>VLOOKUP(M25,Revistas!$B$2:$H$63996,2,FALSE)</f>
        <v>6.1760000000000002</v>
      </c>
      <c r="F25" s="18" t="str">
        <f>VLOOKUP(M25,Revistas!$B$2:$H$63996,3,FALSE)</f>
        <v>Q1</v>
      </c>
      <c r="G25" s="18" t="str">
        <f>VLOOKUP(M25,Revistas!$B$2:$H$63996,4,FALSE)</f>
        <v>ONCOLOGY</v>
      </c>
      <c r="H25" s="18" t="str">
        <f>VLOOKUP(M25,Revistas!$B$2:$H$63996,5,FALSE)</f>
        <v>32/217</v>
      </c>
      <c r="I25" s="18" t="str">
        <f>VLOOKUP(M25,Revistas!$B$2:$H$63996,6,FALSE)</f>
        <v>NO</v>
      </c>
      <c r="J25" s="18" t="s">
        <v>4672</v>
      </c>
      <c r="K25" s="18" t="s">
        <v>4673</v>
      </c>
      <c r="L25" s="18">
        <v>0</v>
      </c>
      <c r="M25" s="18" t="s">
        <v>4609</v>
      </c>
      <c r="N25" s="28">
        <v>38596</v>
      </c>
      <c r="O25" s="18">
        <v>2017</v>
      </c>
      <c r="P25" s="18">
        <v>117</v>
      </c>
      <c r="Q25" s="18">
        <v>6</v>
      </c>
      <c r="R25" s="18">
        <v>775</v>
      </c>
      <c r="S25" s="18">
        <v>782</v>
      </c>
      <c r="T25" s="23">
        <v>28765618</v>
      </c>
    </row>
    <row r="26" spans="1:20" x14ac:dyDescent="0.25">
      <c r="A26" s="17" t="s">
        <v>4704</v>
      </c>
      <c r="B26" s="17" t="s">
        <v>4705</v>
      </c>
      <c r="C26" s="17" t="s">
        <v>4543</v>
      </c>
      <c r="D26" s="18" t="s">
        <v>26</v>
      </c>
      <c r="E26" s="18">
        <f>VLOOKUP(M26,Revistas!$B$2:$H$63996,2,FALSE)</f>
        <v>24.007999999999999</v>
      </c>
      <c r="F26" s="18" t="str">
        <f>VLOOKUP(M26,Revistas!$B$2:$H$63996,3,FALSE)</f>
        <v>Q1</v>
      </c>
      <c r="G26" s="18" t="str">
        <f>VLOOKUP(M26,Revistas!$B$2:$H$63996,4,FALSE)</f>
        <v>ONCOLOGY</v>
      </c>
      <c r="H26" s="18" t="str">
        <f>VLOOKUP(M26,Revistas!$B$2:$H$63996,5,FALSE)</f>
        <v>5/217</v>
      </c>
      <c r="I26" s="18" t="str">
        <f>VLOOKUP(M26,Revistas!$B$2:$H$63996,6,FALSE)</f>
        <v>SI</v>
      </c>
      <c r="J26" s="18"/>
      <c r="K26" s="18"/>
      <c r="L26" s="18">
        <v>0</v>
      </c>
      <c r="M26" s="18" t="s">
        <v>4546</v>
      </c>
      <c r="N26" s="28">
        <v>43952</v>
      </c>
      <c r="O26" s="18">
        <v>2017</v>
      </c>
      <c r="P26" s="18">
        <v>35</v>
      </c>
      <c r="Q26" s="18"/>
      <c r="R26" s="18"/>
      <c r="S26" s="18"/>
    </row>
    <row r="27" spans="1:20" x14ac:dyDescent="0.25">
      <c r="A27" s="17" t="s">
        <v>4405</v>
      </c>
      <c r="B27" s="17" t="s">
        <v>4406</v>
      </c>
      <c r="C27" s="17" t="s">
        <v>181</v>
      </c>
      <c r="D27" s="18" t="s">
        <v>10</v>
      </c>
      <c r="E27" s="18">
        <f>VLOOKUP(M27,Revistas!$B$2:$H$63996,2,FALSE)</f>
        <v>4.2590000000000003</v>
      </c>
      <c r="F27" s="18" t="str">
        <f>VLOOKUP(M27,Revistas!$B$2:$H$63996,3,FALSE)</f>
        <v>Q1</v>
      </c>
      <c r="G27" s="18" t="str">
        <f>VLOOKUP(M27,Revistas!$B$2:$H$63996,4,FALSE)</f>
        <v>MULTIDISCIPLINARY SCIENCES</v>
      </c>
      <c r="H27" s="18" t="str">
        <f>VLOOKUP(M27,Revistas!$B$2:$H$63996,5,FALSE)</f>
        <v>10 DE 64</v>
      </c>
      <c r="I27" s="18" t="str">
        <f>VLOOKUP(M27,Revistas!$B$2:$H$63996,6,FALSE)</f>
        <v>NO</v>
      </c>
      <c r="J27" s="18" t="s">
        <v>4407</v>
      </c>
      <c r="K27" s="18" t="s">
        <v>4408</v>
      </c>
      <c r="L27" s="18">
        <v>0</v>
      </c>
      <c r="M27" s="18" t="s">
        <v>184</v>
      </c>
      <c r="N27" s="18" t="s">
        <v>4409</v>
      </c>
      <c r="O27" s="18">
        <v>2017</v>
      </c>
      <c r="P27" s="18">
        <v>7</v>
      </c>
      <c r="Q27" s="18"/>
      <c r="R27" s="18"/>
      <c r="S27" s="18">
        <v>10100</v>
      </c>
      <c r="T27" s="23">
        <v>28855612</v>
      </c>
    </row>
    <row r="28" spans="1:20" x14ac:dyDescent="0.25">
      <c r="A28" s="17" t="s">
        <v>4424</v>
      </c>
      <c r="B28" s="17" t="s">
        <v>4425</v>
      </c>
      <c r="C28" s="17" t="s">
        <v>217</v>
      </c>
      <c r="D28" s="18" t="s">
        <v>10</v>
      </c>
      <c r="E28" s="18">
        <f>VLOOKUP(M28,Revistas!$B$2:$H$63996,2,FALSE)</f>
        <v>2.806</v>
      </c>
      <c r="F28" s="18" t="str">
        <f>VLOOKUP(M28,Revistas!$B$2:$H$63996,3,FALSE)</f>
        <v>Q1</v>
      </c>
      <c r="G28" s="18" t="str">
        <f>VLOOKUP(M28,Revistas!$B$2:$H$63996,4,FALSE)</f>
        <v>MULTIDISCIPLINARY SCIENCES</v>
      </c>
      <c r="H28" s="18" t="str">
        <f>VLOOKUP(M28,Revistas!$B$2:$H$63996,5,FALSE)</f>
        <v>15/64</v>
      </c>
      <c r="I28" s="18" t="str">
        <f>VLOOKUP(M28,Revistas!$B$2:$H$63996,6,FALSE)</f>
        <v>NO</v>
      </c>
      <c r="J28" s="18" t="s">
        <v>4426</v>
      </c>
      <c r="K28" s="18" t="s">
        <v>4427</v>
      </c>
      <c r="L28" s="18">
        <v>1</v>
      </c>
      <c r="M28" s="18" t="s">
        <v>220</v>
      </c>
      <c r="N28" s="28">
        <v>39600</v>
      </c>
      <c r="O28" s="18">
        <v>2017</v>
      </c>
      <c r="P28" s="18">
        <v>12</v>
      </c>
      <c r="Q28" s="18">
        <v>6</v>
      </c>
      <c r="R28" s="18"/>
      <c r="S28" s="18" t="s">
        <v>4428</v>
      </c>
      <c r="T28" s="23">
        <v>28594844</v>
      </c>
    </row>
    <row r="29" spans="1:20" x14ac:dyDescent="0.25">
      <c r="A29" s="17" t="s">
        <v>4397</v>
      </c>
      <c r="B29" s="17" t="s">
        <v>4398</v>
      </c>
      <c r="C29" s="17" t="s">
        <v>3923</v>
      </c>
      <c r="D29" s="18" t="s">
        <v>26</v>
      </c>
      <c r="E29" s="18">
        <f>VLOOKUP(M29,Revistas!$B$2:$H$63996,2,FALSE)</f>
        <v>2.8479999999999999</v>
      </c>
      <c r="F29" s="18" t="str">
        <f>VLOOKUP(M29,Revistas!$B$2:$H$63996,3,FALSE)</f>
        <v>Q2</v>
      </c>
      <c r="G29" s="18" t="str">
        <f>VLOOKUP(M29,Revistas!$B$2:$H$63996,4,FALSE)</f>
        <v>PATHOLOGY - SCIE</v>
      </c>
      <c r="H29" s="18" t="str">
        <f>VLOOKUP(M29,Revistas!$B$2:$H$63996,5,FALSE)</f>
        <v>20/79</v>
      </c>
      <c r="I29" s="18" t="str">
        <f>VLOOKUP(M29,Revistas!$B$2:$H$63996,6,FALSE)</f>
        <v>NO</v>
      </c>
      <c r="J29" s="18" t="s">
        <v>4399</v>
      </c>
      <c r="K29" s="18"/>
      <c r="L29" s="18">
        <v>0</v>
      </c>
      <c r="M29" s="18" t="s">
        <v>3925</v>
      </c>
      <c r="N29" s="18" t="s">
        <v>154</v>
      </c>
      <c r="O29" s="18">
        <v>2017</v>
      </c>
      <c r="P29" s="18">
        <v>471</v>
      </c>
      <c r="Q29" s="18"/>
      <c r="R29" s="18" t="s">
        <v>4400</v>
      </c>
      <c r="S29" s="18" t="s">
        <v>4400</v>
      </c>
    </row>
    <row r="30" spans="1:20" x14ac:dyDescent="0.25">
      <c r="A30" s="17" t="s">
        <v>4691</v>
      </c>
      <c r="B30" s="17" t="s">
        <v>4692</v>
      </c>
      <c r="C30" s="17" t="s">
        <v>4688</v>
      </c>
      <c r="D30" s="18" t="s">
        <v>26</v>
      </c>
      <c r="E30" s="18">
        <f>VLOOKUP(M30,Revistas!$B$2:$H$63996,2,FALSE)</f>
        <v>3.0950000000000002</v>
      </c>
      <c r="F30" s="18" t="str">
        <f>VLOOKUP(M30,Revistas!$B$2:$H$63996,3,FALSE)</f>
        <v>Q1</v>
      </c>
      <c r="G30" s="18" t="str">
        <f>VLOOKUP(M30,Revistas!$B$2:$H$63996,4,FALSE)</f>
        <v>PSYCHOLOGY - SCIE;</v>
      </c>
      <c r="H30" s="18" t="str">
        <f>VLOOKUP(M30,Revistas!$B$2:$H$63996,5,FALSE)</f>
        <v>18/77</v>
      </c>
      <c r="I30" s="18" t="str">
        <f>VLOOKUP(M30,Revistas!$B$2:$H$63996,6,FALSE)</f>
        <v>NO</v>
      </c>
      <c r="J30" s="18" t="s">
        <v>4693</v>
      </c>
      <c r="K30" s="18"/>
      <c r="L30" s="18">
        <v>0</v>
      </c>
      <c r="M30" s="18" t="s">
        <v>4690</v>
      </c>
      <c r="N30" s="18" t="s">
        <v>199</v>
      </c>
      <c r="O30" s="18">
        <v>2017</v>
      </c>
      <c r="P30" s="18">
        <v>26</v>
      </c>
      <c r="Q30" s="18"/>
      <c r="R30" s="18">
        <v>147</v>
      </c>
      <c r="S30" s="18">
        <v>147</v>
      </c>
    </row>
    <row r="31" spans="1:20" x14ac:dyDescent="0.25">
      <c r="A31" s="17" t="s">
        <v>4686</v>
      </c>
      <c r="B31" s="17" t="s">
        <v>4687</v>
      </c>
      <c r="C31" s="17" t="s">
        <v>4688</v>
      </c>
      <c r="D31" s="18" t="s">
        <v>26</v>
      </c>
      <c r="E31" s="18">
        <f>VLOOKUP(M31,Revistas!$B$2:$H$63996,2,FALSE)</f>
        <v>3.0950000000000002</v>
      </c>
      <c r="F31" s="18" t="str">
        <f>VLOOKUP(M31,Revistas!$B$2:$H$63996,3,FALSE)</f>
        <v>Q1</v>
      </c>
      <c r="G31" s="18" t="str">
        <f>VLOOKUP(M31,Revistas!$B$2:$H$63996,4,FALSE)</f>
        <v>PSYCHOLOGY - SCIE;</v>
      </c>
      <c r="H31" s="18" t="str">
        <f>VLOOKUP(M31,Revistas!$B$2:$H$63996,5,FALSE)</f>
        <v>18/77</v>
      </c>
      <c r="I31" s="18" t="str">
        <f>VLOOKUP(M31,Revistas!$B$2:$H$63996,6,FALSE)</f>
        <v>NO</v>
      </c>
      <c r="J31" s="18" t="s">
        <v>4689</v>
      </c>
      <c r="K31" s="18"/>
      <c r="L31" s="18">
        <v>0</v>
      </c>
      <c r="M31" s="18" t="s">
        <v>4690</v>
      </c>
      <c r="N31" s="18" t="s">
        <v>199</v>
      </c>
      <c r="O31" s="18">
        <v>2017</v>
      </c>
      <c r="P31" s="18">
        <v>26</v>
      </c>
      <c r="Q31" s="18"/>
      <c r="R31" s="18">
        <v>112</v>
      </c>
      <c r="S31" s="18">
        <v>112</v>
      </c>
    </row>
    <row r="32" spans="1:20" x14ac:dyDescent="0.25">
      <c r="A32" s="17" t="s">
        <v>4373</v>
      </c>
      <c r="B32" s="17" t="s">
        <v>4374</v>
      </c>
      <c r="C32" s="17" t="s">
        <v>3847</v>
      </c>
      <c r="D32" s="18" t="s">
        <v>26</v>
      </c>
      <c r="E32" s="18">
        <f>VLOOKUP(M32,Revistas!$B$2:$H$63996,2,FALSE)</f>
        <v>11.855</v>
      </c>
      <c r="F32" s="18" t="str">
        <f>VLOOKUP(M32,Revistas!$B$2:$H$63996,3,FALSE)</f>
        <v>Q1</v>
      </c>
      <c r="G32" s="18" t="str">
        <f>VLOOKUP(M32,Revistas!$B$2:$H$63996,4,FALSE)</f>
        <v>ONCOLOGY</v>
      </c>
      <c r="H32" s="18" t="str">
        <f>VLOOKUP(M32,Revistas!$B$2:$H$63996,5,FALSE)</f>
        <v>10/217</v>
      </c>
      <c r="I32" s="18" t="str">
        <f>VLOOKUP(M32,Revistas!$B$2:$H$63996,6,FALSE)</f>
        <v>SI</v>
      </c>
      <c r="J32" s="18" t="s">
        <v>4375</v>
      </c>
      <c r="K32" s="18"/>
      <c r="L32" s="18">
        <v>0</v>
      </c>
      <c r="M32" s="18" t="s">
        <v>3849</v>
      </c>
      <c r="N32" s="18" t="s">
        <v>154</v>
      </c>
      <c r="O32" s="18">
        <v>2017</v>
      </c>
      <c r="P32" s="18">
        <v>28</v>
      </c>
      <c r="Q32" s="18"/>
      <c r="R32" s="18"/>
      <c r="S32" s="18"/>
    </row>
    <row r="33" spans="1:20" x14ac:dyDescent="0.25">
      <c r="A33" s="17" t="s">
        <v>4441</v>
      </c>
      <c r="B33" s="17" t="s">
        <v>4442</v>
      </c>
      <c r="C33" s="17" t="s">
        <v>4431</v>
      </c>
      <c r="D33" s="18" t="s">
        <v>10</v>
      </c>
      <c r="E33" s="18">
        <f>VLOOKUP(M33,Revistas!$B$2:$H$63996,2,FALSE)</f>
        <v>2.3530000000000002</v>
      </c>
      <c r="F33" s="18" t="str">
        <f>VLOOKUP(M33,Revistas!$B$2:$H$63996,3,FALSE)</f>
        <v>Q3</v>
      </c>
      <c r="G33" s="18" t="str">
        <f>VLOOKUP(M33,Revistas!$B$2:$H$63996,4,FALSE)</f>
        <v>ONCOLOGY</v>
      </c>
      <c r="H33" s="18" t="str">
        <f>VLOOKUP(M33,Revistas!$B$2:$H$63996,5,FALSE)</f>
        <v>141/217</v>
      </c>
      <c r="I33" s="18" t="str">
        <f>VLOOKUP(M33,Revistas!$B$2:$H$63996,6,FALSE)</f>
        <v>NO</v>
      </c>
      <c r="J33" s="18" t="s">
        <v>4443</v>
      </c>
      <c r="K33" s="18" t="s">
        <v>4444</v>
      </c>
      <c r="L33" s="18">
        <v>0</v>
      </c>
      <c r="M33" s="18" t="s">
        <v>4434</v>
      </c>
      <c r="N33" s="18" t="s">
        <v>250</v>
      </c>
      <c r="O33" s="18">
        <v>2017</v>
      </c>
      <c r="P33" s="18">
        <v>19</v>
      </c>
      <c r="Q33" s="18">
        <v>5</v>
      </c>
      <c r="R33" s="18">
        <v>616</v>
      </c>
      <c r="S33" s="18">
        <v>624</v>
      </c>
      <c r="T33" s="23">
        <v>27853985</v>
      </c>
    </row>
    <row r="34" spans="1:20" x14ac:dyDescent="0.25">
      <c r="A34" s="17" t="s">
        <v>4429</v>
      </c>
      <c r="B34" s="17" t="s">
        <v>4430</v>
      </c>
      <c r="C34" s="17" t="s">
        <v>4431</v>
      </c>
      <c r="D34" s="18" t="s">
        <v>10</v>
      </c>
      <c r="E34" s="18">
        <f>VLOOKUP(M34,Revistas!$B$2:$H$63996,2,FALSE)</f>
        <v>2.3530000000000002</v>
      </c>
      <c r="F34" s="18" t="str">
        <f>VLOOKUP(M34,Revistas!$B$2:$H$63996,3,FALSE)</f>
        <v>Q3</v>
      </c>
      <c r="G34" s="18" t="str">
        <f>VLOOKUP(M34,Revistas!$B$2:$H$63996,4,FALSE)</f>
        <v>ONCOLOGY</v>
      </c>
      <c r="H34" s="18" t="str">
        <f>VLOOKUP(M34,Revistas!$B$2:$H$63996,5,FALSE)</f>
        <v>141/217</v>
      </c>
      <c r="I34" s="18" t="str">
        <f>VLOOKUP(M34,Revistas!$B$2:$H$63996,6,FALSE)</f>
        <v>NO</v>
      </c>
      <c r="J34" s="18" t="s">
        <v>4432</v>
      </c>
      <c r="K34" s="18" t="s">
        <v>4433</v>
      </c>
      <c r="L34" s="18">
        <v>0</v>
      </c>
      <c r="M34" s="18" t="s">
        <v>4434</v>
      </c>
      <c r="N34" s="18" t="s">
        <v>226</v>
      </c>
      <c r="O34" s="18">
        <v>2017</v>
      </c>
      <c r="P34" s="18">
        <v>19</v>
      </c>
      <c r="Q34" s="18">
        <v>6</v>
      </c>
      <c r="R34" s="18">
        <v>761</v>
      </c>
      <c r="S34" s="18">
        <v>768</v>
      </c>
      <c r="T34" s="23">
        <v>28054320</v>
      </c>
    </row>
    <row r="35" spans="1:20" x14ac:dyDescent="0.25">
      <c r="A35" s="17" t="s">
        <v>4652</v>
      </c>
      <c r="B35" s="17" t="s">
        <v>4653</v>
      </c>
      <c r="C35" s="17" t="s">
        <v>4648</v>
      </c>
      <c r="D35" s="18" t="s">
        <v>10</v>
      </c>
      <c r="E35" s="18" t="str">
        <f>VLOOKUP(M35,Revistas!$B$2:$H$63996,2,FALSE)</f>
        <v>NO TIENE</v>
      </c>
      <c r="F35" s="18" t="str">
        <f>VLOOKUP(M35,Revistas!$B$2:$H$63996,3,FALSE)</f>
        <v>NO TIENE</v>
      </c>
      <c r="G35" s="18" t="str">
        <f>VLOOKUP(M35,Revistas!$B$2:$H$63996,4,FALSE)</f>
        <v>NO TIENE</v>
      </c>
      <c r="H35" s="18" t="str">
        <f>VLOOKUP(M35,Revistas!$B$2:$H$63996,5,FALSE)</f>
        <v>NO TIENE</v>
      </c>
      <c r="I35" s="18" t="str">
        <f>VLOOKUP(M35,Revistas!$B$2:$H$63996,6,FALSE)</f>
        <v>NO</v>
      </c>
      <c r="J35" s="18" t="s">
        <v>4654</v>
      </c>
      <c r="K35" s="18" t="s">
        <v>4655</v>
      </c>
      <c r="L35" s="18">
        <v>0</v>
      </c>
      <c r="M35" s="18" t="s">
        <v>4651</v>
      </c>
      <c r="N35" s="18" t="s">
        <v>129</v>
      </c>
      <c r="O35" s="18">
        <v>2017</v>
      </c>
      <c r="P35" s="18">
        <v>5</v>
      </c>
      <c r="Q35" s="18">
        <v>19</v>
      </c>
      <c r="R35" s="18"/>
      <c r="S35" s="18">
        <v>390</v>
      </c>
    </row>
    <row r="36" spans="1:20" x14ac:dyDescent="0.25">
      <c r="A36" s="17" t="s">
        <v>4376</v>
      </c>
      <c r="B36" s="17" t="s">
        <v>4377</v>
      </c>
      <c r="C36" s="17" t="s">
        <v>3847</v>
      </c>
      <c r="D36" s="18" t="s">
        <v>26</v>
      </c>
      <c r="E36" s="18">
        <f>VLOOKUP(M36,Revistas!$B$2:$H$63996,2,FALSE)</f>
        <v>11.855</v>
      </c>
      <c r="F36" s="18" t="str">
        <f>VLOOKUP(M36,Revistas!$B$2:$H$63996,3,FALSE)</f>
        <v>Q1</v>
      </c>
      <c r="G36" s="18" t="str">
        <f>VLOOKUP(M36,Revistas!$B$2:$H$63996,4,FALSE)</f>
        <v>ONCOLOGY</v>
      </c>
      <c r="H36" s="18" t="str">
        <f>VLOOKUP(M36,Revistas!$B$2:$H$63996,5,FALSE)</f>
        <v>10/217</v>
      </c>
      <c r="I36" s="18" t="str">
        <f>VLOOKUP(M36,Revistas!$B$2:$H$63996,6,FALSE)</f>
        <v>SI</v>
      </c>
      <c r="J36" s="18" t="s">
        <v>4378</v>
      </c>
      <c r="K36" s="18"/>
      <c r="L36" s="18">
        <v>0</v>
      </c>
      <c r="M36" s="18" t="s">
        <v>3849</v>
      </c>
      <c r="N36" s="18" t="s">
        <v>154</v>
      </c>
      <c r="O36" s="18">
        <v>2017</v>
      </c>
      <c r="P36" s="18">
        <v>28</v>
      </c>
      <c r="Q36" s="18"/>
      <c r="R36" s="18"/>
      <c r="S36" s="18"/>
    </row>
    <row r="37" spans="1:20" x14ac:dyDescent="0.25">
      <c r="A37" s="17" t="s">
        <v>4706</v>
      </c>
      <c r="B37" s="17" t="s">
        <v>4707</v>
      </c>
      <c r="C37" s="17" t="s">
        <v>4602</v>
      </c>
      <c r="D37" s="18" t="s">
        <v>10</v>
      </c>
      <c r="E37" s="18">
        <f>VLOOKUP(M37,Revistas!$B$2:$H$63996,2,FALSE)</f>
        <v>5.4539999999999997</v>
      </c>
      <c r="F37" s="18" t="str">
        <f>VLOOKUP(M37,Revistas!$B$2:$H$63996,3,FALSE)</f>
        <v>Q1</v>
      </c>
      <c r="G37" s="18" t="str">
        <f>VLOOKUP(M37,Revistas!$B$2:$H$63996,4,FALSE)</f>
        <v>ONCOLOGY - SCIE;</v>
      </c>
      <c r="H37" s="18" t="str">
        <f>VLOOKUP(M37,Revistas!$B$2:$H$63996,5,FALSE)</f>
        <v>38/217</v>
      </c>
      <c r="I37" s="18" t="str">
        <f>VLOOKUP(M37,Revistas!$B$2:$H$63996,6,FALSE)</f>
        <v>NO</v>
      </c>
      <c r="J37" s="18" t="s">
        <v>4708</v>
      </c>
      <c r="K37" s="18" t="s">
        <v>4709</v>
      </c>
      <c r="L37" s="18">
        <v>4</v>
      </c>
      <c r="M37" s="18" t="s">
        <v>4603</v>
      </c>
      <c r="N37" s="18" t="s">
        <v>250</v>
      </c>
      <c r="O37" s="18">
        <v>2017</v>
      </c>
      <c r="P37" s="18">
        <v>20</v>
      </c>
      <c r="Q37" s="18">
        <v>3</v>
      </c>
      <c r="R37" s="18">
        <v>465</v>
      </c>
      <c r="S37" s="18">
        <v>474</v>
      </c>
      <c r="T37" s="23">
        <v>27599830</v>
      </c>
    </row>
    <row r="38" spans="1:20" x14ac:dyDescent="0.25">
      <c r="A38" s="17" t="s">
        <v>3886</v>
      </c>
      <c r="B38" s="17" t="s">
        <v>3887</v>
      </c>
      <c r="C38" s="17" t="s">
        <v>3883</v>
      </c>
      <c r="D38" s="18" t="s">
        <v>26</v>
      </c>
      <c r="E38" s="18">
        <f>VLOOKUP(M38,Revistas!$B$2:$H$63996,2,FALSE)</f>
        <v>3.6080000000000001</v>
      </c>
      <c r="F38" s="18" t="str">
        <f>VLOOKUP(M38,Revistas!$B$2:$H$63996,3,FALSE)</f>
        <v>Q2</v>
      </c>
      <c r="G38" s="18" t="str">
        <f>VLOOKUP(M38,Revistas!$B$2:$H$63996,4,FALSE)</f>
        <v>ENDOCRINOLOGY &amp; METABOLISM - SCIE;</v>
      </c>
      <c r="H38" s="18" t="str">
        <f>VLOOKUP(M38,Revistas!$B$2:$H$63996,5,FALSE)</f>
        <v>51/138</v>
      </c>
      <c r="I38" s="18" t="str">
        <f>VLOOKUP(M38,Revistas!$B$2:$H$63996,6,FALSE)</f>
        <v>NO</v>
      </c>
      <c r="J38" s="18" t="s">
        <v>3888</v>
      </c>
      <c r="K38" s="18"/>
      <c r="L38" s="18">
        <v>0</v>
      </c>
      <c r="M38" s="18" t="s">
        <v>3885</v>
      </c>
      <c r="N38" s="18"/>
      <c r="O38" s="18">
        <v>2017</v>
      </c>
      <c r="P38" s="18">
        <v>105</v>
      </c>
      <c r="Q38" s="18"/>
      <c r="R38" s="18">
        <v>81</v>
      </c>
      <c r="S38" s="18">
        <v>81</v>
      </c>
    </row>
    <row r="39" spans="1:20" x14ac:dyDescent="0.25">
      <c r="A39" s="17" t="s">
        <v>4680</v>
      </c>
      <c r="B39" s="17" t="s">
        <v>4681</v>
      </c>
      <c r="C39" s="17" t="s">
        <v>3847</v>
      </c>
      <c r="D39" s="18" t="s">
        <v>26</v>
      </c>
      <c r="E39" s="18">
        <f>VLOOKUP(M39,Revistas!$B$2:$H$63996,2,FALSE)</f>
        <v>11.855</v>
      </c>
      <c r="F39" s="18" t="str">
        <f>VLOOKUP(M39,Revistas!$B$2:$H$63996,3,FALSE)</f>
        <v>Q1</v>
      </c>
      <c r="G39" s="18" t="str">
        <f>VLOOKUP(M39,Revistas!$B$2:$H$63996,4,FALSE)</f>
        <v>ONCOLOGY</v>
      </c>
      <c r="H39" s="18" t="str">
        <f>VLOOKUP(M39,Revistas!$B$2:$H$63996,5,FALSE)</f>
        <v>10/217</v>
      </c>
      <c r="I39" s="18" t="str">
        <f>VLOOKUP(M39,Revistas!$B$2:$H$63996,6,FALSE)</f>
        <v>SI</v>
      </c>
      <c r="J39" s="18" t="s">
        <v>4682</v>
      </c>
      <c r="K39" s="18"/>
      <c r="L39" s="18">
        <v>0</v>
      </c>
      <c r="M39" s="18" t="s">
        <v>3849</v>
      </c>
      <c r="N39" s="18" t="s">
        <v>154</v>
      </c>
      <c r="O39" s="18">
        <v>2017</v>
      </c>
      <c r="P39" s="18">
        <v>28</v>
      </c>
      <c r="Q39" s="18"/>
      <c r="R39" s="18"/>
      <c r="S39" s="18"/>
    </row>
    <row r="40" spans="1:20" x14ac:dyDescent="0.25">
      <c r="A40" s="17" t="s">
        <v>3833</v>
      </c>
      <c r="B40" s="17" t="s">
        <v>3834</v>
      </c>
      <c r="C40" s="17" t="s">
        <v>3835</v>
      </c>
      <c r="D40" s="18" t="s">
        <v>10</v>
      </c>
      <c r="E40" s="18">
        <f>VLOOKUP(M40,Revistas!$B$2:$H$63996,2,FALSE)</f>
        <v>4.5629999999999997</v>
      </c>
      <c r="F40" s="18" t="str">
        <f>VLOOKUP(M40,Revistas!$B$2:$H$63996,3,FALSE)</f>
        <v>Q1</v>
      </c>
      <c r="G40" s="18" t="str">
        <f>VLOOKUP(M40,Revistas!$B$2:$H$63996,4,FALSE)</f>
        <v>RADIOLOGY, NUCLEAR MEDICINE &amp; MEDICAL IMAGING - SCIE</v>
      </c>
      <c r="H40" s="18" t="str">
        <f>VLOOKUP(M40,Revistas!$B$2:$H$63996,5,FALSE)</f>
        <v>12/127</v>
      </c>
      <c r="I40" s="18" t="str">
        <f>VLOOKUP(M40,Revistas!$B$2:$H$63996,6,FALSE)</f>
        <v>SI</v>
      </c>
      <c r="J40" s="18" t="s">
        <v>3836</v>
      </c>
      <c r="K40" s="18" t="s">
        <v>3837</v>
      </c>
      <c r="L40" s="18">
        <v>0</v>
      </c>
      <c r="M40" s="18" t="s">
        <v>3838</v>
      </c>
      <c r="N40" s="18" t="s">
        <v>129</v>
      </c>
      <c r="O40" s="18">
        <v>2017</v>
      </c>
      <c r="P40" s="18">
        <v>42</v>
      </c>
      <c r="Q40" s="18">
        <v>10</v>
      </c>
      <c r="R40" s="18">
        <v>795</v>
      </c>
      <c r="S40" s="18">
        <v>797</v>
      </c>
      <c r="T40" s="23">
        <v>28872477</v>
      </c>
    </row>
    <row r="41" spans="1:20" x14ac:dyDescent="0.25">
      <c r="A41" s="17" t="s">
        <v>4683</v>
      </c>
      <c r="B41" s="17" t="s">
        <v>4684</v>
      </c>
      <c r="C41" s="17" t="s">
        <v>3847</v>
      </c>
      <c r="D41" s="18" t="s">
        <v>26</v>
      </c>
      <c r="E41" s="18">
        <f>VLOOKUP(M41,Revistas!$B$2:$H$63996,2,FALSE)</f>
        <v>11.855</v>
      </c>
      <c r="F41" s="18" t="str">
        <f>VLOOKUP(M41,Revistas!$B$2:$H$63996,3,FALSE)</f>
        <v>Q1</v>
      </c>
      <c r="G41" s="18" t="str">
        <f>VLOOKUP(M41,Revistas!$B$2:$H$63996,4,FALSE)</f>
        <v>ONCOLOGY</v>
      </c>
      <c r="H41" s="18" t="str">
        <f>VLOOKUP(M41,Revistas!$B$2:$H$63996,5,FALSE)</f>
        <v>10/217</v>
      </c>
      <c r="I41" s="18" t="str">
        <f>VLOOKUP(M41,Revistas!$B$2:$H$63996,6,FALSE)</f>
        <v>SI</v>
      </c>
      <c r="J41" s="18" t="s">
        <v>4685</v>
      </c>
      <c r="K41" s="18"/>
      <c r="L41" s="18">
        <v>0</v>
      </c>
      <c r="M41" s="18" t="s">
        <v>3849</v>
      </c>
      <c r="N41" s="18" t="s">
        <v>154</v>
      </c>
      <c r="O41" s="18">
        <v>2017</v>
      </c>
      <c r="P41" s="18">
        <v>28</v>
      </c>
      <c r="Q41" s="18"/>
      <c r="R41" s="18"/>
      <c r="S41" s="18"/>
    </row>
    <row r="42" spans="1:20" x14ac:dyDescent="0.25">
      <c r="A42" s="17" t="s">
        <v>4694</v>
      </c>
      <c r="B42" s="17" t="s">
        <v>4695</v>
      </c>
      <c r="C42" s="17" t="s">
        <v>4696</v>
      </c>
      <c r="D42" s="18" t="s">
        <v>210</v>
      </c>
      <c r="E42" s="18">
        <f>VLOOKUP(M42,Revistas!$B$2:$H$63996,2,FALSE)</f>
        <v>4.7939999999999996</v>
      </c>
      <c r="F42" s="18" t="str">
        <f>VLOOKUP(M42,Revistas!$B$2:$H$63996,3,FALSE)</f>
        <v>Q1</v>
      </c>
      <c r="G42" s="18" t="str">
        <f>VLOOKUP(M42,Revistas!$B$2:$H$63996,4,FALSE)</f>
        <v>DENTISTRY, ORAL SURGERY &amp; MEDICINE - SCIE;</v>
      </c>
      <c r="H42" s="18" t="str">
        <f>VLOOKUP(M42,Revistas!$B$2:$H$63996,5,FALSE)</f>
        <v>1 DE 90</v>
      </c>
      <c r="I42" s="18" t="str">
        <f>VLOOKUP(M42,Revistas!$B$2:$H$63996,6,FALSE)</f>
        <v>SI</v>
      </c>
      <c r="J42" s="18" t="s">
        <v>4697</v>
      </c>
      <c r="K42" s="18" t="s">
        <v>4698</v>
      </c>
      <c r="L42" s="18">
        <v>0</v>
      </c>
      <c r="M42" s="18" t="s">
        <v>4699</v>
      </c>
      <c r="N42" s="18" t="s">
        <v>29</v>
      </c>
      <c r="O42" s="18">
        <v>2017</v>
      </c>
      <c r="P42" s="18">
        <v>70</v>
      </c>
      <c r="Q42" s="18"/>
      <c r="R42" s="18">
        <v>58</v>
      </c>
      <c r="S42" s="18">
        <v>64</v>
      </c>
      <c r="T42" s="23">
        <v>28427761</v>
      </c>
    </row>
    <row r="43" spans="1:20" x14ac:dyDescent="0.25">
      <c r="A43" s="17" t="s">
        <v>4630</v>
      </c>
      <c r="B43" s="17" t="s">
        <v>4631</v>
      </c>
      <c r="C43" s="17" t="s">
        <v>4632</v>
      </c>
      <c r="D43" s="18" t="s">
        <v>10</v>
      </c>
      <c r="E43" s="18">
        <f>VLOOKUP(M43,Revistas!$B$2:$H$63996,2,FALSE)</f>
        <v>4.9619999999999997</v>
      </c>
      <c r="F43" s="18" t="str">
        <f>VLOOKUP(M43,Revistas!$B$2:$H$63996,3,FALSE)</f>
        <v>Q1</v>
      </c>
      <c r="G43" s="18" t="str">
        <f>VLOOKUP(M43,Revistas!$B$2:$H$63996,4,FALSE)</f>
        <v>ONCOLOGY - SCIE</v>
      </c>
      <c r="H43" s="18" t="str">
        <f>VLOOKUP(M43,Revistas!$B$2:$H$63996,5,FALSE)</f>
        <v>51/217</v>
      </c>
      <c r="I43" s="18" t="str">
        <f>VLOOKUP(M43,Revistas!$B$2:$H$63996,6,FALSE)</f>
        <v>NO</v>
      </c>
      <c r="J43" s="18" t="s">
        <v>4633</v>
      </c>
      <c r="K43" s="18" t="s">
        <v>4634</v>
      </c>
      <c r="L43" s="18">
        <v>0</v>
      </c>
      <c r="M43" s="18" t="s">
        <v>4635</v>
      </c>
      <c r="N43" s="18" t="s">
        <v>94</v>
      </c>
      <c r="O43" s="18">
        <v>2017</v>
      </c>
      <c r="P43" s="18">
        <v>22</v>
      </c>
      <c r="Q43" s="18">
        <v>11</v>
      </c>
      <c r="R43" s="18">
        <v>1301</v>
      </c>
      <c r="S43" s="18">
        <v>1308</v>
      </c>
      <c r="T43" s="23">
        <v>28701571</v>
      </c>
    </row>
    <row r="44" spans="1:20" x14ac:dyDescent="0.25">
      <c r="A44" s="17" t="s">
        <v>4610</v>
      </c>
      <c r="B44" s="17" t="s">
        <v>4611</v>
      </c>
      <c r="C44" s="17" t="s">
        <v>3847</v>
      </c>
      <c r="D44" s="18" t="s">
        <v>10</v>
      </c>
      <c r="E44" s="18">
        <f>VLOOKUP(M44,Revistas!$B$2:$H$63996,2,FALSE)</f>
        <v>11.855</v>
      </c>
      <c r="F44" s="18" t="str">
        <f>VLOOKUP(M44,Revistas!$B$2:$H$63996,3,FALSE)</f>
        <v>Q1</v>
      </c>
      <c r="G44" s="18" t="str">
        <f>VLOOKUP(M44,Revistas!$B$2:$H$63996,4,FALSE)</f>
        <v>ONCOLOGY</v>
      </c>
      <c r="H44" s="18" t="str">
        <f>VLOOKUP(M44,Revistas!$B$2:$H$63996,5,FALSE)</f>
        <v>10/217</v>
      </c>
      <c r="I44" s="18" t="str">
        <f>VLOOKUP(M44,Revistas!$B$2:$H$63996,6,FALSE)</f>
        <v>SI</v>
      </c>
      <c r="J44" s="18" t="s">
        <v>4612</v>
      </c>
      <c r="K44" s="18" t="s">
        <v>4613</v>
      </c>
      <c r="L44" s="18">
        <v>1</v>
      </c>
      <c r="M44" s="18" t="s">
        <v>3849</v>
      </c>
      <c r="N44" s="18" t="s">
        <v>14</v>
      </c>
      <c r="O44" s="18">
        <v>2017</v>
      </c>
      <c r="P44" s="18">
        <v>28</v>
      </c>
      <c r="Q44" s="18">
        <v>12</v>
      </c>
      <c r="R44" s="18">
        <v>2994</v>
      </c>
      <c r="S44" s="18">
        <v>2999</v>
      </c>
      <c r="T44" s="23">
        <v>29045512</v>
      </c>
    </row>
    <row r="45" spans="1:20" x14ac:dyDescent="0.25">
      <c r="A45" s="17" t="s">
        <v>4710</v>
      </c>
      <c r="B45" s="17" t="s">
        <v>4711</v>
      </c>
      <c r="C45" s="17" t="s">
        <v>2263</v>
      </c>
      <c r="D45" s="18" t="s">
        <v>26</v>
      </c>
      <c r="E45" s="18">
        <f>VLOOKUP(M45,Revistas!$B$2:$H$63996,2,FALSE)</f>
        <v>6.0289999999999999</v>
      </c>
      <c r="F45" s="18" t="str">
        <f>VLOOKUP(M45,Revistas!$B$2:$H$63996,3,FALSE)</f>
        <v>Q1</v>
      </c>
      <c r="G45" s="18" t="str">
        <f>VLOOKUP(M45,Revistas!$B$2:$H$63996,4,FALSE)</f>
        <v>ONCOLOGY - SCIE</v>
      </c>
      <c r="H45" s="18" t="str">
        <f>VLOOKUP(M45,Revistas!$B$2:$H$63996,5,FALSE)</f>
        <v>35/217</v>
      </c>
      <c r="I45" s="18" t="str">
        <f>VLOOKUP(M45,Revistas!$B$2:$H$63996,6,FALSE)</f>
        <v>NO</v>
      </c>
      <c r="J45" s="18" t="s">
        <v>4712</v>
      </c>
      <c r="K45" s="18"/>
      <c r="L45" s="18">
        <v>0</v>
      </c>
      <c r="M45" s="18" t="s">
        <v>2265</v>
      </c>
      <c r="N45" s="18" t="s">
        <v>62</v>
      </c>
      <c r="O45" s="18">
        <v>2017</v>
      </c>
      <c r="P45" s="18">
        <v>72</v>
      </c>
      <c r="Q45" s="18"/>
      <c r="R45" s="18" t="s">
        <v>4713</v>
      </c>
      <c r="S45" s="18" t="s">
        <v>4713</v>
      </c>
    </row>
    <row r="46" spans="1:20" x14ac:dyDescent="0.25">
      <c r="A46" s="17" t="s">
        <v>4382</v>
      </c>
      <c r="B46" s="17" t="s">
        <v>4383</v>
      </c>
      <c r="C46" s="17" t="s">
        <v>3847</v>
      </c>
      <c r="D46" s="18" t="s">
        <v>26</v>
      </c>
      <c r="E46" s="18">
        <f>VLOOKUP(M46,Revistas!$B$2:$H$63996,2,FALSE)</f>
        <v>11.855</v>
      </c>
      <c r="F46" s="18" t="str">
        <f>VLOOKUP(M46,Revistas!$B$2:$H$63996,3,FALSE)</f>
        <v>Q1</v>
      </c>
      <c r="G46" s="18" t="str">
        <f>VLOOKUP(M46,Revistas!$B$2:$H$63996,4,FALSE)</f>
        <v>ONCOLOGY</v>
      </c>
      <c r="H46" s="18" t="str">
        <f>VLOOKUP(M46,Revistas!$B$2:$H$63996,5,FALSE)</f>
        <v>10/217</v>
      </c>
      <c r="I46" s="18" t="str">
        <f>VLOOKUP(M46,Revistas!$B$2:$H$63996,6,FALSE)</f>
        <v>SI</v>
      </c>
      <c r="J46" s="18" t="s">
        <v>4384</v>
      </c>
      <c r="K46" s="18"/>
      <c r="L46" s="18">
        <v>0</v>
      </c>
      <c r="M46" s="18" t="s">
        <v>3849</v>
      </c>
      <c r="N46" s="18" t="s">
        <v>154</v>
      </c>
      <c r="O46" s="18">
        <v>2017</v>
      </c>
      <c r="P46" s="18">
        <v>28</v>
      </c>
      <c r="Q46" s="18"/>
      <c r="R46" s="18"/>
      <c r="S46" s="18"/>
    </row>
    <row r="47" spans="1:20" x14ac:dyDescent="0.25">
      <c r="A47" s="17" t="s">
        <v>4717</v>
      </c>
      <c r="B47" s="17" t="s">
        <v>4718</v>
      </c>
      <c r="C47" s="17" t="s">
        <v>4431</v>
      </c>
      <c r="D47" s="18" t="s">
        <v>10</v>
      </c>
      <c r="E47" s="18">
        <f>VLOOKUP(M47,Revistas!$B$2:$H$63996,2,FALSE)</f>
        <v>2.3530000000000002</v>
      </c>
      <c r="F47" s="18" t="str">
        <f>VLOOKUP(M47,Revistas!$B$2:$H$63996,3,FALSE)</f>
        <v>Q3</v>
      </c>
      <c r="G47" s="18" t="str">
        <f>VLOOKUP(M47,Revistas!$B$2:$H$63996,4,FALSE)</f>
        <v>ONCOLOGY</v>
      </c>
      <c r="H47" s="18" t="str">
        <f>VLOOKUP(M47,Revistas!$B$2:$H$63996,5,FALSE)</f>
        <v>141/217</v>
      </c>
      <c r="I47" s="18" t="str">
        <f>VLOOKUP(M47,Revistas!$B$2:$H$63996,6,FALSE)</f>
        <v>NO</v>
      </c>
      <c r="J47" s="18" t="s">
        <v>4719</v>
      </c>
      <c r="K47" s="18" t="s">
        <v>4720</v>
      </c>
      <c r="L47" s="18">
        <v>3</v>
      </c>
      <c r="M47" s="18" t="s">
        <v>4434</v>
      </c>
      <c r="N47" s="18" t="s">
        <v>62</v>
      </c>
      <c r="O47" s="18">
        <v>2017</v>
      </c>
      <c r="P47" s="18">
        <v>19</v>
      </c>
      <c r="Q47" s="18">
        <v>2</v>
      </c>
      <c r="R47" s="18">
        <v>149</v>
      </c>
      <c r="S47" s="18">
        <v>161</v>
      </c>
      <c r="T47" s="23">
        <v>27314861</v>
      </c>
    </row>
    <row r="48" spans="1:20" x14ac:dyDescent="0.25">
      <c r="A48" s="17" t="s">
        <v>4725</v>
      </c>
      <c r="B48" s="17" t="s">
        <v>4726</v>
      </c>
      <c r="C48" s="17" t="s">
        <v>4727</v>
      </c>
      <c r="D48" s="18" t="s">
        <v>10</v>
      </c>
      <c r="E48" s="18" t="str">
        <f>VLOOKUP(M48,Revistas!$B$2:$H$63996,2,FALSE)</f>
        <v>NO TIENE</v>
      </c>
      <c r="F48" s="18" t="str">
        <f>VLOOKUP(M48,Revistas!$B$2:$H$63996,3,FALSE)</f>
        <v>NO TIENE</v>
      </c>
      <c r="G48" s="18" t="str">
        <f>VLOOKUP(M48,Revistas!$B$2:$H$63996,4,FALSE)</f>
        <v>NO TIENE</v>
      </c>
      <c r="H48" s="18" t="str">
        <f>VLOOKUP(M48,Revistas!$B$2:$H$63996,5,FALSE)</f>
        <v>NO TIENE</v>
      </c>
      <c r="I48" s="18" t="str">
        <f>VLOOKUP(M48,Revistas!$B$2:$H$63996,6,FALSE)</f>
        <v>NO</v>
      </c>
      <c r="J48" s="18" t="s">
        <v>4728</v>
      </c>
      <c r="K48" s="18" t="s">
        <v>4729</v>
      </c>
      <c r="L48" s="18">
        <v>0</v>
      </c>
      <c r="M48" s="18" t="s">
        <v>4730</v>
      </c>
      <c r="N48" s="18"/>
      <c r="O48" s="18">
        <v>2017</v>
      </c>
      <c r="P48" s="18">
        <v>36</v>
      </c>
      <c r="Q48" s="18">
        <v>4</v>
      </c>
      <c r="R48" s="18">
        <v>197</v>
      </c>
      <c r="S48" s="18">
        <v>200</v>
      </c>
      <c r="T48" s="23">
        <v>28441073</v>
      </c>
    </row>
    <row r="49" spans="1:20" x14ac:dyDescent="0.25">
      <c r="A49" s="17" t="s">
        <v>4714</v>
      </c>
      <c r="B49" s="17" t="s">
        <v>4715</v>
      </c>
      <c r="C49" s="17" t="s">
        <v>4471</v>
      </c>
      <c r="D49" s="18" t="s">
        <v>26</v>
      </c>
      <c r="E49" s="18">
        <f>VLOOKUP(M49,Revistas!$B$2:$H$63996,2,FALSE)</f>
        <v>9.1120000000000001</v>
      </c>
      <c r="F49" s="18" t="str">
        <f>VLOOKUP(M49,Revistas!$B$2:$H$63996,3,FALSE)</f>
        <v>Q1</v>
      </c>
      <c r="G49" s="18" t="str">
        <f>VLOOKUP(M49,Revistas!$B$2:$H$63996,4,FALSE)</f>
        <v>ONCOLOGY</v>
      </c>
      <c r="H49" s="18" t="str">
        <f>VLOOKUP(M49,Revistas!$B$2:$H$63996,5,FALSE)</f>
        <v>15/217</v>
      </c>
      <c r="I49" s="18" t="str">
        <f>VLOOKUP(M49,Revistas!$B$2:$H$63996,6,FALSE)</f>
        <v>SI</v>
      </c>
      <c r="J49" s="18" t="s">
        <v>4716</v>
      </c>
      <c r="K49" s="18"/>
      <c r="L49" s="18">
        <v>0</v>
      </c>
      <c r="M49" s="18" t="s">
        <v>4474</v>
      </c>
      <c r="N49" s="18" t="s">
        <v>62</v>
      </c>
      <c r="O49" s="18">
        <v>2017</v>
      </c>
      <c r="P49" s="18">
        <v>77</v>
      </c>
      <c r="Q49" s="18"/>
      <c r="R49" s="18"/>
      <c r="S49" s="18"/>
    </row>
    <row r="50" spans="1:20" x14ac:dyDescent="0.25">
      <c r="A50" s="17" t="s">
        <v>4362</v>
      </c>
      <c r="B50" s="17" t="s">
        <v>4363</v>
      </c>
      <c r="C50" s="17" t="s">
        <v>217</v>
      </c>
      <c r="D50" s="18" t="s">
        <v>10</v>
      </c>
      <c r="E50" s="18">
        <f>VLOOKUP(M50,Revistas!$B$2:$H$63996,2,FALSE)</f>
        <v>2.806</v>
      </c>
      <c r="F50" s="18" t="str">
        <f>VLOOKUP(M50,Revistas!$B$2:$H$63996,3,FALSE)</f>
        <v>Q1</v>
      </c>
      <c r="G50" s="18" t="str">
        <f>VLOOKUP(M50,Revistas!$B$2:$H$63996,4,FALSE)</f>
        <v>MULTIDISCIPLINARY SCIENCES</v>
      </c>
      <c r="H50" s="18" t="str">
        <f>VLOOKUP(M50,Revistas!$B$2:$H$63996,5,FALSE)</f>
        <v>15/64</v>
      </c>
      <c r="I50" s="18" t="str">
        <f>VLOOKUP(M50,Revistas!$B$2:$H$63996,6,FALSE)</f>
        <v>NO</v>
      </c>
      <c r="J50" s="18" t="s">
        <v>4364</v>
      </c>
      <c r="K50" s="18" t="s">
        <v>4365</v>
      </c>
      <c r="L50" s="18">
        <v>0</v>
      </c>
      <c r="M50" s="18" t="s">
        <v>220</v>
      </c>
      <c r="N50" s="28">
        <v>39692</v>
      </c>
      <c r="O50" s="18">
        <v>2017</v>
      </c>
      <c r="P50" s="18">
        <v>12</v>
      </c>
      <c r="Q50" s="18">
        <v>9</v>
      </c>
      <c r="R50" s="18"/>
      <c r="S50" s="18" t="s">
        <v>4366</v>
      </c>
      <c r="T50" s="23">
        <v>28886093</v>
      </c>
    </row>
    <row r="51" spans="1:20" x14ac:dyDescent="0.25">
      <c r="A51" s="17" t="s">
        <v>4417</v>
      </c>
      <c r="B51" s="17" t="s">
        <v>4418</v>
      </c>
      <c r="C51" s="17" t="s">
        <v>4419</v>
      </c>
      <c r="D51" s="18" t="s">
        <v>10</v>
      </c>
      <c r="E51" s="18">
        <f>VLOOKUP(M51,Revistas!$B$2:$H$63996,2,FALSE)</f>
        <v>3.65</v>
      </c>
      <c r="F51" s="18" t="str">
        <f>VLOOKUP(M51,Revistas!$B$2:$H$63996,3,FALSE)</f>
        <v>Q2</v>
      </c>
      <c r="G51" s="18" t="str">
        <f>VLOOKUP(M51,Revistas!$B$2:$H$63996,4,FALSE)</f>
        <v>ONCOLOGY</v>
      </c>
      <c r="H51" s="18" t="str">
        <f>VLOOKUP(M51,Revistas!$B$2:$H$63996,5,FALSE)</f>
        <v>81/217</v>
      </c>
      <c r="I51" s="18" t="str">
        <f>VLOOKUP(M51,Revistas!$B$2:$H$63996,6,FALSE)</f>
        <v>NO</v>
      </c>
      <c r="J51" s="18" t="s">
        <v>4420</v>
      </c>
      <c r="K51" s="18" t="s">
        <v>4421</v>
      </c>
      <c r="L51" s="18">
        <v>0</v>
      </c>
      <c r="M51" s="18" t="s">
        <v>4422</v>
      </c>
      <c r="N51" s="28">
        <v>42522</v>
      </c>
      <c r="O51" s="18">
        <v>2017</v>
      </c>
      <c r="P51" s="18">
        <v>39</v>
      </c>
      <c r="Q51" s="18">
        <v>6</v>
      </c>
      <c r="R51" s="18"/>
      <c r="S51" s="18" t="s">
        <v>4423</v>
      </c>
      <c r="T51" s="23">
        <v>28621236</v>
      </c>
    </row>
    <row r="52" spans="1:20" x14ac:dyDescent="0.25">
      <c r="A52" s="17" t="s">
        <v>4388</v>
      </c>
      <c r="B52" s="17" t="s">
        <v>4389</v>
      </c>
      <c r="C52" s="17" t="s">
        <v>3847</v>
      </c>
      <c r="D52" s="18" t="s">
        <v>26</v>
      </c>
      <c r="E52" s="18">
        <f>VLOOKUP(M52,Revistas!$B$2:$H$63996,2,FALSE)</f>
        <v>11.855</v>
      </c>
      <c r="F52" s="18" t="str">
        <f>VLOOKUP(M52,Revistas!$B$2:$H$63996,3,FALSE)</f>
        <v>Q1</v>
      </c>
      <c r="G52" s="18" t="str">
        <f>VLOOKUP(M52,Revistas!$B$2:$H$63996,4,FALSE)</f>
        <v>ONCOLOGY</v>
      </c>
      <c r="H52" s="18" t="str">
        <f>VLOOKUP(M52,Revistas!$B$2:$H$63996,5,FALSE)</f>
        <v>10/217</v>
      </c>
      <c r="I52" s="18" t="str">
        <f>VLOOKUP(M52,Revistas!$B$2:$H$63996,6,FALSE)</f>
        <v>SI</v>
      </c>
      <c r="J52" s="18" t="s">
        <v>4390</v>
      </c>
      <c r="K52" s="18"/>
      <c r="L52" s="18">
        <v>0</v>
      </c>
      <c r="M52" s="18" t="s">
        <v>3849</v>
      </c>
      <c r="N52" s="18" t="s">
        <v>154</v>
      </c>
      <c r="O52" s="18">
        <v>2017</v>
      </c>
      <c r="P52" s="18">
        <v>28</v>
      </c>
      <c r="Q52" s="18"/>
      <c r="R52" s="18"/>
      <c r="S52" s="18"/>
    </row>
    <row r="53" spans="1:20" x14ac:dyDescent="0.25">
      <c r="A53" s="17" t="s">
        <v>4677</v>
      </c>
      <c r="B53" s="17" t="s">
        <v>4678</v>
      </c>
      <c r="C53" s="17" t="s">
        <v>3847</v>
      </c>
      <c r="D53" s="18" t="s">
        <v>26</v>
      </c>
      <c r="E53" s="18">
        <f>VLOOKUP(M53,Revistas!$B$2:$H$63996,2,FALSE)</f>
        <v>11.855</v>
      </c>
      <c r="F53" s="18" t="str">
        <f>VLOOKUP(M53,Revistas!$B$2:$H$63996,3,FALSE)</f>
        <v>Q1</v>
      </c>
      <c r="G53" s="18" t="str">
        <f>VLOOKUP(M53,Revistas!$B$2:$H$63996,4,FALSE)</f>
        <v>ONCOLOGY</v>
      </c>
      <c r="H53" s="18" t="str">
        <f>VLOOKUP(M53,Revistas!$B$2:$H$63996,5,FALSE)</f>
        <v>10/217</v>
      </c>
      <c r="I53" s="18" t="str">
        <f>VLOOKUP(M53,Revistas!$B$2:$H$63996,6,FALSE)</f>
        <v>SI</v>
      </c>
      <c r="J53" s="18" t="s">
        <v>4679</v>
      </c>
      <c r="K53" s="18"/>
      <c r="L53" s="18">
        <v>0</v>
      </c>
      <c r="M53" s="18" t="s">
        <v>3849</v>
      </c>
      <c r="N53" s="18" t="s">
        <v>154</v>
      </c>
      <c r="O53" s="18">
        <v>2017</v>
      </c>
      <c r="P53" s="18">
        <v>28</v>
      </c>
      <c r="Q53" s="18"/>
      <c r="R53" s="18"/>
      <c r="S53" s="18"/>
    </row>
    <row r="54" spans="1:20" x14ac:dyDescent="0.25">
      <c r="A54" s="17" t="s">
        <v>4385</v>
      </c>
      <c r="B54" s="17" t="s">
        <v>4386</v>
      </c>
      <c r="C54" s="17" t="s">
        <v>3847</v>
      </c>
      <c r="D54" s="18" t="s">
        <v>26</v>
      </c>
      <c r="E54" s="18">
        <f>VLOOKUP(M54,Revistas!$B$2:$H$63996,2,FALSE)</f>
        <v>11.855</v>
      </c>
      <c r="F54" s="18" t="str">
        <f>VLOOKUP(M54,Revistas!$B$2:$H$63996,3,FALSE)</f>
        <v>Q1</v>
      </c>
      <c r="G54" s="18" t="str">
        <f>VLOOKUP(M54,Revistas!$B$2:$H$63996,4,FALSE)</f>
        <v>ONCOLOGY</v>
      </c>
      <c r="H54" s="18" t="str">
        <f>VLOOKUP(M54,Revistas!$B$2:$H$63996,5,FALSE)</f>
        <v>10/217</v>
      </c>
      <c r="I54" s="18" t="str">
        <f>VLOOKUP(M54,Revistas!$B$2:$H$63996,6,FALSE)</f>
        <v>SI</v>
      </c>
      <c r="J54" s="18" t="s">
        <v>4387</v>
      </c>
      <c r="K54" s="18"/>
      <c r="L54" s="18">
        <v>0</v>
      </c>
      <c r="M54" s="18" t="s">
        <v>3849</v>
      </c>
      <c r="N54" s="18" t="s">
        <v>154</v>
      </c>
      <c r="O54" s="18">
        <v>2017</v>
      </c>
      <c r="P54" s="18">
        <v>28</v>
      </c>
      <c r="Q54" s="18"/>
      <c r="R54" s="18"/>
      <c r="S54" s="18"/>
    </row>
    <row r="55" spans="1:20" x14ac:dyDescent="0.25">
      <c r="A55" s="17" t="s">
        <v>4620</v>
      </c>
      <c r="B55" s="17" t="s">
        <v>4621</v>
      </c>
      <c r="C55" s="17" t="s">
        <v>4622</v>
      </c>
      <c r="D55" s="18" t="s">
        <v>10</v>
      </c>
      <c r="E55" s="18">
        <f>VLOOKUP(M55,Revistas!$B$2:$H$63996,2,FALSE)</f>
        <v>2.7370000000000001</v>
      </c>
      <c r="F55" s="18" t="str">
        <f>VLOOKUP(M55,Revistas!$B$2:$H$63996,3,FALSE)</f>
        <v>Q2</v>
      </c>
      <c r="G55" s="18" t="str">
        <f>VLOOKUP(M55,Revistas!$B$2:$H$63996,4,FALSE)</f>
        <v>PHARMACOLOGY &amp;PHARMACY</v>
      </c>
      <c r="H55" s="18" t="str">
        <f>VLOOKUP(M55,Revistas!$B$2:$H$63996,5,FALSE)</f>
        <v>112/256</v>
      </c>
      <c r="I55" s="18" t="str">
        <f>VLOOKUP(M55,Revistas!$B$2:$H$63996,6,FALSE)</f>
        <v>NO</v>
      </c>
      <c r="J55" s="18" t="s">
        <v>4623</v>
      </c>
      <c r="K55" s="18" t="s">
        <v>4624</v>
      </c>
      <c r="L55" s="18">
        <v>0</v>
      </c>
      <c r="M55" s="18" t="s">
        <v>4625</v>
      </c>
      <c r="N55" s="18" t="s">
        <v>14</v>
      </c>
      <c r="O55" s="18">
        <v>2017</v>
      </c>
      <c r="P55" s="18">
        <v>80</v>
      </c>
      <c r="Q55" s="18">
        <v>6</v>
      </c>
      <c r="R55" s="18">
        <v>1113</v>
      </c>
      <c r="S55" s="18">
        <v>1131</v>
      </c>
      <c r="T55" s="23">
        <v>29038849</v>
      </c>
    </row>
    <row r="56" spans="1:20" x14ac:dyDescent="0.25">
      <c r="A56" s="17" t="s">
        <v>4482</v>
      </c>
      <c r="B56" s="17" t="s">
        <v>4483</v>
      </c>
      <c r="C56" s="17" t="s">
        <v>4437</v>
      </c>
      <c r="D56" s="18" t="s">
        <v>210</v>
      </c>
      <c r="E56" s="18">
        <f>VLOOKUP(M56,Revistas!$B$2:$H$63996,2,FALSE)</f>
        <v>4.9710000000000001</v>
      </c>
      <c r="F56" s="18" t="str">
        <f>VLOOKUP(M56,Revistas!$B$2:$H$63996,3,FALSE)</f>
        <v>Q1</v>
      </c>
      <c r="G56" s="18" t="str">
        <f>VLOOKUP(M56,Revistas!$B$2:$H$63996,4,FALSE)</f>
        <v>ONCOLOGY</v>
      </c>
      <c r="H56" s="18" t="str">
        <f>VLOOKUP(M56,Revistas!$B$2:$H$63996,5,FALSE)</f>
        <v>50/217</v>
      </c>
      <c r="I56" s="18" t="str">
        <f>VLOOKUP(M56,Revistas!$B$2:$H$63996,6,FALSE)</f>
        <v>NO</v>
      </c>
      <c r="J56" s="18" t="s">
        <v>4484</v>
      </c>
      <c r="K56" s="18" t="s">
        <v>4485</v>
      </c>
      <c r="L56" s="18">
        <v>6</v>
      </c>
      <c r="M56" s="18" t="s">
        <v>4440</v>
      </c>
      <c r="N56" s="18" t="s">
        <v>344</v>
      </c>
      <c r="O56" s="18">
        <v>2017</v>
      </c>
      <c r="P56" s="18">
        <v>109</v>
      </c>
      <c r="Q56" s="18"/>
      <c r="R56" s="18">
        <v>9</v>
      </c>
      <c r="S56" s="18">
        <v>19</v>
      </c>
      <c r="T56" s="23">
        <v>28010901</v>
      </c>
    </row>
    <row r="57" spans="1:20" x14ac:dyDescent="0.25">
      <c r="A57" s="17" t="s">
        <v>4391</v>
      </c>
      <c r="B57" s="17" t="s">
        <v>4392</v>
      </c>
      <c r="C57" s="17" t="s">
        <v>3847</v>
      </c>
      <c r="D57" s="18" t="s">
        <v>26</v>
      </c>
      <c r="E57" s="18">
        <f>VLOOKUP(M57,Revistas!$B$2:$H$63996,2,FALSE)</f>
        <v>11.855</v>
      </c>
      <c r="F57" s="18" t="str">
        <f>VLOOKUP(M57,Revistas!$B$2:$H$63996,3,FALSE)</f>
        <v>Q1</v>
      </c>
      <c r="G57" s="18" t="str">
        <f>VLOOKUP(M57,Revistas!$B$2:$H$63996,4,FALSE)</f>
        <v>ONCOLOGY</v>
      </c>
      <c r="H57" s="18" t="str">
        <f>VLOOKUP(M57,Revistas!$B$2:$H$63996,5,FALSE)</f>
        <v>10/217</v>
      </c>
      <c r="I57" s="18" t="str">
        <f>VLOOKUP(M57,Revistas!$B$2:$H$63996,6,FALSE)</f>
        <v>SI</v>
      </c>
      <c r="J57" s="18" t="s">
        <v>4393</v>
      </c>
      <c r="K57" s="18"/>
      <c r="L57" s="18">
        <v>0</v>
      </c>
      <c r="M57" s="18" t="s">
        <v>3849</v>
      </c>
      <c r="N57" s="18" t="s">
        <v>154</v>
      </c>
      <c r="O57" s="18">
        <v>2017</v>
      </c>
      <c r="P57" s="18">
        <v>28</v>
      </c>
      <c r="Q57" s="18"/>
      <c r="R57" s="18"/>
      <c r="S57" s="18"/>
    </row>
    <row r="58" spans="1:20" x14ac:dyDescent="0.25">
      <c r="A58" s="17" t="s">
        <v>4453</v>
      </c>
      <c r="B58" s="17" t="s">
        <v>4454</v>
      </c>
      <c r="C58" s="17" t="s">
        <v>4455</v>
      </c>
      <c r="D58" s="18" t="s">
        <v>26</v>
      </c>
      <c r="E58" s="18">
        <f>VLOOKUP(M58,Revistas!$B$2:$H$63996,2,FALSE)</f>
        <v>2.8010000000000002</v>
      </c>
      <c r="F58" s="18" t="str">
        <f>VLOOKUP(M58,Revistas!$B$2:$H$63996,3,FALSE)</f>
        <v>Q1</v>
      </c>
      <c r="G58" s="18" t="str">
        <f>VLOOKUP(M58,Revistas!$B$2:$H$63996,4,FALSE)</f>
        <v>OBSTETRICS &amp; GYNECOLOGY - SCIE;</v>
      </c>
      <c r="H58" s="18" t="str">
        <f>VLOOKUP(M58,Revistas!$B$2:$H$63996,5,FALSE)</f>
        <v>18/80</v>
      </c>
      <c r="I58" s="18" t="str">
        <f>VLOOKUP(M58,Revistas!$B$2:$H$63996,6,FALSE)</f>
        <v>NO</v>
      </c>
      <c r="J58" s="18" t="s">
        <v>4456</v>
      </c>
      <c r="K58" s="18"/>
      <c r="L58" s="18">
        <v>0</v>
      </c>
      <c r="M58" s="18" t="s">
        <v>4457</v>
      </c>
      <c r="N58" s="18" t="s">
        <v>300</v>
      </c>
      <c r="O58" s="18">
        <v>2017</v>
      </c>
      <c r="P58" s="18">
        <v>32</v>
      </c>
      <c r="Q58" s="18"/>
      <c r="R58" s="18" t="s">
        <v>4458</v>
      </c>
      <c r="S58" s="18" t="s">
        <v>4458</v>
      </c>
    </row>
    <row r="59" spans="1:20" x14ac:dyDescent="0.25">
      <c r="A59" s="17" t="s">
        <v>4476</v>
      </c>
      <c r="B59" s="17" t="s">
        <v>4477</v>
      </c>
      <c r="C59" s="17" t="s">
        <v>4478</v>
      </c>
      <c r="D59" s="18" t="s">
        <v>10</v>
      </c>
      <c r="E59" s="18">
        <f>VLOOKUP(M59,Revistas!$B$2:$H$63996,2,FALSE)</f>
        <v>3.2879999999999998</v>
      </c>
      <c r="F59" s="18" t="str">
        <f>VLOOKUP(M59,Revistas!$B$2:$H$63996,3,FALSE)</f>
        <v>Q2</v>
      </c>
      <c r="G59" s="18" t="str">
        <f>VLOOKUP(M59,Revistas!$B$2:$H$63996,4,FALSE)</f>
        <v>ONCOLOGY</v>
      </c>
      <c r="H59" s="18" t="str">
        <f>VLOOKUP(M59,Revistas!$B$2:$H$63996,5,FALSE)</f>
        <v>93/217</v>
      </c>
      <c r="I59" s="18" t="str">
        <f>VLOOKUP(M59,Revistas!$B$2:$H$63996,6,FALSE)</f>
        <v>NO</v>
      </c>
      <c r="J59" s="18" t="s">
        <v>4479</v>
      </c>
      <c r="K59" s="18" t="s">
        <v>4480</v>
      </c>
      <c r="L59" s="18">
        <v>4</v>
      </c>
      <c r="M59" s="18" t="s">
        <v>4481</v>
      </c>
      <c r="N59" s="18" t="s">
        <v>3617</v>
      </c>
      <c r="O59" s="18">
        <v>2017</v>
      </c>
      <c r="P59" s="18">
        <v>17</v>
      </c>
      <c r="Q59" s="18"/>
      <c r="R59" s="18"/>
      <c r="S59" s="18">
        <v>63</v>
      </c>
      <c r="T59" s="23">
        <v>28103821</v>
      </c>
    </row>
    <row r="60" spans="1:20" x14ac:dyDescent="0.25">
      <c r="A60" s="17" t="s">
        <v>4734</v>
      </c>
      <c r="B60" s="17" t="s">
        <v>4735</v>
      </c>
      <c r="C60" s="17" t="s">
        <v>3883</v>
      </c>
      <c r="D60" s="18" t="s">
        <v>26</v>
      </c>
      <c r="E60" s="18">
        <f>VLOOKUP(M60,Revistas!$B$2:$H$63996,2,FALSE)</f>
        <v>3.6080000000000001</v>
      </c>
      <c r="F60" s="18" t="str">
        <f>VLOOKUP(M60,Revistas!$B$2:$H$63996,3,FALSE)</f>
        <v>Q2</v>
      </c>
      <c r="G60" s="18" t="str">
        <f>VLOOKUP(M60,Revistas!$B$2:$H$63996,4,FALSE)</f>
        <v>ENDOCRINOLOGY &amp; METABOLISM - SCIE;</v>
      </c>
      <c r="H60" s="18" t="str">
        <f>VLOOKUP(M60,Revistas!$B$2:$H$63996,5,FALSE)</f>
        <v>51/138</v>
      </c>
      <c r="I60" s="18" t="str">
        <f>VLOOKUP(M60,Revistas!$B$2:$H$63996,6,FALSE)</f>
        <v>NO</v>
      </c>
      <c r="J60" s="18" t="s">
        <v>4736</v>
      </c>
      <c r="K60" s="18"/>
      <c r="L60" s="18">
        <v>0</v>
      </c>
      <c r="M60" s="18" t="s">
        <v>3885</v>
      </c>
      <c r="N60" s="18"/>
      <c r="O60" s="18">
        <v>2017</v>
      </c>
      <c r="P60" s="18">
        <v>105</v>
      </c>
      <c r="Q60" s="18"/>
      <c r="R60" s="18">
        <v>226</v>
      </c>
      <c r="S60" s="18">
        <v>226</v>
      </c>
    </row>
    <row r="61" spans="1:20" x14ac:dyDescent="0.25">
      <c r="A61" s="17" t="s">
        <v>4731</v>
      </c>
      <c r="B61" s="17" t="s">
        <v>4732</v>
      </c>
      <c r="C61" s="17" t="s">
        <v>3883</v>
      </c>
      <c r="D61" s="18" t="s">
        <v>26</v>
      </c>
      <c r="E61" s="18">
        <f>VLOOKUP(M61,Revistas!$B$2:$H$63996,2,FALSE)</f>
        <v>3.6080000000000001</v>
      </c>
      <c r="F61" s="18" t="str">
        <f>VLOOKUP(M61,Revistas!$B$2:$H$63996,3,FALSE)</f>
        <v>Q2</v>
      </c>
      <c r="G61" s="18" t="str">
        <f>VLOOKUP(M61,Revistas!$B$2:$H$63996,4,FALSE)</f>
        <v>ENDOCRINOLOGY &amp; METABOLISM - SCIE;</v>
      </c>
      <c r="H61" s="18" t="str">
        <f>VLOOKUP(M61,Revistas!$B$2:$H$63996,5,FALSE)</f>
        <v>51/138</v>
      </c>
      <c r="I61" s="18" t="str">
        <f>VLOOKUP(M61,Revistas!$B$2:$H$63996,6,FALSE)</f>
        <v>NO</v>
      </c>
      <c r="J61" s="18" t="s">
        <v>4733</v>
      </c>
      <c r="K61" s="18"/>
      <c r="L61" s="18">
        <v>0</v>
      </c>
      <c r="M61" s="18" t="s">
        <v>3885</v>
      </c>
      <c r="N61" s="18"/>
      <c r="O61" s="18">
        <v>2017</v>
      </c>
      <c r="P61" s="18">
        <v>105</v>
      </c>
      <c r="Q61" s="18"/>
      <c r="R61" s="18">
        <v>174</v>
      </c>
      <c r="S61" s="18">
        <v>174</v>
      </c>
    </row>
    <row r="62" spans="1:20" x14ac:dyDescent="0.25">
      <c r="A62" s="17" t="s">
        <v>4656</v>
      </c>
      <c r="B62" s="17" t="s">
        <v>4657</v>
      </c>
      <c r="C62" s="17" t="s">
        <v>4648</v>
      </c>
      <c r="D62" s="18" t="s">
        <v>10</v>
      </c>
      <c r="E62" s="18" t="str">
        <f>VLOOKUP(M62,Revistas!$B$2:$H$63996,2,FALSE)</f>
        <v>NO TIENE</v>
      </c>
      <c r="F62" s="18" t="str">
        <f>VLOOKUP(M62,Revistas!$B$2:$H$63996,3,FALSE)</f>
        <v>NO TIENE</v>
      </c>
      <c r="G62" s="18" t="str">
        <f>VLOOKUP(M62,Revistas!$B$2:$H$63996,4,FALSE)</f>
        <v>NO TIENE</v>
      </c>
      <c r="H62" s="18" t="str">
        <f>VLOOKUP(M62,Revistas!$B$2:$H$63996,5,FALSE)</f>
        <v>NO TIENE</v>
      </c>
      <c r="I62" s="18" t="str">
        <f>VLOOKUP(M62,Revistas!$B$2:$H$63996,6,FALSE)</f>
        <v>NO</v>
      </c>
      <c r="J62" s="18" t="s">
        <v>4658</v>
      </c>
      <c r="K62" s="18" t="s">
        <v>4659</v>
      </c>
      <c r="L62" s="18">
        <v>0</v>
      </c>
      <c r="M62" s="18" t="s">
        <v>4651</v>
      </c>
      <c r="N62" s="18" t="s">
        <v>129</v>
      </c>
      <c r="O62" s="18">
        <v>2017</v>
      </c>
      <c r="P62" s="18">
        <v>5</v>
      </c>
      <c r="Q62" s="18">
        <v>19</v>
      </c>
      <c r="R62" s="18"/>
      <c r="S62" s="18">
        <v>391</v>
      </c>
    </row>
    <row r="63" spans="1:20" x14ac:dyDescent="0.25">
      <c r="A63" s="17" t="s">
        <v>4445</v>
      </c>
      <c r="B63" s="17" t="s">
        <v>4446</v>
      </c>
      <c r="C63" s="17" t="s">
        <v>570</v>
      </c>
      <c r="D63" s="18" t="s">
        <v>10</v>
      </c>
      <c r="E63" s="18">
        <f>VLOOKUP(M63,Revistas!$B$2:$H$63996,2,FALSE)</f>
        <v>5.1680000000000001</v>
      </c>
      <c r="F63" s="18" t="str">
        <f>VLOOKUP(M63,Revistas!$B$2:$H$63996,3,FALSE)</f>
        <v>Q1</v>
      </c>
      <c r="G63" s="18" t="str">
        <f>VLOOKUP(M63,Revistas!$B$2:$H$63996,4,FALSE)</f>
        <v>ONCOLOGY</v>
      </c>
      <c r="H63" s="18" t="str">
        <f>VLOOKUP(M63,Revistas!$B$2:$H$63996,5,FALSE)</f>
        <v>44/217</v>
      </c>
      <c r="I63" s="18" t="str">
        <f>VLOOKUP(M63,Revistas!$B$2:$H$63996,6,FALSE)</f>
        <v>NO</v>
      </c>
      <c r="J63" s="18" t="s">
        <v>4447</v>
      </c>
      <c r="K63" s="18" t="s">
        <v>4448</v>
      </c>
      <c r="L63" s="18">
        <v>0</v>
      </c>
      <c r="M63" s="18" t="s">
        <v>574</v>
      </c>
      <c r="N63" s="18" t="s">
        <v>3556</v>
      </c>
      <c r="O63" s="18">
        <v>2017</v>
      </c>
      <c r="P63" s="18">
        <v>8</v>
      </c>
      <c r="Q63" s="18">
        <v>16</v>
      </c>
      <c r="R63" s="18">
        <v>26755</v>
      </c>
      <c r="S63" s="18">
        <v>26770</v>
      </c>
      <c r="T63" s="23">
        <v>28460460</v>
      </c>
    </row>
    <row r="64" spans="1:20" x14ac:dyDescent="0.25">
      <c r="A64" s="17" t="s">
        <v>4394</v>
      </c>
      <c r="B64" s="17" t="s">
        <v>4395</v>
      </c>
      <c r="C64" s="17" t="s">
        <v>3847</v>
      </c>
      <c r="D64" s="18" t="s">
        <v>26</v>
      </c>
      <c r="E64" s="18">
        <f>VLOOKUP(M64,Revistas!$B$2:$H$63996,2,FALSE)</f>
        <v>11.855</v>
      </c>
      <c r="F64" s="18" t="str">
        <f>VLOOKUP(M64,Revistas!$B$2:$H$63996,3,FALSE)</f>
        <v>Q1</v>
      </c>
      <c r="G64" s="18" t="str">
        <f>VLOOKUP(M64,Revistas!$B$2:$H$63996,4,FALSE)</f>
        <v>ONCOLOGY</v>
      </c>
      <c r="H64" s="18" t="str">
        <f>VLOOKUP(M64,Revistas!$B$2:$H$63996,5,FALSE)</f>
        <v>10/217</v>
      </c>
      <c r="I64" s="18" t="str">
        <f>VLOOKUP(M64,Revistas!$B$2:$H$63996,6,FALSE)</f>
        <v>SI</v>
      </c>
      <c r="J64" s="18" t="s">
        <v>4396</v>
      </c>
      <c r="K64" s="18"/>
      <c r="L64" s="18">
        <v>0</v>
      </c>
      <c r="M64" s="18" t="s">
        <v>3849</v>
      </c>
      <c r="N64" s="18" t="s">
        <v>154</v>
      </c>
      <c r="O64" s="18">
        <v>2017</v>
      </c>
      <c r="P64" s="18">
        <v>28</v>
      </c>
      <c r="Q64" s="18"/>
      <c r="R64" s="18"/>
      <c r="S64" s="18"/>
    </row>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1:10" hidden="1" x14ac:dyDescent="0.25"/>
    <row r="1090" spans="1:10" hidden="1" x14ac:dyDescent="0.25"/>
    <row r="1091" spans="1:10" hidden="1" x14ac:dyDescent="0.25">
      <c r="A1091" s="20" t="s">
        <v>73</v>
      </c>
      <c r="B1091" s="20" t="s">
        <v>73</v>
      </c>
      <c r="C1091" s="20" t="s">
        <v>73</v>
      </c>
      <c r="D1091" s="23" t="s">
        <v>74</v>
      </c>
      <c r="E1091" s="23" t="s">
        <v>73</v>
      </c>
      <c r="F1091" s="23" t="s">
        <v>75</v>
      </c>
      <c r="G1091" s="23" t="s">
        <v>7254</v>
      </c>
      <c r="H1091" s="23" t="s">
        <v>73</v>
      </c>
      <c r="I1091" s="23" t="s">
        <v>78</v>
      </c>
      <c r="J1091" s="23" t="s">
        <v>7255</v>
      </c>
    </row>
    <row r="1092" spans="1:10" hidden="1" x14ac:dyDescent="0.25">
      <c r="A1092" s="20" t="s">
        <v>10</v>
      </c>
      <c r="B1092" s="20">
        <f>DCOUNTA(A1:S1088,B1091,A1091:A1092)</f>
        <v>32</v>
      </c>
      <c r="C1092" s="20" t="s">
        <v>10</v>
      </c>
      <c r="D1092" s="23">
        <f>DSUM(A1:S1088,E1,C1091:C1092)</f>
        <v>136.64600000000002</v>
      </c>
      <c r="E1092" s="23" t="s">
        <v>10</v>
      </c>
      <c r="F1092" s="23" t="s">
        <v>5470</v>
      </c>
      <c r="G1092" s="23">
        <f>DCOUNTA(A1:S1088,F1091,E1091:F1092)</f>
        <v>18</v>
      </c>
      <c r="H1092" s="23" t="s">
        <v>10</v>
      </c>
      <c r="I1092" s="23" t="s">
        <v>2680</v>
      </c>
      <c r="J1092" s="23">
        <f>DCOUNTA(A1:S1088,I1,H1091:I1092)</f>
        <v>5</v>
      </c>
    </row>
    <row r="1093" spans="1:10" hidden="1" x14ac:dyDescent="0.25"/>
    <row r="1094" spans="1:10" hidden="1" x14ac:dyDescent="0.25">
      <c r="A1094" s="20" t="s">
        <v>73</v>
      </c>
      <c r="B1094" s="20" t="s">
        <v>73</v>
      </c>
      <c r="C1094" s="20" t="s">
        <v>73</v>
      </c>
      <c r="D1094" s="23" t="s">
        <v>74</v>
      </c>
      <c r="E1094" s="23" t="s">
        <v>73</v>
      </c>
      <c r="F1094" s="23" t="s">
        <v>75</v>
      </c>
      <c r="G1094" s="23" t="s">
        <v>7254</v>
      </c>
      <c r="H1094" s="23" t="s">
        <v>73</v>
      </c>
      <c r="I1094" s="23" t="s">
        <v>78</v>
      </c>
      <c r="J1094" s="23" t="s">
        <v>7255</v>
      </c>
    </row>
    <row r="1095" spans="1:10" hidden="1" x14ac:dyDescent="0.25">
      <c r="A1095" s="20" t="s">
        <v>274</v>
      </c>
      <c r="B1095" s="20">
        <f>DCOUNTA(A1:S1088,D1,A1094:A1095)</f>
        <v>0</v>
      </c>
      <c r="C1095" s="20" t="s">
        <v>274</v>
      </c>
      <c r="D1095" s="23">
        <f>DSUM(A1:S1088,E1,C1094:C1095)</f>
        <v>0</v>
      </c>
      <c r="E1095" s="23" t="s">
        <v>274</v>
      </c>
      <c r="F1095" s="23" t="s">
        <v>5470</v>
      </c>
      <c r="G1095" s="23">
        <f>DCOUNTA(A1:S1088,F1,E1094:F1095)</f>
        <v>0</v>
      </c>
      <c r="H1095" s="23" t="s">
        <v>274</v>
      </c>
      <c r="I1095" s="23" t="s">
        <v>2680</v>
      </c>
      <c r="J1095" s="23">
        <f>DCOUNTA(A1:S1088,I1,H1094:I1095)</f>
        <v>0</v>
      </c>
    </row>
    <row r="1096" spans="1:10" hidden="1" x14ac:dyDescent="0.25"/>
    <row r="1097" spans="1:10" hidden="1" x14ac:dyDescent="0.25">
      <c r="A1097" s="20" t="s">
        <v>73</v>
      </c>
      <c r="B1097" s="20" t="s">
        <v>73</v>
      </c>
      <c r="C1097" s="20" t="s">
        <v>73</v>
      </c>
      <c r="D1097" s="23" t="s">
        <v>74</v>
      </c>
      <c r="E1097" s="23" t="s">
        <v>73</v>
      </c>
      <c r="F1097" s="23" t="s">
        <v>75</v>
      </c>
      <c r="G1097" s="23" t="s">
        <v>7254</v>
      </c>
      <c r="H1097" s="23" t="s">
        <v>73</v>
      </c>
      <c r="I1097" s="23" t="s">
        <v>78</v>
      </c>
      <c r="J1097" s="23" t="s">
        <v>7255</v>
      </c>
    </row>
    <row r="1098" spans="1:10" hidden="1" x14ac:dyDescent="0.25">
      <c r="A1098" s="20" t="s">
        <v>356</v>
      </c>
      <c r="B1098" s="20">
        <f>DCOUNTA(A1:S1088,D1,A1097:A1098)</f>
        <v>0</v>
      </c>
      <c r="C1098" s="20" t="s">
        <v>356</v>
      </c>
      <c r="D1098" s="23">
        <f>DSUM(A1:S1088,E1,C1097:C1098)</f>
        <v>0</v>
      </c>
      <c r="E1098" s="23" t="s">
        <v>356</v>
      </c>
      <c r="F1098" s="23" t="s">
        <v>5470</v>
      </c>
      <c r="G1098" s="23">
        <f>DCOUNTA(A1:S1088,F1,E1097:F1098)</f>
        <v>0</v>
      </c>
      <c r="H1098" s="23" t="s">
        <v>356</v>
      </c>
      <c r="I1098" s="23" t="s">
        <v>2680</v>
      </c>
      <c r="J1098" s="23">
        <f>DCOUNTA(A1:S1088,I1,H1097:I1098)</f>
        <v>0</v>
      </c>
    </row>
    <row r="1099" spans="1:10" hidden="1" x14ac:dyDescent="0.25"/>
    <row r="1100" spans="1:10" hidden="1" x14ac:dyDescent="0.25">
      <c r="A1100" s="20" t="s">
        <v>73</v>
      </c>
      <c r="B1100" s="20" t="s">
        <v>73</v>
      </c>
      <c r="C1100" s="20" t="s">
        <v>73</v>
      </c>
      <c r="D1100" s="23" t="s">
        <v>74</v>
      </c>
      <c r="E1100" s="23" t="s">
        <v>73</v>
      </c>
      <c r="F1100" s="23" t="s">
        <v>75</v>
      </c>
      <c r="G1100" s="23" t="s">
        <v>7254</v>
      </c>
      <c r="H1100" s="23" t="s">
        <v>73</v>
      </c>
      <c r="I1100" s="23" t="s">
        <v>78</v>
      </c>
      <c r="J1100" s="23" t="s">
        <v>7255</v>
      </c>
    </row>
    <row r="1101" spans="1:10" hidden="1" x14ac:dyDescent="0.25">
      <c r="A1101" s="20" t="s">
        <v>571</v>
      </c>
      <c r="B1101" s="20">
        <f>DCOUNTA(A1:S1088,D1,A1100:A1101)</f>
        <v>0</v>
      </c>
      <c r="C1101" s="20" t="s">
        <v>571</v>
      </c>
      <c r="D1101" s="23">
        <f>DSUM(A1:S1088,E1,C1100:C1101)</f>
        <v>0</v>
      </c>
      <c r="E1101" s="23" t="s">
        <v>571</v>
      </c>
      <c r="F1101" s="23" t="s">
        <v>5470</v>
      </c>
      <c r="G1101" s="23">
        <f>DCOUNTA(A1:S1088,F1,E1100:F1101)</f>
        <v>0</v>
      </c>
      <c r="H1101" s="23" t="s">
        <v>571</v>
      </c>
      <c r="I1101" s="23" t="s">
        <v>2680</v>
      </c>
      <c r="J1101" s="23">
        <f>DCOUNTA(A1:S1088,I1,H1100:I1101)</f>
        <v>0</v>
      </c>
    </row>
    <row r="1102" spans="1:10" hidden="1" x14ac:dyDescent="0.25"/>
    <row r="1103" spans="1:10" hidden="1" x14ac:dyDescent="0.25"/>
    <row r="1104" spans="1:10" hidden="1" x14ac:dyDescent="0.25">
      <c r="A1104" s="20" t="s">
        <v>73</v>
      </c>
      <c r="B1104" s="20" t="s">
        <v>73</v>
      </c>
      <c r="C1104" s="20" t="s">
        <v>73</v>
      </c>
      <c r="D1104" s="23" t="s">
        <v>74</v>
      </c>
      <c r="E1104" s="23" t="s">
        <v>73</v>
      </c>
      <c r="F1104" s="23" t="s">
        <v>75</v>
      </c>
      <c r="G1104" s="23" t="s">
        <v>7254</v>
      </c>
      <c r="H1104" s="23" t="s">
        <v>73</v>
      </c>
      <c r="I1104" s="23" t="s">
        <v>78</v>
      </c>
      <c r="J1104" s="23" t="s">
        <v>7255</v>
      </c>
    </row>
    <row r="1105" spans="1:51" hidden="1" x14ac:dyDescent="0.25">
      <c r="A1105" s="20" t="s">
        <v>26</v>
      </c>
      <c r="B1105" s="20">
        <f>DCOUNTA(A1:S1088,D1,A1104:A1105)</f>
        <v>25</v>
      </c>
      <c r="C1105" s="20" t="s">
        <v>26</v>
      </c>
      <c r="D1105" s="23">
        <f>DSUM(A1:S1088,E1,C1104:C1105)</f>
        <v>239.63699999999992</v>
      </c>
      <c r="E1105" s="23" t="s">
        <v>26</v>
      </c>
      <c r="F1105" s="23" t="s">
        <v>5470</v>
      </c>
      <c r="G1105" s="23">
        <f>DCOUNTA(A1:S1088,F1,E1104:F1105)</f>
        <v>21</v>
      </c>
      <c r="H1105" s="23" t="s">
        <v>26</v>
      </c>
      <c r="I1105" s="23" t="s">
        <v>2680</v>
      </c>
      <c r="J1105" s="23">
        <f>DCOUNTA(A1:S1088,I1,H1104:I1105)</f>
        <v>17</v>
      </c>
    </row>
    <row r="1106" spans="1:51" hidden="1" x14ac:dyDescent="0.25"/>
    <row r="1107" spans="1:51" hidden="1" x14ac:dyDescent="0.25">
      <c r="A1107" s="20" t="s">
        <v>73</v>
      </c>
      <c r="B1107" s="20" t="s">
        <v>73</v>
      </c>
      <c r="C1107" s="20" t="s">
        <v>73</v>
      </c>
      <c r="D1107" s="23" t="s">
        <v>74</v>
      </c>
      <c r="E1107" s="23" t="s">
        <v>73</v>
      </c>
      <c r="F1107" s="23" t="s">
        <v>75</v>
      </c>
      <c r="G1107" s="23" t="s">
        <v>7254</v>
      </c>
      <c r="H1107" s="23" t="s">
        <v>73</v>
      </c>
      <c r="I1107" s="23" t="s">
        <v>78</v>
      </c>
      <c r="J1107" s="23" t="s">
        <v>7255</v>
      </c>
    </row>
    <row r="1108" spans="1:51" hidden="1" x14ac:dyDescent="0.25">
      <c r="A1108" s="20" t="s">
        <v>210</v>
      </c>
      <c r="B1108" s="20">
        <f>DCOUNTA(A1:S1088,D1,A1107:A1108)</f>
        <v>6</v>
      </c>
      <c r="C1108" s="20" t="s">
        <v>210</v>
      </c>
      <c r="D1108" s="23">
        <f>DSUM(A1:S1088,E1,C1107:C1108)</f>
        <v>19.696999999999999</v>
      </c>
      <c r="E1108" s="23" t="s">
        <v>210</v>
      </c>
      <c r="F1108" s="23" t="s">
        <v>5470</v>
      </c>
      <c r="G1108" s="23">
        <f>DCOUNTA(A1:S1088,F1,E1107:F1108)</f>
        <v>3</v>
      </c>
      <c r="H1108" s="23" t="s">
        <v>210</v>
      </c>
      <c r="I1108" s="23" t="s">
        <v>2680</v>
      </c>
      <c r="J1108" s="23">
        <f>DCOUNTA(A1:S1088,I1,H1107:I1108)</f>
        <v>1</v>
      </c>
    </row>
    <row r="1110" spans="1:51" ht="15.75" x14ac:dyDescent="0.3">
      <c r="B1110" s="19" t="s">
        <v>7256</v>
      </c>
      <c r="C1110" s="19" t="s">
        <v>7257</v>
      </c>
      <c r="D1110" s="19" t="s">
        <v>5466</v>
      </c>
      <c r="E1110" s="19" t="s">
        <v>7258</v>
      </c>
      <c r="F1110" s="19" t="s">
        <v>7259</v>
      </c>
      <c r="N1110" s="24"/>
      <c r="AX1110" s="20" t="s">
        <v>7260</v>
      </c>
      <c r="AY1110" s="20" t="s">
        <v>7261</v>
      </c>
    </row>
    <row r="1111" spans="1:51" ht="15.75" x14ac:dyDescent="0.3">
      <c r="B1111" s="21">
        <f>B1092</f>
        <v>32</v>
      </c>
      <c r="C1111" s="26" t="s">
        <v>7262</v>
      </c>
      <c r="D1111" s="21">
        <f>D1092</f>
        <v>136.64600000000002</v>
      </c>
      <c r="E1111" s="21">
        <f>G1092</f>
        <v>18</v>
      </c>
      <c r="F1111" s="21">
        <f>J1092</f>
        <v>5</v>
      </c>
      <c r="N1111" s="24"/>
    </row>
    <row r="1112" spans="1:51" ht="15.75" x14ac:dyDescent="0.3">
      <c r="B1112" s="21">
        <f>B1105</f>
        <v>25</v>
      </c>
      <c r="C1112" s="26" t="s">
        <v>26</v>
      </c>
      <c r="D1112" s="21">
        <f>D1105</f>
        <v>239.63699999999992</v>
      </c>
      <c r="E1112" s="21">
        <f>G1105</f>
        <v>21</v>
      </c>
      <c r="F1112" s="21">
        <f>J1105</f>
        <v>17</v>
      </c>
      <c r="N1112" s="24"/>
    </row>
    <row r="1113" spans="1:51" ht="15.75" x14ac:dyDescent="0.3">
      <c r="B1113" s="21">
        <f>B1108</f>
        <v>6</v>
      </c>
      <c r="C1113" s="26" t="s">
        <v>7266</v>
      </c>
      <c r="D1113" s="21">
        <f>D1108</f>
        <v>19.696999999999999</v>
      </c>
      <c r="E1113" s="21">
        <f>G1108</f>
        <v>3</v>
      </c>
      <c r="F1113" s="21">
        <f>J1108</f>
        <v>1</v>
      </c>
      <c r="N1113" s="24"/>
    </row>
    <row r="1114" spans="1:51" ht="15.75" x14ac:dyDescent="0.3">
      <c r="B1114" s="22"/>
      <c r="C1114" s="19" t="s">
        <v>7267</v>
      </c>
      <c r="D1114" s="19">
        <f>D1111</f>
        <v>136.64600000000002</v>
      </c>
      <c r="E1114" s="22"/>
      <c r="N1114" s="24"/>
    </row>
    <row r="1115" spans="1:51" ht="15.75" x14ac:dyDescent="0.3">
      <c r="B1115" s="22"/>
      <c r="C1115" s="19" t="s">
        <v>7268</v>
      </c>
      <c r="D1115" s="19">
        <f>D1111+D1112+D1113</f>
        <v>395.9799999999999</v>
      </c>
    </row>
  </sheetData>
  <sortState ref="A2:AY64">
    <sortCondition ref="A2:A6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4"/>
  </sheetPr>
  <dimension ref="A1:AY1117"/>
  <sheetViews>
    <sheetView workbookViewId="0">
      <selection activeCell="P1119" sqref="P1119"/>
    </sheetView>
  </sheetViews>
  <sheetFormatPr baseColWidth="10" defaultRowHeight="15" x14ac:dyDescent="0.25"/>
  <cols>
    <col min="1" max="1" width="22.42578125" style="20" customWidth="1"/>
    <col min="2" max="2" width="17" style="20" customWidth="1"/>
    <col min="3" max="3" width="19.28515625" style="20" customWidth="1"/>
    <col min="4" max="4" width="14.7109375" style="23" customWidth="1"/>
    <col min="5" max="6" width="11.42578125" style="23"/>
    <col min="7" max="8" width="0" style="23" hidden="1" customWidth="1"/>
    <col min="9" max="9" width="11.42578125" style="23"/>
    <col min="10" max="14" width="0" style="23" hidden="1" customWidth="1"/>
    <col min="15" max="20" width="11.42578125" style="23"/>
    <col min="21" max="16384" width="11.42578125" style="20"/>
  </cols>
  <sheetData>
    <row r="1" spans="1:48" s="2" customFormat="1" ht="38.25" x14ac:dyDescent="0.2">
      <c r="A1" s="1" t="s">
        <v>70</v>
      </c>
      <c r="B1" s="1" t="s">
        <v>71</v>
      </c>
      <c r="C1" s="1" t="s">
        <v>72</v>
      </c>
      <c r="D1" s="1" t="s">
        <v>73</v>
      </c>
      <c r="E1" s="1" t="s">
        <v>74</v>
      </c>
      <c r="F1" s="1" t="s">
        <v>75</v>
      </c>
      <c r="G1" s="1" t="s">
        <v>76</v>
      </c>
      <c r="H1" s="1" t="s">
        <v>77</v>
      </c>
      <c r="I1" s="1" t="s">
        <v>78</v>
      </c>
      <c r="J1" s="1" t="s">
        <v>79</v>
      </c>
      <c r="K1" s="1" t="s">
        <v>80</v>
      </c>
      <c r="L1" s="1" t="s">
        <v>81</v>
      </c>
      <c r="M1" s="1" t="s">
        <v>0</v>
      </c>
      <c r="N1" s="1" t="s">
        <v>1</v>
      </c>
      <c r="O1" s="1" t="s">
        <v>2</v>
      </c>
      <c r="P1" s="1" t="s">
        <v>3</v>
      </c>
      <c r="Q1" s="1" t="s">
        <v>4</v>
      </c>
      <c r="R1" s="1" t="s">
        <v>5</v>
      </c>
      <c r="S1" s="1" t="s">
        <v>6</v>
      </c>
    </row>
    <row r="2" spans="1:48" x14ac:dyDescent="0.25">
      <c r="A2" s="17" t="s">
        <v>360</v>
      </c>
      <c r="B2" s="17" t="s">
        <v>359</v>
      </c>
      <c r="C2" s="17" t="s">
        <v>361</v>
      </c>
      <c r="D2" s="18" t="s">
        <v>10</v>
      </c>
      <c r="E2" s="18">
        <f>VLOOKUP(M2,Revistas!$B$2:$H$63996,2,FALSE)</f>
        <v>3.5510000000000002</v>
      </c>
      <c r="F2" s="18" t="str">
        <f>VLOOKUP(M2,Revistas!$B$2:$H$63996,3,FALSE)</f>
        <v>Q1</v>
      </c>
      <c r="G2" s="18" t="str">
        <f>VLOOKUP(M2,Revistas!$B$2:$H$63996,4,FALSE)</f>
        <v>NEUROIMAGING</v>
      </c>
      <c r="H2" s="18" t="str">
        <f>VLOOKUP(M2,Revistas!$B$2:$H$63996,5,FALSE)</f>
        <v>5 DE 14</v>
      </c>
      <c r="I2" s="18" t="str">
        <f>VLOOKUP(M2,Revistas!$B$2:$H$63996,6,FALSE)</f>
        <v>NO</v>
      </c>
      <c r="J2" s="18" t="s">
        <v>364</v>
      </c>
      <c r="K2" s="18"/>
      <c r="L2" s="18" t="s">
        <v>586</v>
      </c>
      <c r="M2" s="18" t="s">
        <v>109</v>
      </c>
      <c r="N2" s="18" t="s">
        <v>363</v>
      </c>
      <c r="O2" s="18">
        <v>2017</v>
      </c>
      <c r="P2" s="18">
        <v>9</v>
      </c>
      <c r="Q2" s="18">
        <v>12</v>
      </c>
      <c r="R2" s="18" t="s">
        <v>362</v>
      </c>
      <c r="S2" s="18"/>
    </row>
    <row r="3" spans="1:48" x14ac:dyDescent="0.25">
      <c r="A3" s="17" t="s">
        <v>384</v>
      </c>
      <c r="B3" s="17" t="s">
        <v>383</v>
      </c>
      <c r="C3" s="17" t="s">
        <v>385</v>
      </c>
      <c r="D3" s="18" t="s">
        <v>10</v>
      </c>
      <c r="E3" s="18" t="str">
        <f>VLOOKUP(M3,Revistas!$B$2:$H$63996,2,FALSE)</f>
        <v>NO TIENE</v>
      </c>
      <c r="F3" s="18" t="str">
        <f>VLOOKUP(M3,Revistas!$B$2:$H$63996,3,FALSE)</f>
        <v>NO TIENE</v>
      </c>
      <c r="G3" s="18" t="str">
        <f>VLOOKUP(M3,Revistas!$B$2:$H$63996,4,FALSE)</f>
        <v>NO TIENE</v>
      </c>
      <c r="H3" s="18" t="str">
        <f>VLOOKUP(M3,Revistas!$B$2:$H$63996,5,FALSE)</f>
        <v>NO TIENE</v>
      </c>
      <c r="I3" s="18" t="str">
        <f>VLOOKUP(M3,Revistas!$B$2:$H$63996,6,FALSE)</f>
        <v>NO</v>
      </c>
      <c r="J3" s="18" t="s">
        <v>388</v>
      </c>
      <c r="K3" s="18"/>
      <c r="L3" s="18" t="s">
        <v>586</v>
      </c>
      <c r="M3" s="18" t="s">
        <v>389</v>
      </c>
      <c r="N3" s="18" t="s">
        <v>387</v>
      </c>
      <c r="O3" s="18">
        <v>2017</v>
      </c>
      <c r="P3" s="18">
        <v>21</v>
      </c>
      <c r="Q3" s="18">
        <v>4</v>
      </c>
      <c r="R3" s="18" t="s">
        <v>386</v>
      </c>
      <c r="S3" s="18"/>
    </row>
    <row r="4" spans="1:48" x14ac:dyDescent="0.25">
      <c r="A4" s="17" t="s">
        <v>240</v>
      </c>
      <c r="B4" s="17" t="s">
        <v>241</v>
      </c>
      <c r="C4" s="17" t="s">
        <v>242</v>
      </c>
      <c r="D4" s="18" t="s">
        <v>10</v>
      </c>
      <c r="E4" s="18">
        <f>VLOOKUP(M4,Revistas!$B$2:$H$63996,2,FALSE)</f>
        <v>1.909</v>
      </c>
      <c r="F4" s="18" t="str">
        <f>VLOOKUP(M4,Revistas!$B$2:$H$63996,3,FALSE)</f>
        <v>Q3</v>
      </c>
      <c r="G4" s="18" t="str">
        <f>VLOOKUP(M4,Revistas!$B$2:$H$63996,4,FALSE)</f>
        <v>GENETICS &amp; HEREDITY - SCIE;</v>
      </c>
      <c r="H4" s="18" t="str">
        <f>VLOOKUP(M4,Revistas!$B$2:$H$63996,5,FALSE)</f>
        <v>110/167</v>
      </c>
      <c r="I4" s="18" t="str">
        <f>VLOOKUP(M4,Revistas!$B$2:$H$63996,6,FALSE)</f>
        <v>NO</v>
      </c>
      <c r="J4" s="18" t="s">
        <v>243</v>
      </c>
      <c r="K4" s="18" t="s">
        <v>244</v>
      </c>
      <c r="L4" s="18">
        <v>0</v>
      </c>
      <c r="M4" s="18" t="s">
        <v>245</v>
      </c>
      <c r="N4" s="18" t="s">
        <v>226</v>
      </c>
      <c r="O4" s="18">
        <v>2017</v>
      </c>
      <c r="P4" s="18">
        <v>21</v>
      </c>
      <c r="Q4" s="18">
        <v>3</v>
      </c>
      <c r="R4" s="18">
        <v>303</v>
      </c>
      <c r="S4" s="18">
        <v>313</v>
      </c>
    </row>
    <row r="5" spans="1:48" x14ac:dyDescent="0.25">
      <c r="A5" s="17" t="s">
        <v>328</v>
      </c>
      <c r="B5" s="17" t="s">
        <v>329</v>
      </c>
      <c r="C5" s="17" t="s">
        <v>330</v>
      </c>
      <c r="D5" s="18" t="s">
        <v>210</v>
      </c>
      <c r="E5" s="18" t="str">
        <f>VLOOKUP(M5,Revistas!$B$2:$H$63996,2,FALSE)</f>
        <v>NO TIENE</v>
      </c>
      <c r="F5" s="18" t="str">
        <f>VLOOKUP(M5,Revistas!$B$2:$H$63996,3,FALSE)</f>
        <v>NO TIENE</v>
      </c>
      <c r="G5" s="18" t="str">
        <f>VLOOKUP(M5,Revistas!$B$2:$H$63996,4,FALSE)</f>
        <v>NO TIENE</v>
      </c>
      <c r="H5" s="18" t="str">
        <f>VLOOKUP(M5,Revistas!$B$2:$H$63996,5,FALSE)</f>
        <v>NO TIENE</v>
      </c>
      <c r="I5" s="18" t="str">
        <f>VLOOKUP(M5,Revistas!$B$2:$H$63996,6,FALSE)</f>
        <v>NO</v>
      </c>
      <c r="J5" s="18" t="s">
        <v>331</v>
      </c>
      <c r="K5" s="18" t="s">
        <v>332</v>
      </c>
      <c r="L5" s="18">
        <v>0</v>
      </c>
      <c r="M5" s="18" t="s">
        <v>333</v>
      </c>
      <c r="N5" s="18"/>
      <c r="O5" s="18">
        <v>2017</v>
      </c>
      <c r="P5" s="18">
        <v>4</v>
      </c>
      <c r="Q5" s="18">
        <v>2</v>
      </c>
      <c r="R5" s="18">
        <v>198</v>
      </c>
      <c r="S5" s="18">
        <v>222</v>
      </c>
    </row>
    <row r="6" spans="1:48" x14ac:dyDescent="0.25">
      <c r="A6" s="17" t="s">
        <v>234</v>
      </c>
      <c r="B6" s="17" t="s">
        <v>235</v>
      </c>
      <c r="C6" s="17" t="s">
        <v>236</v>
      </c>
      <c r="D6" s="18" t="s">
        <v>10</v>
      </c>
      <c r="E6" s="18">
        <f>VLOOKUP(M6,Revistas!$B$2:$H$63996,2,FALSE)</f>
        <v>2.581</v>
      </c>
      <c r="F6" s="18" t="str">
        <f>VLOOKUP(M6,Revistas!$B$2:$H$63996,3,FALSE)</f>
        <v>Q3</v>
      </c>
      <c r="G6" s="18" t="str">
        <f>VLOOKUP(M6,Revistas!$B$2:$H$63996,4,FALSE)</f>
        <v>BIOCHEMISTRY &amp; MOLECULAR BIOLOGY - SCIE;</v>
      </c>
      <c r="H6" s="18" t="str">
        <f>VLOOKUP(M6,Revistas!$B$2:$H$63996,5,FALSE)</f>
        <v>156/290</v>
      </c>
      <c r="I6" s="18" t="str">
        <f>VLOOKUP(M6,Revistas!$B$2:$H$63996,6,FALSE)</f>
        <v>NO</v>
      </c>
      <c r="J6" s="18" t="s">
        <v>237</v>
      </c>
      <c r="K6" s="18" t="s">
        <v>238</v>
      </c>
      <c r="L6" s="18">
        <v>1</v>
      </c>
      <c r="M6" s="18" t="s">
        <v>239</v>
      </c>
      <c r="N6" s="18" t="s">
        <v>226</v>
      </c>
      <c r="O6" s="18">
        <v>2017</v>
      </c>
      <c r="P6" s="18">
        <v>42</v>
      </c>
      <c r="Q6" s="18">
        <v>6</v>
      </c>
      <c r="R6" s="18">
        <v>1621</v>
      </c>
      <c r="S6" s="18">
        <v>1628</v>
      </c>
    </row>
    <row r="7" spans="1:48" x14ac:dyDescent="0.25">
      <c r="A7" s="17" t="s">
        <v>340</v>
      </c>
      <c r="B7" s="17" t="s">
        <v>341</v>
      </c>
      <c r="C7" s="17" t="s">
        <v>236</v>
      </c>
      <c r="D7" s="18" t="s">
        <v>10</v>
      </c>
      <c r="E7" s="18">
        <f>VLOOKUP(M7,Revistas!$B$2:$H$63996,2,FALSE)</f>
        <v>2.581</v>
      </c>
      <c r="F7" s="18" t="str">
        <f>VLOOKUP(M7,Revistas!$B$2:$H$63996,3,FALSE)</f>
        <v>Q3</v>
      </c>
      <c r="G7" s="18" t="str">
        <f>VLOOKUP(M7,Revistas!$B$2:$H$63996,4,FALSE)</f>
        <v>BIOCHEMISTRY &amp; MOLECULAR BIOLOGY - SCIE;</v>
      </c>
      <c r="H7" s="18" t="str">
        <f>VLOOKUP(M7,Revistas!$B$2:$H$63996,5,FALSE)</f>
        <v>156/290</v>
      </c>
      <c r="I7" s="18" t="str">
        <f>VLOOKUP(M7,Revistas!$B$2:$H$63996,6,FALSE)</f>
        <v>NO</v>
      </c>
      <c r="J7" s="18" t="s">
        <v>342</v>
      </c>
      <c r="K7" s="18" t="s">
        <v>343</v>
      </c>
      <c r="L7" s="18">
        <v>0</v>
      </c>
      <c r="M7" s="18" t="s">
        <v>239</v>
      </c>
      <c r="N7" s="18" t="s">
        <v>344</v>
      </c>
      <c r="O7" s="18">
        <v>2017</v>
      </c>
      <c r="P7" s="18">
        <v>42</v>
      </c>
      <c r="Q7" s="18">
        <v>1</v>
      </c>
      <c r="R7" s="18">
        <v>108</v>
      </c>
      <c r="S7" s="18">
        <v>114</v>
      </c>
    </row>
    <row r="8" spans="1:48" x14ac:dyDescent="0.25">
      <c r="A8" s="17" t="s">
        <v>103</v>
      </c>
      <c r="B8" s="17" t="s">
        <v>104</v>
      </c>
      <c r="C8" s="17" t="s">
        <v>105</v>
      </c>
      <c r="D8" s="18" t="s">
        <v>10</v>
      </c>
      <c r="E8" s="18">
        <f>VLOOKUP(M8,Revistas!$B$2:$H$63996,2,FALSE)</f>
        <v>3.5510000000000002</v>
      </c>
      <c r="F8" s="18" t="str">
        <f>VLOOKUP(M8,Revistas!$B$2:$H$63996,3,FALSE)</f>
        <v>Q1</v>
      </c>
      <c r="G8" s="18" t="str">
        <f>VLOOKUP(M8,Revistas!$B$2:$H$63996,4,FALSE)</f>
        <v>NEUROIMAGING</v>
      </c>
      <c r="H8" s="18" t="str">
        <f>VLOOKUP(M8,Revistas!$B$2:$H$63996,5,FALSE)</f>
        <v>5 DE 14</v>
      </c>
      <c r="I8" s="18" t="str">
        <f>VLOOKUP(M8,Revistas!$B$2:$H$63996,6,FALSE)</f>
        <v>NO</v>
      </c>
      <c r="J8" s="18" t="s">
        <v>106</v>
      </c>
      <c r="K8" s="18" t="s">
        <v>107</v>
      </c>
      <c r="L8" s="18">
        <v>0</v>
      </c>
      <c r="M8" s="18" t="s">
        <v>108</v>
      </c>
      <c r="N8" s="18" t="s">
        <v>94</v>
      </c>
      <c r="O8" s="18">
        <v>2017</v>
      </c>
      <c r="P8" s="18">
        <v>9</v>
      </c>
      <c r="Q8" s="18">
        <v>11</v>
      </c>
      <c r="R8" s="18">
        <v>1041</v>
      </c>
      <c r="S8" s="18">
        <v>1046</v>
      </c>
    </row>
    <row r="9" spans="1:48" x14ac:dyDescent="0.25">
      <c r="A9" s="17" t="s">
        <v>143</v>
      </c>
      <c r="B9" s="17" t="s">
        <v>144</v>
      </c>
      <c r="C9" s="17" t="s">
        <v>145</v>
      </c>
      <c r="D9" s="18" t="s">
        <v>10</v>
      </c>
      <c r="E9" s="18">
        <f>VLOOKUP(M9,Revistas!$B$2:$H$63996,2,FALSE)</f>
        <v>2.8820000000000001</v>
      </c>
      <c r="F9" s="18" t="str">
        <f>VLOOKUP(M9,Revistas!$B$2:$H$63996,3,FALSE)</f>
        <v>Q1</v>
      </c>
      <c r="G9" s="18" t="str">
        <f>VLOOKUP(M9,Revistas!$B$2:$H$63996,4,FALSE)</f>
        <v>PEDIATRICS - SCIE</v>
      </c>
      <c r="H9" s="18" t="str">
        <f>VLOOKUP(M9,Revistas!$B$2:$H$63996,5,FALSE)</f>
        <v>17/121</v>
      </c>
      <c r="I9" s="18" t="str">
        <f>VLOOKUP(M9,Revistas!$B$2:$H$63996,6,FALSE)</f>
        <v>NO</v>
      </c>
      <c r="J9" s="18" t="s">
        <v>146</v>
      </c>
      <c r="K9" s="18" t="s">
        <v>147</v>
      </c>
      <c r="L9" s="18">
        <v>0</v>
      </c>
      <c r="M9" s="18" t="s">
        <v>148</v>
      </c>
      <c r="N9" s="18" t="s">
        <v>129</v>
      </c>
      <c r="O9" s="18">
        <v>2017</v>
      </c>
      <c r="P9" s="18">
        <v>82</v>
      </c>
      <c r="Q9" s="18">
        <v>4</v>
      </c>
      <c r="R9" s="18">
        <v>658</v>
      </c>
      <c r="S9" s="18">
        <v>664</v>
      </c>
      <c r="T9" s="23">
        <v>29106544</v>
      </c>
      <c r="AV9" s="25"/>
    </row>
    <row r="10" spans="1:48" x14ac:dyDescent="0.25">
      <c r="A10" s="17" t="s">
        <v>193</v>
      </c>
      <c r="B10" s="17" t="s">
        <v>194</v>
      </c>
      <c r="C10" s="17" t="s">
        <v>195</v>
      </c>
      <c r="D10" s="18" t="s">
        <v>10</v>
      </c>
      <c r="E10" s="18">
        <f>VLOOKUP(M10,Revistas!$B$2:$H$63996,2,FALSE)</f>
        <v>1.1399999999999999</v>
      </c>
      <c r="F10" s="18" t="str">
        <f>VLOOKUP(M10,Revistas!$B$2:$H$63996,3,FALSE)</f>
        <v>Q3</v>
      </c>
      <c r="G10" s="18" t="str">
        <f>VLOOKUP(M10,Revistas!$B$2:$H$63996,4,FALSE)</f>
        <v>PEDIATRICS - SCIE</v>
      </c>
      <c r="H10" s="18" t="str">
        <f>VLOOKUP(M10,Revistas!$B$2:$H$63996,5,FALSE)</f>
        <v>88/121/</v>
      </c>
      <c r="I10" s="18" t="str">
        <f>VLOOKUP(M10,Revistas!$B$2:$H$63996,6,FALSE)</f>
        <v>NO</v>
      </c>
      <c r="J10" s="18" t="s">
        <v>196</v>
      </c>
      <c r="K10" s="18" t="s">
        <v>197</v>
      </c>
      <c r="L10" s="18">
        <v>0</v>
      </c>
      <c r="M10" s="18" t="s">
        <v>198</v>
      </c>
      <c r="N10" s="18" t="s">
        <v>199</v>
      </c>
      <c r="O10" s="18">
        <v>2017</v>
      </c>
      <c r="P10" s="18">
        <v>87</v>
      </c>
      <c r="Q10" s="18">
        <v>2</v>
      </c>
      <c r="R10" s="18">
        <v>73</v>
      </c>
      <c r="S10" s="18">
        <v>77</v>
      </c>
    </row>
    <row r="11" spans="1:48" x14ac:dyDescent="0.25">
      <c r="A11" s="17" t="s">
        <v>378</v>
      </c>
      <c r="B11" s="17" t="s">
        <v>377</v>
      </c>
      <c r="C11" s="17" t="s">
        <v>379</v>
      </c>
      <c r="D11" s="18" t="s">
        <v>10</v>
      </c>
      <c r="E11" s="18">
        <f>VLOOKUP(M11,Revistas!$B$2:$H$63996,2,FALSE)</f>
        <v>2.7719999999999998</v>
      </c>
      <c r="F11" s="18" t="str">
        <f>VLOOKUP(M11,Revistas!$B$2:$H$63996,3,FALSE)</f>
        <v>Q2</v>
      </c>
      <c r="G11" s="18" t="str">
        <f>VLOOKUP(M11,Revistas!$B$2:$H$63996,4,FALSE)</f>
        <v>RESPIRATORY SYSTEM - SCIE</v>
      </c>
      <c r="H11" s="18" t="str">
        <f>VLOOKUP(M11,Revistas!$B$2:$H$63996,5,FALSE)</f>
        <v>25/59</v>
      </c>
      <c r="I11" s="18" t="str">
        <f>VLOOKUP(M11,Revistas!$B$2:$H$63996,6,FALSE)</f>
        <v>NO</v>
      </c>
      <c r="J11" s="18" t="s">
        <v>381</v>
      </c>
      <c r="K11" s="18"/>
      <c r="L11" s="18" t="s">
        <v>586</v>
      </c>
      <c r="M11" s="18" t="s">
        <v>382</v>
      </c>
      <c r="N11" s="18" t="s">
        <v>380</v>
      </c>
      <c r="O11" s="18">
        <v>2017</v>
      </c>
      <c r="P11" s="18"/>
      <c r="Q11" s="18"/>
      <c r="R11" s="18"/>
      <c r="S11" s="18"/>
    </row>
    <row r="12" spans="1:48" x14ac:dyDescent="0.25">
      <c r="A12" s="17" t="s">
        <v>289</v>
      </c>
      <c r="B12" s="17" t="s">
        <v>290</v>
      </c>
      <c r="C12" s="17" t="s">
        <v>291</v>
      </c>
      <c r="D12" s="18" t="s">
        <v>10</v>
      </c>
      <c r="E12" s="18">
        <f>VLOOKUP(M12,Revistas!$B$2:$H$63996,2,FALSE)</f>
        <v>0.312</v>
      </c>
      <c r="F12" s="18" t="str">
        <f>VLOOKUP(M12,Revistas!$B$2:$H$63996,3,FALSE)</f>
        <v>Q4</v>
      </c>
      <c r="G12" s="18" t="str">
        <f>VLOOKUP(M12,Revistas!$B$2:$H$63996,4,FALSE)</f>
        <v>MEDICINE, GENERAL &amp; INTERNAL - SCIE</v>
      </c>
      <c r="H12" s="18" t="str">
        <f>VLOOKUP(M12,Revistas!$B$2:$H$63996,5,FALSE)</f>
        <v>143/155</v>
      </c>
      <c r="I12" s="18" t="str">
        <f>VLOOKUP(M12,Revistas!$B$2:$H$63996,6,FALSE)</f>
        <v>NO</v>
      </c>
      <c r="J12" s="18" t="s">
        <v>292</v>
      </c>
      <c r="K12" s="18" t="s">
        <v>293</v>
      </c>
      <c r="L12" s="18">
        <v>0</v>
      </c>
      <c r="M12" s="18" t="s">
        <v>294</v>
      </c>
      <c r="N12" s="18" t="s">
        <v>295</v>
      </c>
      <c r="O12" s="18">
        <v>2017</v>
      </c>
      <c r="P12" s="18">
        <v>153</v>
      </c>
      <c r="Q12" s="18">
        <v>2</v>
      </c>
      <c r="R12" s="18">
        <v>283</v>
      </c>
      <c r="S12" s="18">
        <v>286</v>
      </c>
      <c r="T12" s="23">
        <v>28604165</v>
      </c>
      <c r="AV12" s="25"/>
    </row>
    <row r="13" spans="1:48" x14ac:dyDescent="0.25">
      <c r="A13" s="17" t="s">
        <v>131</v>
      </c>
      <c r="B13" s="17" t="s">
        <v>132</v>
      </c>
      <c r="C13" s="17" t="s">
        <v>133</v>
      </c>
      <c r="D13" s="18" t="s">
        <v>10</v>
      </c>
      <c r="E13" s="18">
        <f>VLOOKUP(M13,Revistas!$B$2:$H$63996,2,FALSE)</f>
        <v>1.734</v>
      </c>
      <c r="F13" s="18" t="str">
        <f>VLOOKUP(M13,Revistas!$B$2:$H$63996,3,FALSE)</f>
        <v>Q2</v>
      </c>
      <c r="G13" s="18" t="str">
        <f>VLOOKUP(M13,Revistas!$B$2:$H$63996,4,FALSE)</f>
        <v>SPORT SCIENCES - SCIE;</v>
      </c>
      <c r="H13" s="18" t="str">
        <f>VLOOKUP(M13,Revistas!$B$2:$H$63996,5,FALSE)</f>
        <v>39/81</v>
      </c>
      <c r="I13" s="18" t="str">
        <f>VLOOKUP(M13,Revistas!$B$2:$H$63996,6,FALSE)</f>
        <v>NO</v>
      </c>
      <c r="J13" s="18" t="s">
        <v>134</v>
      </c>
      <c r="K13" s="18" t="s">
        <v>135</v>
      </c>
      <c r="L13" s="18">
        <v>1</v>
      </c>
      <c r="M13" s="18" t="s">
        <v>136</v>
      </c>
      <c r="N13" s="18" t="s">
        <v>129</v>
      </c>
      <c r="O13" s="18">
        <v>2017</v>
      </c>
      <c r="P13" s="18">
        <v>96</v>
      </c>
      <c r="Q13" s="18">
        <v>10</v>
      </c>
      <c r="R13" s="18">
        <v>733</v>
      </c>
      <c r="S13" s="18">
        <v>740</v>
      </c>
    </row>
    <row r="14" spans="1:48" x14ac:dyDescent="0.25">
      <c r="A14" s="17" t="s">
        <v>168</v>
      </c>
      <c r="B14" s="17" t="s">
        <v>169</v>
      </c>
      <c r="C14" s="17" t="s">
        <v>25</v>
      </c>
      <c r="D14" s="18" t="s">
        <v>10</v>
      </c>
      <c r="E14" s="18">
        <f>VLOOKUP(M14,Revistas!$B$2:$H$63996,2,FALSE)</f>
        <v>3.988</v>
      </c>
      <c r="F14" s="18" t="str">
        <f>VLOOKUP(M14,Revistas!$B$2:$H$63996,3,FALSE)</f>
        <v>Q1</v>
      </c>
      <c r="G14" s="18" t="str">
        <f>VLOOKUP(M14,Revistas!$B$2:$H$63996,4,FALSE)</f>
        <v>CLINICAL NEUROLOGY</v>
      </c>
      <c r="H14" s="18" t="str">
        <f>VLOOKUP(M14,Revistas!$B$2:$H$63996,5,FALSE)</f>
        <v>40/194</v>
      </c>
      <c r="I14" s="18" t="str">
        <f>VLOOKUP(M14,Revistas!$B$2:$H$63996,6,FALSE)</f>
        <v>NO</v>
      </c>
      <c r="J14" s="18" t="s">
        <v>170</v>
      </c>
      <c r="K14" s="18" t="s">
        <v>171</v>
      </c>
      <c r="L14" s="18">
        <v>0</v>
      </c>
      <c r="M14" s="18" t="s">
        <v>28</v>
      </c>
      <c r="N14" s="18" t="s">
        <v>154</v>
      </c>
      <c r="O14" s="18">
        <v>2017</v>
      </c>
      <c r="P14" s="18">
        <v>24</v>
      </c>
      <c r="Q14" s="18">
        <v>9</v>
      </c>
      <c r="R14" s="18">
        <v>1091</v>
      </c>
      <c r="S14" s="18">
        <v>1098</v>
      </c>
    </row>
    <row r="15" spans="1:48" x14ac:dyDescent="0.25">
      <c r="A15" s="17" t="s">
        <v>366</v>
      </c>
      <c r="B15" s="17" t="s">
        <v>365</v>
      </c>
      <c r="C15" s="17" t="s">
        <v>367</v>
      </c>
      <c r="D15" s="18" t="s">
        <v>210</v>
      </c>
      <c r="E15" s="18">
        <f>VLOOKUP(M15,Revistas!$B$2:$H$63996,2,FALSE)</f>
        <v>1.125</v>
      </c>
      <c r="F15" s="18" t="str">
        <f>VLOOKUP(M15,Revistas!$B$2:$H$63996,3,FALSE)</f>
        <v>Q3</v>
      </c>
      <c r="G15" s="18" t="str">
        <f>VLOOKUP(M15,Revistas!$B$2:$H$63996,4,FALSE)</f>
        <v>MEDICINA, GENERAL &amp; INTERNAL</v>
      </c>
      <c r="H15" s="18" t="str">
        <f>VLOOKUP(M15,Revistas!$B$2:$H$63996,5,FALSE)</f>
        <v>91/154</v>
      </c>
      <c r="I15" s="18" t="str">
        <f>VLOOKUP(M15,Revistas!$B$2:$H$63996,6,FALSE)</f>
        <v>NO</v>
      </c>
      <c r="J15" s="18" t="s">
        <v>369</v>
      </c>
      <c r="K15" s="18"/>
      <c r="L15" s="18" t="s">
        <v>586</v>
      </c>
      <c r="M15" s="18" t="s">
        <v>370</v>
      </c>
      <c r="N15" s="18" t="s">
        <v>368</v>
      </c>
      <c r="O15" s="18">
        <v>2017</v>
      </c>
      <c r="P15" s="18"/>
      <c r="Q15" s="18"/>
      <c r="R15" s="18"/>
      <c r="S15" s="18"/>
    </row>
    <row r="16" spans="1:48" x14ac:dyDescent="0.25">
      <c r="A16" s="17" t="s">
        <v>137</v>
      </c>
      <c r="B16" s="17" t="s">
        <v>138</v>
      </c>
      <c r="C16" s="17" t="s">
        <v>139</v>
      </c>
      <c r="D16" s="18" t="s">
        <v>10</v>
      </c>
      <c r="E16" s="18">
        <f>VLOOKUP(M16,Revistas!$B$2:$H$63996,2,FALSE)</f>
        <v>3.3140000000000001</v>
      </c>
      <c r="F16" s="18" t="str">
        <f>VLOOKUP(M16,Revistas!$B$2:$H$63996,3,FALSE)</f>
        <v>Q2</v>
      </c>
      <c r="G16" s="18" t="str">
        <f>VLOOKUP(M16,Revistas!$B$2:$H$63996,4,FALSE)</f>
        <v>PERIPHERAL VASCULAR DISEASE</v>
      </c>
      <c r="H16" s="18" t="str">
        <f>VLOOKUP(M16,Revistas!$B$2:$H$63996,5,FALSE)</f>
        <v>23/63</v>
      </c>
      <c r="I16" s="18" t="str">
        <f>VLOOKUP(M16,Revistas!$B$2:$H$63996,6,FALSE)</f>
        <v>NO</v>
      </c>
      <c r="J16" s="18" t="s">
        <v>140</v>
      </c>
      <c r="K16" s="18" t="s">
        <v>141</v>
      </c>
      <c r="L16" s="18">
        <v>0</v>
      </c>
      <c r="M16" s="18" t="s">
        <v>142</v>
      </c>
      <c r="N16" s="18" t="s">
        <v>129</v>
      </c>
      <c r="O16" s="18">
        <v>2017</v>
      </c>
      <c r="P16" s="18">
        <v>12</v>
      </c>
      <c r="Q16" s="18">
        <v>7</v>
      </c>
      <c r="R16" s="18">
        <v>713</v>
      </c>
      <c r="S16" s="18">
        <v>719</v>
      </c>
    </row>
    <row r="17" spans="1:48" x14ac:dyDescent="0.25">
      <c r="A17" s="17" t="s">
        <v>88</v>
      </c>
      <c r="B17" s="17" t="s">
        <v>89</v>
      </c>
      <c r="C17" s="17" t="s">
        <v>90</v>
      </c>
      <c r="D17" s="18" t="s">
        <v>10</v>
      </c>
      <c r="E17" s="18">
        <f>VLOOKUP(M17,Revistas!$B$2:$H$63996,2,FALSE)</f>
        <v>2.82</v>
      </c>
      <c r="F17" s="18" t="str">
        <f>VLOOKUP(M17,Revistas!$B$2:$H$63996,3,FALSE)</f>
        <v>Q1</v>
      </c>
      <c r="G17" s="18" t="str">
        <f>VLOOKUP(M17,Revistas!$B$2:$H$63996,4,FALSE)</f>
        <v>MEDICINA, GENERAL &amp; INTERNAL</v>
      </c>
      <c r="H17" s="18" t="str">
        <f>VLOOKUP(M17,Revistas!$B$2:$H$63996,5,FALSE)</f>
        <v>31/154</v>
      </c>
      <c r="I17" s="18" t="str">
        <f>VLOOKUP(M17,Revistas!$B$2:$H$63996,6,FALSE)</f>
        <v>NO</v>
      </c>
      <c r="J17" s="18" t="s">
        <v>91</v>
      </c>
      <c r="K17" s="18" t="s">
        <v>92</v>
      </c>
      <c r="L17" s="18">
        <v>0</v>
      </c>
      <c r="M17" s="18" t="s">
        <v>93</v>
      </c>
      <c r="N17" s="18" t="s">
        <v>94</v>
      </c>
      <c r="O17" s="18">
        <v>2017</v>
      </c>
      <c r="P17" s="18">
        <v>18</v>
      </c>
      <c r="Q17" s="18">
        <v>11</v>
      </c>
      <c r="R17" s="18">
        <v>2214</v>
      </c>
      <c r="S17" s="18">
        <v>2223</v>
      </c>
    </row>
    <row r="18" spans="1:48" x14ac:dyDescent="0.25">
      <c r="A18" s="17" t="s">
        <v>228</v>
      </c>
      <c r="B18" s="17" t="s">
        <v>229</v>
      </c>
      <c r="C18" s="17" t="s">
        <v>230</v>
      </c>
      <c r="D18" s="18" t="s">
        <v>210</v>
      </c>
      <c r="E18" s="18">
        <f>VLOOKUP(M18,Revistas!$B$2:$H$63996,2,FALSE)</f>
        <v>1.081</v>
      </c>
      <c r="F18" s="18" t="str">
        <f>VLOOKUP(M18,Revistas!$B$2:$H$63996,3,FALSE)</f>
        <v>Q4</v>
      </c>
      <c r="G18" s="18" t="str">
        <f>VLOOKUP(M18,Revistas!$B$2:$H$63996,4,FALSE)</f>
        <v>CLINICAL NEUROLOGY - SCIE;</v>
      </c>
      <c r="H18" s="18" t="str">
        <f>VLOOKUP(M18,Revistas!$B$2:$H$63996,5,FALSE)</f>
        <v>166/194</v>
      </c>
      <c r="I18" s="18" t="str">
        <f>VLOOKUP(M18,Revistas!$B$2:$H$63996,6,FALSE)</f>
        <v>NO</v>
      </c>
      <c r="J18" s="18" t="s">
        <v>231</v>
      </c>
      <c r="K18" s="18" t="s">
        <v>232</v>
      </c>
      <c r="L18" s="18">
        <v>0</v>
      </c>
      <c r="M18" s="18" t="s">
        <v>233</v>
      </c>
      <c r="N18" s="18" t="s">
        <v>226</v>
      </c>
      <c r="O18" s="18">
        <v>2017</v>
      </c>
      <c r="P18" s="18">
        <v>33</v>
      </c>
      <c r="Q18" s="18">
        <v>6</v>
      </c>
      <c r="R18" s="18">
        <v>1009</v>
      </c>
      <c r="S18" s="18">
        <v>1013</v>
      </c>
    </row>
    <row r="19" spans="1:48" x14ac:dyDescent="0.25">
      <c r="A19" s="17" t="s">
        <v>271</v>
      </c>
      <c r="B19" s="17" t="s">
        <v>272</v>
      </c>
      <c r="C19" s="17" t="s">
        <v>273</v>
      </c>
      <c r="D19" s="18" t="s">
        <v>274</v>
      </c>
      <c r="E19" s="18">
        <f>VLOOKUP(M19,Revistas!$B$2:$H$63996,2,FALSE)</f>
        <v>0.95</v>
      </c>
      <c r="F19" s="18" t="str">
        <f>VLOOKUP(M19,Revistas!$B$2:$H$63996,3,FALSE)</f>
        <v>Q4</v>
      </c>
      <c r="G19" s="18" t="str">
        <f>VLOOKUP(M19,Revistas!$B$2:$H$63996,4,FALSE)</f>
        <v>CLINICAL NEUROLOGY - SCIE</v>
      </c>
      <c r="H19" s="18" t="str">
        <f>VLOOKUP(M19,Revistas!$B$2:$H$63996,5,FALSE)</f>
        <v>171/194</v>
      </c>
      <c r="I19" s="18" t="str">
        <f>VLOOKUP(M19,Revistas!$B$2:$H$63996,6,FALSE)</f>
        <v>NO</v>
      </c>
      <c r="J19" s="18" t="s">
        <v>275</v>
      </c>
      <c r="K19" s="18" t="s">
        <v>276</v>
      </c>
      <c r="L19" s="18">
        <v>0</v>
      </c>
      <c r="M19" s="18" t="s">
        <v>277</v>
      </c>
      <c r="N19" s="18" t="s">
        <v>278</v>
      </c>
      <c r="O19" s="18">
        <v>2017</v>
      </c>
      <c r="P19" s="18">
        <v>20</v>
      </c>
      <c r="Q19" s="18">
        <v>2</v>
      </c>
      <c r="R19" s="18">
        <v>164</v>
      </c>
      <c r="S19" s="18">
        <v>165</v>
      </c>
    </row>
    <row r="20" spans="1:48" x14ac:dyDescent="0.25">
      <c r="A20" s="17" t="s">
        <v>82</v>
      </c>
      <c r="B20" s="17" t="s">
        <v>83</v>
      </c>
      <c r="C20" s="17" t="s">
        <v>84</v>
      </c>
      <c r="D20" s="18" t="s">
        <v>10</v>
      </c>
      <c r="E20" s="18">
        <f>VLOOKUP(M20,Revistas!$B$2:$H$63996,2,FALSE)</f>
        <v>3.0870000000000002</v>
      </c>
      <c r="F20" s="18" t="str">
        <f>VLOOKUP(M20,Revistas!$B$2:$H$63996,3,FALSE)</f>
        <v>Q2</v>
      </c>
      <c r="G20" s="18" t="str">
        <f>VLOOKUP(M20,Revistas!$B$2:$H$63996,4,FALSE)</f>
        <v>CLINICAL NEUROLOGY - SCIE</v>
      </c>
      <c r="H20" s="18" t="str">
        <f>VLOOKUP(M20,Revistas!$B$2:$H$63996,5,FALSE)</f>
        <v>67/194</v>
      </c>
      <c r="I20" s="18" t="str">
        <f>VLOOKUP(M20,Revistas!$B$2:$H$63996,6,FALSE)</f>
        <v>NO</v>
      </c>
      <c r="J20" s="18" t="s">
        <v>85</v>
      </c>
      <c r="K20" s="18" t="s">
        <v>86</v>
      </c>
      <c r="L20" s="18">
        <v>0</v>
      </c>
      <c r="M20" s="18" t="s">
        <v>87</v>
      </c>
      <c r="N20" s="18" t="s">
        <v>14</v>
      </c>
      <c r="O20" s="18">
        <v>2017</v>
      </c>
      <c r="P20" s="18">
        <v>136</v>
      </c>
      <c r="Q20" s="18">
        <v>6</v>
      </c>
      <c r="R20" s="18">
        <v>688</v>
      </c>
      <c r="S20" s="18">
        <v>693</v>
      </c>
    </row>
    <row r="21" spans="1:48" x14ac:dyDescent="0.25">
      <c r="A21" s="17" t="s">
        <v>316</v>
      </c>
      <c r="B21" s="17" t="s">
        <v>317</v>
      </c>
      <c r="C21" s="17" t="s">
        <v>318</v>
      </c>
      <c r="D21" s="18" t="s">
        <v>10</v>
      </c>
      <c r="E21" s="18">
        <f>VLOOKUP(M21,Revistas!$B$2:$H$63996,2,FALSE)</f>
        <v>1.6259999999999999</v>
      </c>
      <c r="F21" s="18" t="str">
        <f>VLOOKUP(M21,Revistas!$B$2:$H$63996,3,FALSE)</f>
        <v>Q3</v>
      </c>
      <c r="G21" s="18" t="str">
        <f>VLOOKUP(M21,Revistas!$B$2:$H$63996,4,FALSE)</f>
        <v>CLINICAL NEUROLOGY - SCIE</v>
      </c>
      <c r="H21" s="18" t="str">
        <f>VLOOKUP(M21,Revistas!$B$2:$H$63996,5,FALSE)</f>
        <v>142/194</v>
      </c>
      <c r="I21" s="18" t="str">
        <f>VLOOKUP(M21,Revistas!$B$2:$H$63996,6,FALSE)</f>
        <v>NO</v>
      </c>
      <c r="J21" s="18" t="s">
        <v>319</v>
      </c>
      <c r="K21" s="18" t="s">
        <v>320</v>
      </c>
      <c r="L21" s="18">
        <v>0</v>
      </c>
      <c r="M21" s="18" t="s">
        <v>321</v>
      </c>
      <c r="N21" s="18"/>
      <c r="O21" s="18">
        <v>2017</v>
      </c>
      <c r="P21" s="18">
        <v>31</v>
      </c>
      <c r="Q21" s="18">
        <v>11</v>
      </c>
      <c r="R21" s="18">
        <v>1333</v>
      </c>
      <c r="S21" s="18">
        <v>1343</v>
      </c>
      <c r="T21" s="23">
        <v>29037630</v>
      </c>
    </row>
    <row r="22" spans="1:48" x14ac:dyDescent="0.25">
      <c r="A22" s="17" t="s">
        <v>305</v>
      </c>
      <c r="B22" s="17" t="s">
        <v>306</v>
      </c>
      <c r="C22" s="17" t="s">
        <v>307</v>
      </c>
      <c r="D22" s="18" t="s">
        <v>10</v>
      </c>
      <c r="E22" s="18">
        <f>VLOOKUP(M22,Revistas!$B$2:$H$63996,2,FALSE)</f>
        <v>4.8559999999999999</v>
      </c>
      <c r="F22" s="18" t="str">
        <f>VLOOKUP(M22,Revistas!$B$2:$H$63996,3,FALSE)</f>
        <v>q1</v>
      </c>
      <c r="G22" s="18" t="str">
        <f>VLOOKUP(M22,Revistas!$B$2:$H$63996,4,FALSE)</f>
        <v>IMMUNOLOGY - SCIE</v>
      </c>
      <c r="H22" s="18" t="str">
        <f>VLOOKUP(M22,Revistas!$B$2:$H$63996,5,FALSE)</f>
        <v>34/151</v>
      </c>
      <c r="I22" s="18" t="str">
        <f>VLOOKUP(M22,Revistas!$B$2:$H$63996,6,FALSE)</f>
        <v>NO</v>
      </c>
      <c r="J22" s="18" t="s">
        <v>308</v>
      </c>
      <c r="K22" s="18" t="s">
        <v>309</v>
      </c>
      <c r="L22" s="18">
        <v>1</v>
      </c>
      <c r="M22" s="18" t="s">
        <v>310</v>
      </c>
      <c r="N22" s="28">
        <v>36951</v>
      </c>
      <c r="O22" s="18">
        <v>2017</v>
      </c>
      <c r="P22" s="18">
        <v>198</v>
      </c>
      <c r="Q22" s="18">
        <v>5</v>
      </c>
      <c r="R22" s="18">
        <v>2038</v>
      </c>
      <c r="S22" s="18">
        <v>2046</v>
      </c>
    </row>
    <row r="23" spans="1:48" x14ac:dyDescent="0.25">
      <c r="A23" s="17" t="s">
        <v>123</v>
      </c>
      <c r="B23" s="17" t="s">
        <v>124</v>
      </c>
      <c r="C23" s="17" t="s">
        <v>125</v>
      </c>
      <c r="D23" s="18" t="s">
        <v>10</v>
      </c>
      <c r="E23" s="18">
        <f>VLOOKUP(M23,Revistas!$B$2:$H$63996,2,FALSE)</f>
        <v>1.804</v>
      </c>
      <c r="F23" s="18" t="str">
        <f>VLOOKUP(M23,Revistas!$B$2:$H$63996,3,FALSE)</f>
        <v>Q2</v>
      </c>
      <c r="G23" s="18" t="str">
        <f>VLOOKUP(M23,Revistas!$B$2:$H$63996,4,FALSE)</f>
        <v>MEDICINE, GENERAL &amp; INTERNAL - SCIE</v>
      </c>
      <c r="H23" s="18" t="str">
        <f>VLOOKUP(M23,Revistas!$B$2:$H$63996,5,FALSE)</f>
        <v>58/154</v>
      </c>
      <c r="I23" s="18" t="str">
        <f>VLOOKUP(M23,Revistas!$B$2:$H$63996,6,FALSE)</f>
        <v>NO</v>
      </c>
      <c r="J23" s="18" t="s">
        <v>126</v>
      </c>
      <c r="K23" s="18" t="s">
        <v>127</v>
      </c>
      <c r="L23" s="18">
        <v>0</v>
      </c>
      <c r="M23" s="18" t="s">
        <v>128</v>
      </c>
      <c r="N23" s="18" t="s">
        <v>129</v>
      </c>
      <c r="O23" s="18">
        <v>2017</v>
      </c>
      <c r="P23" s="18">
        <v>96</v>
      </c>
      <c r="Q23" s="18">
        <v>40</v>
      </c>
      <c r="R23" s="18"/>
      <c r="S23" s="18" t="s">
        <v>130</v>
      </c>
      <c r="T23" s="23">
        <v>28524762</v>
      </c>
    </row>
    <row r="24" spans="1:48" x14ac:dyDescent="0.25">
      <c r="A24" s="17" t="s">
        <v>428</v>
      </c>
      <c r="B24" s="17" t="s">
        <v>427</v>
      </c>
      <c r="C24" s="17" t="s">
        <v>422</v>
      </c>
      <c r="D24" s="18" t="s">
        <v>210</v>
      </c>
      <c r="E24" s="18" t="str">
        <f>VLOOKUP(M24,Revistas!$B$2:$H$63996,2,FALSE)</f>
        <v>NO TIENE</v>
      </c>
      <c r="F24" s="18" t="str">
        <f>VLOOKUP(M24,Revistas!$B$2:$H$63996,3,FALSE)</f>
        <v>NO TIENE</v>
      </c>
      <c r="G24" s="18" t="str">
        <f>VLOOKUP(M24,Revistas!$B$2:$H$63996,4,FALSE)</f>
        <v>NO TIENE</v>
      </c>
      <c r="H24" s="18" t="str">
        <f>VLOOKUP(M24,Revistas!$B$2:$H$63996,5,FALSE)</f>
        <v>NO TIENE</v>
      </c>
      <c r="I24" s="18" t="str">
        <f>VLOOKUP(M24,Revistas!$B$2:$H$63996,6,FALSE)</f>
        <v>NO</v>
      </c>
      <c r="J24" s="18" t="s">
        <v>430</v>
      </c>
      <c r="K24" s="18"/>
      <c r="L24" s="18" t="s">
        <v>586</v>
      </c>
      <c r="M24" s="18" t="s">
        <v>426</v>
      </c>
      <c r="N24" s="18" t="s">
        <v>424</v>
      </c>
      <c r="O24" s="18">
        <v>2017</v>
      </c>
      <c r="P24" s="18">
        <v>58</v>
      </c>
      <c r="Q24" s="18">
        <v>1</v>
      </c>
      <c r="R24" s="18" t="s">
        <v>429</v>
      </c>
      <c r="S24" s="18"/>
      <c r="T24" s="23">
        <v>29107630</v>
      </c>
      <c r="AV24" s="25"/>
    </row>
    <row r="25" spans="1:48" x14ac:dyDescent="0.25">
      <c r="A25" s="17" t="s">
        <v>421</v>
      </c>
      <c r="B25" s="17" t="s">
        <v>420</v>
      </c>
      <c r="C25" s="17" t="s">
        <v>422</v>
      </c>
      <c r="D25" s="18" t="s">
        <v>210</v>
      </c>
      <c r="E25" s="18" t="str">
        <f>VLOOKUP(M25,Revistas!$B$2:$H$63996,2,FALSE)</f>
        <v>NO TIENE</v>
      </c>
      <c r="F25" s="18" t="str">
        <f>VLOOKUP(M25,Revistas!$B$2:$H$63996,3,FALSE)</f>
        <v>NO TIENE</v>
      </c>
      <c r="G25" s="18" t="str">
        <f>VLOOKUP(M25,Revistas!$B$2:$H$63996,4,FALSE)</f>
        <v>NO TIENE</v>
      </c>
      <c r="H25" s="18" t="str">
        <f>VLOOKUP(M25,Revistas!$B$2:$H$63996,5,FALSE)</f>
        <v>NO TIENE</v>
      </c>
      <c r="I25" s="18" t="str">
        <f>VLOOKUP(M25,Revistas!$B$2:$H$63996,6,FALSE)</f>
        <v>NO</v>
      </c>
      <c r="J25" s="18" t="s">
        <v>425</v>
      </c>
      <c r="K25" s="18"/>
      <c r="L25" s="18" t="s">
        <v>586</v>
      </c>
      <c r="M25" s="18" t="s">
        <v>426</v>
      </c>
      <c r="N25" s="18" t="s">
        <v>424</v>
      </c>
      <c r="O25" s="18">
        <v>2017</v>
      </c>
      <c r="P25" s="18">
        <v>58</v>
      </c>
      <c r="Q25" s="18">
        <v>1</v>
      </c>
      <c r="R25" s="18" t="s">
        <v>423</v>
      </c>
      <c r="S25" s="18"/>
    </row>
    <row r="26" spans="1:48" x14ac:dyDescent="0.25">
      <c r="A26" s="17" t="s">
        <v>257</v>
      </c>
      <c r="B26" s="17" t="s">
        <v>258</v>
      </c>
      <c r="C26" s="17" t="s">
        <v>259</v>
      </c>
      <c r="D26" s="18" t="s">
        <v>10</v>
      </c>
      <c r="E26" s="18">
        <f>VLOOKUP(M26,Revistas!$B$2:$H$63996,2,FALSE)</f>
        <v>1.349</v>
      </c>
      <c r="F26" s="18" t="str">
        <f>VLOOKUP(M26,Revistas!$B$2:$H$63996,3,FALSE)</f>
        <v>Q3</v>
      </c>
      <c r="G26" s="18" t="str">
        <f>VLOOKUP(M26,Revistas!$B$2:$H$63996,4,FALSE)</f>
        <v>SURGERY - SCIE</v>
      </c>
      <c r="H26" s="18" t="str">
        <f>VLOOKUP(M26,Revistas!$B$2:$H$63996,5,FALSE)</f>
        <v>124/197</v>
      </c>
      <c r="I26" s="18" t="str">
        <f>VLOOKUP(M26,Revistas!$B$2:$H$63996,6,FALSE)</f>
        <v>NO</v>
      </c>
      <c r="J26" s="18" t="s">
        <v>260</v>
      </c>
      <c r="K26" s="18" t="s">
        <v>261</v>
      </c>
      <c r="L26" s="18">
        <v>0</v>
      </c>
      <c r="M26" s="18" t="s">
        <v>262</v>
      </c>
      <c r="N26" s="18" t="s">
        <v>250</v>
      </c>
      <c r="O26" s="18">
        <v>2017</v>
      </c>
      <c r="P26" s="18">
        <v>38</v>
      </c>
      <c r="Q26" s="18">
        <v>3</v>
      </c>
      <c r="R26" s="18" t="s">
        <v>263</v>
      </c>
      <c r="S26" s="18" t="s">
        <v>264</v>
      </c>
      <c r="T26" s="23">
        <v>27998956</v>
      </c>
    </row>
    <row r="27" spans="1:48" x14ac:dyDescent="0.25">
      <c r="A27" s="17" t="s">
        <v>373</v>
      </c>
      <c r="B27" s="17" t="s">
        <v>372</v>
      </c>
      <c r="C27" s="17" t="s">
        <v>7208</v>
      </c>
      <c r="D27" s="18" t="s">
        <v>10</v>
      </c>
      <c r="E27" s="18">
        <f>VLOOKUP(M27,Revistas!$B$2:$H$63996,2,FALSE)</f>
        <v>3.1259999999999999</v>
      </c>
      <c r="F27" s="18" t="str">
        <f>VLOOKUP(M27,Revistas!$B$2:$H$63996,3,FALSE)</f>
        <v>Q2</v>
      </c>
      <c r="G27" s="18" t="str">
        <f>VLOOKUP(M27,Revistas!$B$2:$H$63996,4,FALSE)</f>
        <v>INFECTIOUS DISEASES - SCIE</v>
      </c>
      <c r="H27" s="18" t="str">
        <f>VLOOKUP(M27,Revistas!$B$2:$H$63996,5,FALSE)</f>
        <v>32/84</v>
      </c>
      <c r="I27" s="18" t="str">
        <f>VLOOKUP(M27,Revistas!$B$2:$H$63996,6,FALSE)</f>
        <v>NO</v>
      </c>
      <c r="J27" s="18" t="s">
        <v>375</v>
      </c>
      <c r="K27" s="18"/>
      <c r="L27" s="18" t="s">
        <v>586</v>
      </c>
      <c r="M27" s="18" t="s">
        <v>376</v>
      </c>
      <c r="N27" s="18" t="s">
        <v>374</v>
      </c>
      <c r="O27" s="18">
        <v>2017</v>
      </c>
      <c r="P27" s="18"/>
      <c r="Q27" s="18"/>
      <c r="R27" s="18"/>
      <c r="S27" s="18"/>
    </row>
    <row r="28" spans="1:48" x14ac:dyDescent="0.25">
      <c r="A28" s="17" t="s">
        <v>246</v>
      </c>
      <c r="B28" s="17" t="s">
        <v>247</v>
      </c>
      <c r="C28" s="17" t="s">
        <v>97</v>
      </c>
      <c r="D28" s="18" t="s">
        <v>10</v>
      </c>
      <c r="E28" s="18">
        <f>VLOOKUP(M28,Revistas!$B$2:$H$63996,2,FALSE)</f>
        <v>2.1030000000000002</v>
      </c>
      <c r="F28" s="18" t="str">
        <f>VLOOKUP(M28,Revistas!$B$2:$H$63996,3,FALSE)</f>
        <v>Q3</v>
      </c>
      <c r="G28" s="18" t="str">
        <f>VLOOKUP(M28,Revistas!$B$2:$H$63996,4,FALSE)</f>
        <v>CLINICAL NEUROLOGY</v>
      </c>
      <c r="H28" s="18" t="str">
        <f>VLOOKUP(M28,Revistas!$B$2:$H$63996,5,FALSE)</f>
        <v>114/194</v>
      </c>
      <c r="I28" s="18" t="str">
        <f>VLOOKUP(M28,Revistas!$B$2:$H$63996,6,FALSE)</f>
        <v>NO</v>
      </c>
      <c r="J28" s="18" t="s">
        <v>248</v>
      </c>
      <c r="K28" s="18" t="s">
        <v>249</v>
      </c>
      <c r="L28" s="18">
        <v>1</v>
      </c>
      <c r="M28" s="18" t="s">
        <v>100</v>
      </c>
      <c r="N28" s="18" t="s">
        <v>250</v>
      </c>
      <c r="O28" s="18">
        <v>2017</v>
      </c>
      <c r="P28" s="18">
        <v>32</v>
      </c>
      <c r="Q28" s="18">
        <v>4</v>
      </c>
      <c r="R28" s="18">
        <v>205</v>
      </c>
      <c r="S28" s="18">
        <v>212</v>
      </c>
      <c r="T28" s="23">
        <v>28885450</v>
      </c>
      <c r="AV28" s="25"/>
    </row>
    <row r="29" spans="1:48" x14ac:dyDescent="0.25">
      <c r="A29" s="17" t="s">
        <v>410</v>
      </c>
      <c r="B29" s="17" t="s">
        <v>409</v>
      </c>
      <c r="C29" s="17" t="s">
        <v>7252</v>
      </c>
      <c r="D29" s="18" t="s">
        <v>210</v>
      </c>
      <c r="E29" s="18">
        <f>VLOOKUP(M29,Revistas!$B$2:$H$63996,2,FALSE)</f>
        <v>2.4950000000000001</v>
      </c>
      <c r="F29" s="18" t="str">
        <f>VLOOKUP(M29,Revistas!$B$2:$H$63996,3,FALSE)</f>
        <v>Q2</v>
      </c>
      <c r="G29" s="18" t="str">
        <f>VLOOKUP(M29,Revistas!$B$2:$H$63996,4,FALSE)</f>
        <v>ANESTHESIOLOGY - SCIE;</v>
      </c>
      <c r="H29" s="18" t="str">
        <f>VLOOKUP(M29,Revistas!$B$2:$H$63996,5,FALSE)</f>
        <v>13 DE 31</v>
      </c>
      <c r="I29" s="18" t="str">
        <f>VLOOKUP(M29,Revistas!$B$2:$H$63996,6,FALSE)</f>
        <v>NO</v>
      </c>
      <c r="J29" s="18" t="s">
        <v>413</v>
      </c>
      <c r="K29" s="18"/>
      <c r="L29" s="18" t="s">
        <v>586</v>
      </c>
      <c r="M29" s="18" t="s">
        <v>414</v>
      </c>
      <c r="N29" s="18" t="s">
        <v>412</v>
      </c>
      <c r="O29" s="18">
        <v>2017</v>
      </c>
      <c r="P29" s="18"/>
      <c r="Q29" s="18"/>
      <c r="R29" s="18"/>
      <c r="S29" s="18"/>
      <c r="T29" s="23">
        <v>28515630</v>
      </c>
    </row>
    <row r="30" spans="1:48" x14ac:dyDescent="0.25">
      <c r="A30" s="17" t="s">
        <v>311</v>
      </c>
      <c r="B30" s="17" t="s">
        <v>312</v>
      </c>
      <c r="C30" s="17" t="s">
        <v>118</v>
      </c>
      <c r="D30" s="18" t="s">
        <v>10</v>
      </c>
      <c r="E30" s="18">
        <f>VLOOKUP(M30,Revistas!$B$2:$H$63996,2,FALSE)</f>
        <v>2.177</v>
      </c>
      <c r="F30" s="18" t="str">
        <f>VLOOKUP(M30,Revistas!$B$2:$H$63996,3,FALSE)</f>
        <v>Q2</v>
      </c>
      <c r="G30" s="18" t="str">
        <f>VLOOKUP(M30,Revistas!$B$2:$H$63996,4,FALSE)</f>
        <v>MULTIDISCIPLINARY SCIENCES - SCIE</v>
      </c>
      <c r="H30" s="18" t="str">
        <f>VLOOKUP(M30,Revistas!$B$2:$H$63996,5,FALSE)</f>
        <v>20/64</v>
      </c>
      <c r="I30" s="18" t="str">
        <f>VLOOKUP(M30,Revistas!$B$2:$H$63996,6,FALSE)</f>
        <v>NO</v>
      </c>
      <c r="J30" s="18" t="s">
        <v>313</v>
      </c>
      <c r="K30" s="18" t="s">
        <v>314</v>
      </c>
      <c r="L30" s="18">
        <v>0</v>
      </c>
      <c r="M30" s="18" t="s">
        <v>121</v>
      </c>
      <c r="N30" s="28">
        <v>39845</v>
      </c>
      <c r="O30" s="18">
        <v>2017</v>
      </c>
      <c r="P30" s="18">
        <v>5</v>
      </c>
      <c r="Q30" s="18"/>
      <c r="R30" s="18"/>
      <c r="S30" s="18" t="s">
        <v>315</v>
      </c>
      <c r="T30" s="23">
        <v>28515629</v>
      </c>
    </row>
    <row r="31" spans="1:48" x14ac:dyDescent="0.25">
      <c r="A31" s="17" t="s">
        <v>155</v>
      </c>
      <c r="B31" s="17" t="s">
        <v>156</v>
      </c>
      <c r="C31" s="17" t="s">
        <v>157</v>
      </c>
      <c r="D31" s="18" t="s">
        <v>10</v>
      </c>
      <c r="E31" s="18">
        <f>VLOOKUP(M31,Revistas!$B$2:$H$63996,2,FALSE)</f>
        <v>2.0129999999999999</v>
      </c>
      <c r="F31" s="18" t="str">
        <f>VLOOKUP(M31,Revistas!$B$2:$H$63996,3,FALSE)</f>
        <v>Q2</v>
      </c>
      <c r="G31" s="18" t="str">
        <f>VLOOKUP(M31,Revistas!$B$2:$H$63996,4,FALSE)</f>
        <v>PEDIATRICS - SCIE;</v>
      </c>
      <c r="H31" s="18" t="str">
        <f>VLOOKUP(M31,Revistas!$B$2:$H$63996,5,FALSE)</f>
        <v>48/121</v>
      </c>
      <c r="I31" s="18" t="str">
        <f>VLOOKUP(M31,Revistas!$B$2:$H$63996,6,FALSE)</f>
        <v>NO</v>
      </c>
      <c r="J31" s="18" t="s">
        <v>158</v>
      </c>
      <c r="K31" s="18" t="s">
        <v>159</v>
      </c>
      <c r="L31" s="18">
        <v>0</v>
      </c>
      <c r="M31" s="18" t="s">
        <v>160</v>
      </c>
      <c r="N31" s="18" t="s">
        <v>154</v>
      </c>
      <c r="O31" s="18">
        <v>2017</v>
      </c>
      <c r="P31" s="18">
        <v>21</v>
      </c>
      <c r="Q31" s="18">
        <v>5</v>
      </c>
      <c r="R31" s="18">
        <v>730</v>
      </c>
      <c r="S31" s="18">
        <v>737</v>
      </c>
    </row>
    <row r="32" spans="1:48" x14ac:dyDescent="0.25">
      <c r="A32" s="17" t="s">
        <v>265</v>
      </c>
      <c r="B32" s="17" t="s">
        <v>266</v>
      </c>
      <c r="C32" s="17" t="s">
        <v>267</v>
      </c>
      <c r="D32" s="18" t="s">
        <v>10</v>
      </c>
      <c r="E32" s="18" t="str">
        <f>VLOOKUP(M32,Revistas!$B$2:$H$63996,2,FALSE)</f>
        <v>NO TIENE</v>
      </c>
      <c r="F32" s="18" t="str">
        <f>VLOOKUP(M32,Revistas!$B$2:$H$63996,3,FALSE)</f>
        <v>NO TIENE</v>
      </c>
      <c r="G32" s="18" t="str">
        <f>VLOOKUP(M32,Revistas!$B$2:$H$63996,4,FALSE)</f>
        <v>NO TIENE</v>
      </c>
      <c r="H32" s="18" t="str">
        <f>VLOOKUP(M32,Revistas!$B$2:$H$63996,5,FALSE)</f>
        <v>NO TIENE</v>
      </c>
      <c r="I32" s="18" t="str">
        <f>VLOOKUP(M32,Revistas!$B$2:$H$63996,6,FALSE)</f>
        <v>NO</v>
      </c>
      <c r="J32" s="18" t="s">
        <v>268</v>
      </c>
      <c r="K32" s="18" t="s">
        <v>269</v>
      </c>
      <c r="L32" s="18">
        <v>0</v>
      </c>
      <c r="M32" s="18" t="s">
        <v>270</v>
      </c>
      <c r="N32" s="18" t="s">
        <v>35</v>
      </c>
      <c r="O32" s="18">
        <v>2017</v>
      </c>
      <c r="P32" s="18">
        <v>28</v>
      </c>
      <c r="Q32" s="18"/>
      <c r="R32" s="18">
        <v>10</v>
      </c>
      <c r="S32" s="18">
        <v>17</v>
      </c>
    </row>
    <row r="33" spans="1:48" x14ac:dyDescent="0.25">
      <c r="A33" s="17" t="s">
        <v>322</v>
      </c>
      <c r="B33" s="17" t="s">
        <v>323</v>
      </c>
      <c r="C33" s="17" t="s">
        <v>324</v>
      </c>
      <c r="D33" s="18" t="s">
        <v>10</v>
      </c>
      <c r="E33" s="18">
        <f>VLOOKUP(M33,Revistas!$B$2:$H$63996,2,FALSE)</f>
        <v>0.77900000000000003</v>
      </c>
      <c r="F33" s="18" t="str">
        <f>VLOOKUP(M33,Revistas!$B$2:$H$63996,3,FALSE)</f>
        <v>Q4</v>
      </c>
      <c r="G33" s="18" t="str">
        <f>VLOOKUP(M33,Revistas!$B$2:$H$63996,4,FALSE)</f>
        <v>PUBLIC, ENVIRONMENTAL &amp; OCCUPATIONAL HEALTH - SSCI</v>
      </c>
      <c r="H33" s="18" t="str">
        <f>VLOOKUP(M33,Revistas!$B$2:$H$63996,5,FALSE)</f>
        <v>135/157</v>
      </c>
      <c r="I33" s="18" t="str">
        <f>VLOOKUP(M33,Revistas!$B$2:$H$63996,6,FALSE)</f>
        <v>NO</v>
      </c>
      <c r="J33" s="18" t="s">
        <v>325</v>
      </c>
      <c r="K33" s="18" t="s">
        <v>326</v>
      </c>
      <c r="L33" s="18">
        <v>0</v>
      </c>
      <c r="M33" s="18" t="s">
        <v>327</v>
      </c>
      <c r="N33" s="18"/>
      <c r="O33" s="18">
        <v>2017</v>
      </c>
      <c r="P33" s="18">
        <v>58</v>
      </c>
      <c r="Q33" s="18">
        <v>3</v>
      </c>
      <c r="R33" s="18">
        <v>287</v>
      </c>
      <c r="S33" s="18">
        <v>297</v>
      </c>
      <c r="T33" s="23">
        <v>29096968</v>
      </c>
      <c r="AV33" s="25"/>
    </row>
    <row r="34" spans="1:48" x14ac:dyDescent="0.25">
      <c r="A34" s="17" t="s">
        <v>404</v>
      </c>
      <c r="B34" s="17" t="s">
        <v>403</v>
      </c>
      <c r="C34" s="17" t="s">
        <v>405</v>
      </c>
      <c r="D34" s="18" t="s">
        <v>10</v>
      </c>
      <c r="E34" s="18">
        <f>VLOOKUP(M34,Revistas!$B$2:$H$63996,2,FALSE)</f>
        <v>1.804</v>
      </c>
      <c r="F34" s="18" t="str">
        <f>VLOOKUP(M34,Revistas!$B$2:$H$63996,3,FALSE)</f>
        <v>Q2</v>
      </c>
      <c r="G34" s="18" t="str">
        <f>VLOOKUP(M34,Revistas!$B$2:$H$63996,4,FALSE)</f>
        <v>REHABILITATION - SCIE</v>
      </c>
      <c r="H34" s="18" t="str">
        <f>VLOOKUP(M34,Revistas!$B$2:$H$63996,5,FALSE)</f>
        <v>22/65</v>
      </c>
      <c r="I34" s="18" t="str">
        <f>VLOOKUP(M34,Revistas!$B$2:$H$63996,6,FALSE)</f>
        <v>NO</v>
      </c>
      <c r="J34" s="18" t="s">
        <v>407</v>
      </c>
      <c r="K34" s="18"/>
      <c r="L34" s="18" t="s">
        <v>586</v>
      </c>
      <c r="M34" s="18" t="s">
        <v>408</v>
      </c>
      <c r="N34" s="18" t="s">
        <v>406</v>
      </c>
      <c r="O34" s="18">
        <v>2017</v>
      </c>
      <c r="P34" s="18"/>
      <c r="Q34" s="18"/>
      <c r="R34" s="27">
        <v>43374</v>
      </c>
      <c r="S34" s="18"/>
    </row>
    <row r="35" spans="1:48" x14ac:dyDescent="0.25">
      <c r="A35" s="17" t="s">
        <v>353</v>
      </c>
      <c r="B35" s="17" t="s">
        <v>354</v>
      </c>
      <c r="C35" s="17" t="s">
        <v>355</v>
      </c>
      <c r="D35" s="18" t="s">
        <v>356</v>
      </c>
      <c r="E35" s="18">
        <f>VLOOKUP(M35,Revistas!$B$2:$H$63996,2,FALSE)</f>
        <v>4.84</v>
      </c>
      <c r="F35" s="18" t="str">
        <f>VLOOKUP(M35,Revistas!$B$2:$H$63996,3,FALSE)</f>
        <v>Q1</v>
      </c>
      <c r="G35" s="18" t="str">
        <f>VLOOKUP(M35,Revistas!$B$2:$H$63996,4,FALSE)</f>
        <v>CLINICAL NEUROLOGY</v>
      </c>
      <c r="H35" s="18" t="str">
        <f>VLOOKUP(M35,Revistas!$B$2:$H$63996,5,FALSE)</f>
        <v>27/194</v>
      </c>
      <c r="I35" s="18" t="str">
        <f>VLOOKUP(M35,Revistas!$B$2:$H$63996,6,FALSE)</f>
        <v>NO</v>
      </c>
      <c r="J35" s="18"/>
      <c r="K35" s="18"/>
      <c r="L35" s="18">
        <v>0</v>
      </c>
      <c r="M35" s="18" t="s">
        <v>357</v>
      </c>
      <c r="N35" s="18" t="s">
        <v>344</v>
      </c>
      <c r="O35" s="18">
        <v>2017</v>
      </c>
      <c r="P35" s="18">
        <v>23</v>
      </c>
      <c r="Q35" s="18">
        <v>1</v>
      </c>
      <c r="R35" s="18" t="s">
        <v>358</v>
      </c>
      <c r="S35" s="18" t="s">
        <v>358</v>
      </c>
    </row>
    <row r="36" spans="1:48" x14ac:dyDescent="0.25">
      <c r="A36" s="17" t="s">
        <v>416</v>
      </c>
      <c r="B36" s="17" t="s">
        <v>415</v>
      </c>
      <c r="C36" s="17" t="s">
        <v>6837</v>
      </c>
      <c r="D36" s="18" t="s">
        <v>10</v>
      </c>
      <c r="E36" s="18">
        <f>VLOOKUP(M36,Revistas!$B$2:$H$63996,2,FALSE)</f>
        <v>2.1030000000000002</v>
      </c>
      <c r="F36" s="18" t="str">
        <f>VLOOKUP(M36,Revistas!$B$2:$H$63996,3,FALSE)</f>
        <v>Q3</v>
      </c>
      <c r="G36" s="18" t="str">
        <f>VLOOKUP(M36,Revistas!$B$2:$H$63996,4,FALSE)</f>
        <v>CLINICAL NEUROLOGY</v>
      </c>
      <c r="H36" s="18" t="str">
        <f>VLOOKUP(M36,Revistas!$B$2:$H$63996,5,FALSE)</f>
        <v>114/194</v>
      </c>
      <c r="I36" s="18" t="str">
        <f>VLOOKUP(M36,Revistas!$B$2:$H$63996,6,FALSE)</f>
        <v>NO</v>
      </c>
      <c r="J36" s="18" t="s">
        <v>419</v>
      </c>
      <c r="K36" s="18"/>
      <c r="L36" s="18" t="s">
        <v>586</v>
      </c>
      <c r="M36" s="18" t="s">
        <v>101</v>
      </c>
      <c r="N36" s="18" t="s">
        <v>418</v>
      </c>
      <c r="O36" s="18">
        <v>2017</v>
      </c>
      <c r="P36" s="18"/>
      <c r="Q36" s="18"/>
      <c r="R36" s="18"/>
      <c r="S36" s="18"/>
    </row>
    <row r="37" spans="1:48" x14ac:dyDescent="0.25">
      <c r="A37" s="17" t="s">
        <v>149</v>
      </c>
      <c r="B37" s="17" t="s">
        <v>150</v>
      </c>
      <c r="C37" s="17" t="s">
        <v>151</v>
      </c>
      <c r="D37" s="18" t="s">
        <v>26</v>
      </c>
      <c r="E37" s="18">
        <f>VLOOKUP(M37,Revistas!$B$2:$H$63996,2,FALSE)</f>
        <v>2.3610000000000002</v>
      </c>
      <c r="F37" s="18" t="str">
        <f>VLOOKUP(M37,Revistas!$B$2:$H$63996,3,FALSE)</f>
        <v>Q3</v>
      </c>
      <c r="G37" s="18" t="str">
        <f>VLOOKUP(M37,Revistas!$B$2:$H$63996,4,FALSE)</f>
        <v>CLINICAL NEUROLOGY - SCIE;</v>
      </c>
      <c r="H37" s="18" t="str">
        <f>VLOOKUP(M37,Revistas!$B$2:$H$63996,5,FALSE)</f>
        <v>103/194</v>
      </c>
      <c r="I37" s="18" t="str">
        <f>VLOOKUP(M37,Revistas!$B$2:$H$63996,6,FALSE)</f>
        <v>NO</v>
      </c>
      <c r="J37" s="18" t="s">
        <v>152</v>
      </c>
      <c r="K37" s="18"/>
      <c r="L37" s="18">
        <v>0</v>
      </c>
      <c r="M37" s="18" t="s">
        <v>153</v>
      </c>
      <c r="N37" s="18" t="s">
        <v>154</v>
      </c>
      <c r="O37" s="18">
        <v>2017</v>
      </c>
      <c r="P37" s="18">
        <v>22</v>
      </c>
      <c r="Q37" s="18">
        <v>3</v>
      </c>
      <c r="R37" s="18">
        <v>335</v>
      </c>
      <c r="S37" s="18">
        <v>336</v>
      </c>
    </row>
    <row r="38" spans="1:48" x14ac:dyDescent="0.25">
      <c r="A38" s="17" t="s">
        <v>279</v>
      </c>
      <c r="B38" s="17" t="s">
        <v>280</v>
      </c>
      <c r="C38" s="17" t="s">
        <v>281</v>
      </c>
      <c r="D38" s="18" t="s">
        <v>10</v>
      </c>
      <c r="E38" s="18">
        <f>VLOOKUP(M38,Revistas!$B$2:$H$63996,2,FALSE)</f>
        <v>1.7849999999999999</v>
      </c>
      <c r="F38" s="18" t="str">
        <f>VLOOKUP(M38,Revistas!$B$2:$H$63996,3,FALSE)</f>
        <v>Q2</v>
      </c>
      <c r="G38" s="18" t="str">
        <f>VLOOKUP(M38,Revistas!$B$2:$H$63996,4,FALSE)</f>
        <v>SPORT SCIENCE</v>
      </c>
      <c r="H38" s="18" t="str">
        <f>VLOOKUP(M38,Revistas!$B$2:$H$63996,5,FALSE)</f>
        <v>38/81</v>
      </c>
      <c r="I38" s="18" t="str">
        <f>VLOOKUP(M38,Revistas!$B$2:$H$63996,6,FALSE)</f>
        <v>NO</v>
      </c>
      <c r="J38" s="18" t="s">
        <v>282</v>
      </c>
      <c r="K38" s="18" t="s">
        <v>283</v>
      </c>
      <c r="L38" s="18">
        <v>0</v>
      </c>
      <c r="M38" s="18" t="s">
        <v>284</v>
      </c>
      <c r="N38" s="18" t="s">
        <v>35</v>
      </c>
      <c r="O38" s="18">
        <v>2017</v>
      </c>
      <c r="P38" s="18">
        <v>9</v>
      </c>
      <c r="Q38" s="18">
        <v>4</v>
      </c>
      <c r="R38" s="18">
        <v>348</v>
      </c>
      <c r="S38" s="18">
        <v>355</v>
      </c>
    </row>
    <row r="39" spans="1:48" x14ac:dyDescent="0.25">
      <c r="A39" s="17" t="s">
        <v>301</v>
      </c>
      <c r="B39" s="17" t="s">
        <v>302</v>
      </c>
      <c r="C39" s="17" t="s">
        <v>90</v>
      </c>
      <c r="D39" s="18" t="s">
        <v>10</v>
      </c>
      <c r="E39" s="18">
        <f>VLOOKUP(M39,Revistas!$B$2:$H$63996,2,FALSE)</f>
        <v>2.82</v>
      </c>
      <c r="F39" s="18" t="str">
        <f>VLOOKUP(M39,Revistas!$B$2:$H$63996,3,FALSE)</f>
        <v>Q1</v>
      </c>
      <c r="G39" s="18" t="str">
        <f>VLOOKUP(M39,Revistas!$B$2:$H$63996,4,FALSE)</f>
        <v>MEDICINA, GENERAL &amp; INTERNAL</v>
      </c>
      <c r="H39" s="18" t="str">
        <f>VLOOKUP(M39,Revistas!$B$2:$H$63996,5,FALSE)</f>
        <v>31/154</v>
      </c>
      <c r="I39" s="18" t="str">
        <f>VLOOKUP(M39,Revistas!$B$2:$H$63996,6,FALSE)</f>
        <v>NO</v>
      </c>
      <c r="J39" s="18" t="s">
        <v>303</v>
      </c>
      <c r="K39" s="18" t="s">
        <v>304</v>
      </c>
      <c r="L39" s="18">
        <v>1</v>
      </c>
      <c r="M39" s="18" t="s">
        <v>93</v>
      </c>
      <c r="N39" s="18" t="s">
        <v>300</v>
      </c>
      <c r="O39" s="18">
        <v>2017</v>
      </c>
      <c r="P39" s="18">
        <v>18</v>
      </c>
      <c r="Q39" s="18">
        <v>3</v>
      </c>
      <c r="R39" s="18">
        <v>526</v>
      </c>
      <c r="S39" s="18">
        <v>537</v>
      </c>
    </row>
    <row r="40" spans="1:48" x14ac:dyDescent="0.25">
      <c r="A40" s="17" t="s">
        <v>186</v>
      </c>
      <c r="B40" s="17" t="s">
        <v>187</v>
      </c>
      <c r="C40" s="17" t="s">
        <v>188</v>
      </c>
      <c r="D40" s="18" t="s">
        <v>10</v>
      </c>
      <c r="E40" s="18">
        <f>VLOOKUP(M40,Revistas!$B$2:$H$63996,2,FALSE)</f>
        <v>8.32</v>
      </c>
      <c r="F40" s="18" t="str">
        <f>VLOOKUP(M40,Revistas!$B$2:$H$63996,3,FALSE)</f>
        <v>Q1</v>
      </c>
      <c r="G40" s="18" t="str">
        <f>VLOOKUP(M40,Revistas!$B$2:$H$63996,4,FALSE)</f>
        <v>CLINICAL NEUROLOGY - SCIE</v>
      </c>
      <c r="H40" s="18" t="str">
        <f>VLOOKUP(M40,Revistas!$B$2:$H$63996,5,FALSE)</f>
        <v>9/194</v>
      </c>
      <c r="I40" s="18" t="str">
        <f>VLOOKUP(M40,Revistas!$B$2:$H$63996,6,FALSE)</f>
        <v>SI</v>
      </c>
      <c r="J40" s="18" t="s">
        <v>189</v>
      </c>
      <c r="K40" s="18" t="s">
        <v>190</v>
      </c>
      <c r="L40" s="18">
        <v>2</v>
      </c>
      <c r="M40" s="18" t="s">
        <v>191</v>
      </c>
      <c r="N40" s="18" t="s">
        <v>192</v>
      </c>
      <c r="O40" s="18">
        <v>2017</v>
      </c>
      <c r="P40" s="18">
        <v>89</v>
      </c>
      <c r="Q40" s="18">
        <v>6</v>
      </c>
      <c r="R40" s="18">
        <v>532</v>
      </c>
      <c r="S40" s="18">
        <v>539</v>
      </c>
    </row>
    <row r="41" spans="1:48" x14ac:dyDescent="0.25">
      <c r="A41" s="17" t="s">
        <v>179</v>
      </c>
      <c r="B41" s="17" t="s">
        <v>180</v>
      </c>
      <c r="C41" s="17" t="s">
        <v>181</v>
      </c>
      <c r="D41" s="18" t="s">
        <v>10</v>
      </c>
      <c r="E41" s="18">
        <f>VLOOKUP(M41,Revistas!$B$2:$H$63996,2,FALSE)</f>
        <v>4.2590000000000003</v>
      </c>
      <c r="F41" s="18" t="str">
        <f>VLOOKUP(M41,Revistas!$B$2:$H$63996,3,FALSE)</f>
        <v>Q1</v>
      </c>
      <c r="G41" s="18" t="str">
        <f>VLOOKUP(M41,Revistas!$B$2:$H$63996,4,FALSE)</f>
        <v>MULTIDISCIPLINARY SCIENCES</v>
      </c>
      <c r="H41" s="18" t="str">
        <f>VLOOKUP(M41,Revistas!$B$2:$H$63996,5,FALSE)</f>
        <v>10 DE 64</v>
      </c>
      <c r="I41" s="18" t="str">
        <f>VLOOKUP(M41,Revistas!$B$2:$H$63996,6,FALSE)</f>
        <v>NO</v>
      </c>
      <c r="J41" s="18" t="s">
        <v>182</v>
      </c>
      <c r="K41" s="18" t="s">
        <v>183</v>
      </c>
      <c r="L41" s="18">
        <v>0</v>
      </c>
      <c r="M41" s="18" t="s">
        <v>184</v>
      </c>
      <c r="N41" s="18" t="s">
        <v>185</v>
      </c>
      <c r="O41" s="18">
        <v>2017</v>
      </c>
      <c r="P41" s="18">
        <v>7</v>
      </c>
      <c r="Q41" s="18"/>
      <c r="R41" s="18"/>
      <c r="S41" s="18">
        <v>9431</v>
      </c>
      <c r="T41" s="23">
        <v>28454990</v>
      </c>
    </row>
    <row r="42" spans="1:48" x14ac:dyDescent="0.25">
      <c r="A42" s="17" t="s">
        <v>285</v>
      </c>
      <c r="B42" s="17" t="s">
        <v>286</v>
      </c>
      <c r="C42" s="17" t="s">
        <v>181</v>
      </c>
      <c r="D42" s="18" t="s">
        <v>10</v>
      </c>
      <c r="E42" s="18">
        <f>VLOOKUP(M42,Revistas!$B$2:$H$63996,2,FALSE)</f>
        <v>4.2590000000000003</v>
      </c>
      <c r="F42" s="18" t="str">
        <f>VLOOKUP(M42,Revistas!$B$2:$H$63996,3,FALSE)</f>
        <v>Q1</v>
      </c>
      <c r="G42" s="18" t="str">
        <f>VLOOKUP(M42,Revistas!$B$2:$H$63996,4,FALSE)</f>
        <v>MULTIDISCIPLINARY SCIENCES</v>
      </c>
      <c r="H42" s="18" t="str">
        <f>VLOOKUP(M42,Revistas!$B$2:$H$63996,5,FALSE)</f>
        <v>10 DE 64</v>
      </c>
      <c r="I42" s="18" t="str">
        <f>VLOOKUP(M42,Revistas!$B$2:$H$63996,6,FALSE)</f>
        <v>NO</v>
      </c>
      <c r="J42" s="18" t="s">
        <v>287</v>
      </c>
      <c r="K42" s="18" t="s">
        <v>288</v>
      </c>
      <c r="L42" s="18">
        <v>4</v>
      </c>
      <c r="M42" s="18" t="s">
        <v>184</v>
      </c>
      <c r="N42" s="28">
        <v>42430</v>
      </c>
      <c r="O42" s="18">
        <v>2017</v>
      </c>
      <c r="P42" s="18">
        <v>7</v>
      </c>
      <c r="Q42" s="18"/>
      <c r="R42" s="18"/>
      <c r="S42" s="18">
        <v>44433</v>
      </c>
    </row>
    <row r="43" spans="1:48" x14ac:dyDescent="0.25">
      <c r="A43" s="17" t="s">
        <v>432</v>
      </c>
      <c r="B43" s="17" t="s">
        <v>431</v>
      </c>
      <c r="C43" s="17" t="s">
        <v>433</v>
      </c>
      <c r="D43" s="18" t="s">
        <v>10</v>
      </c>
      <c r="E43" s="18">
        <f>VLOOKUP(M43,Revistas!$B$2:$H$63996,2,FALSE)</f>
        <v>5.0810000000000004</v>
      </c>
      <c r="F43" s="18" t="str">
        <f>VLOOKUP(M43,Revistas!$B$2:$H$63996,3,FALSE)</f>
        <v>q1</v>
      </c>
      <c r="G43" s="18" t="str">
        <f>VLOOKUP(M43,Revistas!$B$2:$H$63996,4,FALSE)</f>
        <v>ENDOCRINOLOGY &amp; METABOLISM - SCIE;</v>
      </c>
      <c r="H43" s="18" t="str">
        <f>VLOOKUP(M43,Revistas!$B$2:$H$63996,5,FALSE)</f>
        <v>22/138</v>
      </c>
      <c r="I43" s="18" t="str">
        <f>VLOOKUP(M43,Revistas!$B$2:$H$63996,6,FALSE)</f>
        <v>NO</v>
      </c>
      <c r="J43" s="18" t="s">
        <v>436</v>
      </c>
      <c r="K43" s="18"/>
      <c r="L43" s="18" t="s">
        <v>586</v>
      </c>
      <c r="M43" s="18" t="s">
        <v>437</v>
      </c>
      <c r="N43" s="18" t="s">
        <v>435</v>
      </c>
      <c r="O43" s="18">
        <v>2017</v>
      </c>
      <c r="P43" s="18"/>
      <c r="Q43" s="18"/>
      <c r="R43" s="18" t="s">
        <v>434</v>
      </c>
      <c r="S43" s="18"/>
    </row>
    <row r="44" spans="1:48" x14ac:dyDescent="0.25">
      <c r="A44" s="17" t="s">
        <v>110</v>
      </c>
      <c r="B44" s="17" t="s">
        <v>111</v>
      </c>
      <c r="C44" s="17" t="s">
        <v>112</v>
      </c>
      <c r="D44" s="18" t="s">
        <v>10</v>
      </c>
      <c r="E44" s="18">
        <f>VLOOKUP(M44,Revistas!$B$2:$H$63996,2,FALSE)</f>
        <v>3.3260000000000001</v>
      </c>
      <c r="F44" s="18" t="str">
        <f>VLOOKUP(M44,Revistas!$B$2:$H$63996,3,FALSE)</f>
        <v>Q2</v>
      </c>
      <c r="G44" s="18" t="str">
        <f>VLOOKUP(M44,Revistas!$B$2:$H$63996,4,FALSE)</f>
        <v>GENETICS &amp; HEREDITY - SCIE</v>
      </c>
      <c r="H44" s="18" t="str">
        <f>VLOOKUP(M44,Revistas!$B$2:$H$63996,5,FALSE)</f>
        <v>62/166</v>
      </c>
      <c r="I44" s="18" t="str">
        <f>VLOOKUP(M44,Revistas!$B$2:$H$63996,6,FALSE)</f>
        <v>NO</v>
      </c>
      <c r="J44" s="18" t="s">
        <v>113</v>
      </c>
      <c r="K44" s="18" t="s">
        <v>114</v>
      </c>
      <c r="L44" s="18">
        <v>2</v>
      </c>
      <c r="M44" s="18" t="s">
        <v>115</v>
      </c>
      <c r="N44" s="18" t="s">
        <v>94</v>
      </c>
      <c r="O44" s="18">
        <v>2017</v>
      </c>
      <c r="P44" s="18">
        <v>92</v>
      </c>
      <c r="Q44" s="18">
        <v>5</v>
      </c>
      <c r="R44" s="18">
        <v>534</v>
      </c>
      <c r="S44" s="18">
        <v>539</v>
      </c>
    </row>
    <row r="45" spans="1:48" x14ac:dyDescent="0.25">
      <c r="A45" s="17" t="s">
        <v>334</v>
      </c>
      <c r="B45" s="17" t="s">
        <v>335</v>
      </c>
      <c r="C45" s="17" t="s">
        <v>174</v>
      </c>
      <c r="D45" s="18" t="s">
        <v>10</v>
      </c>
      <c r="E45" s="18">
        <f>VLOOKUP(M45,Revistas!$B$2:$H$63996,2,FALSE)</f>
        <v>0.74299999999999999</v>
      </c>
      <c r="F45" s="18" t="str">
        <f>VLOOKUP(M45,Revistas!$B$2:$H$63996,3,FALSE)</f>
        <v>Q4</v>
      </c>
      <c r="G45" s="18" t="str">
        <f>VLOOKUP(M45,Revistas!$B$2:$H$63996,4,FALSE)</f>
        <v>CLINICAL NEUROLOGY</v>
      </c>
      <c r="H45" s="18" t="str">
        <f>VLOOKUP(M45,Revistas!$B$2:$H$63996,5,FALSE)</f>
        <v>177/194</v>
      </c>
      <c r="I45" s="18" t="str">
        <f>VLOOKUP(M45,Revistas!$B$2:$H$63996,6,FALSE)</f>
        <v>NO</v>
      </c>
      <c r="J45" s="18" t="s">
        <v>336</v>
      </c>
      <c r="K45" s="18" t="s">
        <v>337</v>
      </c>
      <c r="L45" s="18">
        <v>0</v>
      </c>
      <c r="M45" s="18" t="s">
        <v>177</v>
      </c>
      <c r="N45" s="18"/>
      <c r="O45" s="18">
        <v>2017</v>
      </c>
      <c r="P45" s="18">
        <v>64</v>
      </c>
      <c r="Q45" s="18"/>
      <c r="R45" s="18" t="s">
        <v>338</v>
      </c>
      <c r="S45" s="18" t="s">
        <v>339</v>
      </c>
    </row>
    <row r="46" spans="1:48" x14ac:dyDescent="0.25">
      <c r="A46" s="17" t="s">
        <v>204</v>
      </c>
      <c r="B46" s="17" t="s">
        <v>205</v>
      </c>
      <c r="C46" s="17" t="s">
        <v>25</v>
      </c>
      <c r="D46" s="18" t="s">
        <v>26</v>
      </c>
      <c r="E46" s="18">
        <f>VLOOKUP(M46,Revistas!$B$2:$H$63996,2,FALSE)</f>
        <v>3.988</v>
      </c>
      <c r="F46" s="18" t="str">
        <f>VLOOKUP(M46,Revistas!$B$2:$H$63996,3,FALSE)</f>
        <v>Q1</v>
      </c>
      <c r="G46" s="18" t="str">
        <f>VLOOKUP(M46,Revistas!$B$2:$H$63996,4,FALSE)</f>
        <v>CLINICAL NEUROLOGY</v>
      </c>
      <c r="H46" s="18" t="str">
        <f>VLOOKUP(M46,Revistas!$B$2:$H$63996,5,FALSE)</f>
        <v>40/194</v>
      </c>
      <c r="I46" s="18" t="str">
        <f>VLOOKUP(M46,Revistas!$B$2:$H$63996,6,FALSE)</f>
        <v>NO</v>
      </c>
      <c r="J46" s="18" t="s">
        <v>206</v>
      </c>
      <c r="K46" s="18"/>
      <c r="L46" s="18">
        <v>0</v>
      </c>
      <c r="M46" s="18" t="s">
        <v>28</v>
      </c>
      <c r="N46" s="18" t="s">
        <v>29</v>
      </c>
      <c r="O46" s="18">
        <v>2017</v>
      </c>
      <c r="P46" s="18">
        <v>24</v>
      </c>
      <c r="Q46" s="18"/>
      <c r="R46" s="18">
        <v>335</v>
      </c>
      <c r="S46" s="18">
        <v>336</v>
      </c>
    </row>
    <row r="47" spans="1:48" x14ac:dyDescent="0.25">
      <c r="A47" s="17" t="s">
        <v>398</v>
      </c>
      <c r="B47" s="17" t="s">
        <v>397</v>
      </c>
      <c r="C47" s="17" t="s">
        <v>588</v>
      </c>
      <c r="D47" s="18" t="s">
        <v>10</v>
      </c>
      <c r="E47" s="18">
        <f>VLOOKUP(M47,Revistas!$B$2:$H$63996,2,FALSE)</f>
        <v>6.5590000000000002</v>
      </c>
      <c r="F47" s="18" t="str">
        <f>VLOOKUP(M47,Revistas!$B$2:$H$63996,3,FALSE)</f>
        <v>Q1</v>
      </c>
      <c r="G47" s="18" t="str">
        <f>VLOOKUP(M47,Revistas!$B$2:$H$63996,4,FALSE)</f>
        <v>NEUROSCIENCES - SCIE</v>
      </c>
      <c r="H47" s="18" t="str">
        <f>VLOOKUP(M47,Revistas!$B$2:$H$63996,5,FALSE)</f>
        <v>21/259</v>
      </c>
      <c r="I47" s="18" t="str">
        <f>VLOOKUP(M47,Revistas!$B$2:$H$63996,6,FALSE)</f>
        <v>SI</v>
      </c>
      <c r="J47" s="18" t="s">
        <v>401</v>
      </c>
      <c r="K47" s="18"/>
      <c r="L47" s="18" t="s">
        <v>586</v>
      </c>
      <c r="M47" s="18" t="s">
        <v>402</v>
      </c>
      <c r="N47" s="18" t="s">
        <v>400</v>
      </c>
      <c r="O47" s="18">
        <v>2017</v>
      </c>
      <c r="P47" s="18"/>
      <c r="Q47" s="18"/>
      <c r="R47" s="27">
        <v>43313</v>
      </c>
      <c r="S47" s="18"/>
      <c r="T47" s="23">
        <v>28557358</v>
      </c>
      <c r="AV47" s="25"/>
    </row>
    <row r="48" spans="1:48" x14ac:dyDescent="0.25">
      <c r="A48" s="17" t="s">
        <v>392</v>
      </c>
      <c r="B48" s="17" t="s">
        <v>391</v>
      </c>
      <c r="C48" s="17" t="s">
        <v>7251</v>
      </c>
      <c r="D48" s="18" t="s">
        <v>10</v>
      </c>
      <c r="E48" s="18">
        <f>VLOOKUP(M48,Revistas!$B$2:$H$63996,2,FALSE)</f>
        <v>2</v>
      </c>
      <c r="F48" s="18" t="str">
        <f>VLOOKUP(M48,Revistas!$B$2:$H$63996,3,FALSE)</f>
        <v>Q2</v>
      </c>
      <c r="G48" s="18" t="str">
        <f>VLOOKUP(M48,Revistas!$B$2:$H$63996,4,FALSE)</f>
        <v>OPHTHALMOLOGY - SCIE;</v>
      </c>
      <c r="H48" s="18" t="str">
        <f>VLOOKUP(M48,Revistas!$B$2:$H$63996,5,FALSE)</f>
        <v>27/59</v>
      </c>
      <c r="I48" s="18" t="str">
        <f>VLOOKUP(M48,Revistas!$B$2:$H$63996,6,FALSE)</f>
        <v>NO</v>
      </c>
      <c r="J48" s="18" t="s">
        <v>395</v>
      </c>
      <c r="K48" s="18"/>
      <c r="L48" s="18" t="s">
        <v>586</v>
      </c>
      <c r="M48" s="18" t="s">
        <v>396</v>
      </c>
      <c r="N48" s="18" t="s">
        <v>394</v>
      </c>
      <c r="O48" s="18">
        <v>2017</v>
      </c>
      <c r="P48" s="18"/>
      <c r="Q48" s="18"/>
      <c r="R48" s="18"/>
      <c r="S48" s="18"/>
    </row>
    <row r="49" spans="1:48" x14ac:dyDescent="0.25">
      <c r="A49" s="17" t="s">
        <v>172</v>
      </c>
      <c r="B49" s="17" t="s">
        <v>173</v>
      </c>
      <c r="C49" s="17" t="s">
        <v>174</v>
      </c>
      <c r="D49" s="18" t="s">
        <v>10</v>
      </c>
      <c r="E49" s="18">
        <f>VLOOKUP(M49,Revistas!$B$2:$H$63996,2,FALSE)</f>
        <v>0.74299999999999999</v>
      </c>
      <c r="F49" s="18" t="str">
        <f>VLOOKUP(M49,Revistas!$B$2:$H$63996,3,FALSE)</f>
        <v>Q4</v>
      </c>
      <c r="G49" s="18" t="str">
        <f>VLOOKUP(M49,Revistas!$B$2:$H$63996,4,FALSE)</f>
        <v>CLINICAL NEUROLOGY</v>
      </c>
      <c r="H49" s="18" t="str">
        <f>VLOOKUP(M49,Revistas!$B$2:$H$63996,5,FALSE)</f>
        <v>177/194</v>
      </c>
      <c r="I49" s="18" t="str">
        <f>VLOOKUP(M49,Revistas!$B$2:$H$63996,6,FALSE)</f>
        <v>NO</v>
      </c>
      <c r="J49" s="18" t="s">
        <v>175</v>
      </c>
      <c r="K49" s="18" t="s">
        <v>176</v>
      </c>
      <c r="L49" s="18">
        <v>0</v>
      </c>
      <c r="M49" s="18" t="s">
        <v>177</v>
      </c>
      <c r="N49" s="18" t="s">
        <v>178</v>
      </c>
      <c r="O49" s="18">
        <v>2017</v>
      </c>
      <c r="P49" s="18">
        <v>65</v>
      </c>
      <c r="Q49" s="18">
        <v>4</v>
      </c>
      <c r="R49" s="18">
        <v>157</v>
      </c>
      <c r="S49" s="18">
        <v>160</v>
      </c>
    </row>
    <row r="50" spans="1:48" x14ac:dyDescent="0.25">
      <c r="A50" s="17" t="s">
        <v>207</v>
      </c>
      <c r="B50" s="17" t="s">
        <v>208</v>
      </c>
      <c r="C50" s="17" t="s">
        <v>209</v>
      </c>
      <c r="D50" s="18" t="s">
        <v>210</v>
      </c>
      <c r="E50" s="18">
        <f>VLOOKUP(M50,Revistas!$B$2:$H$63996,2,FALSE)</f>
        <v>1.339</v>
      </c>
      <c r="F50" s="18" t="str">
        <f>VLOOKUP(M50,Revistas!$B$2:$H$63996,3,FALSE)</f>
        <v>Q3</v>
      </c>
      <c r="G50" s="18" t="str">
        <f>VLOOKUP(M50,Revistas!$B$2:$H$63996,4,FALSE)</f>
        <v>PSYCHIATRY - SCIE;</v>
      </c>
      <c r="H50" s="18" t="str">
        <f>VLOOKUP(M50,Revistas!$B$2:$H$63996,5,FALSE)</f>
        <v>106/142</v>
      </c>
      <c r="I50" s="18" t="str">
        <f>VLOOKUP(M50,Revistas!$B$2:$H$63996,6,FALSE)</f>
        <v>NO</v>
      </c>
      <c r="J50" s="18" t="s">
        <v>211</v>
      </c>
      <c r="K50" s="18" t="s">
        <v>212</v>
      </c>
      <c r="L50" s="18">
        <v>0</v>
      </c>
      <c r="M50" s="18" t="s">
        <v>213</v>
      </c>
      <c r="N50" s="18" t="s">
        <v>214</v>
      </c>
      <c r="O50" s="18">
        <v>2017</v>
      </c>
      <c r="P50" s="18">
        <v>45</v>
      </c>
      <c r="Q50" s="18">
        <v>4</v>
      </c>
      <c r="R50" s="18">
        <v>167</v>
      </c>
      <c r="S50" s="18">
        <v>178</v>
      </c>
    </row>
    <row r="51" spans="1:48" x14ac:dyDescent="0.25">
      <c r="A51" s="17" t="s">
        <v>296</v>
      </c>
      <c r="B51" s="17" t="s">
        <v>297</v>
      </c>
      <c r="C51" s="17" t="s">
        <v>25</v>
      </c>
      <c r="D51" s="18" t="s">
        <v>10</v>
      </c>
      <c r="E51" s="18">
        <f>VLOOKUP(M51,Revistas!$B$2:$H$63996,2,FALSE)</f>
        <v>3.988</v>
      </c>
      <c r="F51" s="18" t="str">
        <f>VLOOKUP(M51,Revistas!$B$2:$H$63996,3,FALSE)</f>
        <v>Q1</v>
      </c>
      <c r="G51" s="18" t="str">
        <f>VLOOKUP(M51,Revistas!$B$2:$H$63996,4,FALSE)</f>
        <v>CLINICAL NEUROLOGY</v>
      </c>
      <c r="H51" s="18" t="str">
        <f>VLOOKUP(M51,Revistas!$B$2:$H$63996,5,FALSE)</f>
        <v>40/194</v>
      </c>
      <c r="I51" s="18" t="str">
        <f>VLOOKUP(M51,Revistas!$B$2:$H$63996,6,FALSE)</f>
        <v>NO</v>
      </c>
      <c r="J51" s="18" t="s">
        <v>298</v>
      </c>
      <c r="K51" s="18" t="s">
        <v>299</v>
      </c>
      <c r="L51" s="18">
        <v>1</v>
      </c>
      <c r="M51" s="18" t="s">
        <v>28</v>
      </c>
      <c r="N51" s="18" t="s">
        <v>300</v>
      </c>
      <c r="O51" s="18">
        <v>2017</v>
      </c>
      <c r="P51" s="18">
        <v>24</v>
      </c>
      <c r="Q51" s="18">
        <v>3</v>
      </c>
      <c r="R51" s="18">
        <v>509</v>
      </c>
      <c r="S51" s="18">
        <v>515</v>
      </c>
    </row>
    <row r="52" spans="1:48" x14ac:dyDescent="0.25">
      <c r="A52" s="17" t="s">
        <v>251</v>
      </c>
      <c r="B52" s="17" t="s">
        <v>252</v>
      </c>
      <c r="C52" s="17" t="s">
        <v>253</v>
      </c>
      <c r="D52" s="18" t="s">
        <v>210</v>
      </c>
      <c r="E52" s="18">
        <f>VLOOKUP(M52,Revistas!$B$2:$H$63996,2,FALSE)</f>
        <v>2.8159999999999998</v>
      </c>
      <c r="F52" s="18" t="str">
        <f>VLOOKUP(M52,Revistas!$B$2:$H$63996,3,FALSE)</f>
        <v>Q2</v>
      </c>
      <c r="G52" s="18" t="str">
        <f>VLOOKUP(M52,Revistas!$B$2:$H$63996,4,FALSE)</f>
        <v>CLINICAL NEUROLOGY</v>
      </c>
      <c r="H52" s="18" t="str">
        <f>VLOOKUP(M52,Revistas!$B$2:$H$63996,5,FALSE)</f>
        <v>79/194</v>
      </c>
      <c r="I52" s="18" t="str">
        <f>VLOOKUP(M52,Revistas!$B$2:$H$63996,6,FALSE)</f>
        <v>NO</v>
      </c>
      <c r="J52" s="18" t="s">
        <v>254</v>
      </c>
      <c r="K52" s="18" t="s">
        <v>255</v>
      </c>
      <c r="L52" s="18">
        <v>0</v>
      </c>
      <c r="M52" s="18" t="s">
        <v>256</v>
      </c>
      <c r="N52" s="18" t="s">
        <v>250</v>
      </c>
      <c r="O52" s="18">
        <v>2017</v>
      </c>
      <c r="P52" s="18">
        <v>57</v>
      </c>
      <c r="Q52" s="18">
        <v>5</v>
      </c>
      <c r="R52" s="18">
        <v>699</v>
      </c>
      <c r="S52" s="18">
        <v>708</v>
      </c>
    </row>
    <row r="53" spans="1:48" x14ac:dyDescent="0.25">
      <c r="A53" s="17" t="s">
        <v>116</v>
      </c>
      <c r="B53" s="17" t="s">
        <v>117</v>
      </c>
      <c r="C53" s="17" t="s">
        <v>118</v>
      </c>
      <c r="D53" s="18" t="s">
        <v>10</v>
      </c>
      <c r="E53" s="18">
        <f>VLOOKUP(M53,Revistas!$B$2:$H$63996,2,FALSE)</f>
        <v>2.177</v>
      </c>
      <c r="F53" s="18" t="str">
        <f>VLOOKUP(M53,Revistas!$B$2:$H$63996,3,FALSE)</f>
        <v>Q2</v>
      </c>
      <c r="G53" s="18" t="str">
        <f>VLOOKUP(M53,Revistas!$B$2:$H$63996,4,FALSE)</f>
        <v>MULTIDISCIPLINARY SCIENCES - SCIE</v>
      </c>
      <c r="H53" s="18" t="str">
        <f>VLOOKUP(M53,Revistas!$B$2:$H$63996,5,FALSE)</f>
        <v>20/64</v>
      </c>
      <c r="I53" s="18" t="str">
        <f>VLOOKUP(M53,Revistas!$B$2:$H$63996,6,FALSE)</f>
        <v>NO</v>
      </c>
      <c r="J53" s="18" t="s">
        <v>119</v>
      </c>
      <c r="K53" s="18" t="s">
        <v>120</v>
      </c>
      <c r="L53" s="18">
        <v>0</v>
      </c>
      <c r="M53" s="18" t="s">
        <v>121</v>
      </c>
      <c r="N53" s="28">
        <v>41548</v>
      </c>
      <c r="O53" s="18">
        <v>2017</v>
      </c>
      <c r="P53" s="18">
        <v>5</v>
      </c>
      <c r="Q53" s="18"/>
      <c r="R53" s="18"/>
      <c r="S53" s="18" t="s">
        <v>122</v>
      </c>
      <c r="T53" s="23">
        <v>29045949</v>
      </c>
      <c r="AV53" s="25"/>
    </row>
    <row r="54" spans="1:48" x14ac:dyDescent="0.25">
      <c r="A54" s="17" t="s">
        <v>161</v>
      </c>
      <c r="B54" s="17" t="s">
        <v>162</v>
      </c>
      <c r="C54" s="17" t="s">
        <v>163</v>
      </c>
      <c r="D54" s="18" t="s">
        <v>10</v>
      </c>
      <c r="E54" s="18">
        <f>VLOOKUP(M54,Revistas!$B$2:$H$63996,2,FALSE)</f>
        <v>27.959</v>
      </c>
      <c r="F54" s="18" t="str">
        <f>VLOOKUP(M54,Revistas!$B$2:$H$63996,3,FALSE)</f>
        <v>Q1</v>
      </c>
      <c r="G54" s="18" t="str">
        <f>VLOOKUP(M54,Revistas!$B$2:$H$63996,4,FALSE)</f>
        <v>GENETICS &amp; HEREDITY - SCIE</v>
      </c>
      <c r="H54" s="18" t="str">
        <f>VLOOKUP(M54,Revistas!$B$2:$H$63996,5,FALSE)</f>
        <v>2 DE 166</v>
      </c>
      <c r="I54" s="18" t="str">
        <f>VLOOKUP(M54,Revistas!$B$2:$H$63996,6,FALSE)</f>
        <v>SI</v>
      </c>
      <c r="J54" s="18" t="s">
        <v>164</v>
      </c>
      <c r="K54" s="18" t="s">
        <v>165</v>
      </c>
      <c r="L54" s="18">
        <v>4</v>
      </c>
      <c r="M54" s="18" t="s">
        <v>166</v>
      </c>
      <c r="N54" s="18" t="s">
        <v>154</v>
      </c>
      <c r="O54" s="18">
        <v>2017</v>
      </c>
      <c r="P54" s="18">
        <v>49</v>
      </c>
      <c r="Q54" s="18">
        <v>9</v>
      </c>
      <c r="R54" s="18">
        <v>1373</v>
      </c>
      <c r="S54" s="18" t="s">
        <v>167</v>
      </c>
    </row>
    <row r="55" spans="1:48" x14ac:dyDescent="0.25">
      <c r="A55" s="17" t="s">
        <v>200</v>
      </c>
      <c r="B55" s="17" t="s">
        <v>201</v>
      </c>
      <c r="C55" s="17" t="s">
        <v>181</v>
      </c>
      <c r="D55" s="18" t="s">
        <v>10</v>
      </c>
      <c r="E55" s="18">
        <f>VLOOKUP(M55,Revistas!$B$2:$H$63996,2,FALSE)</f>
        <v>4.2590000000000003</v>
      </c>
      <c r="F55" s="18" t="str">
        <f>VLOOKUP(M55,Revistas!$B$2:$H$63996,3,FALSE)</f>
        <v>Q1</v>
      </c>
      <c r="G55" s="18" t="str">
        <f>VLOOKUP(M55,Revistas!$B$2:$H$63996,4,FALSE)</f>
        <v>MULTIDISCIPLINARY SCIENCES</v>
      </c>
      <c r="H55" s="18" t="str">
        <f>VLOOKUP(M55,Revistas!$B$2:$H$63996,5,FALSE)</f>
        <v>10 DE 64</v>
      </c>
      <c r="I55" s="18" t="str">
        <f>VLOOKUP(M55,Revistas!$B$2:$H$63996,6,FALSE)</f>
        <v>NO</v>
      </c>
      <c r="J55" s="18" t="s">
        <v>202</v>
      </c>
      <c r="K55" s="18" t="s">
        <v>203</v>
      </c>
      <c r="L55" s="18">
        <v>0</v>
      </c>
      <c r="M55" s="18" t="s">
        <v>184</v>
      </c>
      <c r="N55" s="28">
        <v>46569</v>
      </c>
      <c r="O55" s="18">
        <v>2017</v>
      </c>
      <c r="P55" s="18">
        <v>7</v>
      </c>
      <c r="Q55" s="18"/>
      <c r="R55" s="18"/>
      <c r="S55" s="18">
        <v>6677</v>
      </c>
    </row>
    <row r="56" spans="1:48" x14ac:dyDescent="0.25">
      <c r="A56" s="17" t="s">
        <v>215</v>
      </c>
      <c r="B56" s="17" t="s">
        <v>216</v>
      </c>
      <c r="C56" s="17" t="s">
        <v>217</v>
      </c>
      <c r="D56" s="18" t="s">
        <v>10</v>
      </c>
      <c r="E56" s="18">
        <f>VLOOKUP(M56,Revistas!$B$2:$H$63996,2,FALSE)</f>
        <v>2.806</v>
      </c>
      <c r="F56" s="18" t="str">
        <f>VLOOKUP(M56,Revistas!$B$2:$H$63996,3,FALSE)</f>
        <v>Q1</v>
      </c>
      <c r="G56" s="18" t="str">
        <f>VLOOKUP(M56,Revistas!$B$2:$H$63996,4,FALSE)</f>
        <v>MULTIDISCIPLINARY SCIENCES</v>
      </c>
      <c r="H56" s="18" t="str">
        <f>VLOOKUP(M56,Revistas!$B$2:$H$63996,5,FALSE)</f>
        <v>15/64</v>
      </c>
      <c r="I56" s="18" t="str">
        <f>VLOOKUP(M56,Revistas!$B$2:$H$63996,6,FALSE)</f>
        <v>NO</v>
      </c>
      <c r="J56" s="18" t="s">
        <v>218</v>
      </c>
      <c r="K56" s="18" t="s">
        <v>219</v>
      </c>
      <c r="L56" s="18">
        <v>0</v>
      </c>
      <c r="M56" s="18" t="s">
        <v>220</v>
      </c>
      <c r="N56" s="28">
        <v>37408</v>
      </c>
      <c r="O56" s="18">
        <v>2017</v>
      </c>
      <c r="P56" s="18">
        <v>12</v>
      </c>
      <c r="Q56" s="18">
        <v>6</v>
      </c>
      <c r="R56" s="18"/>
      <c r="S56" s="18" t="s">
        <v>221</v>
      </c>
    </row>
    <row r="57" spans="1:48" x14ac:dyDescent="0.25">
      <c r="A57" s="17" t="s">
        <v>345</v>
      </c>
      <c r="B57" s="17" t="s">
        <v>346</v>
      </c>
      <c r="C57" s="17" t="s">
        <v>347</v>
      </c>
      <c r="D57" s="18" t="s">
        <v>10</v>
      </c>
      <c r="E57" s="18">
        <f>VLOOKUP(M57,Revistas!$B$2:$H$63996,2,FALSE)</f>
        <v>1.5169999999999999</v>
      </c>
      <c r="F57" s="18" t="str">
        <f>VLOOKUP(M57,Revistas!$B$2:$H$63996,3,FALSE)</f>
        <v>Q4</v>
      </c>
      <c r="G57" s="18" t="str">
        <f>VLOOKUP(M57,Revistas!$B$2:$H$63996,4,FALSE)</f>
        <v>NEUROSCIENCES</v>
      </c>
      <c r="H57" s="18" t="str">
        <f>VLOOKUP(M57,Revistas!$B$2:$H$63996,5,FALSE)</f>
        <v>215/258</v>
      </c>
      <c r="I57" s="18" t="str">
        <f>VLOOKUP(M57,Revistas!$B$2:$H$63996,6,FALSE)</f>
        <v>NO</v>
      </c>
      <c r="J57" s="18" t="s">
        <v>348</v>
      </c>
      <c r="K57" s="18" t="s">
        <v>349</v>
      </c>
      <c r="L57" s="18">
        <v>0</v>
      </c>
      <c r="M57" s="18" t="s">
        <v>350</v>
      </c>
      <c r="N57" s="18" t="s">
        <v>344</v>
      </c>
      <c r="O57" s="18">
        <v>2017</v>
      </c>
      <c r="P57" s="18">
        <v>26</v>
      </c>
      <c r="Q57" s="18">
        <v>1</v>
      </c>
      <c r="R57" s="18" t="s">
        <v>351</v>
      </c>
      <c r="S57" s="18" t="s">
        <v>352</v>
      </c>
    </row>
    <row r="58" spans="1:48" x14ac:dyDescent="0.25">
      <c r="A58" s="17" t="s">
        <v>222</v>
      </c>
      <c r="B58" s="17" t="s">
        <v>223</v>
      </c>
      <c r="C58" s="17" t="s">
        <v>25</v>
      </c>
      <c r="D58" s="18" t="s">
        <v>10</v>
      </c>
      <c r="E58" s="18">
        <f>VLOOKUP(M58,Revistas!$B$2:$H$63996,2,FALSE)</f>
        <v>3.988</v>
      </c>
      <c r="F58" s="18" t="str">
        <f>VLOOKUP(M58,Revistas!$B$2:$H$63996,3,FALSE)</f>
        <v>Q1</v>
      </c>
      <c r="G58" s="18" t="str">
        <f>VLOOKUP(M58,Revistas!$B$2:$H$63996,4,FALSE)</f>
        <v>CLINICAL NEUROLOGY</v>
      </c>
      <c r="H58" s="18" t="str">
        <f>VLOOKUP(M58,Revistas!$B$2:$H$63996,5,FALSE)</f>
        <v>40/194</v>
      </c>
      <c r="I58" s="18" t="str">
        <f>VLOOKUP(M58,Revistas!$B$2:$H$63996,6,FALSE)</f>
        <v>NO</v>
      </c>
      <c r="J58" s="18" t="s">
        <v>224</v>
      </c>
      <c r="K58" s="18" t="s">
        <v>225</v>
      </c>
      <c r="L58" s="18">
        <v>2</v>
      </c>
      <c r="M58" s="18" t="s">
        <v>28</v>
      </c>
      <c r="N58" s="18" t="s">
        <v>226</v>
      </c>
      <c r="O58" s="18">
        <v>2017</v>
      </c>
      <c r="P58" s="18">
        <v>24</v>
      </c>
      <c r="Q58" s="18">
        <v>6</v>
      </c>
      <c r="R58" s="18">
        <v>768</v>
      </c>
      <c r="S58" s="18" t="s">
        <v>227</v>
      </c>
    </row>
    <row r="59" spans="1:48" x14ac:dyDescent="0.25">
      <c r="A59" s="17" t="s">
        <v>95</v>
      </c>
      <c r="B59" s="17" t="s">
        <v>96</v>
      </c>
      <c r="C59" s="17" t="s">
        <v>97</v>
      </c>
      <c r="D59" s="18" t="s">
        <v>10</v>
      </c>
      <c r="E59" s="18">
        <f>VLOOKUP(M59,Revistas!$B$2:$H$63996,2,FALSE)</f>
        <v>2.1030000000000002</v>
      </c>
      <c r="F59" s="18" t="str">
        <f>VLOOKUP(M59,Revistas!$B$2:$H$63996,3,FALSE)</f>
        <v>Q3</v>
      </c>
      <c r="G59" s="18" t="str">
        <f>VLOOKUP(M59,Revistas!$B$2:$H$63996,4,FALSE)</f>
        <v>CLINICAL NEUROLOGY</v>
      </c>
      <c r="H59" s="18" t="str">
        <f>VLOOKUP(M59,Revistas!$B$2:$H$63996,5,FALSE)</f>
        <v>114/194</v>
      </c>
      <c r="I59" s="18" t="str">
        <f>VLOOKUP(M59,Revistas!$B$2:$H$63996,6,FALSE)</f>
        <v>NO</v>
      </c>
      <c r="J59" s="18" t="s">
        <v>98</v>
      </c>
      <c r="K59" s="18" t="s">
        <v>99</v>
      </c>
      <c r="L59" s="18">
        <v>0</v>
      </c>
      <c r="M59" s="18" t="s">
        <v>100</v>
      </c>
      <c r="N59" s="18" t="s">
        <v>102</v>
      </c>
      <c r="O59" s="18">
        <v>2017</v>
      </c>
      <c r="P59" s="18">
        <v>32</v>
      </c>
      <c r="Q59" s="18">
        <v>9</v>
      </c>
      <c r="R59" s="18">
        <v>602</v>
      </c>
      <c r="S59" s="18">
        <v>609</v>
      </c>
    </row>
    <row r="61" spans="1:48" hidden="1" x14ac:dyDescent="0.25"/>
    <row r="62" spans="1:48" hidden="1" x14ac:dyDescent="0.25"/>
    <row r="63" spans="1:48" hidden="1" x14ac:dyDescent="0.25"/>
    <row r="64" spans="1:48"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1:10" hidden="1" x14ac:dyDescent="0.25"/>
    <row r="1090" spans="1:10" hidden="1" x14ac:dyDescent="0.25"/>
    <row r="1091" spans="1:10" hidden="1" x14ac:dyDescent="0.25">
      <c r="A1091" s="20" t="s">
        <v>73</v>
      </c>
      <c r="B1091" s="20" t="s">
        <v>73</v>
      </c>
      <c r="C1091" s="20" t="s">
        <v>73</v>
      </c>
      <c r="D1091" s="23" t="s">
        <v>74</v>
      </c>
      <c r="E1091" s="23" t="s">
        <v>73</v>
      </c>
      <c r="F1091" s="23" t="s">
        <v>75</v>
      </c>
      <c r="G1091" s="23" t="s">
        <v>7254</v>
      </c>
      <c r="H1091" s="23" t="s">
        <v>73</v>
      </c>
      <c r="I1091" s="23" t="s">
        <v>78</v>
      </c>
      <c r="J1091" s="23" t="s">
        <v>7255</v>
      </c>
    </row>
    <row r="1092" spans="1:10" hidden="1" x14ac:dyDescent="0.25">
      <c r="A1092" s="20" t="s">
        <v>10</v>
      </c>
      <c r="B1092" s="20">
        <f>DCOUNTA(A1:S1088,B1091,A1091:A1092)</f>
        <v>46</v>
      </c>
      <c r="C1092" s="20" t="s">
        <v>10</v>
      </c>
      <c r="D1092" s="23">
        <f>DSUM(A1:S1088,E1,C1091:C1092)</f>
        <v>148.65400000000002</v>
      </c>
      <c r="E1092" s="23" t="s">
        <v>10</v>
      </c>
      <c r="F1092" s="23" t="s">
        <v>5470</v>
      </c>
      <c r="G1092" s="23">
        <f>DCOUNTA(A1:S1088,F1091,E1091:F1092)</f>
        <v>17</v>
      </c>
      <c r="H1092" s="23" t="s">
        <v>10</v>
      </c>
      <c r="I1092" s="23" t="s">
        <v>2680</v>
      </c>
      <c r="J1092" s="23">
        <f>DCOUNTA(A1:S1088,I1,H1091:I1092)</f>
        <v>3</v>
      </c>
    </row>
    <row r="1093" spans="1:10" hidden="1" x14ac:dyDescent="0.25"/>
    <row r="1094" spans="1:10" hidden="1" x14ac:dyDescent="0.25">
      <c r="A1094" s="20" t="s">
        <v>73</v>
      </c>
      <c r="B1094" s="20" t="s">
        <v>73</v>
      </c>
      <c r="C1094" s="20" t="s">
        <v>73</v>
      </c>
      <c r="D1094" s="23" t="s">
        <v>74</v>
      </c>
      <c r="E1094" s="23" t="s">
        <v>73</v>
      </c>
      <c r="F1094" s="23" t="s">
        <v>75</v>
      </c>
      <c r="G1094" s="23" t="s">
        <v>7254</v>
      </c>
      <c r="H1094" s="23" t="s">
        <v>73</v>
      </c>
      <c r="I1094" s="23" t="s">
        <v>78</v>
      </c>
      <c r="J1094" s="23" t="s">
        <v>7255</v>
      </c>
    </row>
    <row r="1095" spans="1:10" hidden="1" x14ac:dyDescent="0.25">
      <c r="A1095" s="20" t="s">
        <v>274</v>
      </c>
      <c r="B1095" s="20">
        <f>DCOUNTA(A1:S1088,D1,A1094:A1095)</f>
        <v>1</v>
      </c>
      <c r="C1095" s="20" t="s">
        <v>274</v>
      </c>
      <c r="D1095" s="23">
        <f>DSUM(A1:S1088,E1,C1094:C1095)</f>
        <v>0.95</v>
      </c>
      <c r="E1095" s="23" t="s">
        <v>274</v>
      </c>
      <c r="F1095" s="23" t="s">
        <v>5470</v>
      </c>
      <c r="G1095" s="23">
        <f>DCOUNTA(A1:S1088,F1,E1094:F1095)</f>
        <v>0</v>
      </c>
      <c r="H1095" s="23" t="s">
        <v>274</v>
      </c>
      <c r="I1095" s="23" t="s">
        <v>2680</v>
      </c>
      <c r="J1095" s="23">
        <f>DCOUNTA(A1:S1088,I1,H1094:I1095)</f>
        <v>0</v>
      </c>
    </row>
    <row r="1096" spans="1:10" hidden="1" x14ac:dyDescent="0.25"/>
    <row r="1097" spans="1:10" hidden="1" x14ac:dyDescent="0.25">
      <c r="A1097" s="20" t="s">
        <v>73</v>
      </c>
      <c r="B1097" s="20" t="s">
        <v>73</v>
      </c>
      <c r="C1097" s="20" t="s">
        <v>73</v>
      </c>
      <c r="D1097" s="23" t="s">
        <v>74</v>
      </c>
      <c r="E1097" s="23" t="s">
        <v>73</v>
      </c>
      <c r="F1097" s="23" t="s">
        <v>75</v>
      </c>
      <c r="G1097" s="23" t="s">
        <v>7254</v>
      </c>
      <c r="H1097" s="23" t="s">
        <v>73</v>
      </c>
      <c r="I1097" s="23" t="s">
        <v>78</v>
      </c>
      <c r="J1097" s="23" t="s">
        <v>7255</v>
      </c>
    </row>
    <row r="1098" spans="1:10" hidden="1" x14ac:dyDescent="0.25">
      <c r="A1098" s="20" t="s">
        <v>356</v>
      </c>
      <c r="B1098" s="20">
        <f>DCOUNTA(A1:S1088,D1,A1097:A1098)</f>
        <v>1</v>
      </c>
      <c r="C1098" s="20" t="s">
        <v>356</v>
      </c>
      <c r="D1098" s="23">
        <f>DSUM(A1:S1088,E1,C1097:C1098)</f>
        <v>4.84</v>
      </c>
      <c r="E1098" s="23" t="s">
        <v>356</v>
      </c>
      <c r="F1098" s="23" t="s">
        <v>5470</v>
      </c>
      <c r="G1098" s="23">
        <f>DCOUNTA(A1:S1088,F1,E1097:F1098)</f>
        <v>1</v>
      </c>
      <c r="H1098" s="23" t="s">
        <v>356</v>
      </c>
      <c r="I1098" s="23" t="s">
        <v>2680</v>
      </c>
      <c r="J1098" s="23">
        <f>DCOUNTA(A1:S1088,I1,H1097:I1098)</f>
        <v>0</v>
      </c>
    </row>
    <row r="1099" spans="1:10" hidden="1" x14ac:dyDescent="0.25"/>
    <row r="1100" spans="1:10" hidden="1" x14ac:dyDescent="0.25">
      <c r="A1100" s="20" t="s">
        <v>73</v>
      </c>
      <c r="B1100" s="20" t="s">
        <v>73</v>
      </c>
      <c r="C1100" s="20" t="s">
        <v>73</v>
      </c>
      <c r="D1100" s="23" t="s">
        <v>74</v>
      </c>
      <c r="E1100" s="23" t="s">
        <v>73</v>
      </c>
      <c r="F1100" s="23" t="s">
        <v>75</v>
      </c>
      <c r="G1100" s="23" t="s">
        <v>7254</v>
      </c>
      <c r="H1100" s="23" t="s">
        <v>73</v>
      </c>
      <c r="I1100" s="23" t="s">
        <v>78</v>
      </c>
      <c r="J1100" s="23" t="s">
        <v>7255</v>
      </c>
    </row>
    <row r="1101" spans="1:10" hidden="1" x14ac:dyDescent="0.25">
      <c r="A1101" s="20" t="s">
        <v>571</v>
      </c>
      <c r="B1101" s="20">
        <f>DCOUNTA(A1:S1088,D1,A1100:A1101)</f>
        <v>0</v>
      </c>
      <c r="C1101" s="20" t="s">
        <v>571</v>
      </c>
      <c r="D1101" s="23">
        <f>DSUM(A1:S1088,E1,C1100:C1101)</f>
        <v>0</v>
      </c>
      <c r="E1101" s="23" t="s">
        <v>571</v>
      </c>
      <c r="F1101" s="23" t="s">
        <v>5470</v>
      </c>
      <c r="G1101" s="23">
        <f>DCOUNTA(A1:S1088,F1,E1100:F1101)</f>
        <v>0</v>
      </c>
      <c r="H1101" s="23" t="s">
        <v>571</v>
      </c>
      <c r="I1101" s="23" t="s">
        <v>2680</v>
      </c>
      <c r="J1101" s="23">
        <f>DCOUNTA(A1:S1088,I1,H1100:I1101)</f>
        <v>0</v>
      </c>
    </row>
    <row r="1102" spans="1:10" hidden="1" x14ac:dyDescent="0.25"/>
    <row r="1103" spans="1:10" hidden="1" x14ac:dyDescent="0.25"/>
    <row r="1104" spans="1:10" hidden="1" x14ac:dyDescent="0.25">
      <c r="A1104" s="20" t="s">
        <v>73</v>
      </c>
      <c r="B1104" s="20" t="s">
        <v>73</v>
      </c>
      <c r="C1104" s="20" t="s">
        <v>73</v>
      </c>
      <c r="D1104" s="23" t="s">
        <v>74</v>
      </c>
      <c r="E1104" s="23" t="s">
        <v>73</v>
      </c>
      <c r="F1104" s="23" t="s">
        <v>75</v>
      </c>
      <c r="G1104" s="23" t="s">
        <v>7254</v>
      </c>
      <c r="H1104" s="23" t="s">
        <v>73</v>
      </c>
      <c r="I1104" s="23" t="s">
        <v>78</v>
      </c>
      <c r="J1104" s="23" t="s">
        <v>7255</v>
      </c>
    </row>
    <row r="1105" spans="1:51" hidden="1" x14ac:dyDescent="0.25">
      <c r="A1105" s="20" t="s">
        <v>26</v>
      </c>
      <c r="B1105" s="20">
        <f>DCOUNTA(A1:S1088,D1,A1104:A1105)</f>
        <v>2</v>
      </c>
      <c r="C1105" s="20" t="s">
        <v>26</v>
      </c>
      <c r="D1105" s="23">
        <f>DSUM(A1:S1088,E1,C1104:C1105)</f>
        <v>6.3490000000000002</v>
      </c>
      <c r="E1105" s="23" t="s">
        <v>26</v>
      </c>
      <c r="F1105" s="23" t="s">
        <v>5470</v>
      </c>
      <c r="G1105" s="23">
        <f>DCOUNTA(A1:S1088,F1,E1104:F1105)</f>
        <v>1</v>
      </c>
      <c r="H1105" s="23" t="s">
        <v>26</v>
      </c>
      <c r="I1105" s="23" t="s">
        <v>2680</v>
      </c>
      <c r="J1105" s="23">
        <f>DCOUNTA(A1:S1088,I1,H1104:I1105)</f>
        <v>0</v>
      </c>
    </row>
    <row r="1106" spans="1:51" hidden="1" x14ac:dyDescent="0.25"/>
    <row r="1107" spans="1:51" hidden="1" x14ac:dyDescent="0.25">
      <c r="A1107" s="20" t="s">
        <v>73</v>
      </c>
      <c r="B1107" s="20" t="s">
        <v>73</v>
      </c>
      <c r="C1107" s="20" t="s">
        <v>73</v>
      </c>
      <c r="D1107" s="23" t="s">
        <v>74</v>
      </c>
      <c r="E1107" s="23" t="s">
        <v>73</v>
      </c>
      <c r="F1107" s="23" t="s">
        <v>75</v>
      </c>
      <c r="G1107" s="23" t="s">
        <v>7254</v>
      </c>
      <c r="H1107" s="23" t="s">
        <v>73</v>
      </c>
      <c r="I1107" s="23" t="s">
        <v>78</v>
      </c>
      <c r="J1107" s="23" t="s">
        <v>7255</v>
      </c>
    </row>
    <row r="1108" spans="1:51" hidden="1" x14ac:dyDescent="0.25">
      <c r="A1108" s="20" t="s">
        <v>210</v>
      </c>
      <c r="B1108" s="20">
        <f>DCOUNTA(A1:S1088,D1,A1107:A1108)</f>
        <v>8</v>
      </c>
      <c r="C1108" s="20" t="s">
        <v>210</v>
      </c>
      <c r="D1108" s="23">
        <f>DSUM(A1:S1088,E1,C1107:C1108)</f>
        <v>8.8560000000000016</v>
      </c>
      <c r="E1108" s="23" t="s">
        <v>210</v>
      </c>
      <c r="F1108" s="23" t="s">
        <v>5470</v>
      </c>
      <c r="G1108" s="23">
        <f>DCOUNTA(A1:S1088,F1,E1107:F1108)</f>
        <v>0</v>
      </c>
      <c r="H1108" s="23" t="s">
        <v>210</v>
      </c>
      <c r="I1108" s="23" t="s">
        <v>2680</v>
      </c>
      <c r="J1108" s="23">
        <f>DCOUNTA(A1:S1088,I1,H1107:I1108)</f>
        <v>0</v>
      </c>
    </row>
    <row r="1110" spans="1:51" ht="15.75" x14ac:dyDescent="0.3">
      <c r="B1110" s="19" t="s">
        <v>7256</v>
      </c>
      <c r="C1110" s="19" t="s">
        <v>7257</v>
      </c>
      <c r="D1110" s="19" t="s">
        <v>5466</v>
      </c>
      <c r="E1110" s="19" t="s">
        <v>7258</v>
      </c>
      <c r="F1110" s="19" t="s">
        <v>7259</v>
      </c>
      <c r="N1110" s="24"/>
      <c r="AX1110" s="20" t="s">
        <v>7260</v>
      </c>
      <c r="AY1110" s="20" t="s">
        <v>7261</v>
      </c>
    </row>
    <row r="1111" spans="1:51" ht="15.75" x14ac:dyDescent="0.3">
      <c r="B1111" s="21">
        <f>B1092</f>
        <v>46</v>
      </c>
      <c r="C1111" s="26" t="s">
        <v>7262</v>
      </c>
      <c r="D1111" s="21">
        <f>D1092</f>
        <v>148.65400000000002</v>
      </c>
      <c r="E1111" s="21">
        <f>G1092</f>
        <v>17</v>
      </c>
      <c r="F1111" s="21">
        <f>J1092</f>
        <v>3</v>
      </c>
      <c r="N1111" s="24"/>
    </row>
    <row r="1112" spans="1:51" ht="15.75" x14ac:dyDescent="0.3">
      <c r="B1112" s="21">
        <f>B1095</f>
        <v>1</v>
      </c>
      <c r="C1112" s="26" t="s">
        <v>7263</v>
      </c>
      <c r="D1112" s="21">
        <f>D1095</f>
        <v>0.95</v>
      </c>
      <c r="E1112" s="21">
        <f>G1095</f>
        <v>0</v>
      </c>
      <c r="F1112" s="21">
        <f>J1095</f>
        <v>0</v>
      </c>
      <c r="N1112" s="24"/>
    </row>
    <row r="1113" spans="1:51" ht="15.75" x14ac:dyDescent="0.3">
      <c r="B1113" s="21">
        <f>B1098</f>
        <v>1</v>
      </c>
      <c r="C1113" s="26" t="s">
        <v>7264</v>
      </c>
      <c r="D1113" s="21">
        <f>D1098</f>
        <v>4.84</v>
      </c>
      <c r="E1113" s="21">
        <f>G1098</f>
        <v>1</v>
      </c>
      <c r="F1113" s="21">
        <f>J1098</f>
        <v>0</v>
      </c>
      <c r="N1113" s="24"/>
    </row>
    <row r="1114" spans="1:51" ht="15.75" x14ac:dyDescent="0.3">
      <c r="B1114" s="21">
        <f>B1105</f>
        <v>2</v>
      </c>
      <c r="C1114" s="26" t="s">
        <v>26</v>
      </c>
      <c r="D1114" s="21">
        <f>D1105</f>
        <v>6.3490000000000002</v>
      </c>
      <c r="E1114" s="21">
        <f>G1105</f>
        <v>1</v>
      </c>
      <c r="F1114" s="21">
        <f>J1105</f>
        <v>0</v>
      </c>
      <c r="N1114" s="24"/>
    </row>
    <row r="1115" spans="1:51" ht="15.75" x14ac:dyDescent="0.3">
      <c r="B1115" s="21">
        <f>B1108</f>
        <v>8</v>
      </c>
      <c r="C1115" s="26" t="s">
        <v>7266</v>
      </c>
      <c r="D1115" s="21">
        <f>D1108</f>
        <v>8.8560000000000016</v>
      </c>
      <c r="E1115" s="21">
        <f>G1108</f>
        <v>0</v>
      </c>
      <c r="F1115" s="21">
        <f>J1108</f>
        <v>0</v>
      </c>
      <c r="N1115" s="24"/>
    </row>
    <row r="1116" spans="1:51" ht="15.75" x14ac:dyDescent="0.3">
      <c r="B1116" s="22"/>
      <c r="C1116" s="19" t="s">
        <v>7267</v>
      </c>
      <c r="D1116" s="19">
        <f>D1111</f>
        <v>148.65400000000002</v>
      </c>
      <c r="E1116" s="22"/>
      <c r="N1116" s="24"/>
    </row>
    <row r="1117" spans="1:51" ht="15.75" x14ac:dyDescent="0.3">
      <c r="B1117" s="22"/>
      <c r="C1117" s="19" t="s">
        <v>7268</v>
      </c>
      <c r="D1117" s="19">
        <f>D1111+D1112+D1113+D1114+D1115</f>
        <v>169.649</v>
      </c>
    </row>
  </sheetData>
  <sortState ref="A2:S59">
    <sortCondition ref="A2:A59"/>
  </sortState>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Y1116"/>
  <sheetViews>
    <sheetView workbookViewId="0">
      <selection activeCell="P1119" sqref="P1119"/>
    </sheetView>
  </sheetViews>
  <sheetFormatPr baseColWidth="10" defaultRowHeight="15" x14ac:dyDescent="0.25"/>
  <cols>
    <col min="1" max="1" width="22.42578125" style="20" customWidth="1"/>
    <col min="2" max="2" width="17" style="20" customWidth="1"/>
    <col min="3" max="3" width="19.28515625" style="20" customWidth="1"/>
    <col min="4" max="4" width="17" style="23" customWidth="1"/>
    <col min="5" max="6" width="11.42578125" style="23"/>
    <col min="7" max="8" width="0" style="23" hidden="1" customWidth="1"/>
    <col min="9" max="9" width="11.42578125" style="23"/>
    <col min="10" max="14" width="0" style="23" hidden="1" customWidth="1"/>
    <col min="15" max="20" width="11.42578125" style="23"/>
    <col min="21" max="16384" width="11.42578125" style="20"/>
  </cols>
  <sheetData>
    <row r="1" spans="1:20" s="2" customFormat="1" ht="38.25" x14ac:dyDescent="0.2">
      <c r="A1" s="1" t="s">
        <v>70</v>
      </c>
      <c r="B1" s="1" t="s">
        <v>71</v>
      </c>
      <c r="C1" s="1" t="s">
        <v>72</v>
      </c>
      <c r="D1" s="1" t="s">
        <v>73</v>
      </c>
      <c r="E1" s="1" t="s">
        <v>74</v>
      </c>
      <c r="F1" s="1" t="s">
        <v>75</v>
      </c>
      <c r="G1" s="1" t="s">
        <v>76</v>
      </c>
      <c r="H1" s="1" t="s">
        <v>77</v>
      </c>
      <c r="I1" s="1" t="s">
        <v>78</v>
      </c>
      <c r="J1" s="1" t="s">
        <v>79</v>
      </c>
      <c r="K1" s="1" t="s">
        <v>80</v>
      </c>
      <c r="L1" s="1" t="s">
        <v>81</v>
      </c>
      <c r="M1" s="1" t="s">
        <v>0</v>
      </c>
      <c r="N1" s="1" t="s">
        <v>1</v>
      </c>
      <c r="O1" s="1" t="s">
        <v>2</v>
      </c>
      <c r="P1" s="1" t="s">
        <v>3</v>
      </c>
      <c r="Q1" s="1" t="s">
        <v>4</v>
      </c>
      <c r="R1" s="1" t="s">
        <v>5</v>
      </c>
      <c r="S1" s="1" t="s">
        <v>6</v>
      </c>
      <c r="T1" s="2" t="s">
        <v>2782</v>
      </c>
    </row>
    <row r="2" spans="1:20" x14ac:dyDescent="0.25">
      <c r="A2" s="17" t="s">
        <v>4504</v>
      </c>
      <c r="B2" s="17" t="s">
        <v>4505</v>
      </c>
      <c r="C2" s="17" t="s">
        <v>1441</v>
      </c>
      <c r="D2" s="18" t="s">
        <v>10</v>
      </c>
      <c r="E2" s="18">
        <f>VLOOKUP(M2,Revistas!$B$2:$H$63996,2,FALSE)</f>
        <v>72.406000000000006</v>
      </c>
      <c r="F2" s="18" t="str">
        <f>VLOOKUP(M2,Revistas!$B$2:$H$63996,3,FALSE)</f>
        <v>Q1</v>
      </c>
      <c r="G2" s="18" t="str">
        <f>VLOOKUP(M2,Revistas!$B$2:$H$63996,4,FALSE)</f>
        <v>MEDICINA, GENERAL &amp; INTERNAL</v>
      </c>
      <c r="H2" s="18" t="str">
        <f>VLOOKUP(M2,Revistas!$B$2:$H$63996,5,FALSE)</f>
        <v>1/154</v>
      </c>
      <c r="I2" s="18" t="str">
        <f>VLOOKUP(M2,Revistas!$B$2:$H$63996,6,FALSE)</f>
        <v>SI</v>
      </c>
      <c r="J2" s="18" t="s">
        <v>4506</v>
      </c>
      <c r="K2" s="18" t="s">
        <v>4507</v>
      </c>
      <c r="L2" s="18">
        <v>8</v>
      </c>
      <c r="M2" s="18" t="s">
        <v>1444</v>
      </c>
      <c r="N2" s="28">
        <v>42675</v>
      </c>
      <c r="O2" s="18">
        <v>2017</v>
      </c>
      <c r="P2" s="18">
        <v>377</v>
      </c>
      <c r="Q2" s="18">
        <v>20</v>
      </c>
      <c r="R2" s="18">
        <v>1919</v>
      </c>
      <c r="S2" s="18">
        <v>1929</v>
      </c>
      <c r="T2" s="23">
        <v>28885881</v>
      </c>
    </row>
    <row r="3" spans="1:20" x14ac:dyDescent="0.25">
      <c r="A3" s="17" t="s">
        <v>4584</v>
      </c>
      <c r="B3" s="17" t="s">
        <v>4583</v>
      </c>
      <c r="C3" s="17" t="s">
        <v>4585</v>
      </c>
      <c r="D3" s="18" t="s">
        <v>10</v>
      </c>
      <c r="E3" s="18">
        <f>VLOOKUP(M3,Revistas!$B$2:$H$63996,2,FALSE)</f>
        <v>4.1429999999999998</v>
      </c>
      <c r="F3" s="18" t="str">
        <f>VLOOKUP(M3,Revistas!$B$2:$H$63996,3,FALSE)</f>
        <v>Q2</v>
      </c>
      <c r="G3" s="18" t="str">
        <f>VLOOKUP(M3,Revistas!$B$2:$H$63996,4,FALSE)</f>
        <v>ONCOLOGY</v>
      </c>
      <c r="H3" s="18" t="str">
        <f>VLOOKUP(M3,Revistas!$B$2:$H$63996,5,FALSE)</f>
        <v>62/217</v>
      </c>
      <c r="I3" s="18" t="str">
        <f>VLOOKUP(M3,Revistas!$B$2:$H$63996,6,FALSE)</f>
        <v>NO</v>
      </c>
      <c r="J3" s="18" t="s">
        <v>4587</v>
      </c>
      <c r="K3" s="18"/>
      <c r="L3" s="18" t="s">
        <v>586</v>
      </c>
      <c r="M3" s="18" t="s">
        <v>4588</v>
      </c>
      <c r="N3" s="18" t="s">
        <v>4586</v>
      </c>
      <c r="O3" s="18">
        <v>2017</v>
      </c>
      <c r="P3" s="18">
        <v>6</v>
      </c>
      <c r="Q3" s="18">
        <v>12</v>
      </c>
      <c r="R3" s="18">
        <v>401</v>
      </c>
      <c r="S3" s="18"/>
      <c r="T3" s="23">
        <v>29284798</v>
      </c>
    </row>
    <row r="4" spans="1:20" x14ac:dyDescent="0.25">
      <c r="A4" s="17" t="s">
        <v>2687</v>
      </c>
      <c r="B4" s="17" t="s">
        <v>2688</v>
      </c>
      <c r="C4" s="17" t="s">
        <v>570</v>
      </c>
      <c r="D4" s="18" t="s">
        <v>10</v>
      </c>
      <c r="E4" s="18">
        <f>VLOOKUP(M4,Revistas!$B$2:$H$63996,2,FALSE)</f>
        <v>5.1680000000000001</v>
      </c>
      <c r="F4" s="18" t="str">
        <f>VLOOKUP(M4,Revistas!$B$2:$H$63996,3,FALSE)</f>
        <v>Q1</v>
      </c>
      <c r="G4" s="18" t="str">
        <f>VLOOKUP(M4,Revistas!$B$2:$H$63996,4,FALSE)</f>
        <v>ONCOLOGY</v>
      </c>
      <c r="H4" s="18" t="str">
        <f>VLOOKUP(M4,Revistas!$B$2:$H$63996,5,FALSE)</f>
        <v>44/217</v>
      </c>
      <c r="I4" s="18" t="str">
        <f>VLOOKUP(M4,Revistas!$B$2:$H$63996,6,FALSE)</f>
        <v>NO</v>
      </c>
      <c r="J4" s="18" t="s">
        <v>2689</v>
      </c>
      <c r="K4" s="18" t="s">
        <v>2690</v>
      </c>
      <c r="L4" s="18">
        <v>0</v>
      </c>
      <c r="M4" s="18" t="s">
        <v>574</v>
      </c>
      <c r="N4" s="28">
        <v>42248</v>
      </c>
      <c r="O4" s="18">
        <v>2017</v>
      </c>
      <c r="P4" s="18">
        <v>8</v>
      </c>
      <c r="Q4" s="18">
        <v>40</v>
      </c>
      <c r="R4" s="18">
        <v>67878</v>
      </c>
      <c r="S4" s="18">
        <v>67890</v>
      </c>
      <c r="T4" s="23">
        <v>28978081</v>
      </c>
    </row>
    <row r="5" spans="1:20" x14ac:dyDescent="0.25">
      <c r="A5" s="17" t="s">
        <v>4530</v>
      </c>
      <c r="B5" s="17" t="s">
        <v>4531</v>
      </c>
      <c r="C5" s="17" t="s">
        <v>1171</v>
      </c>
      <c r="D5" s="18" t="s">
        <v>26</v>
      </c>
      <c r="E5" s="18">
        <f>VLOOKUP(M5,Revistas!$B$2:$H$63996,2,FALSE)</f>
        <v>7.702</v>
      </c>
      <c r="F5" s="18" t="str">
        <f>VLOOKUP(M5,Revistas!$B$2:$H$63996,3,FALSE)</f>
        <v>Q1</v>
      </c>
      <c r="G5" s="18" t="str">
        <f>VLOOKUP(M5,Revistas!$B$2:$H$63996,4,FALSE)</f>
        <v>HEMATOLOGY - SCIE</v>
      </c>
      <c r="H5" s="18" t="str">
        <f>VLOOKUP(M5,Revistas!$B$2:$H$63996,5,FALSE)</f>
        <v>4 de 70</v>
      </c>
      <c r="I5" s="18" t="str">
        <f>VLOOKUP(M5,Revistas!$B$2:$H$63996,6,FALSE)</f>
        <v>SI</v>
      </c>
      <c r="J5" s="18" t="s">
        <v>4532</v>
      </c>
      <c r="K5" s="18"/>
      <c r="L5" s="18">
        <v>0</v>
      </c>
      <c r="M5" s="18" t="s">
        <v>1174</v>
      </c>
      <c r="N5" s="28">
        <v>46174</v>
      </c>
      <c r="O5" s="18">
        <v>2017</v>
      </c>
      <c r="P5" s="18">
        <v>102</v>
      </c>
      <c r="Q5" s="18"/>
      <c r="R5" s="18">
        <v>61</v>
      </c>
      <c r="S5" s="18">
        <v>62</v>
      </c>
    </row>
    <row r="6" spans="1:20" x14ac:dyDescent="0.25">
      <c r="A6" s="17" t="s">
        <v>4488</v>
      </c>
      <c r="B6" s="17" t="s">
        <v>4489</v>
      </c>
      <c r="C6" s="17" t="s">
        <v>4490</v>
      </c>
      <c r="D6" s="18" t="s">
        <v>26</v>
      </c>
      <c r="E6" s="18">
        <f>VLOOKUP(M6,Revistas!$B$2:$H$63996,2,FALSE)</f>
        <v>4.1870000000000003</v>
      </c>
      <c r="F6" s="18" t="str">
        <f>VLOOKUP(M6,Revistas!$B$2:$H$63996,3,FALSE)</f>
        <v>Q1</v>
      </c>
      <c r="G6" s="18" t="str">
        <f>VLOOKUP(M6,Revistas!$B$2:$H$63996,4,FALSE)</f>
        <v>BIOTECHNOLOGY &amp; APPLIED MICROBIOLOGY - SCIE;</v>
      </c>
      <c r="H6" s="18" t="str">
        <f>VLOOKUP(M6,Revistas!$B$2:$H$63996,5,FALSE)</f>
        <v>26/160</v>
      </c>
      <c r="I6" s="18" t="str">
        <f>VLOOKUP(M6,Revistas!$B$2:$H$63996,6,FALSE)</f>
        <v>NO</v>
      </c>
      <c r="J6" s="18" t="s">
        <v>4491</v>
      </c>
      <c r="K6" s="18"/>
      <c r="L6" s="18">
        <v>0</v>
      </c>
      <c r="M6" s="18" t="s">
        <v>4492</v>
      </c>
      <c r="N6" s="18" t="s">
        <v>14</v>
      </c>
      <c r="O6" s="18">
        <v>2017</v>
      </c>
      <c r="P6" s="18">
        <v>28</v>
      </c>
      <c r="Q6" s="18">
        <v>12</v>
      </c>
      <c r="R6" s="18" t="s">
        <v>4493</v>
      </c>
      <c r="S6" s="18" t="s">
        <v>4493</v>
      </c>
    </row>
    <row r="7" spans="1:20" x14ac:dyDescent="0.25">
      <c r="A7" s="17" t="s">
        <v>2240</v>
      </c>
      <c r="B7" s="17" t="s">
        <v>2241</v>
      </c>
      <c r="C7" s="17" t="s">
        <v>2242</v>
      </c>
      <c r="D7" s="18" t="s">
        <v>10</v>
      </c>
      <c r="E7" s="18">
        <f>VLOOKUP(M7,Revistas!$B$2:$H$63996,2,FALSE)</f>
        <v>5.34</v>
      </c>
      <c r="F7" s="18" t="str">
        <f>VLOOKUP(M7,Revistas!$B$2:$H$63996,3,FALSE)</f>
        <v>Q2</v>
      </c>
      <c r="G7" s="18" t="str">
        <f>VLOOKUP(M7,Revistas!$B$2:$H$63996,4,FALSE)</f>
        <v>BIOCHEMISTRY &amp; MOLECULAR BIOLOGY</v>
      </c>
      <c r="H7" s="18" t="str">
        <f>VLOOKUP(M7,Revistas!$B$2:$H$63996,5,FALSE)</f>
        <v>46/286</v>
      </c>
      <c r="I7" s="18" t="str">
        <f>VLOOKUP(M7,Revistas!$B$2:$H$63996,6,FALSE)</f>
        <v>NO</v>
      </c>
      <c r="J7" s="18" t="s">
        <v>2243</v>
      </c>
      <c r="K7" s="18" t="s">
        <v>2244</v>
      </c>
      <c r="L7" s="18">
        <v>1</v>
      </c>
      <c r="M7" s="18" t="s">
        <v>2245</v>
      </c>
      <c r="N7" s="28">
        <v>42125</v>
      </c>
      <c r="O7" s="18">
        <v>2017</v>
      </c>
      <c r="P7" s="18">
        <v>26</v>
      </c>
      <c r="Q7" s="18">
        <v>10</v>
      </c>
      <c r="R7" s="18">
        <v>1900</v>
      </c>
      <c r="S7" s="18">
        <v>1914</v>
      </c>
      <c r="T7" s="23">
        <v>28369633</v>
      </c>
    </row>
    <row r="8" spans="1:20" x14ac:dyDescent="0.25">
      <c r="A8" s="17" t="s">
        <v>4567</v>
      </c>
      <c r="B8" s="17" t="s">
        <v>4568</v>
      </c>
      <c r="C8" s="17" t="s">
        <v>4569</v>
      </c>
      <c r="D8" s="18" t="s">
        <v>10</v>
      </c>
      <c r="E8" s="18">
        <f>VLOOKUP(M8,Revistas!$B$2:$H$63996,2,FALSE)</f>
        <v>2.98</v>
      </c>
      <c r="F8" s="18" t="str">
        <f>VLOOKUP(M8,Revistas!$B$2:$H$63996,3,FALSE)</f>
        <v>Q2</v>
      </c>
      <c r="G8" s="18" t="str">
        <f>VLOOKUP(M8,Revistas!$B$2:$H$63996,4,FALSE)</f>
        <v>CLINICAL NEUROLOGY - SCIE;</v>
      </c>
      <c r="H8" s="18" t="str">
        <f>VLOOKUP(M8,Revistas!$B$2:$H$63996,5,FALSE)</f>
        <v>70/194</v>
      </c>
      <c r="I8" s="18" t="str">
        <f>VLOOKUP(M8,Revistas!$B$2:$H$63996,6,FALSE)</f>
        <v>NO</v>
      </c>
      <c r="J8" s="18" t="s">
        <v>4570</v>
      </c>
      <c r="K8" s="18" t="s">
        <v>4571</v>
      </c>
      <c r="L8" s="18">
        <v>6</v>
      </c>
      <c r="M8" s="18" t="s">
        <v>4572</v>
      </c>
      <c r="N8" s="18" t="s">
        <v>344</v>
      </c>
      <c r="O8" s="18">
        <v>2017</v>
      </c>
      <c r="P8" s="18">
        <v>131</v>
      </c>
      <c r="Q8" s="18">
        <v>1</v>
      </c>
      <c r="R8" s="18">
        <v>105</v>
      </c>
      <c r="S8" s="18">
        <v>115</v>
      </c>
      <c r="T8" s="23">
        <v>27655223</v>
      </c>
    </row>
    <row r="9" spans="1:20" x14ac:dyDescent="0.25">
      <c r="A9" s="17" t="s">
        <v>4541</v>
      </c>
      <c r="B9" s="17" t="s">
        <v>4542</v>
      </c>
      <c r="C9" s="17" t="s">
        <v>4543</v>
      </c>
      <c r="D9" s="18" t="s">
        <v>10</v>
      </c>
      <c r="E9" s="18">
        <f>VLOOKUP(M9,Revistas!$B$2:$H$63996,2,FALSE)</f>
        <v>24.007999999999999</v>
      </c>
      <c r="F9" s="18" t="str">
        <f>VLOOKUP(M9,Revistas!$B$2:$H$63996,3,FALSE)</f>
        <v>Q1</v>
      </c>
      <c r="G9" s="18" t="str">
        <f>VLOOKUP(M9,Revistas!$B$2:$H$63996,4,FALSE)</f>
        <v>ONCOLOGY</v>
      </c>
      <c r="H9" s="18" t="str">
        <f>VLOOKUP(M9,Revistas!$B$2:$H$63996,5,FALSE)</f>
        <v>5/217</v>
      </c>
      <c r="I9" s="18" t="str">
        <f>VLOOKUP(M9,Revistas!$B$2:$H$63996,6,FALSE)</f>
        <v>SI</v>
      </c>
      <c r="J9" s="18" t="s">
        <v>4544</v>
      </c>
      <c r="K9" s="18" t="s">
        <v>4545</v>
      </c>
      <c r="L9" s="18">
        <v>3</v>
      </c>
      <c r="M9" s="18" t="s">
        <v>4546</v>
      </c>
      <c r="N9" s="18" t="s">
        <v>4547</v>
      </c>
      <c r="O9" s="18">
        <v>2017</v>
      </c>
      <c r="P9" s="18">
        <v>35</v>
      </c>
      <c r="Q9" s="18">
        <v>3</v>
      </c>
      <c r="R9" s="18">
        <v>343</v>
      </c>
      <c r="S9" s="18" t="s">
        <v>167</v>
      </c>
      <c r="T9" s="23">
        <v>27918718</v>
      </c>
    </row>
    <row r="10" spans="1:20" x14ac:dyDescent="0.25">
      <c r="A10" s="17" t="s">
        <v>4573</v>
      </c>
      <c r="B10" s="17" t="s">
        <v>4574</v>
      </c>
      <c r="C10" s="17" t="s">
        <v>3488</v>
      </c>
      <c r="D10" s="18" t="s">
        <v>274</v>
      </c>
      <c r="E10" s="18">
        <f>VLOOKUP(M10,Revistas!$B$2:$H$63996,2,FALSE)</f>
        <v>2.9790000000000001</v>
      </c>
      <c r="F10" s="18" t="str">
        <f>VLOOKUP(M10,Revistas!$B$2:$H$63996,3,FALSE)</f>
        <v>Q2</v>
      </c>
      <c r="G10" s="18" t="str">
        <f>VLOOKUP(M10,Revistas!$B$2:$H$63996,4,FALSE)</f>
        <v>RESPIRATORY SYSTEM</v>
      </c>
      <c r="H10" s="18" t="str">
        <f>VLOOKUP(M10,Revistas!$B$2:$H$63996,5,FALSE)</f>
        <v>21/59</v>
      </c>
      <c r="I10" s="18" t="str">
        <f>VLOOKUP(M10,Revistas!$B$2:$H$63996,6,FALSE)</f>
        <v>NO</v>
      </c>
      <c r="J10" s="18" t="s">
        <v>4575</v>
      </c>
      <c r="K10" s="18" t="s">
        <v>4576</v>
      </c>
      <c r="L10" s="18">
        <v>0</v>
      </c>
      <c r="M10" s="18" t="s">
        <v>3491</v>
      </c>
      <c r="N10" s="18" t="s">
        <v>344</v>
      </c>
      <c r="O10" s="18">
        <v>2017</v>
      </c>
      <c r="P10" s="18">
        <v>53</v>
      </c>
      <c r="Q10" s="18">
        <v>1</v>
      </c>
      <c r="R10" s="18">
        <v>37</v>
      </c>
      <c r="S10" s="18">
        <v>38</v>
      </c>
      <c r="T10" s="23">
        <v>27712850</v>
      </c>
    </row>
    <row r="11" spans="1:20" x14ac:dyDescent="0.25">
      <c r="A11" s="17" t="s">
        <v>4537</v>
      </c>
      <c r="B11" s="17" t="s">
        <v>4538</v>
      </c>
      <c r="C11" s="17" t="s">
        <v>4431</v>
      </c>
      <c r="D11" s="18" t="s">
        <v>10</v>
      </c>
      <c r="E11" s="18">
        <f>VLOOKUP(M11,Revistas!$B$2:$H$63996,2,FALSE)</f>
        <v>2.3530000000000002</v>
      </c>
      <c r="F11" s="18" t="str">
        <f>VLOOKUP(M11,Revistas!$B$2:$H$63996,3,FALSE)</f>
        <v>Q3</v>
      </c>
      <c r="G11" s="18" t="str">
        <f>VLOOKUP(M11,Revistas!$B$2:$H$63996,4,FALSE)</f>
        <v>ONCOLOGY</v>
      </c>
      <c r="H11" s="18" t="str">
        <f>VLOOKUP(M11,Revistas!$B$2:$H$63996,5,FALSE)</f>
        <v>141/217</v>
      </c>
      <c r="I11" s="18" t="str">
        <f>VLOOKUP(M11,Revistas!$B$2:$H$63996,6,FALSE)</f>
        <v>NO</v>
      </c>
      <c r="J11" s="18" t="s">
        <v>4539</v>
      </c>
      <c r="K11" s="18" t="s">
        <v>4540</v>
      </c>
      <c r="L11" s="18">
        <v>0</v>
      </c>
      <c r="M11" s="18" t="s">
        <v>4434</v>
      </c>
      <c r="N11" s="18" t="s">
        <v>62</v>
      </c>
      <c r="O11" s="18">
        <v>2017</v>
      </c>
      <c r="P11" s="18">
        <v>19</v>
      </c>
      <c r="Q11" s="18">
        <v>2</v>
      </c>
      <c r="R11" s="18">
        <v>219</v>
      </c>
      <c r="S11" s="18">
        <v>226</v>
      </c>
      <c r="T11" s="23">
        <v>27371031</v>
      </c>
    </row>
    <row r="12" spans="1:20" x14ac:dyDescent="0.25">
      <c r="A12" s="17" t="s">
        <v>4520</v>
      </c>
      <c r="B12" s="17" t="s">
        <v>4521</v>
      </c>
      <c r="C12" s="17" t="s">
        <v>3847</v>
      </c>
      <c r="D12" s="18" t="s">
        <v>26</v>
      </c>
      <c r="E12" s="18">
        <f>VLOOKUP(M12,Revistas!$B$2:$H$63996,2,FALSE)</f>
        <v>11.855</v>
      </c>
      <c r="F12" s="18" t="str">
        <f>VLOOKUP(M12,Revistas!$B$2:$H$63996,3,FALSE)</f>
        <v>Q1</v>
      </c>
      <c r="G12" s="18" t="str">
        <f>VLOOKUP(M12,Revistas!$B$2:$H$63996,4,FALSE)</f>
        <v>ONCOLOGY</v>
      </c>
      <c r="H12" s="18" t="str">
        <f>VLOOKUP(M12,Revistas!$B$2:$H$63996,5,FALSE)</f>
        <v>10/217</v>
      </c>
      <c r="I12" s="18" t="str">
        <f>VLOOKUP(M12,Revistas!$B$2:$H$63996,6,FALSE)</f>
        <v>SI</v>
      </c>
      <c r="J12" s="18" t="s">
        <v>4522</v>
      </c>
      <c r="K12" s="18"/>
      <c r="L12" s="18">
        <v>0</v>
      </c>
      <c r="M12" s="18" t="s">
        <v>3849</v>
      </c>
      <c r="N12" s="18" t="s">
        <v>154</v>
      </c>
      <c r="O12" s="18">
        <v>2017</v>
      </c>
      <c r="P12" s="18">
        <v>28</v>
      </c>
      <c r="Q12" s="18"/>
      <c r="R12" s="18"/>
      <c r="S12" s="18"/>
    </row>
    <row r="13" spans="1:20" x14ac:dyDescent="0.25">
      <c r="A13" s="17" t="s">
        <v>4508</v>
      </c>
      <c r="B13" s="17" t="s">
        <v>4509</v>
      </c>
      <c r="C13" s="17" t="s">
        <v>4510</v>
      </c>
      <c r="D13" s="18" t="s">
        <v>10</v>
      </c>
      <c r="E13" s="18">
        <f>VLOOKUP(M13,Revistas!$B$2:$H$63996,2,FALSE)</f>
        <v>2.1040000000000001</v>
      </c>
      <c r="F13" s="18" t="str">
        <f>VLOOKUP(M13,Revistas!$B$2:$H$63996,3,FALSE)</f>
        <v>Q1</v>
      </c>
      <c r="G13" s="18" t="str">
        <f>VLOOKUP(M13,Revistas!$B$2:$H$63996,4,FALSE)</f>
        <v>NURSING - SCIE;</v>
      </c>
      <c r="H13" s="18" t="str">
        <f>VLOOKUP(M13,Revistas!$B$2:$H$63996,5,FALSE)</f>
        <v>10/116</v>
      </c>
      <c r="I13" s="18" t="str">
        <f>VLOOKUP(M13,Revistas!$B$2:$H$63996,6,FALSE)</f>
        <v>SI</v>
      </c>
      <c r="J13" s="18" t="s">
        <v>4511</v>
      </c>
      <c r="K13" s="18" t="s">
        <v>4512</v>
      </c>
      <c r="L13" s="18">
        <v>0</v>
      </c>
      <c r="M13" s="18" t="s">
        <v>4513</v>
      </c>
      <c r="N13" s="18" t="s">
        <v>94</v>
      </c>
      <c r="O13" s="18">
        <v>2017</v>
      </c>
      <c r="P13" s="18">
        <v>26</v>
      </c>
      <c r="Q13" s="18">
        <v>6</v>
      </c>
      <c r="R13" s="18"/>
      <c r="S13" s="18" t="s">
        <v>4515</v>
      </c>
    </row>
    <row r="14" spans="1:20" x14ac:dyDescent="0.25">
      <c r="A14" s="17" t="s">
        <v>4494</v>
      </c>
      <c r="B14" s="17" t="s">
        <v>4495</v>
      </c>
      <c r="C14" s="17" t="s">
        <v>4496</v>
      </c>
      <c r="D14" s="18" t="s">
        <v>10</v>
      </c>
      <c r="E14" s="18">
        <f>VLOOKUP(M14,Revistas!$B$2:$H$63996,2,FALSE)</f>
        <v>33.9</v>
      </c>
      <c r="F14" s="18" t="str">
        <f>VLOOKUP(M14,Revistas!$B$2:$H$63996,3,FALSE)</f>
        <v>Q1</v>
      </c>
      <c r="G14" s="18" t="str">
        <f>VLOOKUP(M14,Revistas!$B$2:$H$63996,4,FALSE)</f>
        <v>ONCOLOGY - SCIE</v>
      </c>
      <c r="H14" s="18" t="str">
        <f>VLOOKUP(M14,Revistas!$B$2:$H$63996,5,FALSE)</f>
        <v>3/217</v>
      </c>
      <c r="I14" s="18" t="str">
        <f>VLOOKUP(M14,Revistas!$B$2:$H$63996,6,FALSE)</f>
        <v>SI</v>
      </c>
      <c r="J14" s="18" t="s">
        <v>4497</v>
      </c>
      <c r="K14" s="18" t="s">
        <v>4498</v>
      </c>
      <c r="L14" s="18">
        <v>0</v>
      </c>
      <c r="M14" s="18" t="s">
        <v>4499</v>
      </c>
      <c r="N14" s="18" t="s">
        <v>14</v>
      </c>
      <c r="O14" s="18">
        <v>2017</v>
      </c>
      <c r="P14" s="18">
        <v>18</v>
      </c>
      <c r="Q14" s="18">
        <v>12</v>
      </c>
      <c r="R14" s="18">
        <v>1652</v>
      </c>
      <c r="S14" s="18">
        <v>1664</v>
      </c>
      <c r="T14" s="23">
        <v>29074099</v>
      </c>
    </row>
    <row r="15" spans="1:20" x14ac:dyDescent="0.25">
      <c r="A15" s="17" t="s">
        <v>4228</v>
      </c>
      <c r="B15" s="17" t="s">
        <v>4229</v>
      </c>
      <c r="C15" s="17" t="s">
        <v>1171</v>
      </c>
      <c r="D15" s="18" t="s">
        <v>26</v>
      </c>
      <c r="E15" s="18">
        <f>VLOOKUP(M15,Revistas!$B$2:$H$63996,2,FALSE)</f>
        <v>7.702</v>
      </c>
      <c r="F15" s="18" t="str">
        <f>VLOOKUP(M15,Revistas!$B$2:$H$63996,3,FALSE)</f>
        <v>Q1</v>
      </c>
      <c r="G15" s="18" t="str">
        <f>VLOOKUP(M15,Revistas!$B$2:$H$63996,4,FALSE)</f>
        <v>HEMATOLOGY - SCIE</v>
      </c>
      <c r="H15" s="18" t="str">
        <f>VLOOKUP(M15,Revistas!$B$2:$H$63996,5,FALSE)</f>
        <v>4 de 70</v>
      </c>
      <c r="I15" s="18" t="str">
        <f>VLOOKUP(M15,Revistas!$B$2:$H$63996,6,FALSE)</f>
        <v>SI</v>
      </c>
      <c r="J15" s="18" t="s">
        <v>4230</v>
      </c>
      <c r="K15" s="18"/>
      <c r="L15" s="18">
        <v>0</v>
      </c>
      <c r="M15" s="18" t="s">
        <v>1174</v>
      </c>
      <c r="N15" s="28">
        <v>46174</v>
      </c>
      <c r="O15" s="18">
        <v>2017</v>
      </c>
      <c r="P15" s="18">
        <v>102</v>
      </c>
      <c r="Q15" s="18"/>
      <c r="R15" s="18">
        <v>225</v>
      </c>
      <c r="S15" s="18">
        <v>225</v>
      </c>
    </row>
    <row r="16" spans="1:20" x14ac:dyDescent="0.25">
      <c r="A16" s="17" t="s">
        <v>4526</v>
      </c>
      <c r="B16" s="17" t="s">
        <v>4527</v>
      </c>
      <c r="C16" s="17" t="s">
        <v>2263</v>
      </c>
      <c r="D16" s="18" t="s">
        <v>10</v>
      </c>
      <c r="E16" s="18">
        <f>VLOOKUP(M16,Revistas!$B$2:$H$63996,2,FALSE)</f>
        <v>6.0289999999999999</v>
      </c>
      <c r="F16" s="18" t="str">
        <f>VLOOKUP(M16,Revistas!$B$2:$H$63996,3,FALSE)</f>
        <v>Q1</v>
      </c>
      <c r="G16" s="18" t="str">
        <f>VLOOKUP(M16,Revistas!$B$2:$H$63996,4,FALSE)</f>
        <v>ONCOLOGY - SCIE</v>
      </c>
      <c r="H16" s="18" t="str">
        <f>VLOOKUP(M16,Revistas!$B$2:$H$63996,5,FALSE)</f>
        <v>35/217</v>
      </c>
      <c r="I16" s="18" t="str">
        <f>VLOOKUP(M16,Revistas!$B$2:$H$63996,6,FALSE)</f>
        <v>NO</v>
      </c>
      <c r="J16" s="18" t="s">
        <v>4528</v>
      </c>
      <c r="K16" s="18" t="s">
        <v>4529</v>
      </c>
      <c r="L16" s="18">
        <v>0</v>
      </c>
      <c r="M16" s="18" t="s">
        <v>2265</v>
      </c>
      <c r="N16" s="18" t="s">
        <v>154</v>
      </c>
      <c r="O16" s="18">
        <v>2017</v>
      </c>
      <c r="P16" s="18">
        <v>82</v>
      </c>
      <c r="Q16" s="18"/>
      <c r="R16" s="18">
        <v>27</v>
      </c>
      <c r="S16" s="18">
        <v>33</v>
      </c>
      <c r="T16" s="23">
        <v>28646771</v>
      </c>
    </row>
    <row r="17" spans="1:20" x14ac:dyDescent="0.25">
      <c r="A17" s="17" t="s">
        <v>4548</v>
      </c>
      <c r="B17" s="17" t="s">
        <v>4549</v>
      </c>
      <c r="C17" s="17" t="s">
        <v>570</v>
      </c>
      <c r="D17" s="18" t="s">
        <v>10</v>
      </c>
      <c r="E17" s="18">
        <f>VLOOKUP(M17,Revistas!$B$2:$H$63996,2,FALSE)</f>
        <v>5.1680000000000001</v>
      </c>
      <c r="F17" s="18" t="str">
        <f>VLOOKUP(M17,Revistas!$B$2:$H$63996,3,FALSE)</f>
        <v>Q1</v>
      </c>
      <c r="G17" s="18" t="str">
        <f>VLOOKUP(M17,Revistas!$B$2:$H$63996,4,FALSE)</f>
        <v>ONCOLOGY</v>
      </c>
      <c r="H17" s="18" t="str">
        <f>VLOOKUP(M17,Revistas!$B$2:$H$63996,5,FALSE)</f>
        <v>44/217</v>
      </c>
      <c r="I17" s="18" t="str">
        <f>VLOOKUP(M17,Revistas!$B$2:$H$63996,6,FALSE)</f>
        <v>NO</v>
      </c>
      <c r="J17" s="18" t="s">
        <v>4550</v>
      </c>
      <c r="K17" s="18" t="s">
        <v>4551</v>
      </c>
      <c r="L17" s="18">
        <v>5</v>
      </c>
      <c r="M17" s="18" t="s">
        <v>574</v>
      </c>
      <c r="N17" s="18" t="s">
        <v>3352</v>
      </c>
      <c r="O17" s="18">
        <v>2017</v>
      </c>
      <c r="P17" s="18">
        <v>8</v>
      </c>
      <c r="Q17" s="18">
        <v>1</v>
      </c>
      <c r="R17" s="18">
        <v>1416</v>
      </c>
      <c r="S17" s="18">
        <v>1428</v>
      </c>
      <c r="T17" s="23">
        <v>27902458</v>
      </c>
    </row>
    <row r="18" spans="1:20" x14ac:dyDescent="0.25">
      <c r="A18" s="17" t="s">
        <v>4590</v>
      </c>
      <c r="B18" s="17" t="s">
        <v>4589</v>
      </c>
      <c r="C18" s="17" t="s">
        <v>4591</v>
      </c>
      <c r="D18" s="18" t="s">
        <v>210</v>
      </c>
      <c r="E18" s="18">
        <f>VLOOKUP(M18,Revistas!$B$2:$H$63996,2,FALSE)</f>
        <v>5.6859999999999999</v>
      </c>
      <c r="F18" s="18" t="str">
        <f>VLOOKUP(M18,Revistas!$B$2:$H$63996,3,FALSE)</f>
        <v>Q1</v>
      </c>
      <c r="G18" s="18" t="str">
        <f>VLOOKUP(M18,Revistas!$B$2:$H$63996,4,FALSE)</f>
        <v>MEDICINE, RESEARCH &amp; EXPERIMENTAL - SCIE;</v>
      </c>
      <c r="H18" s="18" t="str">
        <f>VLOOKUP(M18,Revistas!$B$2:$H$63996,5,FALSE)</f>
        <v>12/128</v>
      </c>
      <c r="I18" s="18" t="str">
        <f>VLOOKUP(M18,Revistas!$B$2:$H$63996,6,FALSE)</f>
        <v>SI</v>
      </c>
      <c r="J18" s="18" t="s">
        <v>4593</v>
      </c>
      <c r="K18" s="18"/>
      <c r="L18" s="18" t="s">
        <v>586</v>
      </c>
      <c r="M18" s="18" t="s">
        <v>4594</v>
      </c>
      <c r="N18" s="18" t="s">
        <v>4592</v>
      </c>
      <c r="O18" s="18">
        <v>2017</v>
      </c>
      <c r="P18" s="18"/>
      <c r="Q18" s="18"/>
      <c r="R18" s="18"/>
      <c r="S18" s="18"/>
      <c r="T18" s="23">
        <v>29155161</v>
      </c>
    </row>
    <row r="19" spans="1:20" x14ac:dyDescent="0.25">
      <c r="A19" s="17" t="s">
        <v>4597</v>
      </c>
      <c r="B19" s="17" t="s">
        <v>4596</v>
      </c>
      <c r="C19" s="17" t="s">
        <v>4598</v>
      </c>
      <c r="D19" s="18" t="s">
        <v>10</v>
      </c>
      <c r="E19" s="18" t="str">
        <f>VLOOKUP(M19,Revistas!$B$2:$H$63996,2,FALSE)</f>
        <v>NO TIENE</v>
      </c>
      <c r="F19" s="18" t="str">
        <f>VLOOKUP(M19,Revistas!$B$2:$H$63996,3,FALSE)</f>
        <v>NO TIENE</v>
      </c>
      <c r="G19" s="18" t="str">
        <f>VLOOKUP(M19,Revistas!$B$2:$H$63996,4,FALSE)</f>
        <v>NO TIENE</v>
      </c>
      <c r="H19" s="18" t="str">
        <f>VLOOKUP(M19,Revistas!$B$2:$H$63996,5,FALSE)</f>
        <v>NO TIENE</v>
      </c>
      <c r="I19" s="18" t="str">
        <f>VLOOKUP(M19,Revistas!$B$2:$H$63996,6,FALSE)</f>
        <v>NO</v>
      </c>
      <c r="J19" s="18" t="s">
        <v>4600</v>
      </c>
      <c r="K19" s="18"/>
      <c r="L19" s="18" t="s">
        <v>586</v>
      </c>
      <c r="M19" s="18" t="s">
        <v>4601</v>
      </c>
      <c r="N19" s="18">
        <v>2017</v>
      </c>
      <c r="O19" s="18">
        <v>2017</v>
      </c>
      <c r="P19" s="18">
        <v>1660</v>
      </c>
      <c r="Q19" s="18"/>
      <c r="R19" s="18" t="s">
        <v>4599</v>
      </c>
      <c r="S19" s="18"/>
      <c r="T19" s="23">
        <v>28828675</v>
      </c>
    </row>
    <row r="20" spans="1:20" x14ac:dyDescent="0.25">
      <c r="A20" s="17" t="s">
        <v>4523</v>
      </c>
      <c r="B20" s="17" t="s">
        <v>4524</v>
      </c>
      <c r="C20" s="17" t="s">
        <v>3847</v>
      </c>
      <c r="D20" s="18" t="s">
        <v>26</v>
      </c>
      <c r="E20" s="18">
        <f>VLOOKUP(M20,Revistas!$B$2:$H$63996,2,FALSE)</f>
        <v>11.855</v>
      </c>
      <c r="F20" s="18" t="str">
        <f>VLOOKUP(M20,Revistas!$B$2:$H$63996,3,FALSE)</f>
        <v>Q1</v>
      </c>
      <c r="G20" s="18" t="str">
        <f>VLOOKUP(M20,Revistas!$B$2:$H$63996,4,FALSE)</f>
        <v>ONCOLOGY</v>
      </c>
      <c r="H20" s="18" t="str">
        <f>VLOOKUP(M20,Revistas!$B$2:$H$63996,5,FALSE)</f>
        <v>10/217</v>
      </c>
      <c r="I20" s="18" t="str">
        <f>VLOOKUP(M20,Revistas!$B$2:$H$63996,6,FALSE)</f>
        <v>SI</v>
      </c>
      <c r="J20" s="18" t="s">
        <v>4525</v>
      </c>
      <c r="K20" s="18"/>
      <c r="L20" s="18">
        <v>0</v>
      </c>
      <c r="M20" s="18" t="s">
        <v>3849</v>
      </c>
      <c r="N20" s="18" t="s">
        <v>154</v>
      </c>
      <c r="O20" s="18">
        <v>2017</v>
      </c>
      <c r="P20" s="18">
        <v>28</v>
      </c>
      <c r="Q20" s="18"/>
      <c r="R20" s="18"/>
      <c r="S20" s="18"/>
    </row>
    <row r="21" spans="1:20" x14ac:dyDescent="0.25">
      <c r="A21" s="17" t="s">
        <v>2034</v>
      </c>
      <c r="B21" s="17" t="s">
        <v>2035</v>
      </c>
      <c r="C21" s="17" t="s">
        <v>1983</v>
      </c>
      <c r="D21" s="18" t="s">
        <v>10</v>
      </c>
      <c r="E21" s="18">
        <f>VLOOKUP(M21,Revistas!$B$2:$H$63996,2,FALSE)</f>
        <v>10.569000000000001</v>
      </c>
      <c r="F21" s="18" t="str">
        <f>VLOOKUP(M21,Revistas!$B$2:$H$63996,3,FALSE)</f>
        <v>Q1</v>
      </c>
      <c r="G21" s="18" t="str">
        <f>VLOOKUP(M21,Revistas!$B$2:$H$63996,4,FALSE)</f>
        <v>RESPIRATORY SYSTEM - SCIE</v>
      </c>
      <c r="H21" s="18" t="str">
        <f>VLOOKUP(M21,Revistas!$B$2:$H$63996,5,FALSE)</f>
        <v>3 DE 59</v>
      </c>
      <c r="I21" s="18" t="str">
        <f>VLOOKUP(M21,Revistas!$B$2:$H$63996,6,FALSE)</f>
        <v>SI</v>
      </c>
      <c r="J21" s="18" t="s">
        <v>2036</v>
      </c>
      <c r="K21" s="18" t="s">
        <v>2037</v>
      </c>
      <c r="L21" s="18">
        <v>1</v>
      </c>
      <c r="M21" s="18" t="s">
        <v>1986</v>
      </c>
      <c r="N21" s="18" t="s">
        <v>226</v>
      </c>
      <c r="O21" s="18">
        <v>2017</v>
      </c>
      <c r="P21" s="18">
        <v>49</v>
      </c>
      <c r="Q21" s="18">
        <v>6</v>
      </c>
      <c r="R21" s="18"/>
      <c r="S21" s="18">
        <v>1602456</v>
      </c>
    </row>
    <row r="22" spans="1:20" x14ac:dyDescent="0.25">
      <c r="A22" s="17" t="s">
        <v>4561</v>
      </c>
      <c r="B22" s="17" t="s">
        <v>4562</v>
      </c>
      <c r="C22" s="17" t="s">
        <v>4563</v>
      </c>
      <c r="D22" s="18" t="s">
        <v>10</v>
      </c>
      <c r="E22" s="18">
        <f>VLOOKUP(M22,Revistas!$B$2:$H$63996,2,FALSE)</f>
        <v>3.4340000000000002</v>
      </c>
      <c r="F22" s="18" t="str">
        <f>VLOOKUP(M22,Revistas!$B$2:$H$63996,3,FALSE)</f>
        <v>Q2</v>
      </c>
      <c r="G22" s="18" t="str">
        <f>VLOOKUP(M22,Revistas!$B$2:$H$63996,4,FALSE)</f>
        <v>ONCOLOGY</v>
      </c>
      <c r="H22" s="18" t="str">
        <f>VLOOKUP(M22,Revistas!$B$2:$H$63996,5,FALSE)</f>
        <v>88/217</v>
      </c>
      <c r="I22" s="18" t="str">
        <f>VLOOKUP(M22,Revistas!$B$2:$H$63996,6,FALSE)</f>
        <v>NO</v>
      </c>
      <c r="J22" s="18" t="s">
        <v>4564</v>
      </c>
      <c r="K22" s="18" t="s">
        <v>4565</v>
      </c>
      <c r="L22" s="18">
        <v>4</v>
      </c>
      <c r="M22" s="18" t="s">
        <v>4566</v>
      </c>
      <c r="N22" s="18" t="s">
        <v>344</v>
      </c>
      <c r="O22" s="18">
        <v>2017</v>
      </c>
      <c r="P22" s="18">
        <v>18</v>
      </c>
      <c r="Q22" s="18">
        <v>1</v>
      </c>
      <c r="R22" s="18">
        <v>43</v>
      </c>
      <c r="S22" s="18">
        <v>49</v>
      </c>
      <c r="T22" s="23">
        <v>27461773</v>
      </c>
    </row>
    <row r="23" spans="1:20" x14ac:dyDescent="0.25">
      <c r="A23" s="17" t="s">
        <v>4577</v>
      </c>
      <c r="B23" s="17" t="s">
        <v>4578</v>
      </c>
      <c r="C23" s="17" t="s">
        <v>4579</v>
      </c>
      <c r="D23" s="18" t="s">
        <v>10</v>
      </c>
      <c r="E23" s="18" t="str">
        <f>VLOOKUP(M23,Revistas!$B$2:$H$63996,2,FALSE)</f>
        <v>NO TIENE</v>
      </c>
      <c r="F23" s="18" t="str">
        <f>VLOOKUP(M23,Revistas!$B$2:$H$63996,3,FALSE)</f>
        <v>NO TIENE</v>
      </c>
      <c r="G23" s="18" t="str">
        <f>VLOOKUP(M23,Revistas!$B$2:$H$63996,4,FALSE)</f>
        <v>NO TIENE</v>
      </c>
      <c r="H23" s="18" t="str">
        <f>VLOOKUP(M23,Revistas!$B$2:$H$63996,5,FALSE)</f>
        <v>NO TIENE</v>
      </c>
      <c r="I23" s="18" t="str">
        <f>VLOOKUP(M23,Revistas!$B$2:$H$63996,6,FALSE)</f>
        <v>NO</v>
      </c>
      <c r="J23" s="18" t="s">
        <v>4580</v>
      </c>
      <c r="K23" s="18" t="s">
        <v>4581</v>
      </c>
      <c r="L23" s="18">
        <v>1</v>
      </c>
      <c r="M23" s="18" t="s">
        <v>4582</v>
      </c>
      <c r="N23" s="18"/>
      <c r="O23" s="18">
        <v>2017</v>
      </c>
      <c r="P23" s="18">
        <v>9</v>
      </c>
      <c r="Q23" s="18"/>
      <c r="R23" s="18">
        <v>31</v>
      </c>
      <c r="S23" s="18">
        <v>38</v>
      </c>
      <c r="T23" s="23">
        <v>28115857</v>
      </c>
    </row>
    <row r="24" spans="1:20" x14ac:dyDescent="0.25">
      <c r="A24" s="17" t="s">
        <v>4533</v>
      </c>
      <c r="B24" s="17" t="s">
        <v>4534</v>
      </c>
      <c r="C24" s="17" t="s">
        <v>4431</v>
      </c>
      <c r="D24" s="18" t="s">
        <v>210</v>
      </c>
      <c r="E24" s="18">
        <f>VLOOKUP(M24,Revistas!$B$2:$H$63996,2,FALSE)</f>
        <v>2.3530000000000002</v>
      </c>
      <c r="F24" s="18" t="str">
        <f>VLOOKUP(M24,Revistas!$B$2:$H$63996,3,FALSE)</f>
        <v>Q3</v>
      </c>
      <c r="G24" s="18" t="str">
        <f>VLOOKUP(M24,Revistas!$B$2:$H$63996,4,FALSE)</f>
        <v>ONCOLOGY</v>
      </c>
      <c r="H24" s="18" t="str">
        <f>VLOOKUP(M24,Revistas!$B$2:$H$63996,5,FALSE)</f>
        <v>141/217</v>
      </c>
      <c r="I24" s="18" t="str">
        <f>VLOOKUP(M24,Revistas!$B$2:$H$63996,6,FALSE)</f>
        <v>NO</v>
      </c>
      <c r="J24" s="18" t="s">
        <v>4535</v>
      </c>
      <c r="K24" s="18" t="s">
        <v>4536</v>
      </c>
      <c r="L24" s="18">
        <v>1</v>
      </c>
      <c r="M24" s="18" t="s">
        <v>4434</v>
      </c>
      <c r="N24" s="18" t="s">
        <v>250</v>
      </c>
      <c r="O24" s="18">
        <v>2017</v>
      </c>
      <c r="P24" s="18">
        <v>19</v>
      </c>
      <c r="Q24" s="18">
        <v>5</v>
      </c>
      <c r="R24" s="18">
        <v>527</v>
      </c>
      <c r="S24" s="18">
        <v>535</v>
      </c>
      <c r="T24" s="23">
        <v>27885542</v>
      </c>
    </row>
    <row r="25" spans="1:20" x14ac:dyDescent="0.25">
      <c r="A25" s="17" t="s">
        <v>4516</v>
      </c>
      <c r="B25" s="17" t="s">
        <v>4517</v>
      </c>
      <c r="C25" s="17" t="s">
        <v>3425</v>
      </c>
      <c r="D25" s="18" t="s">
        <v>26</v>
      </c>
      <c r="E25" s="18">
        <f>VLOOKUP(M25,Revistas!$B$2:$H$63996,2,FALSE)</f>
        <v>4.2350000000000003</v>
      </c>
      <c r="F25" s="18" t="str">
        <f>VLOOKUP(M25,Revistas!$B$2:$H$63996,3,FALSE)</f>
        <v>Q1</v>
      </c>
      <c r="G25" s="18" t="str">
        <f>VLOOKUP(M25,Revistas!$B$2:$H$63996,4,FALSE)</f>
        <v>HEALTH CARE SCIENCES &amp; SERVICES - SCIE</v>
      </c>
      <c r="H25" s="18" t="str">
        <f>VLOOKUP(M25,Revistas!$B$2:$H$63996,5,FALSE)</f>
        <v>10 DE 90</v>
      </c>
      <c r="I25" s="18" t="str">
        <f>VLOOKUP(M25,Revistas!$B$2:$H$63996,6,FALSE)</f>
        <v>NO</v>
      </c>
      <c r="J25" s="18" t="s">
        <v>4518</v>
      </c>
      <c r="K25" s="18"/>
      <c r="L25" s="18">
        <v>0</v>
      </c>
      <c r="M25" s="18" t="s">
        <v>3427</v>
      </c>
      <c r="N25" s="18" t="s">
        <v>3428</v>
      </c>
      <c r="O25" s="18">
        <v>2017</v>
      </c>
      <c r="P25" s="18">
        <v>20</v>
      </c>
      <c r="Q25" s="18">
        <v>9</v>
      </c>
      <c r="R25" s="18" t="s">
        <v>4519</v>
      </c>
      <c r="S25" s="18" t="s">
        <v>4519</v>
      </c>
    </row>
    <row r="26" spans="1:20" x14ac:dyDescent="0.25">
      <c r="A26" s="17" t="s">
        <v>1422</v>
      </c>
      <c r="B26" s="17" t="s">
        <v>1423</v>
      </c>
      <c r="C26" s="17" t="s">
        <v>1424</v>
      </c>
      <c r="D26" s="18" t="s">
        <v>10</v>
      </c>
      <c r="E26" s="18">
        <f>VLOOKUP(M26,Revistas!$B$2:$H$63996,2,FALSE)</f>
        <v>3.9350000000000001</v>
      </c>
      <c r="F26" s="18" t="str">
        <f>VLOOKUP(M26,Revistas!$B$2:$H$63996,3,FALSE)</f>
        <v>Q1</v>
      </c>
      <c r="G26" s="18" t="str">
        <f>VLOOKUP(M26,Revistas!$B$2:$H$63996,4,FALSE)</f>
        <v>INFECTIOUS DISEASES - SCIE;</v>
      </c>
      <c r="H26" s="18" t="str">
        <f>VLOOKUP(M26,Revistas!$B$2:$H$63996,5,FALSE)</f>
        <v>20/84</v>
      </c>
      <c r="I26" s="18" t="str">
        <f>VLOOKUP(M26,Revistas!$B$2:$H$63996,6,FALSE)</f>
        <v>NO</v>
      </c>
      <c r="J26" s="18" t="s">
        <v>1425</v>
      </c>
      <c r="K26" s="18" t="s">
        <v>1426</v>
      </c>
      <c r="L26" s="18">
        <v>0</v>
      </c>
      <c r="M26" s="18" t="s">
        <v>1427</v>
      </c>
      <c r="N26" s="28">
        <v>37135</v>
      </c>
      <c r="O26" s="18">
        <v>2017</v>
      </c>
      <c r="P26" s="18">
        <v>76</v>
      </c>
      <c r="Q26" s="18">
        <v>1</v>
      </c>
      <c r="R26" s="18">
        <v>102</v>
      </c>
      <c r="S26" s="18">
        <v>109</v>
      </c>
      <c r="T26" s="23">
        <v>28418989</v>
      </c>
    </row>
    <row r="27" spans="1:20" x14ac:dyDescent="0.25">
      <c r="A27" s="17" t="s">
        <v>4558</v>
      </c>
      <c r="B27" s="17" t="s">
        <v>4559</v>
      </c>
      <c r="C27" s="17" t="s">
        <v>2764</v>
      </c>
      <c r="D27" s="18" t="s">
        <v>26</v>
      </c>
      <c r="E27" s="18">
        <f>VLOOKUP(M27,Revistas!$B$2:$H$63996,2,FALSE)</f>
        <v>13.204000000000001</v>
      </c>
      <c r="F27" s="18" t="str">
        <f>VLOOKUP(M27,Revistas!$B$2:$H$63996,3,FALSE)</f>
        <v>Q1</v>
      </c>
      <c r="G27" s="18" t="str">
        <f>VLOOKUP(M27,Revistas!$B$2:$H$63996,4,FALSE)</f>
        <v>CRITICAL CARE MEDICINE - SCIE;</v>
      </c>
      <c r="H27" s="18" t="str">
        <f>VLOOKUP(M27,Revistas!$B$2:$H$63996,5,FALSE)</f>
        <v>2 DE 33</v>
      </c>
      <c r="I27" s="18" t="str">
        <f>VLOOKUP(M27,Revistas!$B$2:$H$63996,6,FALSE)</f>
        <v>SI</v>
      </c>
      <c r="J27" s="18" t="s">
        <v>4560</v>
      </c>
      <c r="K27" s="18"/>
      <c r="L27" s="18">
        <v>0</v>
      </c>
      <c r="M27" s="18" t="s">
        <v>2766</v>
      </c>
      <c r="N27" s="18"/>
      <c r="O27" s="18">
        <v>2017</v>
      </c>
      <c r="P27" s="18">
        <v>195</v>
      </c>
      <c r="Q27" s="18"/>
      <c r="R27" s="18"/>
      <c r="S27" s="18"/>
    </row>
    <row r="28" spans="1:20" x14ac:dyDescent="0.25">
      <c r="A28" s="17" t="s">
        <v>4500</v>
      </c>
      <c r="B28" s="17" t="s">
        <v>4501</v>
      </c>
      <c r="C28" s="17" t="s">
        <v>4431</v>
      </c>
      <c r="D28" s="18" t="s">
        <v>10</v>
      </c>
      <c r="E28" s="18">
        <f>VLOOKUP(M28,Revistas!$B$2:$H$63996,2,FALSE)</f>
        <v>2.3530000000000002</v>
      </c>
      <c r="F28" s="18" t="str">
        <f>VLOOKUP(M28,Revistas!$B$2:$H$63996,3,FALSE)</f>
        <v>Q3</v>
      </c>
      <c r="G28" s="18" t="str">
        <f>VLOOKUP(M28,Revistas!$B$2:$H$63996,4,FALSE)</f>
        <v>ONCOLOGY</v>
      </c>
      <c r="H28" s="18" t="str">
        <f>VLOOKUP(M28,Revistas!$B$2:$H$63996,5,FALSE)</f>
        <v>141/217</v>
      </c>
      <c r="I28" s="18" t="str">
        <f>VLOOKUP(M28,Revistas!$B$2:$H$63996,6,FALSE)</f>
        <v>NO</v>
      </c>
      <c r="J28" s="18" t="s">
        <v>4502</v>
      </c>
      <c r="K28" s="18" t="s">
        <v>4503</v>
      </c>
      <c r="L28" s="18">
        <v>0</v>
      </c>
      <c r="M28" s="18" t="s">
        <v>4434</v>
      </c>
      <c r="N28" s="18" t="s">
        <v>14</v>
      </c>
      <c r="O28" s="18">
        <v>2017</v>
      </c>
      <c r="P28" s="18">
        <v>19</v>
      </c>
      <c r="Q28" s="18">
        <v>12</v>
      </c>
      <c r="R28" s="18">
        <v>1537</v>
      </c>
      <c r="S28" s="18">
        <v>1542</v>
      </c>
      <c r="T28" s="23">
        <v>28660482</v>
      </c>
    </row>
    <row r="29" spans="1:20" x14ac:dyDescent="0.25">
      <c r="A29" s="17" t="s">
        <v>1521</v>
      </c>
      <c r="B29" s="17" t="s">
        <v>1522</v>
      </c>
      <c r="C29" s="17" t="s">
        <v>1424</v>
      </c>
      <c r="D29" s="18" t="s">
        <v>10</v>
      </c>
      <c r="E29" s="18">
        <f>VLOOKUP(M29,Revistas!$B$2:$H$63996,2,FALSE)</f>
        <v>3.9350000000000001</v>
      </c>
      <c r="F29" s="18" t="str">
        <f>VLOOKUP(M29,Revistas!$B$2:$H$63996,3,FALSE)</f>
        <v>Q1</v>
      </c>
      <c r="G29" s="18" t="str">
        <f>VLOOKUP(M29,Revistas!$B$2:$H$63996,4,FALSE)</f>
        <v>INFECTIOUS DISEASES - SCIE;</v>
      </c>
      <c r="H29" s="18" t="str">
        <f>VLOOKUP(M29,Revistas!$B$2:$H$63996,5,FALSE)</f>
        <v>20/84</v>
      </c>
      <c r="I29" s="18" t="str">
        <f>VLOOKUP(M29,Revistas!$B$2:$H$63996,6,FALSE)</f>
        <v>NO</v>
      </c>
      <c r="J29" s="18" t="s">
        <v>1523</v>
      </c>
      <c r="K29" s="18" t="s">
        <v>1524</v>
      </c>
      <c r="L29" s="18">
        <v>1</v>
      </c>
      <c r="M29" s="18" t="s">
        <v>1427</v>
      </c>
      <c r="N29" s="18" t="s">
        <v>1525</v>
      </c>
      <c r="O29" s="18">
        <v>2017</v>
      </c>
      <c r="P29" s="18">
        <v>74</v>
      </c>
      <c r="Q29" s="18">
        <v>1</v>
      </c>
      <c r="R29" s="18">
        <v>91</v>
      </c>
      <c r="S29" s="18">
        <v>94</v>
      </c>
      <c r="T29" s="23">
        <v>27552152</v>
      </c>
    </row>
    <row r="30" spans="1:20" x14ac:dyDescent="0.25">
      <c r="A30" s="17" t="s">
        <v>4552</v>
      </c>
      <c r="B30" s="17" t="s">
        <v>4553</v>
      </c>
      <c r="C30" s="17" t="s">
        <v>4554</v>
      </c>
      <c r="D30" s="18" t="s">
        <v>10</v>
      </c>
      <c r="E30" s="18">
        <f>VLOOKUP(M30,Revistas!$B$2:$H$63996,2,FALSE)</f>
        <v>8.766</v>
      </c>
      <c r="F30" s="18" t="str">
        <f>VLOOKUP(M30,Revistas!$B$2:$H$63996,3,FALSE)</f>
        <v>Q1</v>
      </c>
      <c r="G30" s="18" t="str">
        <f>VLOOKUP(M30,Revistas!$B$2:$H$63996,4,FALSE)</f>
        <v>MEDICINE, RESEARCH &amp; EXPERIMENTAL - SCIE</v>
      </c>
      <c r="H30" s="18" t="str">
        <f>VLOOKUP(M30,Revistas!$B$2:$H$63996,5,FALSE)</f>
        <v>8/128</v>
      </c>
      <c r="I30" s="18" t="str">
        <f>VLOOKUP(M30,Revistas!$B$2:$H$63996,6,FALSE)</f>
        <v>SI</v>
      </c>
      <c r="J30" s="18" t="s">
        <v>4555</v>
      </c>
      <c r="K30" s="18" t="s">
        <v>4556</v>
      </c>
      <c r="L30" s="18">
        <v>0</v>
      </c>
      <c r="M30" s="18" t="s">
        <v>4557</v>
      </c>
      <c r="N30" s="18"/>
      <c r="O30" s="18">
        <v>2017</v>
      </c>
      <c r="P30" s="18">
        <v>7</v>
      </c>
      <c r="Q30" s="18">
        <v>17</v>
      </c>
      <c r="R30" s="18">
        <v>4118</v>
      </c>
      <c r="S30" s="18">
        <v>4134</v>
      </c>
      <c r="T30" s="23">
        <v>29158814</v>
      </c>
    </row>
    <row r="32" spans="1:20"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1:10" hidden="1" x14ac:dyDescent="0.25"/>
    <row r="1090" spans="1:10" hidden="1" x14ac:dyDescent="0.25"/>
    <row r="1091" spans="1:10" hidden="1" x14ac:dyDescent="0.25">
      <c r="A1091" s="20" t="s">
        <v>73</v>
      </c>
      <c r="B1091" s="20" t="s">
        <v>73</v>
      </c>
      <c r="C1091" s="20" t="s">
        <v>73</v>
      </c>
      <c r="D1091" s="23" t="s">
        <v>74</v>
      </c>
      <c r="E1091" s="23" t="s">
        <v>73</v>
      </c>
      <c r="F1091" s="23" t="s">
        <v>75</v>
      </c>
      <c r="G1091" s="23" t="s">
        <v>7254</v>
      </c>
      <c r="H1091" s="23" t="s">
        <v>73</v>
      </c>
      <c r="I1091" s="23" t="s">
        <v>78</v>
      </c>
      <c r="J1091" s="23" t="s">
        <v>7255</v>
      </c>
    </row>
    <row r="1092" spans="1:10" hidden="1" x14ac:dyDescent="0.25">
      <c r="A1092" s="20" t="s">
        <v>10</v>
      </c>
      <c r="B1092" s="20">
        <f>DCOUNTA(A1:S1088,B1091,A1091:A1092)</f>
        <v>19</v>
      </c>
      <c r="C1092" s="20" t="s">
        <v>10</v>
      </c>
      <c r="D1092" s="23">
        <f>DSUM(A1:S1088,E1,C1091:C1092)</f>
        <v>196.59100000000001</v>
      </c>
      <c r="E1092" s="23" t="s">
        <v>10</v>
      </c>
      <c r="F1092" s="23" t="s">
        <v>5470</v>
      </c>
      <c r="G1092" s="23">
        <f>DCOUNTA(A1:S1088,F1091,E1091:F1092)</f>
        <v>11</v>
      </c>
      <c r="H1092" s="23" t="s">
        <v>10</v>
      </c>
      <c r="I1092" s="23" t="s">
        <v>2680</v>
      </c>
      <c r="J1092" s="23">
        <f>DCOUNTA(A1:S1088,I1,H1091:I1092)</f>
        <v>6</v>
      </c>
    </row>
    <row r="1093" spans="1:10" hidden="1" x14ac:dyDescent="0.25"/>
    <row r="1094" spans="1:10" hidden="1" x14ac:dyDescent="0.25">
      <c r="A1094" s="20" t="s">
        <v>73</v>
      </c>
      <c r="B1094" s="20" t="s">
        <v>73</v>
      </c>
      <c r="C1094" s="20" t="s">
        <v>73</v>
      </c>
      <c r="D1094" s="23" t="s">
        <v>74</v>
      </c>
      <c r="E1094" s="23" t="s">
        <v>73</v>
      </c>
      <c r="F1094" s="23" t="s">
        <v>75</v>
      </c>
      <c r="G1094" s="23" t="s">
        <v>7254</v>
      </c>
      <c r="H1094" s="23" t="s">
        <v>73</v>
      </c>
      <c r="I1094" s="23" t="s">
        <v>78</v>
      </c>
      <c r="J1094" s="23" t="s">
        <v>7255</v>
      </c>
    </row>
    <row r="1095" spans="1:10" hidden="1" x14ac:dyDescent="0.25">
      <c r="A1095" s="20" t="s">
        <v>274</v>
      </c>
      <c r="B1095" s="20">
        <f>DCOUNTA(A1:S1088,D1,A1094:A1095)</f>
        <v>1</v>
      </c>
      <c r="C1095" s="20" t="s">
        <v>274</v>
      </c>
      <c r="D1095" s="23">
        <f>DSUM(A1:S1088,E1,C1094:C1095)</f>
        <v>2.9790000000000001</v>
      </c>
      <c r="E1095" s="23" t="s">
        <v>274</v>
      </c>
      <c r="F1095" s="23" t="s">
        <v>5470</v>
      </c>
      <c r="G1095" s="23">
        <f>DCOUNTA(A1:S1088,F1,E1094:F1095)</f>
        <v>0</v>
      </c>
      <c r="H1095" s="23" t="s">
        <v>274</v>
      </c>
      <c r="I1095" s="23" t="s">
        <v>2680</v>
      </c>
      <c r="J1095" s="23">
        <f>DCOUNTA(A1:S1088,I1,H1094:I1095)</f>
        <v>0</v>
      </c>
    </row>
    <row r="1096" spans="1:10" hidden="1" x14ac:dyDescent="0.25"/>
    <row r="1097" spans="1:10" hidden="1" x14ac:dyDescent="0.25">
      <c r="A1097" s="20" t="s">
        <v>73</v>
      </c>
      <c r="B1097" s="20" t="s">
        <v>73</v>
      </c>
      <c r="C1097" s="20" t="s">
        <v>73</v>
      </c>
      <c r="D1097" s="23" t="s">
        <v>74</v>
      </c>
      <c r="E1097" s="23" t="s">
        <v>73</v>
      </c>
      <c r="F1097" s="23" t="s">
        <v>75</v>
      </c>
      <c r="G1097" s="23" t="s">
        <v>7254</v>
      </c>
      <c r="H1097" s="23" t="s">
        <v>73</v>
      </c>
      <c r="I1097" s="23" t="s">
        <v>78</v>
      </c>
      <c r="J1097" s="23" t="s">
        <v>7255</v>
      </c>
    </row>
    <row r="1098" spans="1:10" hidden="1" x14ac:dyDescent="0.25">
      <c r="A1098" s="20" t="s">
        <v>356</v>
      </c>
      <c r="B1098" s="20">
        <f>DCOUNTA(A1:S1088,D1,A1097:A1098)</f>
        <v>0</v>
      </c>
      <c r="C1098" s="20" t="s">
        <v>356</v>
      </c>
      <c r="D1098" s="23">
        <f>DSUM(A1:S1088,E1,C1097:C1098)</f>
        <v>0</v>
      </c>
      <c r="E1098" s="23" t="s">
        <v>356</v>
      </c>
      <c r="F1098" s="23" t="s">
        <v>5470</v>
      </c>
      <c r="G1098" s="23">
        <f>DCOUNTA(A1:S1088,F1,E1097:F1098)</f>
        <v>0</v>
      </c>
      <c r="H1098" s="23" t="s">
        <v>356</v>
      </c>
      <c r="I1098" s="23" t="s">
        <v>2680</v>
      </c>
      <c r="J1098" s="23">
        <f>DCOUNTA(A1:S1088,I1,H1097:I1098)</f>
        <v>0</v>
      </c>
    </row>
    <row r="1099" spans="1:10" hidden="1" x14ac:dyDescent="0.25"/>
    <row r="1100" spans="1:10" hidden="1" x14ac:dyDescent="0.25">
      <c r="A1100" s="20" t="s">
        <v>73</v>
      </c>
      <c r="B1100" s="20" t="s">
        <v>73</v>
      </c>
      <c r="C1100" s="20" t="s">
        <v>73</v>
      </c>
      <c r="D1100" s="23" t="s">
        <v>74</v>
      </c>
      <c r="E1100" s="23" t="s">
        <v>73</v>
      </c>
      <c r="F1100" s="23" t="s">
        <v>75</v>
      </c>
      <c r="G1100" s="23" t="s">
        <v>7254</v>
      </c>
      <c r="H1100" s="23" t="s">
        <v>73</v>
      </c>
      <c r="I1100" s="23" t="s">
        <v>78</v>
      </c>
      <c r="J1100" s="23" t="s">
        <v>7255</v>
      </c>
    </row>
    <row r="1101" spans="1:10" hidden="1" x14ac:dyDescent="0.25">
      <c r="A1101" s="20" t="s">
        <v>571</v>
      </c>
      <c r="B1101" s="20">
        <f>DCOUNTA(A1:S1088,D1,A1100:A1101)</f>
        <v>0</v>
      </c>
      <c r="C1101" s="20" t="s">
        <v>571</v>
      </c>
      <c r="D1101" s="23">
        <f>DSUM(A1:S1088,E1,C1100:C1101)</f>
        <v>0</v>
      </c>
      <c r="E1101" s="23" t="s">
        <v>571</v>
      </c>
      <c r="F1101" s="23" t="s">
        <v>5470</v>
      </c>
      <c r="G1101" s="23">
        <f>DCOUNTA(A1:S1088,F1,E1100:F1101)</f>
        <v>0</v>
      </c>
      <c r="H1101" s="23" t="s">
        <v>571</v>
      </c>
      <c r="I1101" s="23" t="s">
        <v>2680</v>
      </c>
      <c r="J1101" s="23">
        <f>DCOUNTA(A1:S1088,I1,H1100:I1101)</f>
        <v>0</v>
      </c>
    </row>
    <row r="1102" spans="1:10" hidden="1" x14ac:dyDescent="0.25"/>
    <row r="1103" spans="1:10" hidden="1" x14ac:dyDescent="0.25"/>
    <row r="1104" spans="1:10" hidden="1" x14ac:dyDescent="0.25">
      <c r="A1104" s="20" t="s">
        <v>73</v>
      </c>
      <c r="B1104" s="20" t="s">
        <v>73</v>
      </c>
      <c r="C1104" s="20" t="s">
        <v>73</v>
      </c>
      <c r="D1104" s="23" t="s">
        <v>74</v>
      </c>
      <c r="E1104" s="23" t="s">
        <v>73</v>
      </c>
      <c r="F1104" s="23" t="s">
        <v>75</v>
      </c>
      <c r="G1104" s="23" t="s">
        <v>7254</v>
      </c>
      <c r="H1104" s="23" t="s">
        <v>73</v>
      </c>
      <c r="I1104" s="23" t="s">
        <v>78</v>
      </c>
      <c r="J1104" s="23" t="s">
        <v>7255</v>
      </c>
    </row>
    <row r="1105" spans="1:51" hidden="1" x14ac:dyDescent="0.25">
      <c r="A1105" s="20" t="s">
        <v>26</v>
      </c>
      <c r="B1105" s="20">
        <f>DCOUNTA(A1:S1088,D1,A1104:A1105)</f>
        <v>7</v>
      </c>
      <c r="C1105" s="20" t="s">
        <v>26</v>
      </c>
      <c r="D1105" s="23">
        <f>DSUM(A1:S1088,E1,C1104:C1105)</f>
        <v>60.74</v>
      </c>
      <c r="E1105" s="23" t="s">
        <v>26</v>
      </c>
      <c r="F1105" s="23" t="s">
        <v>5470</v>
      </c>
      <c r="G1105" s="23">
        <f>DCOUNTA(A1:S1088,F1,E1104:F1105)</f>
        <v>7</v>
      </c>
      <c r="H1105" s="23" t="s">
        <v>26</v>
      </c>
      <c r="I1105" s="23" t="s">
        <v>2680</v>
      </c>
      <c r="J1105" s="23">
        <f>DCOUNTA(A1:S1088,I1,H1104:I1105)</f>
        <v>5</v>
      </c>
    </row>
    <row r="1106" spans="1:51" hidden="1" x14ac:dyDescent="0.25"/>
    <row r="1107" spans="1:51" hidden="1" x14ac:dyDescent="0.25">
      <c r="A1107" s="20" t="s">
        <v>73</v>
      </c>
      <c r="B1107" s="20" t="s">
        <v>73</v>
      </c>
      <c r="C1107" s="20" t="s">
        <v>73</v>
      </c>
      <c r="D1107" s="23" t="s">
        <v>74</v>
      </c>
      <c r="E1107" s="23" t="s">
        <v>73</v>
      </c>
      <c r="F1107" s="23" t="s">
        <v>75</v>
      </c>
      <c r="G1107" s="23" t="s">
        <v>7254</v>
      </c>
      <c r="H1107" s="23" t="s">
        <v>73</v>
      </c>
      <c r="I1107" s="23" t="s">
        <v>78</v>
      </c>
      <c r="J1107" s="23" t="s">
        <v>7255</v>
      </c>
    </row>
    <row r="1108" spans="1:51" hidden="1" x14ac:dyDescent="0.25">
      <c r="A1108" s="20" t="s">
        <v>210</v>
      </c>
      <c r="B1108" s="20">
        <f>DCOUNTA(A1:S1088,D1,A1107:A1108)</f>
        <v>2</v>
      </c>
      <c r="C1108" s="20" t="s">
        <v>210</v>
      </c>
      <c r="D1108" s="23">
        <f>DSUM(A1:S1088,E1,C1107:C1108)</f>
        <v>8.0389999999999997</v>
      </c>
      <c r="E1108" s="23" t="s">
        <v>210</v>
      </c>
      <c r="F1108" s="23" t="s">
        <v>5470</v>
      </c>
      <c r="G1108" s="23">
        <f>DCOUNTA(A1:S1088,F1,E1107:F1108)</f>
        <v>1</v>
      </c>
      <c r="H1108" s="23" t="s">
        <v>210</v>
      </c>
      <c r="I1108" s="23" t="s">
        <v>2680</v>
      </c>
      <c r="J1108" s="23">
        <f>DCOUNTA(A1:S1088,I1,H1107:I1108)</f>
        <v>1</v>
      </c>
    </row>
    <row r="1110" spans="1:51" ht="15.75" x14ac:dyDescent="0.3">
      <c r="B1110" s="19" t="s">
        <v>7256</v>
      </c>
      <c r="C1110" s="19" t="s">
        <v>7257</v>
      </c>
      <c r="D1110" s="19" t="s">
        <v>5466</v>
      </c>
      <c r="E1110" s="19" t="s">
        <v>7258</v>
      </c>
      <c r="F1110" s="19" t="s">
        <v>7259</v>
      </c>
      <c r="N1110" s="24"/>
      <c r="AX1110" s="20" t="s">
        <v>7260</v>
      </c>
      <c r="AY1110" s="20" t="s">
        <v>7261</v>
      </c>
    </row>
    <row r="1111" spans="1:51" ht="15.75" x14ac:dyDescent="0.3">
      <c r="B1111" s="21">
        <f>B1092</f>
        <v>19</v>
      </c>
      <c r="C1111" s="26" t="s">
        <v>7262</v>
      </c>
      <c r="D1111" s="21">
        <f>D1092</f>
        <v>196.59100000000001</v>
      </c>
      <c r="E1111" s="21">
        <f>G1092</f>
        <v>11</v>
      </c>
      <c r="F1111" s="21">
        <f>J1092</f>
        <v>6</v>
      </c>
      <c r="N1111" s="24"/>
    </row>
    <row r="1112" spans="1:51" ht="15.75" x14ac:dyDescent="0.3">
      <c r="B1112" s="21">
        <f>B1095</f>
        <v>1</v>
      </c>
      <c r="C1112" s="26" t="s">
        <v>7263</v>
      </c>
      <c r="D1112" s="21">
        <f>D1095</f>
        <v>2.9790000000000001</v>
      </c>
      <c r="E1112" s="21">
        <f>G1095</f>
        <v>0</v>
      </c>
      <c r="F1112" s="21">
        <f>J1095</f>
        <v>0</v>
      </c>
      <c r="N1112" s="24"/>
    </row>
    <row r="1113" spans="1:51" ht="15.75" x14ac:dyDescent="0.3">
      <c r="B1113" s="21">
        <f>B1105</f>
        <v>7</v>
      </c>
      <c r="C1113" s="26" t="s">
        <v>26</v>
      </c>
      <c r="D1113" s="21">
        <f>D1105</f>
        <v>60.74</v>
      </c>
      <c r="E1113" s="21">
        <f>G1105</f>
        <v>7</v>
      </c>
      <c r="F1113" s="21">
        <f>J1105</f>
        <v>5</v>
      </c>
      <c r="N1113" s="24"/>
    </row>
    <row r="1114" spans="1:51" ht="15.75" x14ac:dyDescent="0.3">
      <c r="B1114" s="21">
        <f>B1108</f>
        <v>2</v>
      </c>
      <c r="C1114" s="26" t="s">
        <v>7266</v>
      </c>
      <c r="D1114" s="21">
        <f>D1108</f>
        <v>8.0389999999999997</v>
      </c>
      <c r="E1114" s="21">
        <f>G1108</f>
        <v>1</v>
      </c>
      <c r="F1114" s="21">
        <f>J1108</f>
        <v>1</v>
      </c>
      <c r="N1114" s="24"/>
    </row>
    <row r="1115" spans="1:51" ht="15.75" x14ac:dyDescent="0.3">
      <c r="B1115" s="22"/>
      <c r="C1115" s="19" t="s">
        <v>7267</v>
      </c>
      <c r="D1115" s="19">
        <f>D1111</f>
        <v>196.59100000000001</v>
      </c>
      <c r="E1115" s="22"/>
      <c r="N1115" s="24"/>
    </row>
    <row r="1116" spans="1:51" ht="15.75" x14ac:dyDescent="0.3">
      <c r="B1116" s="22"/>
      <c r="C1116" s="19" t="s">
        <v>7268</v>
      </c>
      <c r="D1116" s="19">
        <f>D1111+D1112+D1113+D1114</f>
        <v>268.34899999999999</v>
      </c>
    </row>
  </sheetData>
  <sortState ref="A2:AY30">
    <sortCondition ref="A2:A30"/>
  </sortState>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Y1115"/>
  <sheetViews>
    <sheetView workbookViewId="0">
      <selection activeCell="P1119" sqref="P1119"/>
    </sheetView>
  </sheetViews>
  <sheetFormatPr baseColWidth="10" defaultRowHeight="15" x14ac:dyDescent="0.25"/>
  <cols>
    <col min="1" max="1" width="22.42578125" style="20" customWidth="1"/>
    <col min="2" max="2" width="17" style="20" customWidth="1"/>
    <col min="3" max="3" width="19.28515625" style="20" customWidth="1"/>
    <col min="4" max="4" width="15.5703125" style="23" customWidth="1"/>
    <col min="5" max="6" width="11.42578125" style="23"/>
    <col min="7" max="8" width="0" style="23" hidden="1" customWidth="1"/>
    <col min="9" max="9" width="11.42578125" style="23"/>
    <col min="10" max="14" width="0" style="23" hidden="1" customWidth="1"/>
    <col min="15" max="20" width="11.42578125" style="23"/>
    <col min="21" max="16384" width="11.42578125" style="20"/>
  </cols>
  <sheetData>
    <row r="1" spans="1:48" s="2" customFormat="1" ht="38.25" x14ac:dyDescent="0.2">
      <c r="A1" s="1" t="s">
        <v>70</v>
      </c>
      <c r="B1" s="1" t="s">
        <v>71</v>
      </c>
      <c r="C1" s="1" t="s">
        <v>72</v>
      </c>
      <c r="D1" s="1" t="s">
        <v>73</v>
      </c>
      <c r="E1" s="1" t="s">
        <v>74</v>
      </c>
      <c r="F1" s="1" t="s">
        <v>75</v>
      </c>
      <c r="G1" s="1" t="s">
        <v>76</v>
      </c>
      <c r="H1" s="1" t="s">
        <v>77</v>
      </c>
      <c r="I1" s="1" t="s">
        <v>78</v>
      </c>
      <c r="J1" s="1" t="s">
        <v>79</v>
      </c>
      <c r="K1" s="1" t="s">
        <v>80</v>
      </c>
      <c r="L1" s="1" t="s">
        <v>81</v>
      </c>
      <c r="M1" s="1" t="s">
        <v>0</v>
      </c>
      <c r="N1" s="1" t="s">
        <v>1</v>
      </c>
      <c r="O1" s="1" t="s">
        <v>2</v>
      </c>
      <c r="P1" s="1" t="s">
        <v>3</v>
      </c>
      <c r="Q1" s="1" t="s">
        <v>4</v>
      </c>
      <c r="R1" s="1" t="s">
        <v>5</v>
      </c>
      <c r="S1" s="1" t="s">
        <v>6</v>
      </c>
      <c r="T1" s="2" t="s">
        <v>2782</v>
      </c>
    </row>
    <row r="2" spans="1:48" x14ac:dyDescent="0.25">
      <c r="A2" s="17" t="s">
        <v>4759</v>
      </c>
      <c r="B2" s="17" t="s">
        <v>4760</v>
      </c>
      <c r="C2" s="17" t="s">
        <v>4761</v>
      </c>
      <c r="D2" s="18" t="s">
        <v>10</v>
      </c>
      <c r="E2" s="18">
        <f>VLOOKUP(M2,Revistas!$B$2:$H$63996,2,FALSE)</f>
        <v>3.7839999999999998</v>
      </c>
      <c r="F2" s="18" t="str">
        <f>VLOOKUP(M2,Revistas!$B$2:$H$63996,3,FALSE)</f>
        <v>Q1</v>
      </c>
      <c r="G2" s="18" t="str">
        <f>VLOOKUP(M2,Revistas!$B$2:$H$63996,4,FALSE)</f>
        <v>SURGERY - SCIE</v>
      </c>
      <c r="H2" s="18" t="str">
        <f>VLOOKUP(M2,Revistas!$B$2:$H$63996,5,FALSE)</f>
        <v>23/196</v>
      </c>
      <c r="I2" s="18" t="str">
        <f>VLOOKUP(M2,Revistas!$B$2:$H$63996,6,FALSE)</f>
        <v>NO</v>
      </c>
      <c r="J2" s="18" t="s">
        <v>4762</v>
      </c>
      <c r="K2" s="18" t="s">
        <v>4763</v>
      </c>
      <c r="L2" s="18">
        <v>0</v>
      </c>
      <c r="M2" s="18" t="s">
        <v>4764</v>
      </c>
      <c r="N2" s="18" t="s">
        <v>62</v>
      </c>
      <c r="O2" s="18">
        <v>2017</v>
      </c>
      <c r="P2" s="18">
        <v>139</v>
      </c>
      <c r="Q2" s="18">
        <v>2</v>
      </c>
      <c r="R2" s="18" t="s">
        <v>4765</v>
      </c>
      <c r="S2" s="18" t="s">
        <v>4766</v>
      </c>
      <c r="T2" s="23">
        <v>28121888</v>
      </c>
    </row>
    <row r="3" spans="1:48" x14ac:dyDescent="0.25">
      <c r="A3" s="17" t="s">
        <v>4748</v>
      </c>
      <c r="B3" s="17" t="s">
        <v>4749</v>
      </c>
      <c r="C3" s="17" t="s">
        <v>4750</v>
      </c>
      <c r="D3" s="18" t="s">
        <v>26</v>
      </c>
      <c r="E3" s="18">
        <f>VLOOKUP(M3,Revistas!$B$2:$H$63996,2,FALSE)</f>
        <v>3.9020000000000001</v>
      </c>
      <c r="F3" s="18" t="str">
        <f>VLOOKUP(M3,Revistas!$B$2:$H$63996,3,FALSE)</f>
        <v>Q2</v>
      </c>
      <c r="G3" s="18" t="str">
        <f>VLOOKUP(M3,Revistas!$B$2:$H$63996,4,FALSE)</f>
        <v>BIOCHEMISTRY &amp; MOLECULAR BIOLOGY - SCIE</v>
      </c>
      <c r="H3" s="18" t="str">
        <f>VLOOKUP(M3,Revistas!$B$2:$H$63996,5,FALSE)</f>
        <v>82/286</v>
      </c>
      <c r="I3" s="18" t="str">
        <f>VLOOKUP(M3,Revistas!$B$2:$H$63996,6,FALSE)</f>
        <v>NO</v>
      </c>
      <c r="J3" s="18" t="s">
        <v>4751</v>
      </c>
      <c r="K3" s="18"/>
      <c r="L3" s="18">
        <v>0</v>
      </c>
      <c r="M3" s="18" t="s">
        <v>4752</v>
      </c>
      <c r="N3" s="18" t="s">
        <v>154</v>
      </c>
      <c r="O3" s="18">
        <v>2017</v>
      </c>
      <c r="P3" s="18">
        <v>284</v>
      </c>
      <c r="Q3" s="18"/>
      <c r="R3" s="18">
        <v>143</v>
      </c>
      <c r="S3" s="18">
        <v>143</v>
      </c>
    </row>
    <row r="4" spans="1:48" x14ac:dyDescent="0.25">
      <c r="A4" s="17" t="s">
        <v>4773</v>
      </c>
      <c r="B4" s="17" t="s">
        <v>4772</v>
      </c>
      <c r="C4" s="17" t="s">
        <v>4774</v>
      </c>
      <c r="D4" s="18" t="s">
        <v>10</v>
      </c>
      <c r="E4" s="18">
        <f>VLOOKUP(M4,Revistas!$B$2:$H$63996,2,FALSE)</f>
        <v>2.9060000000000001</v>
      </c>
      <c r="F4" s="18" t="str">
        <f>VLOOKUP(M4,Revistas!$B$2:$H$63996,3,FALSE)</f>
        <v>Q1</v>
      </c>
      <c r="G4" s="18" t="str">
        <f>VLOOKUP(M4,Revistas!$B$2:$H$63996,4,FALSE)</f>
        <v>AUDIOLOGY &amp; SPEECH-LANGUAGE PATHOLOGY - SCIE;</v>
      </c>
      <c r="H4" s="18" t="str">
        <f>VLOOKUP(M4,Revistas!$B$2:$H$63996,5,FALSE)</f>
        <v>2 DE 25</v>
      </c>
      <c r="I4" s="18" t="str">
        <f>VLOOKUP(M4,Revistas!$B$2:$H$63996,6,FALSE)</f>
        <v>SI</v>
      </c>
      <c r="J4" s="18" t="s">
        <v>4776</v>
      </c>
      <c r="K4" s="18"/>
      <c r="L4" s="18" t="s">
        <v>586</v>
      </c>
      <c r="M4" s="18" t="s">
        <v>4777</v>
      </c>
      <c r="N4" s="18" t="s">
        <v>4775</v>
      </c>
      <c r="O4" s="18">
        <v>2017</v>
      </c>
      <c r="P4" s="18">
        <v>358</v>
      </c>
      <c r="Q4" s="18"/>
      <c r="R4" s="18">
        <v>10</v>
      </c>
      <c r="S4" s="18">
        <v>21</v>
      </c>
      <c r="T4" s="23">
        <v>29304389</v>
      </c>
    </row>
    <row r="5" spans="1:48" x14ac:dyDescent="0.25">
      <c r="A5" s="17" t="s">
        <v>4779</v>
      </c>
      <c r="B5" s="17" t="s">
        <v>4778</v>
      </c>
      <c r="C5" s="17" t="s">
        <v>4780</v>
      </c>
      <c r="D5" s="18" t="s">
        <v>10</v>
      </c>
      <c r="E5" s="18">
        <f>VLOOKUP(M5,Revistas!$B$2:$H$63996,2,FALSE)</f>
        <v>2.024</v>
      </c>
      <c r="F5" s="18" t="str">
        <f>VLOOKUP(M5,Revistas!$B$2:$H$63996,3,FALSE)</f>
        <v>Q2</v>
      </c>
      <c r="G5" s="18" t="str">
        <f>VLOOKUP(M5,Revistas!$B$2:$H$63996,4,FALSE)</f>
        <v>OTORHINOLARYNGOLOGY - SCIE;</v>
      </c>
      <c r="H5" s="18" t="str">
        <f>VLOOKUP(M5,Revistas!$B$2:$H$63996,5,FALSE)</f>
        <v>13 DE 42</v>
      </c>
      <c r="I5" s="18" t="str">
        <f>VLOOKUP(M5,Revistas!$B$2:$H$63996,6,FALSE)</f>
        <v>NO</v>
      </c>
      <c r="J5" s="18" t="s">
        <v>4781</v>
      </c>
      <c r="K5" s="18"/>
      <c r="L5" s="18" t="s">
        <v>586</v>
      </c>
      <c r="M5" s="18" t="s">
        <v>4782</v>
      </c>
      <c r="N5" s="18" t="s">
        <v>2677</v>
      </c>
      <c r="O5" s="18">
        <v>2017</v>
      </c>
      <c r="P5" s="18">
        <v>38</v>
      </c>
      <c r="Q5" s="18">
        <v>10</v>
      </c>
      <c r="R5" s="18" t="s">
        <v>4789</v>
      </c>
      <c r="S5" s="18" t="s">
        <v>4788</v>
      </c>
      <c r="T5" s="23">
        <v>29076926</v>
      </c>
    </row>
    <row r="6" spans="1:48" x14ac:dyDescent="0.25">
      <c r="A6" s="17" t="s">
        <v>4784</v>
      </c>
      <c r="B6" s="17" t="s">
        <v>4783</v>
      </c>
      <c r="C6" s="17" t="s">
        <v>4785</v>
      </c>
      <c r="D6" s="18" t="s">
        <v>210</v>
      </c>
      <c r="E6" s="18" t="str">
        <f>VLOOKUP(M6,Revistas!$B$2:$H$63996,2,FALSE)</f>
        <v>NO TIENE</v>
      </c>
      <c r="F6" s="18" t="str">
        <f>VLOOKUP(M6,Revistas!$B$2:$H$63996,3,FALSE)</f>
        <v>NO TIENE</v>
      </c>
      <c r="G6" s="18" t="str">
        <f>VLOOKUP(M6,Revistas!$B$2:$H$63996,4,FALSE)</f>
        <v>NO TIENE</v>
      </c>
      <c r="H6" s="18" t="str">
        <f>VLOOKUP(M6,Revistas!$B$2:$H$63996,5,FALSE)</f>
        <v>NO TIENE</v>
      </c>
      <c r="I6" s="18" t="str">
        <f>VLOOKUP(M6,Revistas!$B$2:$H$63996,6,FALSE)</f>
        <v>NO</v>
      </c>
      <c r="J6" s="18" t="s">
        <v>4786</v>
      </c>
      <c r="K6" s="18"/>
      <c r="L6" s="18" t="s">
        <v>586</v>
      </c>
      <c r="M6" s="18" t="s">
        <v>4787</v>
      </c>
      <c r="N6" s="18">
        <v>2017</v>
      </c>
      <c r="O6" s="18">
        <v>2017</v>
      </c>
      <c r="P6" s="18">
        <v>5</v>
      </c>
      <c r="Q6" s="18"/>
      <c r="R6" s="18">
        <v>56</v>
      </c>
      <c r="S6" s="18">
        <v>56</v>
      </c>
      <c r="T6" s="23">
        <v>28603711</v>
      </c>
      <c r="AV6" s="25"/>
    </row>
    <row r="7" spans="1:48" x14ac:dyDescent="0.25">
      <c r="A7" s="17" t="s">
        <v>3567</v>
      </c>
      <c r="B7" s="17" t="s">
        <v>3568</v>
      </c>
      <c r="C7" s="17" t="s">
        <v>3569</v>
      </c>
      <c r="D7" s="18" t="s">
        <v>10</v>
      </c>
      <c r="E7" s="18">
        <f>VLOOKUP(M7,Revistas!$B$2:$H$63996,2,FALSE)</f>
        <v>1.232</v>
      </c>
      <c r="F7" s="18" t="str">
        <f>VLOOKUP(M7,Revistas!$B$2:$H$63996,3,FALSE)</f>
        <v>Q2</v>
      </c>
      <c r="G7" s="18" t="str">
        <f>VLOOKUP(M7,Revistas!$B$2:$H$63996,4,FALSE)</f>
        <v>MULTIDISCIPLINARY SCIENCES</v>
      </c>
      <c r="H7" s="18" t="str">
        <f>VLOOKUP(M7,Revistas!$B$2:$H$63996,5,FALSE)</f>
        <v>28/64</v>
      </c>
      <c r="I7" s="18" t="str">
        <f>VLOOKUP(M7,Revistas!$B$2:$H$63996,6,FALSE)</f>
        <v>NO</v>
      </c>
      <c r="J7" s="18" t="s">
        <v>3570</v>
      </c>
      <c r="K7" s="18" t="s">
        <v>3571</v>
      </c>
      <c r="L7" s="18">
        <v>0</v>
      </c>
      <c r="M7" s="18" t="s">
        <v>3572</v>
      </c>
      <c r="N7" s="18" t="s">
        <v>300</v>
      </c>
      <c r="O7" s="18">
        <v>2017</v>
      </c>
      <c r="P7" s="18"/>
      <c r="Q7" s="18">
        <v>121</v>
      </c>
      <c r="R7" s="18"/>
      <c r="S7" s="18" t="s">
        <v>3573</v>
      </c>
    </row>
    <row r="8" spans="1:48" x14ac:dyDescent="0.25">
      <c r="A8" s="17" t="s">
        <v>4767</v>
      </c>
      <c r="B8" s="17" t="s">
        <v>4768</v>
      </c>
      <c r="C8" s="17" t="s">
        <v>4769</v>
      </c>
      <c r="D8" s="18" t="s">
        <v>10</v>
      </c>
      <c r="E8" s="18">
        <f>VLOOKUP(M8,Revistas!$B$2:$H$63996,2,FALSE)</f>
        <v>1.381</v>
      </c>
      <c r="F8" s="18" t="str">
        <f>VLOOKUP(M8,Revistas!$B$2:$H$63996,3,FALSE)</f>
        <v>Q3</v>
      </c>
      <c r="G8" s="18" t="str">
        <f>VLOOKUP(M8,Revistas!$B$2:$H$63996,4,FALSE)</f>
        <v>OTORHINOLARYNGOLOGY - SCIE</v>
      </c>
      <c r="H8" s="18" t="str">
        <f>VLOOKUP(M8,Revistas!$B$2:$H$63996,5,FALSE)</f>
        <v>22/42</v>
      </c>
      <c r="I8" s="18" t="str">
        <f>VLOOKUP(M8,Revistas!$B$2:$H$63996,6,FALSE)</f>
        <v>NO</v>
      </c>
      <c r="J8" s="18" t="s">
        <v>4770</v>
      </c>
      <c r="K8" s="18"/>
      <c r="L8" s="18">
        <v>2</v>
      </c>
      <c r="M8" s="18" t="s">
        <v>4771</v>
      </c>
      <c r="N8" s="18" t="s">
        <v>344</v>
      </c>
      <c r="O8" s="18">
        <v>2017</v>
      </c>
      <c r="P8" s="18">
        <v>31</v>
      </c>
      <c r="Q8" s="18">
        <v>1</v>
      </c>
      <c r="R8" s="18">
        <v>90</v>
      </c>
      <c r="S8" s="18">
        <v>93</v>
      </c>
      <c r="T8" s="23">
        <v>27068040</v>
      </c>
    </row>
    <row r="9" spans="1:48" x14ac:dyDescent="0.25">
      <c r="A9" s="17" t="s">
        <v>3382</v>
      </c>
      <c r="B9" s="17" t="s">
        <v>3383</v>
      </c>
      <c r="C9" s="17" t="s">
        <v>3384</v>
      </c>
      <c r="D9" s="18" t="s">
        <v>26</v>
      </c>
      <c r="E9" s="18">
        <f>VLOOKUP(M9,Revistas!$B$2:$H$63996,2,FALSE)</f>
        <v>2.4239999999999999</v>
      </c>
      <c r="F9" s="18" t="str">
        <f>VLOOKUP(M9,Revistas!$B$2:$H$63996,3,FALSE)</f>
        <v>Q3</v>
      </c>
      <c r="G9" s="18" t="str">
        <f>VLOOKUP(M9,Revistas!$B$2:$H$63996,4,FALSE)</f>
        <v>ENDOCRINOLOGY &amp; METABOLISM - SCIE;</v>
      </c>
      <c r="H9" s="18" t="str">
        <f>VLOOKUP(M9,Revistas!$B$2:$H$63996,5,FALSE)</f>
        <v>87/138</v>
      </c>
      <c r="I9" s="18" t="str">
        <f>VLOOKUP(M9,Revistas!$B$2:$H$63996,6,FALSE)</f>
        <v>NO</v>
      </c>
      <c r="J9" s="18" t="s">
        <v>3385</v>
      </c>
      <c r="K9" s="18"/>
      <c r="L9" s="18">
        <v>0</v>
      </c>
      <c r="M9" s="18" t="s">
        <v>3386</v>
      </c>
      <c r="N9" s="18"/>
      <c r="O9" s="18">
        <v>2017</v>
      </c>
      <c r="P9" s="18">
        <v>71</v>
      </c>
      <c r="Q9" s="18"/>
      <c r="R9" s="18">
        <v>467</v>
      </c>
      <c r="S9" s="18">
        <v>468</v>
      </c>
    </row>
    <row r="10" spans="1:48" x14ac:dyDescent="0.25">
      <c r="A10" s="17" t="s">
        <v>3375</v>
      </c>
      <c r="B10" s="17" t="s">
        <v>3376</v>
      </c>
      <c r="C10" s="17" t="s">
        <v>3377</v>
      </c>
      <c r="D10" s="18" t="s">
        <v>210</v>
      </c>
      <c r="E10" s="18">
        <f>VLOOKUP(M10,Revistas!$B$2:$H$63996,2,FALSE)</f>
        <v>5.0759999999999996</v>
      </c>
      <c r="F10" s="18" t="str">
        <f>VLOOKUP(M10,Revistas!$B$2:$H$63996,3,FALSE)</f>
        <v>Q1</v>
      </c>
      <c r="G10" s="18" t="str">
        <f>VLOOKUP(M10,Revistas!$B$2:$H$63996,4,FALSE)</f>
        <v>NEUROSCIENCES</v>
      </c>
      <c r="H10" s="18" t="str">
        <f>VLOOKUP(M10,Revistas!$B$2:$H$63996,5,FALSE)</f>
        <v>42/258</v>
      </c>
      <c r="I10" s="18" t="str">
        <f>VLOOKUP(M10,Revistas!$B$2:$H$63996,6,FALSE)</f>
        <v>NO</v>
      </c>
      <c r="J10" s="18" t="s">
        <v>3378</v>
      </c>
      <c r="K10" s="18" t="s">
        <v>3379</v>
      </c>
      <c r="L10" s="18">
        <v>1</v>
      </c>
      <c r="M10" s="18" t="s">
        <v>3380</v>
      </c>
      <c r="N10" s="18" t="s">
        <v>3381</v>
      </c>
      <c r="O10" s="18">
        <v>2017</v>
      </c>
      <c r="P10" s="18">
        <v>10</v>
      </c>
      <c r="Q10" s="18"/>
      <c r="R10" s="18"/>
      <c r="S10" s="18">
        <v>107</v>
      </c>
      <c r="T10" s="23">
        <v>28487633</v>
      </c>
    </row>
    <row r="11" spans="1:48" x14ac:dyDescent="0.25">
      <c r="A11" s="17" t="s">
        <v>4744</v>
      </c>
      <c r="B11" s="17" t="s">
        <v>4745</v>
      </c>
      <c r="C11" s="17" t="s">
        <v>4490</v>
      </c>
      <c r="D11" s="18" t="s">
        <v>26</v>
      </c>
      <c r="E11" s="18">
        <f>VLOOKUP(M11,Revistas!$B$2:$H$63996,2,FALSE)</f>
        <v>4.1870000000000003</v>
      </c>
      <c r="F11" s="18" t="str">
        <f>VLOOKUP(M11,Revistas!$B$2:$H$63996,3,FALSE)</f>
        <v>Q1</v>
      </c>
      <c r="G11" s="18" t="str">
        <f>VLOOKUP(M11,Revistas!$B$2:$H$63996,4,FALSE)</f>
        <v>BIOTECHNOLOGY &amp; APPLIED MICROBIOLOGY - SCIE;</v>
      </c>
      <c r="H11" s="18" t="str">
        <f>VLOOKUP(M11,Revistas!$B$2:$H$63996,5,FALSE)</f>
        <v>26/160</v>
      </c>
      <c r="I11" s="18" t="str">
        <f>VLOOKUP(M11,Revistas!$B$2:$H$63996,6,FALSE)</f>
        <v>NO</v>
      </c>
      <c r="J11" s="18" t="s">
        <v>4746</v>
      </c>
      <c r="K11" s="18"/>
      <c r="L11" s="18">
        <v>0</v>
      </c>
      <c r="M11" s="18" t="s">
        <v>4492</v>
      </c>
      <c r="N11" s="18" t="s">
        <v>14</v>
      </c>
      <c r="O11" s="18">
        <v>2017</v>
      </c>
      <c r="P11" s="18">
        <v>28</v>
      </c>
      <c r="Q11" s="18">
        <v>12</v>
      </c>
      <c r="R11" s="18" t="s">
        <v>4747</v>
      </c>
      <c r="S11" s="18" t="s">
        <v>4747</v>
      </c>
    </row>
    <row r="12" spans="1:48" x14ac:dyDescent="0.25">
      <c r="A12" s="17" t="s">
        <v>4738</v>
      </c>
      <c r="B12" s="17" t="s">
        <v>4739</v>
      </c>
      <c r="C12" s="17" t="s">
        <v>4740</v>
      </c>
      <c r="D12" s="18" t="s">
        <v>210</v>
      </c>
      <c r="E12" s="18">
        <f>VLOOKUP(M12,Revistas!$B$2:$H$63996,2,FALSE)</f>
        <v>4.5039999999999996</v>
      </c>
      <c r="F12" s="18" t="str">
        <f>VLOOKUP(M12,Revistas!$B$2:$H$63996,3,FALSE)</f>
        <v>Q1</v>
      </c>
      <c r="G12" s="18" t="str">
        <f>VLOOKUP(M12,Revistas!$B$2:$H$63996,4,FALSE)</f>
        <v>GERIATRICS &amp; GERONTOLOGY</v>
      </c>
      <c r="H12" s="18" t="str">
        <f>VLOOKUP(M12,Revistas!$B$2:$H$63996,5,FALSE)</f>
        <v>7 DE 49</v>
      </c>
      <c r="I12" s="18" t="str">
        <f>VLOOKUP(M12,Revistas!$B$2:$H$63996,6,FALSE)</f>
        <v>NO</v>
      </c>
      <c r="J12" s="18" t="s">
        <v>4741</v>
      </c>
      <c r="K12" s="18" t="s">
        <v>4742</v>
      </c>
      <c r="L12" s="18">
        <v>0</v>
      </c>
      <c r="M12" s="18" t="s">
        <v>4743</v>
      </c>
      <c r="N12" s="18" t="s">
        <v>594</v>
      </c>
      <c r="O12" s="18">
        <v>2017</v>
      </c>
      <c r="P12" s="18">
        <v>9</v>
      </c>
      <c r="Q12" s="18"/>
      <c r="R12" s="18"/>
      <c r="S12" s="18">
        <v>411</v>
      </c>
      <c r="T12" s="23">
        <v>29311900</v>
      </c>
    </row>
    <row r="13" spans="1:48" x14ac:dyDescent="0.25">
      <c r="A13" s="17" t="s">
        <v>4753</v>
      </c>
      <c r="B13" s="17" t="s">
        <v>4754</v>
      </c>
      <c r="C13" s="17" t="s">
        <v>4755</v>
      </c>
      <c r="D13" s="18" t="s">
        <v>10</v>
      </c>
      <c r="E13" s="18">
        <f>VLOOKUP(M13,Revistas!$B$2:$H$63996,2,FALSE)</f>
        <v>2.7029999999999998</v>
      </c>
      <c r="F13" s="18" t="str">
        <f>VLOOKUP(M13,Revistas!$B$2:$H$63996,3,FALSE)</f>
        <v>Q2</v>
      </c>
      <c r="G13" s="18" t="str">
        <f>VLOOKUP(M13,Revistas!$B$2:$H$63996,4,FALSE)</f>
        <v>SURGERY - SCIE</v>
      </c>
      <c r="H13" s="18" t="str">
        <f>VLOOKUP(M13,Revistas!$B$2:$H$63996,5,FALSE)</f>
        <v>53/197</v>
      </c>
      <c r="I13" s="18" t="str">
        <f>VLOOKUP(M13,Revistas!$B$2:$H$63996,6,FALSE)</f>
        <v>NO</v>
      </c>
      <c r="J13" s="18" t="s">
        <v>4756</v>
      </c>
      <c r="K13" s="18" t="s">
        <v>4757</v>
      </c>
      <c r="L13" s="18">
        <v>0</v>
      </c>
      <c r="M13" s="18" t="s">
        <v>4758</v>
      </c>
      <c r="N13" s="18" t="s">
        <v>214</v>
      </c>
      <c r="O13" s="18">
        <v>2017</v>
      </c>
      <c r="P13" s="18">
        <v>19</v>
      </c>
      <c r="Q13" s="18">
        <v>4</v>
      </c>
      <c r="R13" s="18">
        <v>275</v>
      </c>
      <c r="S13" s="18">
        <v>281</v>
      </c>
      <c r="T13" s="23">
        <v>28125753</v>
      </c>
    </row>
    <row r="15" spans="1:48" hidden="1" x14ac:dyDescent="0.25"/>
    <row r="16" spans="1:48" hidden="1" x14ac:dyDescent="0.25"/>
    <row r="17" hidden="1" x14ac:dyDescent="0.25"/>
    <row r="18" hidden="1" x14ac:dyDescent="0.25"/>
    <row r="19" hidden="1" x14ac:dyDescent="0.25"/>
    <row r="20" hidden="1" x14ac:dyDescent="0.25"/>
    <row r="21" hidden="1" x14ac:dyDescent="0.25"/>
    <row r="22" hidden="1" x14ac:dyDescent="0.25"/>
    <row r="23" hidden="1" x14ac:dyDescent="0.25"/>
    <row r="24" hidden="1" x14ac:dyDescent="0.25"/>
    <row r="25" hidden="1" x14ac:dyDescent="0.25"/>
    <row r="26" hidden="1" x14ac:dyDescent="0.25"/>
    <row r="27" hidden="1" x14ac:dyDescent="0.25"/>
    <row r="28" hidden="1" x14ac:dyDescent="0.25"/>
    <row r="29" hidden="1" x14ac:dyDescent="0.25"/>
    <row r="30" hidden="1" x14ac:dyDescent="0.25"/>
    <row r="31" hidden="1" x14ac:dyDescent="0.25"/>
    <row r="32"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1:10" hidden="1" x14ac:dyDescent="0.25"/>
    <row r="1090" spans="1:10" hidden="1" x14ac:dyDescent="0.25"/>
    <row r="1091" spans="1:10" hidden="1" x14ac:dyDescent="0.25">
      <c r="A1091" s="20" t="s">
        <v>73</v>
      </c>
      <c r="B1091" s="20" t="s">
        <v>73</v>
      </c>
      <c r="C1091" s="20" t="s">
        <v>73</v>
      </c>
      <c r="D1091" s="23" t="s">
        <v>74</v>
      </c>
      <c r="E1091" s="23" t="s">
        <v>73</v>
      </c>
      <c r="F1091" s="23" t="s">
        <v>75</v>
      </c>
      <c r="G1091" s="23" t="s">
        <v>7254</v>
      </c>
      <c r="H1091" s="23" t="s">
        <v>73</v>
      </c>
      <c r="I1091" s="23" t="s">
        <v>78</v>
      </c>
      <c r="J1091" s="23" t="s">
        <v>7255</v>
      </c>
    </row>
    <row r="1092" spans="1:10" hidden="1" x14ac:dyDescent="0.25">
      <c r="A1092" s="20" t="s">
        <v>10</v>
      </c>
      <c r="B1092" s="20">
        <f>DCOUNTA(A1:S1088,B1091,A1091:A1092)</f>
        <v>6</v>
      </c>
      <c r="C1092" s="20" t="s">
        <v>10</v>
      </c>
      <c r="D1092" s="23">
        <f>DSUM(A1:S1088,E1,C1091:C1092)</f>
        <v>14.029999999999998</v>
      </c>
      <c r="E1092" s="23" t="s">
        <v>10</v>
      </c>
      <c r="F1092" s="23" t="s">
        <v>5470</v>
      </c>
      <c r="G1092" s="23">
        <f>DCOUNTA(A1:S1088,F1091,E1091:F1092)</f>
        <v>2</v>
      </c>
      <c r="H1092" s="23" t="s">
        <v>10</v>
      </c>
      <c r="I1092" s="23" t="s">
        <v>2680</v>
      </c>
      <c r="J1092" s="23">
        <f>DCOUNTA(A1:S1088,I1,H1091:I1092)</f>
        <v>1</v>
      </c>
    </row>
    <row r="1093" spans="1:10" hidden="1" x14ac:dyDescent="0.25"/>
    <row r="1094" spans="1:10" hidden="1" x14ac:dyDescent="0.25">
      <c r="A1094" s="20" t="s">
        <v>73</v>
      </c>
      <c r="B1094" s="20" t="s">
        <v>73</v>
      </c>
      <c r="C1094" s="20" t="s">
        <v>73</v>
      </c>
      <c r="D1094" s="23" t="s">
        <v>74</v>
      </c>
      <c r="E1094" s="23" t="s">
        <v>73</v>
      </c>
      <c r="F1094" s="23" t="s">
        <v>75</v>
      </c>
      <c r="G1094" s="23" t="s">
        <v>7254</v>
      </c>
      <c r="H1094" s="23" t="s">
        <v>73</v>
      </c>
      <c r="I1094" s="23" t="s">
        <v>78</v>
      </c>
      <c r="J1094" s="23" t="s">
        <v>7255</v>
      </c>
    </row>
    <row r="1095" spans="1:10" hidden="1" x14ac:dyDescent="0.25">
      <c r="A1095" s="20" t="s">
        <v>274</v>
      </c>
      <c r="B1095" s="20">
        <f>DCOUNTA(A1:S1088,D1,A1094:A1095)</f>
        <v>0</v>
      </c>
      <c r="C1095" s="20" t="s">
        <v>274</v>
      </c>
      <c r="D1095" s="23">
        <f>DSUM(A1:S1088,E1,C1094:C1095)</f>
        <v>0</v>
      </c>
      <c r="E1095" s="23" t="s">
        <v>274</v>
      </c>
      <c r="F1095" s="23" t="s">
        <v>5470</v>
      </c>
      <c r="G1095" s="23">
        <f>DCOUNTA(A1:S1088,F1,E1094:F1095)</f>
        <v>0</v>
      </c>
      <c r="H1095" s="23" t="s">
        <v>274</v>
      </c>
      <c r="I1095" s="23" t="s">
        <v>2680</v>
      </c>
      <c r="J1095" s="23">
        <f>DCOUNTA(A1:S1088,I1,H1094:I1095)</f>
        <v>0</v>
      </c>
    </row>
    <row r="1096" spans="1:10" hidden="1" x14ac:dyDescent="0.25"/>
    <row r="1097" spans="1:10" hidden="1" x14ac:dyDescent="0.25">
      <c r="A1097" s="20" t="s">
        <v>73</v>
      </c>
      <c r="B1097" s="20" t="s">
        <v>73</v>
      </c>
      <c r="C1097" s="20" t="s">
        <v>73</v>
      </c>
      <c r="D1097" s="23" t="s">
        <v>74</v>
      </c>
      <c r="E1097" s="23" t="s">
        <v>73</v>
      </c>
      <c r="F1097" s="23" t="s">
        <v>75</v>
      </c>
      <c r="G1097" s="23" t="s">
        <v>7254</v>
      </c>
      <c r="H1097" s="23" t="s">
        <v>73</v>
      </c>
      <c r="I1097" s="23" t="s">
        <v>78</v>
      </c>
      <c r="J1097" s="23" t="s">
        <v>7255</v>
      </c>
    </row>
    <row r="1098" spans="1:10" hidden="1" x14ac:dyDescent="0.25">
      <c r="A1098" s="20" t="s">
        <v>356</v>
      </c>
      <c r="B1098" s="20">
        <f>DCOUNTA(A1:S1088,D1,A1097:A1098)</f>
        <v>0</v>
      </c>
      <c r="C1098" s="20" t="s">
        <v>356</v>
      </c>
      <c r="D1098" s="23">
        <f>DSUM(A1:S1088,E1,C1097:C1098)</f>
        <v>0</v>
      </c>
      <c r="E1098" s="23" t="s">
        <v>356</v>
      </c>
      <c r="F1098" s="23" t="s">
        <v>5470</v>
      </c>
      <c r="G1098" s="23">
        <f>DCOUNTA(A1:S1088,F1,E1097:F1098)</f>
        <v>0</v>
      </c>
      <c r="H1098" s="23" t="s">
        <v>356</v>
      </c>
      <c r="I1098" s="23" t="s">
        <v>2680</v>
      </c>
      <c r="J1098" s="23">
        <f>DCOUNTA(A1:S1088,I1,H1097:I1098)</f>
        <v>0</v>
      </c>
    </row>
    <row r="1099" spans="1:10" hidden="1" x14ac:dyDescent="0.25"/>
    <row r="1100" spans="1:10" hidden="1" x14ac:dyDescent="0.25">
      <c r="A1100" s="20" t="s">
        <v>73</v>
      </c>
      <c r="B1100" s="20" t="s">
        <v>73</v>
      </c>
      <c r="C1100" s="20" t="s">
        <v>73</v>
      </c>
      <c r="D1100" s="23" t="s">
        <v>74</v>
      </c>
      <c r="E1100" s="23" t="s">
        <v>73</v>
      </c>
      <c r="F1100" s="23" t="s">
        <v>75</v>
      </c>
      <c r="G1100" s="23" t="s">
        <v>7254</v>
      </c>
      <c r="H1100" s="23" t="s">
        <v>73</v>
      </c>
      <c r="I1100" s="23" t="s">
        <v>78</v>
      </c>
      <c r="J1100" s="23" t="s">
        <v>7255</v>
      </c>
    </row>
    <row r="1101" spans="1:10" hidden="1" x14ac:dyDescent="0.25">
      <c r="A1101" s="20" t="s">
        <v>571</v>
      </c>
      <c r="B1101" s="20">
        <f>DCOUNTA(A1:S1088,D1,A1100:A1101)</f>
        <v>0</v>
      </c>
      <c r="C1101" s="20" t="s">
        <v>571</v>
      </c>
      <c r="D1101" s="23">
        <f>DSUM(A1:S1088,E1,C1100:C1101)</f>
        <v>0</v>
      </c>
      <c r="E1101" s="23" t="s">
        <v>571</v>
      </c>
      <c r="F1101" s="23" t="s">
        <v>5470</v>
      </c>
      <c r="G1101" s="23">
        <f>DCOUNTA(A1:S1088,F1,E1100:F1101)</f>
        <v>0</v>
      </c>
      <c r="H1101" s="23" t="s">
        <v>571</v>
      </c>
      <c r="I1101" s="23" t="s">
        <v>2680</v>
      </c>
      <c r="J1101" s="23">
        <f>DCOUNTA(A1:S1088,I1,H1100:I1101)</f>
        <v>0</v>
      </c>
    </row>
    <row r="1102" spans="1:10" hidden="1" x14ac:dyDescent="0.25"/>
    <row r="1103" spans="1:10" hidden="1" x14ac:dyDescent="0.25"/>
    <row r="1104" spans="1:10" hidden="1" x14ac:dyDescent="0.25">
      <c r="A1104" s="20" t="s">
        <v>73</v>
      </c>
      <c r="B1104" s="20" t="s">
        <v>73</v>
      </c>
      <c r="C1104" s="20" t="s">
        <v>73</v>
      </c>
      <c r="D1104" s="23" t="s">
        <v>74</v>
      </c>
      <c r="E1104" s="23" t="s">
        <v>73</v>
      </c>
      <c r="F1104" s="23" t="s">
        <v>75</v>
      </c>
      <c r="G1104" s="23" t="s">
        <v>7254</v>
      </c>
      <c r="H1104" s="23" t="s">
        <v>73</v>
      </c>
      <c r="I1104" s="23" t="s">
        <v>78</v>
      </c>
      <c r="J1104" s="23" t="s">
        <v>7255</v>
      </c>
    </row>
    <row r="1105" spans="1:51" hidden="1" x14ac:dyDescent="0.25">
      <c r="A1105" s="20" t="s">
        <v>26</v>
      </c>
      <c r="B1105" s="20">
        <f>DCOUNTA(A1:S1088,D1,A1104:A1105)</f>
        <v>3</v>
      </c>
      <c r="C1105" s="20" t="s">
        <v>26</v>
      </c>
      <c r="D1105" s="23">
        <f>DSUM(A1:S1088,E1,C1104:C1105)</f>
        <v>10.513000000000002</v>
      </c>
      <c r="E1105" s="23" t="s">
        <v>26</v>
      </c>
      <c r="F1105" s="23" t="s">
        <v>5470</v>
      </c>
      <c r="G1105" s="23">
        <f>DCOUNTA(A1:S1088,F1,E1104:F1105)</f>
        <v>1</v>
      </c>
      <c r="H1105" s="23" t="s">
        <v>26</v>
      </c>
      <c r="I1105" s="23" t="s">
        <v>2680</v>
      </c>
      <c r="J1105" s="23">
        <f>DCOUNTA(A1:S1088,I1,H1104:I1105)</f>
        <v>0</v>
      </c>
    </row>
    <row r="1106" spans="1:51" hidden="1" x14ac:dyDescent="0.25"/>
    <row r="1107" spans="1:51" hidden="1" x14ac:dyDescent="0.25">
      <c r="A1107" s="20" t="s">
        <v>73</v>
      </c>
      <c r="B1107" s="20" t="s">
        <v>73</v>
      </c>
      <c r="C1107" s="20" t="s">
        <v>73</v>
      </c>
      <c r="D1107" s="23" t="s">
        <v>74</v>
      </c>
      <c r="E1107" s="23" t="s">
        <v>73</v>
      </c>
      <c r="F1107" s="23" t="s">
        <v>75</v>
      </c>
      <c r="G1107" s="23" t="s">
        <v>7254</v>
      </c>
      <c r="H1107" s="23" t="s">
        <v>73</v>
      </c>
      <c r="I1107" s="23" t="s">
        <v>78</v>
      </c>
      <c r="J1107" s="23" t="s">
        <v>7255</v>
      </c>
    </row>
    <row r="1108" spans="1:51" hidden="1" x14ac:dyDescent="0.25">
      <c r="A1108" s="20" t="s">
        <v>210</v>
      </c>
      <c r="B1108" s="20">
        <f>DCOUNTA(A1:S1088,D1,A1107:A1108)</f>
        <v>3</v>
      </c>
      <c r="C1108" s="20" t="s">
        <v>210</v>
      </c>
      <c r="D1108" s="23">
        <f>DSUM(A1:S1088,E1,C1107:C1108)</f>
        <v>9.5799999999999983</v>
      </c>
      <c r="E1108" s="23" t="s">
        <v>210</v>
      </c>
      <c r="F1108" s="23" t="s">
        <v>5470</v>
      </c>
      <c r="G1108" s="23">
        <f>DCOUNTA(A1:S1088,F1,E1107:F1108)</f>
        <v>2</v>
      </c>
      <c r="H1108" s="23" t="s">
        <v>210</v>
      </c>
      <c r="I1108" s="23" t="s">
        <v>2680</v>
      </c>
      <c r="J1108" s="23">
        <f>DCOUNTA(A1:S1088,I1,H1107:I1108)</f>
        <v>0</v>
      </c>
    </row>
    <row r="1110" spans="1:51" ht="15.75" x14ac:dyDescent="0.3">
      <c r="B1110" s="19" t="s">
        <v>7256</v>
      </c>
      <c r="C1110" s="19" t="s">
        <v>7257</v>
      </c>
      <c r="D1110" s="19" t="s">
        <v>5466</v>
      </c>
      <c r="E1110" s="19" t="s">
        <v>7258</v>
      </c>
      <c r="F1110" s="19" t="s">
        <v>7259</v>
      </c>
      <c r="N1110" s="24"/>
      <c r="AX1110" s="20" t="s">
        <v>7260</v>
      </c>
      <c r="AY1110" s="20" t="s">
        <v>7261</v>
      </c>
    </row>
    <row r="1111" spans="1:51" ht="15.75" x14ac:dyDescent="0.3">
      <c r="B1111" s="21">
        <f>B1092</f>
        <v>6</v>
      </c>
      <c r="C1111" s="26" t="s">
        <v>7262</v>
      </c>
      <c r="D1111" s="21">
        <f>D1092</f>
        <v>14.029999999999998</v>
      </c>
      <c r="E1111" s="21">
        <f>G1092</f>
        <v>2</v>
      </c>
      <c r="F1111" s="21">
        <f>J1092</f>
        <v>1</v>
      </c>
      <c r="N1111" s="24"/>
    </row>
    <row r="1112" spans="1:51" ht="15.75" x14ac:dyDescent="0.3">
      <c r="B1112" s="21">
        <f>B1105</f>
        <v>3</v>
      </c>
      <c r="C1112" s="26" t="s">
        <v>26</v>
      </c>
      <c r="D1112" s="21">
        <f>D1105</f>
        <v>10.513000000000002</v>
      </c>
      <c r="E1112" s="21">
        <f>G1105</f>
        <v>1</v>
      </c>
      <c r="F1112" s="21">
        <f>J1105</f>
        <v>0</v>
      </c>
      <c r="N1112" s="24"/>
    </row>
    <row r="1113" spans="1:51" ht="15.75" x14ac:dyDescent="0.3">
      <c r="B1113" s="21">
        <f>B1108</f>
        <v>3</v>
      </c>
      <c r="C1113" s="26" t="s">
        <v>7266</v>
      </c>
      <c r="D1113" s="21">
        <f>D1108</f>
        <v>9.5799999999999983</v>
      </c>
      <c r="E1113" s="21">
        <f>G1108</f>
        <v>2</v>
      </c>
      <c r="F1113" s="21">
        <f>J1108</f>
        <v>0</v>
      </c>
      <c r="N1113" s="24"/>
    </row>
    <row r="1114" spans="1:51" ht="15.75" x14ac:dyDescent="0.3">
      <c r="B1114" s="22"/>
      <c r="C1114" s="19" t="s">
        <v>7267</v>
      </c>
      <c r="D1114" s="19">
        <f>D1111</f>
        <v>14.029999999999998</v>
      </c>
      <c r="E1114" s="22"/>
      <c r="N1114" s="24"/>
    </row>
    <row r="1115" spans="1:51" ht="15.75" x14ac:dyDescent="0.3">
      <c r="B1115" s="22"/>
      <c r="C1115" s="19" t="s">
        <v>7268</v>
      </c>
      <c r="D1115" s="19">
        <f>D1111+D1112+D1113</f>
        <v>34.122999999999998</v>
      </c>
    </row>
  </sheetData>
  <sortState ref="A2:AY13">
    <sortCondition ref="A2:A13"/>
  </sortState>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Y1116"/>
  <sheetViews>
    <sheetView workbookViewId="0">
      <selection activeCell="P1119" sqref="P1119"/>
    </sheetView>
  </sheetViews>
  <sheetFormatPr baseColWidth="10" defaultRowHeight="15" x14ac:dyDescent="0.25"/>
  <cols>
    <col min="1" max="1" width="22.42578125" style="20" customWidth="1"/>
    <col min="2" max="2" width="17" style="20" customWidth="1"/>
    <col min="3" max="3" width="19.28515625" style="20" customWidth="1"/>
    <col min="4" max="4" width="16.140625" style="23" customWidth="1"/>
    <col min="5" max="6" width="11.42578125" style="23"/>
    <col min="7" max="8" width="0" style="23" hidden="1" customWidth="1"/>
    <col min="9" max="9" width="11.42578125" style="23"/>
    <col min="10" max="14" width="0" style="23" hidden="1" customWidth="1"/>
    <col min="15" max="20" width="11.42578125" style="23"/>
    <col min="21" max="16384" width="11.42578125" style="20"/>
  </cols>
  <sheetData>
    <row r="1" spans="1:20" s="2" customFormat="1" ht="38.25" x14ac:dyDescent="0.2">
      <c r="A1" s="1" t="s">
        <v>70</v>
      </c>
      <c r="B1" s="1" t="s">
        <v>71</v>
      </c>
      <c r="C1" s="1" t="s">
        <v>72</v>
      </c>
      <c r="D1" s="1" t="s">
        <v>73</v>
      </c>
      <c r="E1" s="1" t="s">
        <v>74</v>
      </c>
      <c r="F1" s="1" t="s">
        <v>75</v>
      </c>
      <c r="G1" s="1" t="s">
        <v>76</v>
      </c>
      <c r="H1" s="1" t="s">
        <v>77</v>
      </c>
      <c r="I1" s="1" t="s">
        <v>78</v>
      </c>
      <c r="J1" s="1" t="s">
        <v>79</v>
      </c>
      <c r="K1" s="1" t="s">
        <v>80</v>
      </c>
      <c r="L1" s="1" t="s">
        <v>81</v>
      </c>
      <c r="M1" s="1" t="s">
        <v>0</v>
      </c>
      <c r="N1" s="1" t="s">
        <v>1</v>
      </c>
      <c r="O1" s="1" t="s">
        <v>2</v>
      </c>
      <c r="P1" s="1" t="s">
        <v>3</v>
      </c>
      <c r="Q1" s="1" t="s">
        <v>4</v>
      </c>
      <c r="R1" s="1" t="s">
        <v>5</v>
      </c>
      <c r="S1" s="1" t="s">
        <v>6</v>
      </c>
      <c r="T1" s="2" t="s">
        <v>2782</v>
      </c>
    </row>
    <row r="2" spans="1:20" x14ac:dyDescent="0.25">
      <c r="A2" s="17" t="s">
        <v>3738</v>
      </c>
      <c r="B2" s="17" t="s">
        <v>3739</v>
      </c>
      <c r="C2" s="17" t="s">
        <v>3733</v>
      </c>
      <c r="D2" s="18" t="s">
        <v>10</v>
      </c>
      <c r="E2" s="18">
        <f>VLOOKUP(M2,Revistas!$B$2:$H$63996,2,FALSE)</f>
        <v>1.415</v>
      </c>
      <c r="F2" s="18" t="str">
        <f>VLOOKUP(M2,Revistas!$B$2:$H$63996,3,FALSE)</f>
        <v>Q4</v>
      </c>
      <c r="G2" s="18" t="str">
        <f>VLOOKUP(M2,Revistas!$B$2:$H$63996,4,FALSE)</f>
        <v>OBSTETRICS &amp; GYNECOLOGY - SCIE</v>
      </c>
      <c r="H2" s="18" t="str">
        <f>VLOOKUP(M2,Revistas!$B$2:$H$63996,5,FALSE)</f>
        <v>61/80</v>
      </c>
      <c r="I2" s="18" t="str">
        <f>VLOOKUP(M2,Revistas!$B$2:$H$63996,6,FALSE)</f>
        <v>NO</v>
      </c>
      <c r="J2" s="18" t="s">
        <v>3740</v>
      </c>
      <c r="K2" s="18" t="s">
        <v>3741</v>
      </c>
      <c r="L2" s="18">
        <v>1</v>
      </c>
      <c r="M2" s="18" t="s">
        <v>3736</v>
      </c>
      <c r="N2" s="18"/>
      <c r="O2" s="18">
        <v>2017</v>
      </c>
      <c r="P2" s="18">
        <v>82</v>
      </c>
      <c r="Q2" s="18">
        <v>2</v>
      </c>
      <c r="R2" s="18">
        <v>170</v>
      </c>
      <c r="S2" s="18">
        <v>174</v>
      </c>
      <c r="T2" s="23">
        <v>27705973</v>
      </c>
    </row>
    <row r="3" spans="1:20" x14ac:dyDescent="0.25">
      <c r="A3" s="17" t="s">
        <v>3845</v>
      </c>
      <c r="B3" s="17" t="s">
        <v>3846</v>
      </c>
      <c r="C3" s="17" t="s">
        <v>3847</v>
      </c>
      <c r="D3" s="18" t="s">
        <v>26</v>
      </c>
      <c r="E3" s="18">
        <f>VLOOKUP(M3,Revistas!$B$2:$H$63996,2,FALSE)</f>
        <v>11.855</v>
      </c>
      <c r="F3" s="18" t="str">
        <f>VLOOKUP(M3,Revistas!$B$2:$H$63996,3,FALSE)</f>
        <v>Q1</v>
      </c>
      <c r="G3" s="18" t="str">
        <f>VLOOKUP(M3,Revistas!$B$2:$H$63996,4,FALSE)</f>
        <v>ONCOLOGY</v>
      </c>
      <c r="H3" s="18" t="str">
        <f>VLOOKUP(M3,Revistas!$B$2:$H$63996,5,FALSE)</f>
        <v>10/217</v>
      </c>
      <c r="I3" s="18" t="str">
        <f>VLOOKUP(M3,Revistas!$B$2:$H$63996,6,FALSE)</f>
        <v>SI</v>
      </c>
      <c r="J3" s="18" t="s">
        <v>3848</v>
      </c>
      <c r="K3" s="18"/>
      <c r="L3" s="18">
        <v>0</v>
      </c>
      <c r="M3" s="18" t="s">
        <v>3849</v>
      </c>
      <c r="N3" s="18" t="s">
        <v>154</v>
      </c>
      <c r="O3" s="18">
        <v>2017</v>
      </c>
      <c r="P3" s="18">
        <v>28</v>
      </c>
      <c r="Q3" s="18"/>
      <c r="R3" s="18"/>
      <c r="S3" s="18"/>
    </row>
    <row r="4" spans="1:20" x14ac:dyDescent="0.25">
      <c r="A4" s="17" t="s">
        <v>3863</v>
      </c>
      <c r="B4" s="17" t="s">
        <v>3864</v>
      </c>
      <c r="C4" s="17" t="s">
        <v>3865</v>
      </c>
      <c r="D4" s="18" t="s">
        <v>274</v>
      </c>
      <c r="E4" s="18" t="str">
        <f>VLOOKUP(M4,Revistas!$B$2:$H$63996,2,FALSE)</f>
        <v>NO TIENE</v>
      </c>
      <c r="F4" s="18" t="str">
        <f>VLOOKUP(M4,Revistas!$B$2:$H$63996,3,FALSE)</f>
        <v>NO TIENE</v>
      </c>
      <c r="G4" s="18" t="str">
        <f>VLOOKUP(M4,Revistas!$B$2:$H$63996,4,FALSE)</f>
        <v>NO TIENE</v>
      </c>
      <c r="H4" s="18" t="str">
        <f>VLOOKUP(M4,Revistas!$B$2:$H$63996,5,FALSE)</f>
        <v>NO TIENE</v>
      </c>
      <c r="I4" s="18" t="str">
        <f>VLOOKUP(M4,Revistas!$B$2:$H$63996,6,FALSE)</f>
        <v>NO</v>
      </c>
      <c r="J4" s="18" t="s">
        <v>3866</v>
      </c>
      <c r="K4" s="18" t="s">
        <v>3867</v>
      </c>
      <c r="L4" s="18">
        <v>0</v>
      </c>
      <c r="M4" s="18" t="s">
        <v>3868</v>
      </c>
      <c r="N4" s="18" t="s">
        <v>1464</v>
      </c>
      <c r="O4" s="18">
        <v>2017</v>
      </c>
      <c r="P4" s="18">
        <v>64</v>
      </c>
      <c r="Q4" s="18">
        <v>6</v>
      </c>
      <c r="R4" s="18">
        <v>335</v>
      </c>
      <c r="S4" s="18">
        <v>337</v>
      </c>
      <c r="T4" s="23">
        <v>29056280</v>
      </c>
    </row>
    <row r="5" spans="1:20" x14ac:dyDescent="0.25">
      <c r="A5" s="17" t="s">
        <v>4790</v>
      </c>
      <c r="B5" s="17" t="s">
        <v>4791</v>
      </c>
      <c r="C5" s="17" t="s">
        <v>3923</v>
      </c>
      <c r="D5" s="18" t="s">
        <v>26</v>
      </c>
      <c r="E5" s="18">
        <f>VLOOKUP(M5,Revistas!$B$2:$H$63996,2,FALSE)</f>
        <v>2.8479999999999999</v>
      </c>
      <c r="F5" s="18" t="str">
        <f>VLOOKUP(M5,Revistas!$B$2:$H$63996,3,FALSE)</f>
        <v>Q2</v>
      </c>
      <c r="G5" s="18" t="str">
        <f>VLOOKUP(M5,Revistas!$B$2:$H$63996,4,FALSE)</f>
        <v>PATHOLOGY - SCIE</v>
      </c>
      <c r="H5" s="18" t="str">
        <f>VLOOKUP(M5,Revistas!$B$2:$H$63996,5,FALSE)</f>
        <v>20/79</v>
      </c>
      <c r="I5" s="18" t="str">
        <f>VLOOKUP(M5,Revistas!$B$2:$H$63996,6,FALSE)</f>
        <v>NO</v>
      </c>
      <c r="J5" s="18" t="s">
        <v>4792</v>
      </c>
      <c r="K5" s="18"/>
      <c r="L5" s="18">
        <v>0</v>
      </c>
      <c r="M5" s="18" t="s">
        <v>3925</v>
      </c>
      <c r="N5" s="18" t="s">
        <v>154</v>
      </c>
      <c r="O5" s="18">
        <v>2017</v>
      </c>
      <c r="P5" s="18">
        <v>471</v>
      </c>
      <c r="Q5" s="18"/>
      <c r="R5" s="18" t="s">
        <v>4793</v>
      </c>
      <c r="S5" s="18" t="s">
        <v>4794</v>
      </c>
    </row>
    <row r="6" spans="1:20" x14ac:dyDescent="0.25">
      <c r="A6" s="17" t="s">
        <v>4469</v>
      </c>
      <c r="B6" s="17" t="s">
        <v>4470</v>
      </c>
      <c r="C6" s="17" t="s">
        <v>4471</v>
      </c>
      <c r="D6" s="18" t="s">
        <v>10</v>
      </c>
      <c r="E6" s="18">
        <f>VLOOKUP(M6,Revistas!$B$2:$H$63996,2,FALSE)</f>
        <v>9.1120000000000001</v>
      </c>
      <c r="F6" s="18" t="str">
        <f>VLOOKUP(M6,Revistas!$B$2:$H$63996,3,FALSE)</f>
        <v>Q1</v>
      </c>
      <c r="G6" s="18" t="str">
        <f>VLOOKUP(M6,Revistas!$B$2:$H$63996,4,FALSE)</f>
        <v>ONCOLOGY</v>
      </c>
      <c r="H6" s="18" t="str">
        <f>VLOOKUP(M6,Revistas!$B$2:$H$63996,5,FALSE)</f>
        <v>15/217</v>
      </c>
      <c r="I6" s="18" t="str">
        <f>VLOOKUP(M6,Revistas!$B$2:$H$63996,6,FALSE)</f>
        <v>SI</v>
      </c>
      <c r="J6" s="18" t="s">
        <v>4472</v>
      </c>
      <c r="K6" s="18" t="s">
        <v>4473</v>
      </c>
      <c r="L6" s="18">
        <v>0</v>
      </c>
      <c r="M6" s="18" t="s">
        <v>4474</v>
      </c>
      <c r="N6" s="28">
        <v>36923</v>
      </c>
      <c r="O6" s="18">
        <v>2017</v>
      </c>
      <c r="P6" s="18">
        <v>77</v>
      </c>
      <c r="Q6" s="18">
        <v>3</v>
      </c>
      <c r="R6" s="18">
        <v>766</v>
      </c>
      <c r="S6" s="18">
        <v>779</v>
      </c>
      <c r="T6" s="23">
        <v>27899379</v>
      </c>
    </row>
    <row r="7" spans="1:20" x14ac:dyDescent="0.25">
      <c r="A7" s="17" t="s">
        <v>4397</v>
      </c>
      <c r="B7" s="17" t="s">
        <v>4398</v>
      </c>
      <c r="C7" s="17" t="s">
        <v>3923</v>
      </c>
      <c r="D7" s="18" t="s">
        <v>26</v>
      </c>
      <c r="E7" s="18">
        <f>VLOOKUP(M7,Revistas!$B$2:$H$63996,2,FALSE)</f>
        <v>2.8479999999999999</v>
      </c>
      <c r="F7" s="18" t="str">
        <f>VLOOKUP(M7,Revistas!$B$2:$H$63996,3,FALSE)</f>
        <v>Q2</v>
      </c>
      <c r="G7" s="18" t="str">
        <f>VLOOKUP(M7,Revistas!$B$2:$H$63996,4,FALSE)</f>
        <v>PATHOLOGY - SCIE</v>
      </c>
      <c r="H7" s="18" t="str">
        <f>VLOOKUP(M7,Revistas!$B$2:$H$63996,5,FALSE)</f>
        <v>20/79</v>
      </c>
      <c r="I7" s="18" t="str">
        <f>VLOOKUP(M7,Revistas!$B$2:$H$63996,6,FALSE)</f>
        <v>NO</v>
      </c>
      <c r="J7" s="18" t="s">
        <v>4399</v>
      </c>
      <c r="K7" s="18"/>
      <c r="L7" s="18">
        <v>0</v>
      </c>
      <c r="M7" s="18" t="s">
        <v>3925</v>
      </c>
      <c r="N7" s="18" t="s">
        <v>154</v>
      </c>
      <c r="O7" s="18">
        <v>2017</v>
      </c>
      <c r="P7" s="18">
        <v>471</v>
      </c>
      <c r="Q7" s="18"/>
      <c r="R7" s="18" t="s">
        <v>4400</v>
      </c>
      <c r="S7" s="18" t="s">
        <v>4400</v>
      </c>
    </row>
    <row r="8" spans="1:20" x14ac:dyDescent="0.25">
      <c r="A8" s="17" t="s">
        <v>4805</v>
      </c>
      <c r="B8" s="17" t="s">
        <v>4806</v>
      </c>
      <c r="C8" s="17" t="s">
        <v>4807</v>
      </c>
      <c r="D8" s="18" t="s">
        <v>26</v>
      </c>
      <c r="E8" s="18">
        <f>VLOOKUP(M8,Revistas!$B$2:$H$63996,2,FALSE)</f>
        <v>5.7279999999999998</v>
      </c>
      <c r="F8" s="18" t="str">
        <f>VLOOKUP(M8,Revistas!$B$2:$H$63996,3,FALSE)</f>
        <v>Q1</v>
      </c>
      <c r="G8" s="18" t="str">
        <f>VLOOKUP(M8,Revistas!$B$2:$H$63996,4,FALSE)</f>
        <v>PATHOLOGY - SCIE</v>
      </c>
      <c r="H8" s="18" t="str">
        <f>VLOOKUP(M8,Revistas!$B$2:$H$63996,5,FALSE)</f>
        <v>5 DE 79</v>
      </c>
      <c r="I8" s="18" t="str">
        <f>VLOOKUP(M8,Revistas!$B$2:$H$63996,6,FALSE)</f>
        <v>SI</v>
      </c>
      <c r="J8" s="18" t="s">
        <v>4808</v>
      </c>
      <c r="K8" s="18"/>
      <c r="L8" s="18">
        <v>0</v>
      </c>
      <c r="M8" s="18" t="s">
        <v>4809</v>
      </c>
      <c r="N8" s="18" t="s">
        <v>62</v>
      </c>
      <c r="O8" s="18">
        <v>2017</v>
      </c>
      <c r="P8" s="18">
        <v>30</v>
      </c>
      <c r="Q8" s="18"/>
      <c r="R8" s="18" t="s">
        <v>4810</v>
      </c>
      <c r="S8" s="18" t="s">
        <v>4810</v>
      </c>
    </row>
    <row r="9" spans="1:20" x14ac:dyDescent="0.25">
      <c r="A9" s="17" t="s">
        <v>4805</v>
      </c>
      <c r="B9" s="17" t="s">
        <v>4806</v>
      </c>
      <c r="C9" s="17" t="s">
        <v>4811</v>
      </c>
      <c r="D9" s="18" t="s">
        <v>26</v>
      </c>
      <c r="E9" s="18">
        <f>VLOOKUP(M9,Revistas!$B$2:$H$63996,2,FALSE)</f>
        <v>4.8570000000000002</v>
      </c>
      <c r="F9" s="18" t="str">
        <f>VLOOKUP(M9,Revistas!$B$2:$H$63996,3,FALSE)</f>
        <v>Q1</v>
      </c>
      <c r="G9" s="18" t="str">
        <f>VLOOKUP(M9,Revistas!$B$2:$H$63996,4,FALSE)</f>
        <v>PATHOLOGY - SCIE;</v>
      </c>
      <c r="H9" s="18" t="str">
        <f>VLOOKUP(M9,Revistas!$B$2:$H$63996,5,FALSE)</f>
        <v>9 DE 79</v>
      </c>
      <c r="I9" s="18" t="str">
        <f>VLOOKUP(M9,Revistas!$B$2:$H$63996,6,FALSE)</f>
        <v>NO</v>
      </c>
      <c r="J9" s="18" t="s">
        <v>4812</v>
      </c>
      <c r="K9" s="18"/>
      <c r="L9" s="18">
        <v>0</v>
      </c>
      <c r="M9" s="18" t="s">
        <v>4813</v>
      </c>
      <c r="N9" s="18" t="s">
        <v>62</v>
      </c>
      <c r="O9" s="18">
        <v>2017</v>
      </c>
      <c r="P9" s="18">
        <v>97</v>
      </c>
      <c r="Q9" s="18"/>
      <c r="R9" s="18" t="s">
        <v>4810</v>
      </c>
      <c r="S9" s="18" t="s">
        <v>4810</v>
      </c>
    </row>
    <row r="10" spans="1:20" x14ac:dyDescent="0.25">
      <c r="A10" s="17" t="s">
        <v>4376</v>
      </c>
      <c r="B10" s="17" t="s">
        <v>4377</v>
      </c>
      <c r="C10" s="17" t="s">
        <v>3847</v>
      </c>
      <c r="D10" s="18" t="s">
        <v>26</v>
      </c>
      <c r="E10" s="18">
        <f>VLOOKUP(M10,Revistas!$B$2:$H$63996,2,FALSE)</f>
        <v>11.855</v>
      </c>
      <c r="F10" s="18" t="str">
        <f>VLOOKUP(M10,Revistas!$B$2:$H$63996,3,FALSE)</f>
        <v>Q1</v>
      </c>
      <c r="G10" s="18" t="str">
        <f>VLOOKUP(M10,Revistas!$B$2:$H$63996,4,FALSE)</f>
        <v>ONCOLOGY</v>
      </c>
      <c r="H10" s="18" t="str">
        <f>VLOOKUP(M10,Revistas!$B$2:$H$63996,5,FALSE)</f>
        <v>10/217</v>
      </c>
      <c r="I10" s="18" t="str">
        <f>VLOOKUP(M10,Revistas!$B$2:$H$63996,6,FALSE)</f>
        <v>SI</v>
      </c>
      <c r="J10" s="18" t="s">
        <v>4378</v>
      </c>
      <c r="K10" s="18"/>
      <c r="L10" s="18">
        <v>0</v>
      </c>
      <c r="M10" s="18" t="s">
        <v>3849</v>
      </c>
      <c r="N10" s="18" t="s">
        <v>154</v>
      </c>
      <c r="O10" s="18">
        <v>2017</v>
      </c>
      <c r="P10" s="18">
        <v>28</v>
      </c>
      <c r="Q10" s="18"/>
      <c r="R10" s="18"/>
      <c r="S10" s="18"/>
    </row>
    <row r="11" spans="1:20" x14ac:dyDescent="0.25">
      <c r="A11" s="17" t="s">
        <v>3742</v>
      </c>
      <c r="B11" s="17" t="s">
        <v>3743</v>
      </c>
      <c r="C11" s="17" t="s">
        <v>3733</v>
      </c>
      <c r="D11" s="18" t="s">
        <v>10</v>
      </c>
      <c r="E11" s="18">
        <f>VLOOKUP(M11,Revistas!$B$2:$H$63996,2,FALSE)</f>
        <v>1.415</v>
      </c>
      <c r="F11" s="18" t="str">
        <f>VLOOKUP(M11,Revistas!$B$2:$H$63996,3,FALSE)</f>
        <v>Q4</v>
      </c>
      <c r="G11" s="18" t="str">
        <f>VLOOKUP(M11,Revistas!$B$2:$H$63996,4,FALSE)</f>
        <v>OBSTETRICS &amp; GYNECOLOGY - SCIE</v>
      </c>
      <c r="H11" s="18" t="str">
        <f>VLOOKUP(M11,Revistas!$B$2:$H$63996,5,FALSE)</f>
        <v>61/80</v>
      </c>
      <c r="I11" s="18" t="str">
        <f>VLOOKUP(M11,Revistas!$B$2:$H$63996,6,FALSE)</f>
        <v>NO</v>
      </c>
      <c r="J11" s="18" t="s">
        <v>3744</v>
      </c>
      <c r="K11" s="18" t="s">
        <v>3745</v>
      </c>
      <c r="L11" s="18">
        <v>0</v>
      </c>
      <c r="M11" s="18" t="s">
        <v>3736</v>
      </c>
      <c r="N11" s="18"/>
      <c r="O11" s="18">
        <v>2017</v>
      </c>
      <c r="P11" s="18">
        <v>82</v>
      </c>
      <c r="Q11" s="18">
        <v>2</v>
      </c>
      <c r="R11" s="18">
        <v>205</v>
      </c>
      <c r="S11" s="18">
        <v>207</v>
      </c>
      <c r="T11" s="23">
        <v>27595411</v>
      </c>
    </row>
    <row r="12" spans="1:20" x14ac:dyDescent="0.25">
      <c r="A12" s="17" t="s">
        <v>4799</v>
      </c>
      <c r="B12" s="17" t="s">
        <v>4800</v>
      </c>
      <c r="C12" s="17" t="s">
        <v>4801</v>
      </c>
      <c r="D12" s="18" t="s">
        <v>10</v>
      </c>
      <c r="E12" s="18">
        <f>VLOOKUP(M12,Revistas!$B$2:$H$63996,2,FALSE)</f>
        <v>0.83</v>
      </c>
      <c r="F12" s="18" t="str">
        <f>VLOOKUP(M12,Revistas!$B$2:$H$63996,3,FALSE)</f>
        <v>Q4</v>
      </c>
      <c r="G12" s="18" t="str">
        <f>VLOOKUP(M12,Revistas!$B$2:$H$63996,4,FALSE)</f>
        <v>PATHOLOGY</v>
      </c>
      <c r="H12" s="18" t="str">
        <f>VLOOKUP(M12,Revistas!$B$2:$H$63996,5,FALSE)</f>
        <v>69/79</v>
      </c>
      <c r="I12" s="18" t="str">
        <f>VLOOKUP(M12,Revistas!$B$2:$H$63996,6,FALSE)</f>
        <v>NO</v>
      </c>
      <c r="J12" s="18" t="s">
        <v>4802</v>
      </c>
      <c r="K12" s="18" t="s">
        <v>4803</v>
      </c>
      <c r="L12" s="18">
        <v>0</v>
      </c>
      <c r="M12" s="18" t="s">
        <v>4804</v>
      </c>
      <c r="N12" s="18" t="s">
        <v>226</v>
      </c>
      <c r="O12" s="18">
        <v>2017</v>
      </c>
      <c r="P12" s="18">
        <v>25</v>
      </c>
      <c r="Q12" s="18">
        <v>4</v>
      </c>
      <c r="R12" s="18">
        <v>339</v>
      </c>
      <c r="S12" s="18">
        <v>343</v>
      </c>
      <c r="T12" s="23">
        <v>27881610</v>
      </c>
    </row>
    <row r="13" spans="1:20" x14ac:dyDescent="0.25">
      <c r="A13" s="17" t="s">
        <v>4710</v>
      </c>
      <c r="B13" s="17" t="s">
        <v>4711</v>
      </c>
      <c r="C13" s="17" t="s">
        <v>2263</v>
      </c>
      <c r="D13" s="18" t="s">
        <v>26</v>
      </c>
      <c r="E13" s="18">
        <f>VLOOKUP(M13,Revistas!$B$2:$H$63996,2,FALSE)</f>
        <v>6.0289999999999999</v>
      </c>
      <c r="F13" s="18" t="str">
        <f>VLOOKUP(M13,Revistas!$B$2:$H$63996,3,FALSE)</f>
        <v>Q1</v>
      </c>
      <c r="G13" s="18" t="str">
        <f>VLOOKUP(M13,Revistas!$B$2:$H$63996,4,FALSE)</f>
        <v>ONCOLOGY - SCIE</v>
      </c>
      <c r="H13" s="18" t="str">
        <f>VLOOKUP(M13,Revistas!$B$2:$H$63996,5,FALSE)</f>
        <v>35/217</v>
      </c>
      <c r="I13" s="18" t="str">
        <f>VLOOKUP(M13,Revistas!$B$2:$H$63996,6,FALSE)</f>
        <v>NO</v>
      </c>
      <c r="J13" s="18" t="s">
        <v>4712</v>
      </c>
      <c r="K13" s="18"/>
      <c r="L13" s="18">
        <v>0</v>
      </c>
      <c r="M13" s="18" t="s">
        <v>2265</v>
      </c>
      <c r="N13" s="18" t="s">
        <v>62</v>
      </c>
      <c r="O13" s="18">
        <v>2017</v>
      </c>
      <c r="P13" s="18">
        <v>72</v>
      </c>
      <c r="Q13" s="18"/>
      <c r="R13" s="18" t="s">
        <v>4713</v>
      </c>
      <c r="S13" s="18" t="s">
        <v>4713</v>
      </c>
    </row>
    <row r="14" spans="1:20" x14ac:dyDescent="0.25">
      <c r="A14" s="17" t="s">
        <v>4382</v>
      </c>
      <c r="B14" s="17" t="s">
        <v>4383</v>
      </c>
      <c r="C14" s="17" t="s">
        <v>3847</v>
      </c>
      <c r="D14" s="18" t="s">
        <v>26</v>
      </c>
      <c r="E14" s="18">
        <f>VLOOKUP(M14,Revistas!$B$2:$H$63996,2,FALSE)</f>
        <v>11.855</v>
      </c>
      <c r="F14" s="18" t="str">
        <f>VLOOKUP(M14,Revistas!$B$2:$H$63996,3,FALSE)</f>
        <v>Q1</v>
      </c>
      <c r="G14" s="18" t="str">
        <f>VLOOKUP(M14,Revistas!$B$2:$H$63996,4,FALSE)</f>
        <v>ONCOLOGY</v>
      </c>
      <c r="H14" s="18" t="str">
        <f>VLOOKUP(M14,Revistas!$B$2:$H$63996,5,FALSE)</f>
        <v>10/217</v>
      </c>
      <c r="I14" s="18" t="str">
        <f>VLOOKUP(M14,Revistas!$B$2:$H$63996,6,FALSE)</f>
        <v>SI</v>
      </c>
      <c r="J14" s="18" t="s">
        <v>4384</v>
      </c>
      <c r="K14" s="18"/>
      <c r="L14" s="18">
        <v>0</v>
      </c>
      <c r="M14" s="18" t="s">
        <v>3849</v>
      </c>
      <c r="N14" s="18" t="s">
        <v>154</v>
      </c>
      <c r="O14" s="18">
        <v>2017</v>
      </c>
      <c r="P14" s="18">
        <v>28</v>
      </c>
      <c r="Q14" s="18"/>
      <c r="R14" s="18"/>
      <c r="S14" s="18"/>
    </row>
    <row r="15" spans="1:20" x14ac:dyDescent="0.25">
      <c r="A15" s="17" t="s">
        <v>3722</v>
      </c>
      <c r="B15" s="17" t="s">
        <v>3723</v>
      </c>
      <c r="C15" s="17" t="s">
        <v>3724</v>
      </c>
      <c r="D15" s="18" t="s">
        <v>10</v>
      </c>
      <c r="E15" s="18">
        <f>VLOOKUP(M15,Revistas!$B$2:$H$63996,2,FALSE)</f>
        <v>3.5030000000000001</v>
      </c>
      <c r="F15" s="18" t="str">
        <f>VLOOKUP(M15,Revistas!$B$2:$H$63996,3,FALSE)</f>
        <v>Q2</v>
      </c>
      <c r="G15" s="18" t="str">
        <f>VLOOKUP(M15,Revistas!$B$2:$H$63996,4,FALSE)</f>
        <v>ONCOLOGY - SCIE</v>
      </c>
      <c r="H15" s="18" t="str">
        <f>VLOOKUP(M15,Revistas!$B$2:$H$63996,5,FALSE)</f>
        <v>85/217</v>
      </c>
      <c r="I15" s="18" t="str">
        <f>VLOOKUP(M15,Revistas!$B$2:$H$63996,6,FALSE)</f>
        <v>NO</v>
      </c>
      <c r="J15" s="18" t="s">
        <v>3725</v>
      </c>
      <c r="K15" s="18" t="s">
        <v>3686</v>
      </c>
      <c r="L15" s="18">
        <v>5</v>
      </c>
      <c r="M15" s="18" t="s">
        <v>3726</v>
      </c>
      <c r="N15" s="18" t="s">
        <v>300</v>
      </c>
      <c r="O15" s="18">
        <v>2017</v>
      </c>
      <c r="P15" s="18">
        <v>143</v>
      </c>
      <c r="Q15" s="18">
        <v>3</v>
      </c>
      <c r="R15" s="18">
        <v>475</v>
      </c>
      <c r="S15" s="18">
        <v>480</v>
      </c>
      <c r="T15" s="23">
        <v>27812854</v>
      </c>
    </row>
    <row r="16" spans="1:20" x14ac:dyDescent="0.25">
      <c r="A16" s="17" t="s">
        <v>4362</v>
      </c>
      <c r="B16" s="17" t="s">
        <v>4363</v>
      </c>
      <c r="C16" s="17" t="s">
        <v>217</v>
      </c>
      <c r="D16" s="18" t="s">
        <v>10</v>
      </c>
      <c r="E16" s="18">
        <f>VLOOKUP(M16,Revistas!$B$2:$H$63996,2,FALSE)</f>
        <v>2.806</v>
      </c>
      <c r="F16" s="18" t="str">
        <f>VLOOKUP(M16,Revistas!$B$2:$H$63996,3,FALSE)</f>
        <v>Q1</v>
      </c>
      <c r="G16" s="18" t="str">
        <f>VLOOKUP(M16,Revistas!$B$2:$H$63996,4,FALSE)</f>
        <v>MULTIDISCIPLINARY SCIENCES</v>
      </c>
      <c r="H16" s="18" t="str">
        <f>VLOOKUP(M16,Revistas!$B$2:$H$63996,5,FALSE)</f>
        <v>15/64</v>
      </c>
      <c r="I16" s="18" t="str">
        <f>VLOOKUP(M16,Revistas!$B$2:$H$63996,6,FALSE)</f>
        <v>NO</v>
      </c>
      <c r="J16" s="18" t="s">
        <v>4364</v>
      </c>
      <c r="K16" s="18" t="s">
        <v>4365</v>
      </c>
      <c r="L16" s="18">
        <v>0</v>
      </c>
      <c r="M16" s="18" t="s">
        <v>220</v>
      </c>
      <c r="N16" s="28">
        <v>39692</v>
      </c>
      <c r="O16" s="18">
        <v>2017</v>
      </c>
      <c r="P16" s="18">
        <v>12</v>
      </c>
      <c r="Q16" s="18">
        <v>9</v>
      </c>
      <c r="R16" s="18"/>
      <c r="S16" s="18" t="s">
        <v>4366</v>
      </c>
      <c r="T16" s="23">
        <v>28886093</v>
      </c>
    </row>
    <row r="17" spans="1:20" x14ac:dyDescent="0.25">
      <c r="A17" s="17" t="s">
        <v>4795</v>
      </c>
      <c r="B17" s="17" t="s">
        <v>4796</v>
      </c>
      <c r="C17" s="17" t="s">
        <v>3923</v>
      </c>
      <c r="D17" s="18" t="s">
        <v>26</v>
      </c>
      <c r="E17" s="18">
        <f>VLOOKUP(M17,Revistas!$B$2:$H$63996,2,FALSE)</f>
        <v>2.8479999999999999</v>
      </c>
      <c r="F17" s="18" t="str">
        <f>VLOOKUP(M17,Revistas!$B$2:$H$63996,3,FALSE)</f>
        <v>Q2</v>
      </c>
      <c r="G17" s="18" t="str">
        <f>VLOOKUP(M17,Revistas!$B$2:$H$63996,4,FALSE)</f>
        <v>PATHOLOGY - SCIE</v>
      </c>
      <c r="H17" s="18" t="str">
        <f>VLOOKUP(M17,Revistas!$B$2:$H$63996,5,FALSE)</f>
        <v>20/79</v>
      </c>
      <c r="I17" s="18" t="str">
        <f>VLOOKUP(M17,Revistas!$B$2:$H$63996,6,FALSE)</f>
        <v>NO</v>
      </c>
      <c r="J17" s="18" t="s">
        <v>4797</v>
      </c>
      <c r="K17" s="18"/>
      <c r="L17" s="18">
        <v>0</v>
      </c>
      <c r="M17" s="18" t="s">
        <v>3925</v>
      </c>
      <c r="N17" s="18" t="s">
        <v>154</v>
      </c>
      <c r="O17" s="18">
        <v>2017</v>
      </c>
      <c r="P17" s="18">
        <v>471</v>
      </c>
      <c r="Q17" s="18"/>
      <c r="R17" s="18" t="s">
        <v>4798</v>
      </c>
      <c r="S17" s="18" t="s">
        <v>4798</v>
      </c>
    </row>
    <row r="18" spans="1:20" x14ac:dyDescent="0.25">
      <c r="A18" s="17" t="s">
        <v>4482</v>
      </c>
      <c r="B18" s="17" t="s">
        <v>4483</v>
      </c>
      <c r="C18" s="17" t="s">
        <v>4437</v>
      </c>
      <c r="D18" s="18" t="s">
        <v>210</v>
      </c>
      <c r="E18" s="18">
        <f>VLOOKUP(M18,Revistas!$B$2:$H$63996,2,FALSE)</f>
        <v>4.9710000000000001</v>
      </c>
      <c r="F18" s="18" t="str">
        <f>VLOOKUP(M18,Revistas!$B$2:$H$63996,3,FALSE)</f>
        <v>Q1</v>
      </c>
      <c r="G18" s="18" t="str">
        <f>VLOOKUP(M18,Revistas!$B$2:$H$63996,4,FALSE)</f>
        <v>ONCOLOGY</v>
      </c>
      <c r="H18" s="18" t="str">
        <f>VLOOKUP(M18,Revistas!$B$2:$H$63996,5,FALSE)</f>
        <v>50/217</v>
      </c>
      <c r="I18" s="18" t="str">
        <f>VLOOKUP(M18,Revistas!$B$2:$H$63996,6,FALSE)</f>
        <v>NO</v>
      </c>
      <c r="J18" s="18" t="s">
        <v>4484</v>
      </c>
      <c r="K18" s="18" t="s">
        <v>4485</v>
      </c>
      <c r="L18" s="18">
        <v>6</v>
      </c>
      <c r="M18" s="18" t="s">
        <v>4440</v>
      </c>
      <c r="N18" s="18" t="s">
        <v>344</v>
      </c>
      <c r="O18" s="18">
        <v>2017</v>
      </c>
      <c r="P18" s="18">
        <v>109</v>
      </c>
      <c r="Q18" s="18"/>
      <c r="R18" s="18">
        <v>9</v>
      </c>
      <c r="S18" s="18">
        <v>19</v>
      </c>
      <c r="T18" s="23">
        <v>28010901</v>
      </c>
    </row>
    <row r="19" spans="1:20" x14ac:dyDescent="0.25">
      <c r="A19" s="17" t="s">
        <v>4453</v>
      </c>
      <c r="B19" s="17" t="s">
        <v>4454</v>
      </c>
      <c r="C19" s="17" t="s">
        <v>4455</v>
      </c>
      <c r="D19" s="18" t="s">
        <v>26</v>
      </c>
      <c r="E19" s="18">
        <f>VLOOKUP(M19,Revistas!$B$2:$H$63996,2,FALSE)</f>
        <v>2.8010000000000002</v>
      </c>
      <c r="F19" s="18" t="str">
        <f>VLOOKUP(M19,Revistas!$B$2:$H$63996,3,FALSE)</f>
        <v>Q1</v>
      </c>
      <c r="G19" s="18" t="str">
        <f>VLOOKUP(M19,Revistas!$B$2:$H$63996,4,FALSE)</f>
        <v>OBSTETRICS &amp; GYNECOLOGY - SCIE;</v>
      </c>
      <c r="H19" s="18" t="str">
        <f>VLOOKUP(M19,Revistas!$B$2:$H$63996,5,FALSE)</f>
        <v>18/80</v>
      </c>
      <c r="I19" s="18" t="str">
        <f>VLOOKUP(M19,Revistas!$B$2:$H$63996,6,FALSE)</f>
        <v>NO</v>
      </c>
      <c r="J19" s="18" t="s">
        <v>4456</v>
      </c>
      <c r="K19" s="18"/>
      <c r="L19" s="18">
        <v>0</v>
      </c>
      <c r="M19" s="18" t="s">
        <v>4457</v>
      </c>
      <c r="N19" s="18" t="s">
        <v>300</v>
      </c>
      <c r="O19" s="18">
        <v>2017</v>
      </c>
      <c r="P19" s="18">
        <v>32</v>
      </c>
      <c r="Q19" s="18"/>
      <c r="R19" s="18" t="s">
        <v>4458</v>
      </c>
      <c r="S19" s="18" t="s">
        <v>4458</v>
      </c>
    </row>
    <row r="20" spans="1:20" x14ac:dyDescent="0.25">
      <c r="A20" s="17" t="s">
        <v>3694</v>
      </c>
      <c r="B20" s="17" t="s">
        <v>3695</v>
      </c>
      <c r="C20" s="17" t="s">
        <v>3696</v>
      </c>
      <c r="D20" s="18" t="s">
        <v>10</v>
      </c>
      <c r="E20" s="18">
        <f>VLOOKUP(M20,Revistas!$B$2:$H$63996,2,FALSE)</f>
        <v>2.3690000000000002</v>
      </c>
      <c r="F20" s="18" t="str">
        <f>VLOOKUP(M20,Revistas!$B$2:$H$63996,3,FALSE)</f>
        <v>Q2</v>
      </c>
      <c r="G20" s="18" t="str">
        <f>VLOOKUP(M20,Revistas!$B$2:$H$63996,4,FALSE)</f>
        <v>OBSTETRICS &amp; GYNECOLOGY - SCIE</v>
      </c>
      <c r="H20" s="18" t="str">
        <f>VLOOKUP(M20,Revistas!$B$2:$H$63996,5,FALSE)</f>
        <v>30/80</v>
      </c>
      <c r="I20" s="18" t="str">
        <f>VLOOKUP(M20,Revistas!$B$2:$H$63996,6,FALSE)</f>
        <v>NO</v>
      </c>
      <c r="J20" s="18" t="s">
        <v>3697</v>
      </c>
      <c r="K20" s="18" t="s">
        <v>3698</v>
      </c>
      <c r="L20" s="18">
        <v>0</v>
      </c>
      <c r="M20" s="18" t="s">
        <v>3699</v>
      </c>
      <c r="N20" s="18" t="s">
        <v>29</v>
      </c>
      <c r="O20" s="18">
        <v>2017</v>
      </c>
      <c r="P20" s="18">
        <v>27</v>
      </c>
      <c r="Q20" s="18">
        <v>6</v>
      </c>
      <c r="R20" s="18">
        <v>1293</v>
      </c>
      <c r="S20" s="18">
        <v>1297</v>
      </c>
      <c r="T20" s="23">
        <v>28604452</v>
      </c>
    </row>
    <row r="22" spans="1:20" hidden="1" x14ac:dyDescent="0.25"/>
    <row r="23" spans="1:20" hidden="1" x14ac:dyDescent="0.25"/>
    <row r="24" spans="1:20" hidden="1" x14ac:dyDescent="0.25"/>
    <row r="25" spans="1:20" hidden="1" x14ac:dyDescent="0.25"/>
    <row r="26" spans="1:20" hidden="1" x14ac:dyDescent="0.25"/>
    <row r="27" spans="1:20" hidden="1" x14ac:dyDescent="0.25"/>
    <row r="28" spans="1:20" hidden="1" x14ac:dyDescent="0.25"/>
    <row r="29" spans="1:20" hidden="1" x14ac:dyDescent="0.25"/>
    <row r="30" spans="1:20" hidden="1" x14ac:dyDescent="0.25"/>
    <row r="31" spans="1:20" hidden="1" x14ac:dyDescent="0.25"/>
    <row r="32" spans="1:20"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1:10" hidden="1" x14ac:dyDescent="0.25"/>
    <row r="1090" spans="1:10" hidden="1" x14ac:dyDescent="0.25"/>
    <row r="1091" spans="1:10" hidden="1" x14ac:dyDescent="0.25">
      <c r="A1091" s="20" t="s">
        <v>73</v>
      </c>
      <c r="B1091" s="20" t="s">
        <v>73</v>
      </c>
      <c r="C1091" s="20" t="s">
        <v>73</v>
      </c>
      <c r="D1091" s="23" t="s">
        <v>74</v>
      </c>
      <c r="E1091" s="23" t="s">
        <v>73</v>
      </c>
      <c r="F1091" s="23" t="s">
        <v>75</v>
      </c>
      <c r="G1091" s="23" t="s">
        <v>7254</v>
      </c>
      <c r="H1091" s="23" t="s">
        <v>73</v>
      </c>
      <c r="I1091" s="23" t="s">
        <v>78</v>
      </c>
      <c r="J1091" s="23" t="s">
        <v>7255</v>
      </c>
    </row>
    <row r="1092" spans="1:10" hidden="1" x14ac:dyDescent="0.25">
      <c r="A1092" s="20" t="s">
        <v>10</v>
      </c>
      <c r="B1092" s="20">
        <f>DCOUNTA(A1:S1088,B1091,A1091:A1092)</f>
        <v>7</v>
      </c>
      <c r="C1092" s="20" t="s">
        <v>10</v>
      </c>
      <c r="D1092" s="23">
        <f>DSUM(A1:S1088,E1,C1091:C1092)</f>
        <v>21.45</v>
      </c>
      <c r="E1092" s="23" t="s">
        <v>10</v>
      </c>
      <c r="F1092" s="23" t="s">
        <v>5470</v>
      </c>
      <c r="G1092" s="23">
        <f>DCOUNTA(A1:S1088,F1091,E1091:F1092)</f>
        <v>2</v>
      </c>
      <c r="H1092" s="23" t="s">
        <v>10</v>
      </c>
      <c r="I1092" s="23" t="s">
        <v>2680</v>
      </c>
      <c r="J1092" s="23">
        <f>DCOUNTA(A1:S1088,I1,H1091:I1092)</f>
        <v>1</v>
      </c>
    </row>
    <row r="1093" spans="1:10" hidden="1" x14ac:dyDescent="0.25"/>
    <row r="1094" spans="1:10" hidden="1" x14ac:dyDescent="0.25">
      <c r="A1094" s="20" t="s">
        <v>73</v>
      </c>
      <c r="B1094" s="20" t="s">
        <v>73</v>
      </c>
      <c r="C1094" s="20" t="s">
        <v>73</v>
      </c>
      <c r="D1094" s="23" t="s">
        <v>74</v>
      </c>
      <c r="E1094" s="23" t="s">
        <v>73</v>
      </c>
      <c r="F1094" s="23" t="s">
        <v>75</v>
      </c>
      <c r="G1094" s="23" t="s">
        <v>7254</v>
      </c>
      <c r="H1094" s="23" t="s">
        <v>73</v>
      </c>
      <c r="I1094" s="23" t="s">
        <v>78</v>
      </c>
      <c r="J1094" s="23" t="s">
        <v>7255</v>
      </c>
    </row>
    <row r="1095" spans="1:10" hidden="1" x14ac:dyDescent="0.25">
      <c r="A1095" s="20" t="s">
        <v>274</v>
      </c>
      <c r="B1095" s="20">
        <f>DCOUNTA(A1:S1088,D1,A1094:A1095)</f>
        <v>1</v>
      </c>
      <c r="C1095" s="20" t="s">
        <v>274</v>
      </c>
      <c r="D1095" s="23">
        <f>DSUM(A1:S1088,E1,C1094:C1095)</f>
        <v>0</v>
      </c>
      <c r="E1095" s="23" t="s">
        <v>274</v>
      </c>
      <c r="F1095" s="23" t="s">
        <v>5470</v>
      </c>
      <c r="G1095" s="23">
        <f>DCOUNTA(A1:S1088,F1,E1094:F1095)</f>
        <v>0</v>
      </c>
      <c r="H1095" s="23" t="s">
        <v>274</v>
      </c>
      <c r="I1095" s="23" t="s">
        <v>2680</v>
      </c>
      <c r="J1095" s="23">
        <f>DCOUNTA(A1:S1088,I1,H1094:I1095)</f>
        <v>0</v>
      </c>
    </row>
    <row r="1096" spans="1:10" hidden="1" x14ac:dyDescent="0.25"/>
    <row r="1097" spans="1:10" hidden="1" x14ac:dyDescent="0.25">
      <c r="A1097" s="20" t="s">
        <v>73</v>
      </c>
      <c r="B1097" s="20" t="s">
        <v>73</v>
      </c>
      <c r="C1097" s="20" t="s">
        <v>73</v>
      </c>
      <c r="D1097" s="23" t="s">
        <v>74</v>
      </c>
      <c r="E1097" s="23" t="s">
        <v>73</v>
      </c>
      <c r="F1097" s="23" t="s">
        <v>75</v>
      </c>
      <c r="G1097" s="23" t="s">
        <v>7254</v>
      </c>
      <c r="H1097" s="23" t="s">
        <v>73</v>
      </c>
      <c r="I1097" s="23" t="s">
        <v>78</v>
      </c>
      <c r="J1097" s="23" t="s">
        <v>7255</v>
      </c>
    </row>
    <row r="1098" spans="1:10" hidden="1" x14ac:dyDescent="0.25">
      <c r="A1098" s="20" t="s">
        <v>356</v>
      </c>
      <c r="B1098" s="20">
        <f>DCOUNTA(A1:S1088,D1,A1097:A1098)</f>
        <v>0</v>
      </c>
      <c r="C1098" s="20" t="s">
        <v>356</v>
      </c>
      <c r="D1098" s="23">
        <f>DSUM(A1:S1088,E1,C1097:C1098)</f>
        <v>0</v>
      </c>
      <c r="E1098" s="23" t="s">
        <v>356</v>
      </c>
      <c r="F1098" s="23" t="s">
        <v>5470</v>
      </c>
      <c r="G1098" s="23">
        <f>DCOUNTA(A1:S1088,F1,E1097:F1098)</f>
        <v>0</v>
      </c>
      <c r="H1098" s="23" t="s">
        <v>356</v>
      </c>
      <c r="I1098" s="23" t="s">
        <v>2680</v>
      </c>
      <c r="J1098" s="23">
        <f>DCOUNTA(A1:S1088,I1,H1097:I1098)</f>
        <v>0</v>
      </c>
    </row>
    <row r="1099" spans="1:10" hidden="1" x14ac:dyDescent="0.25"/>
    <row r="1100" spans="1:10" hidden="1" x14ac:dyDescent="0.25">
      <c r="A1100" s="20" t="s">
        <v>73</v>
      </c>
      <c r="B1100" s="20" t="s">
        <v>73</v>
      </c>
      <c r="C1100" s="20" t="s">
        <v>73</v>
      </c>
      <c r="D1100" s="23" t="s">
        <v>74</v>
      </c>
      <c r="E1100" s="23" t="s">
        <v>73</v>
      </c>
      <c r="F1100" s="23" t="s">
        <v>75</v>
      </c>
      <c r="G1100" s="23" t="s">
        <v>7254</v>
      </c>
      <c r="H1100" s="23" t="s">
        <v>73</v>
      </c>
      <c r="I1100" s="23" t="s">
        <v>78</v>
      </c>
      <c r="J1100" s="23" t="s">
        <v>7255</v>
      </c>
    </row>
    <row r="1101" spans="1:10" hidden="1" x14ac:dyDescent="0.25">
      <c r="A1101" s="20" t="s">
        <v>571</v>
      </c>
      <c r="B1101" s="20">
        <f>DCOUNTA(A1:S1088,D1,A1100:A1101)</f>
        <v>0</v>
      </c>
      <c r="C1101" s="20" t="s">
        <v>571</v>
      </c>
      <c r="D1101" s="23">
        <f>DSUM(A1:S1088,E1,C1100:C1101)</f>
        <v>0</v>
      </c>
      <c r="E1101" s="23" t="s">
        <v>571</v>
      </c>
      <c r="F1101" s="23" t="s">
        <v>5470</v>
      </c>
      <c r="G1101" s="23">
        <f>DCOUNTA(A1:S1088,F1,E1100:F1101)</f>
        <v>0</v>
      </c>
      <c r="H1101" s="23" t="s">
        <v>571</v>
      </c>
      <c r="I1101" s="23" t="s">
        <v>2680</v>
      </c>
      <c r="J1101" s="23">
        <f>DCOUNTA(A1:S1088,I1,H1100:I1101)</f>
        <v>0</v>
      </c>
    </row>
    <row r="1102" spans="1:10" hidden="1" x14ac:dyDescent="0.25"/>
    <row r="1103" spans="1:10" hidden="1" x14ac:dyDescent="0.25"/>
    <row r="1104" spans="1:10" hidden="1" x14ac:dyDescent="0.25">
      <c r="A1104" s="20" t="s">
        <v>73</v>
      </c>
      <c r="B1104" s="20" t="s">
        <v>73</v>
      </c>
      <c r="C1104" s="20" t="s">
        <v>73</v>
      </c>
      <c r="D1104" s="23" t="s">
        <v>74</v>
      </c>
      <c r="E1104" s="23" t="s">
        <v>73</v>
      </c>
      <c r="F1104" s="23" t="s">
        <v>75</v>
      </c>
      <c r="G1104" s="23" t="s">
        <v>7254</v>
      </c>
      <c r="H1104" s="23" t="s">
        <v>73</v>
      </c>
      <c r="I1104" s="23" t="s">
        <v>78</v>
      </c>
      <c r="J1104" s="23" t="s">
        <v>7255</v>
      </c>
    </row>
    <row r="1105" spans="1:51" hidden="1" x14ac:dyDescent="0.25">
      <c r="A1105" s="20" t="s">
        <v>26</v>
      </c>
      <c r="B1105" s="20">
        <f>DCOUNTA(A1:S1088,D1,A1104:A1105)</f>
        <v>10</v>
      </c>
      <c r="C1105" s="20" t="s">
        <v>26</v>
      </c>
      <c r="D1105" s="23">
        <f>DSUM(A1:S1088,E1,C1104:C1105)</f>
        <v>63.524000000000001</v>
      </c>
      <c r="E1105" s="23" t="s">
        <v>26</v>
      </c>
      <c r="F1105" s="23" t="s">
        <v>5470</v>
      </c>
      <c r="G1105" s="23">
        <f>DCOUNTA(A1:S1088,F1,E1104:F1105)</f>
        <v>7</v>
      </c>
      <c r="H1105" s="23" t="s">
        <v>26</v>
      </c>
      <c r="I1105" s="23" t="s">
        <v>2680</v>
      </c>
      <c r="J1105" s="23">
        <f>DCOUNTA(A1:S1088,I1,H1104:I1105)</f>
        <v>4</v>
      </c>
    </row>
    <row r="1106" spans="1:51" hidden="1" x14ac:dyDescent="0.25"/>
    <row r="1107" spans="1:51" hidden="1" x14ac:dyDescent="0.25">
      <c r="A1107" s="20" t="s">
        <v>73</v>
      </c>
      <c r="B1107" s="20" t="s">
        <v>73</v>
      </c>
      <c r="C1107" s="20" t="s">
        <v>73</v>
      </c>
      <c r="D1107" s="23" t="s">
        <v>74</v>
      </c>
      <c r="E1107" s="23" t="s">
        <v>73</v>
      </c>
      <c r="F1107" s="23" t="s">
        <v>75</v>
      </c>
      <c r="G1107" s="23" t="s">
        <v>7254</v>
      </c>
      <c r="H1107" s="23" t="s">
        <v>73</v>
      </c>
      <c r="I1107" s="23" t="s">
        <v>78</v>
      </c>
      <c r="J1107" s="23" t="s">
        <v>7255</v>
      </c>
    </row>
    <row r="1108" spans="1:51" hidden="1" x14ac:dyDescent="0.25">
      <c r="A1108" s="20" t="s">
        <v>210</v>
      </c>
      <c r="B1108" s="20">
        <f>DCOUNTA(A1:S1088,D1,A1107:A1108)</f>
        <v>1</v>
      </c>
      <c r="C1108" s="20" t="s">
        <v>210</v>
      </c>
      <c r="D1108" s="23">
        <f>DSUM(A1:S1088,E1,C1107:C1108)</f>
        <v>4.9710000000000001</v>
      </c>
      <c r="E1108" s="23" t="s">
        <v>210</v>
      </c>
      <c r="F1108" s="23" t="s">
        <v>5470</v>
      </c>
      <c r="G1108" s="23">
        <f>DCOUNTA(A1:S1088,F1,E1107:F1108)</f>
        <v>1</v>
      </c>
      <c r="H1108" s="23" t="s">
        <v>210</v>
      </c>
      <c r="I1108" s="23" t="s">
        <v>2680</v>
      </c>
      <c r="J1108" s="23">
        <f>DCOUNTA(A1:S1088,I1,H1107:I1108)</f>
        <v>0</v>
      </c>
    </row>
    <row r="1110" spans="1:51" ht="15.75" x14ac:dyDescent="0.3">
      <c r="B1110" s="19" t="s">
        <v>7256</v>
      </c>
      <c r="C1110" s="19" t="s">
        <v>7257</v>
      </c>
      <c r="D1110" s="19" t="s">
        <v>5466</v>
      </c>
      <c r="E1110" s="19" t="s">
        <v>7258</v>
      </c>
      <c r="F1110" s="19" t="s">
        <v>7259</v>
      </c>
      <c r="N1110" s="24"/>
      <c r="AX1110" s="20" t="s">
        <v>7260</v>
      </c>
      <c r="AY1110" s="20" t="s">
        <v>7261</v>
      </c>
    </row>
    <row r="1111" spans="1:51" ht="15.75" x14ac:dyDescent="0.3">
      <c r="B1111" s="21">
        <f>B1092</f>
        <v>7</v>
      </c>
      <c r="C1111" s="26" t="s">
        <v>7262</v>
      </c>
      <c r="D1111" s="21">
        <f>D1092</f>
        <v>21.45</v>
      </c>
      <c r="E1111" s="21">
        <f>G1092</f>
        <v>2</v>
      </c>
      <c r="F1111" s="21">
        <f>J1092</f>
        <v>1</v>
      </c>
      <c r="N1111" s="24"/>
    </row>
    <row r="1112" spans="1:51" ht="15.75" x14ac:dyDescent="0.3">
      <c r="B1112" s="21">
        <f>B1095</f>
        <v>1</v>
      </c>
      <c r="C1112" s="26" t="s">
        <v>7263</v>
      </c>
      <c r="D1112" s="21">
        <f>D1095</f>
        <v>0</v>
      </c>
      <c r="E1112" s="21">
        <f>G1095</f>
        <v>0</v>
      </c>
      <c r="F1112" s="21">
        <f>J1095</f>
        <v>0</v>
      </c>
      <c r="N1112" s="24"/>
    </row>
    <row r="1113" spans="1:51" ht="15.75" x14ac:dyDescent="0.3">
      <c r="B1113" s="21">
        <f>B1105</f>
        <v>10</v>
      </c>
      <c r="C1113" s="26" t="s">
        <v>26</v>
      </c>
      <c r="D1113" s="21">
        <f>D1105</f>
        <v>63.524000000000001</v>
      </c>
      <c r="E1113" s="21">
        <f>G1105</f>
        <v>7</v>
      </c>
      <c r="F1113" s="21">
        <f>J1105</f>
        <v>4</v>
      </c>
      <c r="N1113" s="24"/>
    </row>
    <row r="1114" spans="1:51" ht="15.75" x14ac:dyDescent="0.3">
      <c r="B1114" s="21">
        <f>B1108</f>
        <v>1</v>
      </c>
      <c r="C1114" s="26" t="s">
        <v>7266</v>
      </c>
      <c r="D1114" s="21">
        <f>D1108</f>
        <v>4.9710000000000001</v>
      </c>
      <c r="E1114" s="21">
        <f>G1108</f>
        <v>1</v>
      </c>
      <c r="F1114" s="21">
        <f>J1108</f>
        <v>0</v>
      </c>
      <c r="N1114" s="24"/>
    </row>
    <row r="1115" spans="1:51" ht="15.75" x14ac:dyDescent="0.3">
      <c r="B1115" s="22"/>
      <c r="C1115" s="19" t="s">
        <v>7267</v>
      </c>
      <c r="D1115" s="19">
        <f>D1111</f>
        <v>21.45</v>
      </c>
      <c r="E1115" s="22"/>
      <c r="N1115" s="24"/>
    </row>
    <row r="1116" spans="1:51" ht="15.75" x14ac:dyDescent="0.3">
      <c r="B1116" s="22"/>
      <c r="C1116" s="19" t="s">
        <v>7268</v>
      </c>
      <c r="D1116" s="19">
        <f>D1111+D1112+D1113+D1114</f>
        <v>89.945000000000007</v>
      </c>
    </row>
  </sheetData>
  <sortState ref="A2:AY20">
    <sortCondition ref="A2:A20"/>
  </sortState>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Y1113"/>
  <sheetViews>
    <sheetView workbookViewId="0">
      <selection activeCell="Q1113" sqref="Q1113"/>
    </sheetView>
  </sheetViews>
  <sheetFormatPr baseColWidth="10" defaultRowHeight="15" x14ac:dyDescent="0.25"/>
  <cols>
    <col min="1" max="1" width="22.42578125" style="20" customWidth="1"/>
    <col min="2" max="2" width="17" style="20" customWidth="1"/>
    <col min="3" max="3" width="19.28515625" style="20" customWidth="1"/>
    <col min="4" max="4" width="18.5703125" style="23" customWidth="1"/>
    <col min="5" max="6" width="11.42578125" style="23"/>
    <col min="7" max="8" width="0" style="23" hidden="1" customWidth="1"/>
    <col min="9" max="9" width="11.42578125" style="23"/>
    <col min="10" max="14" width="0" style="23" hidden="1" customWidth="1"/>
    <col min="15" max="20" width="11.42578125" style="23"/>
    <col min="21" max="16384" width="11.42578125" style="20"/>
  </cols>
  <sheetData>
    <row r="1" spans="1:20" s="2" customFormat="1" ht="38.25" x14ac:dyDescent="0.2">
      <c r="A1" s="1" t="s">
        <v>70</v>
      </c>
      <c r="B1" s="1" t="s">
        <v>71</v>
      </c>
      <c r="C1" s="1" t="s">
        <v>72</v>
      </c>
      <c r="D1" s="1" t="s">
        <v>73</v>
      </c>
      <c r="E1" s="1" t="s">
        <v>74</v>
      </c>
      <c r="F1" s="1" t="s">
        <v>75</v>
      </c>
      <c r="G1" s="1" t="s">
        <v>76</v>
      </c>
      <c r="H1" s="1" t="s">
        <v>77</v>
      </c>
      <c r="I1" s="1" t="s">
        <v>78</v>
      </c>
      <c r="J1" s="1" t="s">
        <v>79</v>
      </c>
      <c r="K1" s="1" t="s">
        <v>80</v>
      </c>
      <c r="L1" s="1" t="s">
        <v>81</v>
      </c>
      <c r="M1" s="1" t="s">
        <v>0</v>
      </c>
      <c r="N1" s="1" t="s">
        <v>1</v>
      </c>
      <c r="O1" s="1" t="s">
        <v>2</v>
      </c>
      <c r="P1" s="1" t="s">
        <v>3</v>
      </c>
      <c r="Q1" s="1" t="s">
        <v>4</v>
      </c>
      <c r="R1" s="1" t="s">
        <v>5</v>
      </c>
      <c r="S1" s="1" t="s">
        <v>6</v>
      </c>
      <c r="T1" s="2" t="s">
        <v>2782</v>
      </c>
    </row>
    <row r="2" spans="1:20" x14ac:dyDescent="0.25">
      <c r="A2" s="17" t="s">
        <v>4831</v>
      </c>
      <c r="B2" s="17" t="s">
        <v>4832</v>
      </c>
      <c r="C2" s="17" t="s">
        <v>4833</v>
      </c>
      <c r="D2" s="18" t="s">
        <v>10</v>
      </c>
      <c r="E2" s="18">
        <f>VLOOKUP(M2,Revistas!$B$2:$H$63996,2,FALSE)</f>
        <v>3.754</v>
      </c>
      <c r="F2" s="18" t="str">
        <f>VLOOKUP(M2,Revistas!$B$2:$H$63996,3,FALSE)</f>
        <v>Q2</v>
      </c>
      <c r="G2" s="18" t="str">
        <f>VLOOKUP(M2,Revistas!$B$2:$H$63996,4,FALSE)</f>
        <v xml:space="preserve"> ENDOCRINOLOGY &amp; METABOLISM - SCIE;</v>
      </c>
      <c r="H2" s="18" t="str">
        <f>VLOOKUP(M2,Revistas!$B$2:$H$63996,5,FALSE)</f>
        <v>42/138</v>
      </c>
      <c r="I2" s="18" t="str">
        <f>VLOOKUP(M2,Revistas!$B$2:$H$63996,6,FALSE)</f>
        <v>NO</v>
      </c>
      <c r="J2" s="18" t="s">
        <v>4834</v>
      </c>
      <c r="K2" s="18" t="s">
        <v>4835</v>
      </c>
      <c r="L2" s="18">
        <v>4</v>
      </c>
      <c r="M2" s="18" t="s">
        <v>4836</v>
      </c>
      <c r="N2" s="28">
        <v>42248</v>
      </c>
      <c r="O2" s="18">
        <v>2017</v>
      </c>
      <c r="P2" s="18">
        <v>453</v>
      </c>
      <c r="Q2" s="18" t="s">
        <v>4837</v>
      </c>
      <c r="R2" s="18">
        <v>79</v>
      </c>
      <c r="S2" s="18">
        <v>87</v>
      </c>
      <c r="T2" s="23">
        <v>27913273</v>
      </c>
    </row>
    <row r="3" spans="1:20" x14ac:dyDescent="0.25">
      <c r="A3" s="17" t="s">
        <v>4827</v>
      </c>
      <c r="B3" s="17" t="s">
        <v>4828</v>
      </c>
      <c r="C3" s="17" t="s">
        <v>2310</v>
      </c>
      <c r="D3" s="18" t="s">
        <v>26</v>
      </c>
      <c r="E3" s="18">
        <f>VLOOKUP(M3,Revistas!$B$2:$H$63996,2,FALSE)</f>
        <v>6.2869999999999999</v>
      </c>
      <c r="F3" s="18" t="str">
        <f>VLOOKUP(M3,Revistas!$B$2:$H$63996,3,FALSE)</f>
        <v>Q1</v>
      </c>
      <c r="G3" s="18" t="str">
        <f>VLOOKUP(M3,Revistas!$B$2:$H$63996,4,FALSE)</f>
        <v>DERMATOLOGY - SCIE</v>
      </c>
      <c r="H3" s="18" t="str">
        <f>VLOOKUP(M3,Revistas!$B$2:$H$63996,5,FALSE)</f>
        <v>2 DE 63</v>
      </c>
      <c r="I3" s="18" t="str">
        <f>VLOOKUP(M3,Revistas!$B$2:$H$63996,6,FALSE)</f>
        <v>SI</v>
      </c>
      <c r="J3" s="18" t="s">
        <v>4829</v>
      </c>
      <c r="K3" s="18"/>
      <c r="L3" s="18">
        <v>0</v>
      </c>
      <c r="M3" s="18" t="s">
        <v>2313</v>
      </c>
      <c r="N3" s="18" t="s">
        <v>129</v>
      </c>
      <c r="O3" s="18">
        <v>2017</v>
      </c>
      <c r="P3" s="18">
        <v>137</v>
      </c>
      <c r="Q3" s="18">
        <v>10</v>
      </c>
      <c r="R3" s="18" t="s">
        <v>4830</v>
      </c>
      <c r="S3" s="18" t="s">
        <v>4830</v>
      </c>
    </row>
    <row r="4" spans="1:20" x14ac:dyDescent="0.25">
      <c r="A4" s="17" t="s">
        <v>4866</v>
      </c>
      <c r="B4" s="17" t="s">
        <v>4867</v>
      </c>
      <c r="C4" s="17" t="s">
        <v>181</v>
      </c>
      <c r="D4" s="18" t="s">
        <v>10</v>
      </c>
      <c r="E4" s="18">
        <f>VLOOKUP(M4,Revistas!$B$2:$H$63996,2,FALSE)</f>
        <v>4.2590000000000003</v>
      </c>
      <c r="F4" s="18" t="str">
        <f>VLOOKUP(M4,Revistas!$B$2:$H$63996,3,FALSE)</f>
        <v>Q1</v>
      </c>
      <c r="G4" s="18" t="str">
        <f>VLOOKUP(M4,Revistas!$B$2:$H$63996,4,FALSE)</f>
        <v>MULTIDISCIPLINARY SCIENCES</v>
      </c>
      <c r="H4" s="18" t="str">
        <f>VLOOKUP(M4,Revistas!$B$2:$H$63996,5,FALSE)</f>
        <v>10 DE 64</v>
      </c>
      <c r="I4" s="18" t="str">
        <f>VLOOKUP(M4,Revistas!$B$2:$H$63996,6,FALSE)</f>
        <v>NO</v>
      </c>
      <c r="J4" s="18" t="s">
        <v>4868</v>
      </c>
      <c r="K4" s="18" t="s">
        <v>4869</v>
      </c>
      <c r="L4" s="18">
        <v>2</v>
      </c>
      <c r="M4" s="18" t="s">
        <v>184</v>
      </c>
      <c r="N4" s="28">
        <v>44986</v>
      </c>
      <c r="O4" s="18">
        <v>2017</v>
      </c>
      <c r="P4" s="18">
        <v>7</v>
      </c>
      <c r="Q4" s="18"/>
      <c r="R4" s="18"/>
      <c r="S4" s="18">
        <v>44988</v>
      </c>
      <c r="T4" s="23">
        <v>28332555</v>
      </c>
    </row>
    <row r="5" spans="1:20" x14ac:dyDescent="0.25">
      <c r="A5" s="17" t="s">
        <v>4850</v>
      </c>
      <c r="B5" s="17" t="s">
        <v>4851</v>
      </c>
      <c r="C5" s="17" t="s">
        <v>181</v>
      </c>
      <c r="D5" s="18" t="s">
        <v>10</v>
      </c>
      <c r="E5" s="18">
        <f>VLOOKUP(M5,Revistas!$B$2:$H$63996,2,FALSE)</f>
        <v>4.2590000000000003</v>
      </c>
      <c r="F5" s="18" t="str">
        <f>VLOOKUP(M5,Revistas!$B$2:$H$63996,3,FALSE)</f>
        <v>Q1</v>
      </c>
      <c r="G5" s="18" t="str">
        <f>VLOOKUP(M5,Revistas!$B$2:$H$63996,4,FALSE)</f>
        <v>MULTIDISCIPLINARY SCIENCES</v>
      </c>
      <c r="H5" s="18" t="str">
        <f>VLOOKUP(M5,Revistas!$B$2:$H$63996,5,FALSE)</f>
        <v>10 DE 64</v>
      </c>
      <c r="I5" s="18" t="str">
        <f>VLOOKUP(M5,Revistas!$B$2:$H$63996,6,FALSE)</f>
        <v>NO</v>
      </c>
      <c r="J5" s="18" t="s">
        <v>4852</v>
      </c>
      <c r="K5" s="18" t="s">
        <v>4853</v>
      </c>
      <c r="L5" s="18">
        <v>0</v>
      </c>
      <c r="M5" s="18" t="s">
        <v>184</v>
      </c>
      <c r="N5" s="28">
        <v>45474</v>
      </c>
      <c r="O5" s="18">
        <v>2017</v>
      </c>
      <c r="P5" s="18">
        <v>7</v>
      </c>
      <c r="Q5" s="18"/>
      <c r="R5" s="18"/>
      <c r="S5" s="18">
        <v>6276</v>
      </c>
      <c r="T5" s="23">
        <v>28740236</v>
      </c>
    </row>
    <row r="6" spans="1:20" x14ac:dyDescent="0.25">
      <c r="A6" s="17" t="s">
        <v>4838</v>
      </c>
      <c r="B6" s="17" t="s">
        <v>4839</v>
      </c>
      <c r="C6" s="17" t="s">
        <v>4840</v>
      </c>
      <c r="D6" s="18" t="s">
        <v>10</v>
      </c>
      <c r="E6" s="18">
        <f>VLOOKUP(M6,Revistas!$B$2:$H$63996,2,FALSE)</f>
        <v>2.7589999999999999</v>
      </c>
      <c r="F6" s="18" t="str">
        <f>VLOOKUP(M6,Revistas!$B$2:$H$63996,3,FALSE)</f>
        <v>Q2</v>
      </c>
      <c r="G6" s="18" t="str">
        <f>VLOOKUP(M6,Revistas!$B$2:$H$63996,4,FALSE)</f>
        <v>MEDICINE, RESEARCH &amp; EXPERIMENTAL - SCIE;</v>
      </c>
      <c r="H6" s="18" t="str">
        <f>VLOOKUP(M6,Revistas!$B$2:$H$63996,5,FALSE)</f>
        <v>52/128</v>
      </c>
      <c r="I6" s="18" t="str">
        <f>VLOOKUP(M6,Revistas!$B$2:$H$63996,6,FALSE)</f>
        <v>NO</v>
      </c>
      <c r="J6" s="18" t="s">
        <v>4841</v>
      </c>
      <c r="K6" s="18" t="s">
        <v>4842</v>
      </c>
      <c r="L6" s="18">
        <v>0</v>
      </c>
      <c r="M6" s="18" t="s">
        <v>4843</v>
      </c>
      <c r="N6" s="18" t="s">
        <v>199</v>
      </c>
      <c r="O6" s="18">
        <v>2017</v>
      </c>
      <c r="P6" s="18">
        <v>92</v>
      </c>
      <c r="Q6" s="18"/>
      <c r="R6" s="18">
        <v>750</v>
      </c>
      <c r="S6" s="18">
        <v>756</v>
      </c>
      <c r="T6" s="23">
        <v>28591688</v>
      </c>
    </row>
    <row r="7" spans="1:20" x14ac:dyDescent="0.25">
      <c r="A7" s="17" t="s">
        <v>4870</v>
      </c>
      <c r="B7" s="17" t="s">
        <v>4871</v>
      </c>
      <c r="C7" s="17" t="s">
        <v>4872</v>
      </c>
      <c r="D7" s="18" t="s">
        <v>10</v>
      </c>
      <c r="E7" s="18">
        <f>VLOOKUP(M7,Revistas!$B$2:$H$63996,2,FALSE)</f>
        <v>6.8940000000000001</v>
      </c>
      <c r="F7" s="18" t="str">
        <f>VLOOKUP(M7,Revistas!$B$2:$H$63996,3,FALSE)</f>
        <v>Q1</v>
      </c>
      <c r="G7" s="18" t="str">
        <f>VLOOKUP(M7,Revistas!$B$2:$H$63996,4,FALSE)</f>
        <v>PATHOLOGY - SCIE;</v>
      </c>
      <c r="H7" s="18" t="str">
        <f>VLOOKUP(M7,Revistas!$B$2:$H$63996,5,FALSE)</f>
        <v>3 DE 79</v>
      </c>
      <c r="I7" s="18" t="str">
        <f>VLOOKUP(M7,Revistas!$B$2:$H$63996,6,FALSE)</f>
        <v>SI</v>
      </c>
      <c r="J7" s="18" t="s">
        <v>4873</v>
      </c>
      <c r="K7" s="18" t="s">
        <v>4874</v>
      </c>
      <c r="L7" s="18">
        <v>2</v>
      </c>
      <c r="M7" s="18" t="s">
        <v>4875</v>
      </c>
      <c r="N7" s="18" t="s">
        <v>300</v>
      </c>
      <c r="O7" s="18">
        <v>2017</v>
      </c>
      <c r="P7" s="18">
        <v>241</v>
      </c>
      <c r="Q7" s="18">
        <v>4</v>
      </c>
      <c r="R7" s="18">
        <v>475</v>
      </c>
      <c r="S7" s="18">
        <v>487</v>
      </c>
      <c r="T7" s="23">
        <v>27873306</v>
      </c>
    </row>
    <row r="8" spans="1:20" x14ac:dyDescent="0.25">
      <c r="A8" s="17" t="s">
        <v>4844</v>
      </c>
      <c r="B8" s="17" t="s">
        <v>4845</v>
      </c>
      <c r="C8" s="17" t="s">
        <v>4846</v>
      </c>
      <c r="D8" s="18" t="s">
        <v>10</v>
      </c>
      <c r="E8" s="18">
        <f>VLOOKUP(M8,Revistas!$B$2:$H$63996,2,FALSE)</f>
        <v>16.658000000000001</v>
      </c>
      <c r="F8" s="18" t="str">
        <f>VLOOKUP(M8,Revistas!$B$2:$H$63996,3,FALSE)</f>
        <v>Q1</v>
      </c>
      <c r="G8" s="18" t="str">
        <f>VLOOKUP(M8,Revistas!$B$2:$H$63996,4,FALSE)</f>
        <v>GASTROENTEROLOGY &amp;HEPATOLOGY</v>
      </c>
      <c r="H8" s="18" t="str">
        <f>VLOOKUP(M8,Revistas!$B$2:$H$63996,5,FALSE)</f>
        <v>2 DE 79</v>
      </c>
      <c r="I8" s="18" t="str">
        <f>VLOOKUP(M8,Revistas!$B$2:$H$63996,6,FALSE)</f>
        <v>SI</v>
      </c>
      <c r="J8" s="18" t="s">
        <v>4847</v>
      </c>
      <c r="K8" s="18" t="s">
        <v>4848</v>
      </c>
      <c r="L8" s="18">
        <v>4</v>
      </c>
      <c r="M8" s="18" t="s">
        <v>4849</v>
      </c>
      <c r="N8" s="18" t="s">
        <v>199</v>
      </c>
      <c r="O8" s="18">
        <v>2017</v>
      </c>
      <c r="P8" s="18">
        <v>66</v>
      </c>
      <c r="Q8" s="18">
        <v>8</v>
      </c>
      <c r="R8" s="18">
        <v>1449</v>
      </c>
      <c r="S8" s="18">
        <v>1462</v>
      </c>
      <c r="T8" s="23">
        <v>27053631</v>
      </c>
    </row>
    <row r="9" spans="1:20" x14ac:dyDescent="0.25">
      <c r="A9" s="17" t="s">
        <v>4862</v>
      </c>
      <c r="B9" s="17" t="s">
        <v>4863</v>
      </c>
      <c r="C9" s="17" t="s">
        <v>4814</v>
      </c>
      <c r="D9" s="18" t="s">
        <v>10</v>
      </c>
      <c r="E9" s="18">
        <f>VLOOKUP(M9,Revistas!$B$2:$H$63996,2,FALSE)</f>
        <v>6.5129999999999999</v>
      </c>
      <c r="F9" s="18" t="str">
        <f>VLOOKUP(M9,Revistas!$B$2:$H$63996,3,FALSE)</f>
        <v>Q1</v>
      </c>
      <c r="G9" s="18" t="str">
        <f>VLOOKUP(M9,Revistas!$B$2:$H$63996,4,FALSE)</f>
        <v>ONCOLOGY</v>
      </c>
      <c r="H9" s="18" t="str">
        <f>VLOOKUP(M9,Revistas!$B$2:$H$63996,5,FALSE)</f>
        <v>24/217</v>
      </c>
      <c r="I9" s="18" t="str">
        <f>VLOOKUP(M9,Revistas!$B$2:$H$63996,6,FALSE)</f>
        <v>NO</v>
      </c>
      <c r="J9" s="18" t="s">
        <v>4864</v>
      </c>
      <c r="K9" s="18" t="s">
        <v>4865</v>
      </c>
      <c r="L9" s="18">
        <v>0</v>
      </c>
      <c r="M9" s="18" t="s">
        <v>4815</v>
      </c>
      <c r="N9" s="18" t="s">
        <v>35</v>
      </c>
      <c r="O9" s="18">
        <v>2017</v>
      </c>
      <c r="P9" s="18">
        <v>140</v>
      </c>
      <c r="Q9" s="18">
        <v>7</v>
      </c>
      <c r="R9" s="18">
        <v>1551</v>
      </c>
      <c r="S9" s="18">
        <v>1563</v>
      </c>
      <c r="T9" s="23">
        <v>27997699</v>
      </c>
    </row>
    <row r="10" spans="1:20" x14ac:dyDescent="0.25">
      <c r="A10" s="17" t="s">
        <v>4858</v>
      </c>
      <c r="B10" s="17" t="s">
        <v>4859</v>
      </c>
      <c r="C10" s="17" t="s">
        <v>486</v>
      </c>
      <c r="D10" s="18" t="s">
        <v>10</v>
      </c>
      <c r="E10" s="18">
        <f>VLOOKUP(M10,Revistas!$B$2:$H$63996,2,FALSE)</f>
        <v>7.5190000000000001</v>
      </c>
      <c r="F10" s="18" t="str">
        <f>VLOOKUP(M10,Revistas!$B$2:$H$63996,3,FALSE)</f>
        <v>Q1</v>
      </c>
      <c r="G10" s="18" t="str">
        <f>VLOOKUP(M10,Revistas!$B$2:$H$63996,4,FALSE)</f>
        <v>ONCOLOGY</v>
      </c>
      <c r="H10" s="18" t="str">
        <f>VLOOKUP(M10,Revistas!$B$2:$H$63996,5,FALSE)</f>
        <v>21/217</v>
      </c>
      <c r="I10" s="18" t="str">
        <f>VLOOKUP(M10,Revistas!$B$2:$H$63996,6,FALSE)</f>
        <v>SI</v>
      </c>
      <c r="J10" s="18" t="s">
        <v>4860</v>
      </c>
      <c r="K10" s="18" t="s">
        <v>4861</v>
      </c>
      <c r="L10" s="18">
        <v>1</v>
      </c>
      <c r="M10" s="18" t="s">
        <v>489</v>
      </c>
      <c r="N10" s="28">
        <v>40664</v>
      </c>
      <c r="O10" s="18">
        <v>2017</v>
      </c>
      <c r="P10" s="18">
        <v>36</v>
      </c>
      <c r="Q10" s="18">
        <v>19</v>
      </c>
      <c r="R10" s="18">
        <v>2737</v>
      </c>
      <c r="S10" s="18">
        <v>2749</v>
      </c>
      <c r="T10" s="23">
        <v>27991928</v>
      </c>
    </row>
    <row r="11" spans="1:20" x14ac:dyDescent="0.25">
      <c r="A11" s="17" t="s">
        <v>4876</v>
      </c>
      <c r="B11" s="17" t="s">
        <v>4877</v>
      </c>
      <c r="C11" s="17" t="s">
        <v>4807</v>
      </c>
      <c r="D11" s="18" t="s">
        <v>10</v>
      </c>
      <c r="E11" s="18">
        <f>VLOOKUP(M11,Revistas!$B$2:$H$63996,2,FALSE)</f>
        <v>5.7279999999999998</v>
      </c>
      <c r="F11" s="18" t="str">
        <f>VLOOKUP(M11,Revistas!$B$2:$H$63996,3,FALSE)</f>
        <v>Q1</v>
      </c>
      <c r="G11" s="18" t="str">
        <f>VLOOKUP(M11,Revistas!$B$2:$H$63996,4,FALSE)</f>
        <v>PATHOLOGY - SCIE</v>
      </c>
      <c r="H11" s="18" t="str">
        <f>VLOOKUP(M11,Revistas!$B$2:$H$63996,5,FALSE)</f>
        <v>5 DE 79</v>
      </c>
      <c r="I11" s="18" t="str">
        <f>VLOOKUP(M11,Revistas!$B$2:$H$63996,6,FALSE)</f>
        <v>SI</v>
      </c>
      <c r="J11" s="18" t="s">
        <v>4878</v>
      </c>
      <c r="K11" s="18" t="s">
        <v>4879</v>
      </c>
      <c r="L11" s="18">
        <v>0</v>
      </c>
      <c r="M11" s="18" t="s">
        <v>4809</v>
      </c>
      <c r="N11" s="18" t="s">
        <v>344</v>
      </c>
      <c r="O11" s="18">
        <v>2017</v>
      </c>
      <c r="P11" s="18">
        <v>30</v>
      </c>
      <c r="Q11" s="18">
        <v>1</v>
      </c>
      <c r="R11" s="18">
        <v>134</v>
      </c>
      <c r="S11" s="18">
        <v>145</v>
      </c>
      <c r="T11" s="23">
        <v>27586201</v>
      </c>
    </row>
    <row r="12" spans="1:20" x14ac:dyDescent="0.25">
      <c r="A12" s="17" t="s">
        <v>4820</v>
      </c>
      <c r="B12" s="17" t="s">
        <v>4821</v>
      </c>
      <c r="C12" s="17" t="s">
        <v>2092</v>
      </c>
      <c r="D12" s="18" t="s">
        <v>10</v>
      </c>
      <c r="E12" s="18">
        <f>VLOOKUP(M12,Revistas!$B$2:$H$63996,2,FALSE)</f>
        <v>8.282</v>
      </c>
      <c r="F12" s="18" t="str">
        <f>VLOOKUP(M12,Revistas!$B$2:$H$63996,3,FALSE)</f>
        <v>Q1</v>
      </c>
      <c r="G12" s="18" t="str">
        <f>VLOOKUP(M12,Revistas!$B$2:$H$63996,4,FALSE)</f>
        <v>CELL BIOLOGY - SCIE</v>
      </c>
      <c r="H12" s="18" t="str">
        <f>VLOOKUP(M12,Revistas!$B$2:$H$63996,5,FALSE)</f>
        <v>26/190</v>
      </c>
      <c r="I12" s="18" t="str">
        <f>VLOOKUP(M12,Revistas!$B$2:$H$63996,6,FALSE)</f>
        <v>NO</v>
      </c>
      <c r="J12" s="18" t="s">
        <v>4822</v>
      </c>
      <c r="K12" s="18" t="s">
        <v>4823</v>
      </c>
      <c r="L12" s="18">
        <v>0</v>
      </c>
      <c r="M12" s="18" t="s">
        <v>2095</v>
      </c>
      <c r="N12" s="28">
        <v>37895</v>
      </c>
      <c r="O12" s="18">
        <v>2017</v>
      </c>
      <c r="P12" s="18">
        <v>21</v>
      </c>
      <c r="Q12" s="18">
        <v>1</v>
      </c>
      <c r="R12" s="18">
        <v>154</v>
      </c>
      <c r="S12" s="18">
        <v>167</v>
      </c>
      <c r="T12" s="23">
        <v>28978469</v>
      </c>
    </row>
    <row r="13" spans="1:20" x14ac:dyDescent="0.25">
      <c r="A13" s="17" t="s">
        <v>4816</v>
      </c>
      <c r="B13" s="17" t="s">
        <v>4817</v>
      </c>
      <c r="C13" s="17" t="s">
        <v>4471</v>
      </c>
      <c r="D13" s="18" t="s">
        <v>10</v>
      </c>
      <c r="E13" s="18">
        <f>VLOOKUP(M13,Revistas!$B$2:$H$63996,2,FALSE)</f>
        <v>9.1120000000000001</v>
      </c>
      <c r="F13" s="18" t="str">
        <f>VLOOKUP(M13,Revistas!$B$2:$H$63996,3,FALSE)</f>
        <v>Q1</v>
      </c>
      <c r="G13" s="18" t="str">
        <f>VLOOKUP(M13,Revistas!$B$2:$H$63996,4,FALSE)</f>
        <v>ONCOLOGY</v>
      </c>
      <c r="H13" s="18" t="str">
        <f>VLOOKUP(M13,Revistas!$B$2:$H$63996,5,FALSE)</f>
        <v>15/217</v>
      </c>
      <c r="I13" s="18" t="str">
        <f>VLOOKUP(M13,Revistas!$B$2:$H$63996,6,FALSE)</f>
        <v>SI</v>
      </c>
      <c r="J13" s="18" t="s">
        <v>4818</v>
      </c>
      <c r="K13" s="18" t="s">
        <v>4819</v>
      </c>
      <c r="L13" s="18">
        <v>0</v>
      </c>
      <c r="M13" s="18" t="s">
        <v>4474</v>
      </c>
      <c r="N13" s="28">
        <v>37196</v>
      </c>
      <c r="O13" s="18">
        <v>2017</v>
      </c>
      <c r="P13" s="18">
        <v>77</v>
      </c>
      <c r="Q13" s="18">
        <v>21</v>
      </c>
      <c r="R13" s="18">
        <v>5846</v>
      </c>
      <c r="S13" s="18">
        <v>5859</v>
      </c>
      <c r="T13" s="23">
        <v>28720577</v>
      </c>
    </row>
    <row r="14" spans="1:20" x14ac:dyDescent="0.25">
      <c r="A14" s="17" t="s">
        <v>4881</v>
      </c>
      <c r="B14" s="17" t="s">
        <v>4880</v>
      </c>
      <c r="C14" s="17" t="s">
        <v>4882</v>
      </c>
      <c r="D14" s="18" t="s">
        <v>10</v>
      </c>
      <c r="E14" s="18">
        <f>VLOOKUP(M14,Revistas!$B$2:$H$63996,2,FALSE)</f>
        <v>8.3390000000000004</v>
      </c>
      <c r="F14" s="18" t="str">
        <f>VLOOKUP(M14,Revistas!$B$2:$H$63996,3,FALSE)</f>
        <v>Q1</v>
      </c>
      <c r="G14" s="18" t="str">
        <f>VLOOKUP(M14,Revistas!$B$2:$H$63996,4,FALSE)</f>
        <v>BIOCHEMISTRY &amp; MOLECULAR BIOLOGY - SCIE;</v>
      </c>
      <c r="H14" s="18" t="str">
        <f>VLOOKUP(M14,Revistas!$B$2:$H$63996,5,FALSE)</f>
        <v>24/290</v>
      </c>
      <c r="I14" s="18" t="str">
        <f>VLOOKUP(M14,Revistas!$B$2:$H$63996,6,FALSE)</f>
        <v>SI</v>
      </c>
      <c r="J14" s="18" t="s">
        <v>4883</v>
      </c>
      <c r="K14" s="18"/>
      <c r="L14" s="18" t="s">
        <v>586</v>
      </c>
      <c r="M14" s="18" t="s">
        <v>4884</v>
      </c>
      <c r="N14" s="18" t="s">
        <v>2375</v>
      </c>
      <c r="O14" s="18">
        <v>2017</v>
      </c>
      <c r="P14" s="18"/>
      <c r="Q14" s="18"/>
      <c r="R14" s="18"/>
      <c r="S14" s="18"/>
      <c r="T14" s="23">
        <v>29229995</v>
      </c>
    </row>
    <row r="15" spans="1:20" x14ac:dyDescent="0.25">
      <c r="A15" s="17" t="s">
        <v>4854</v>
      </c>
      <c r="B15" s="17" t="s">
        <v>4855</v>
      </c>
      <c r="C15" s="17" t="s">
        <v>4616</v>
      </c>
      <c r="D15" s="18" t="s">
        <v>10</v>
      </c>
      <c r="E15" s="18">
        <f>VLOOKUP(M15,Revistas!$B$2:$H$63996,2,FALSE)</f>
        <v>5.3140000000000001</v>
      </c>
      <c r="F15" s="18" t="str">
        <f>VLOOKUP(M15,Revistas!$B$2:$H$63996,3,FALSE)</f>
        <v>Q1</v>
      </c>
      <c r="G15" s="18" t="str">
        <f>VLOOKUP(M15,Revistas!$B$2:$H$63996,4,FALSE)</f>
        <v>ONCOLOGY</v>
      </c>
      <c r="H15" s="18" t="str">
        <f>VLOOKUP(M15,Revistas!$B$2:$H$63996,5,FALSE)</f>
        <v>40/217</v>
      </c>
      <c r="I15" s="18" t="str">
        <f>VLOOKUP(M15,Revistas!$B$2:$H$63996,6,FALSE)</f>
        <v>NO</v>
      </c>
      <c r="J15" s="18" t="s">
        <v>4856</v>
      </c>
      <c r="K15" s="18" t="s">
        <v>4857</v>
      </c>
      <c r="L15" s="18">
        <v>2</v>
      </c>
      <c r="M15" s="18" t="s">
        <v>4619</v>
      </c>
      <c r="N15" s="18" t="s">
        <v>29</v>
      </c>
      <c r="O15" s="18">
        <v>2017</v>
      </c>
      <c r="P15" s="18">
        <v>11</v>
      </c>
      <c r="Q15" s="18">
        <v>7</v>
      </c>
      <c r="R15" s="18">
        <v>718</v>
      </c>
      <c r="S15" s="18">
        <v>738</v>
      </c>
      <c r="T15" s="23">
        <v>28590039</v>
      </c>
    </row>
    <row r="16" spans="1:20" x14ac:dyDescent="0.25">
      <c r="A16" s="17" t="s">
        <v>4824</v>
      </c>
      <c r="B16" s="17" t="s">
        <v>4825</v>
      </c>
      <c r="C16" s="17" t="s">
        <v>3915</v>
      </c>
      <c r="D16" s="18" t="s">
        <v>26</v>
      </c>
      <c r="E16" s="18">
        <f>VLOOKUP(M16,Revistas!$B$2:$H$63996,2,FALSE)</f>
        <v>3.7669999999999999</v>
      </c>
      <c r="F16" s="18" t="str">
        <f>VLOOKUP(M16,Revistas!$B$2:$H$63996,3,FALSE)</f>
        <v>Q1</v>
      </c>
      <c r="G16" s="18" t="str">
        <f>VLOOKUP(M16,Revistas!$B$2:$H$63996,4,FALSE)</f>
        <v>UROLOGY &amp; NEPHROLOGY - SCIE;</v>
      </c>
      <c r="H16" s="18" t="str">
        <f>VLOOKUP(M16,Revistas!$B$2:$H$63996,5,FALSE)</f>
        <v>13/76</v>
      </c>
      <c r="I16" s="18" t="str">
        <f>VLOOKUP(M16,Revistas!$B$2:$H$63996,6,FALSE)</f>
        <v>NO</v>
      </c>
      <c r="J16" s="18" t="s">
        <v>4826</v>
      </c>
      <c r="K16" s="18"/>
      <c r="L16" s="18">
        <v>0</v>
      </c>
      <c r="M16" s="18" t="s">
        <v>3918</v>
      </c>
      <c r="N16" s="18" t="s">
        <v>129</v>
      </c>
      <c r="O16" s="18">
        <v>2017</v>
      </c>
      <c r="P16" s="18">
        <v>35</v>
      </c>
      <c r="Q16" s="18">
        <v>10</v>
      </c>
      <c r="R16" s="18">
        <v>617</v>
      </c>
      <c r="S16" s="18">
        <v>617</v>
      </c>
    </row>
    <row r="17" spans="1:20" x14ac:dyDescent="0.25">
      <c r="A17" s="17" t="s">
        <v>2050</v>
      </c>
      <c r="B17" s="17" t="s">
        <v>2051</v>
      </c>
      <c r="C17" s="17" t="s">
        <v>2052</v>
      </c>
      <c r="D17" s="18" t="s">
        <v>10</v>
      </c>
      <c r="E17" s="18">
        <f>VLOOKUP(M17,Revistas!$B$2:$H$63996,2,FALSE)</f>
        <v>4.8250000000000002</v>
      </c>
      <c r="F17" s="18" t="str">
        <f>VLOOKUP(M17,Revistas!$B$2:$H$63996,3,FALSE)</f>
        <v>Q1</v>
      </c>
      <c r="G17" s="18" t="str">
        <f>VLOOKUP(M17,Revistas!$B$2:$H$63996,4,FALSE)</f>
        <v>CARDIAC &amp; CARDIOVASCULAR SYSTEM</v>
      </c>
      <c r="H17" s="18" t="str">
        <f>VLOOKUP(M17,Revistas!$B$2:$H$63996,5,FALSE)</f>
        <v>26/126</v>
      </c>
      <c r="I17" s="18" t="str">
        <f>VLOOKUP(M17,Revistas!$B$2:$H$63996,6,FALSE)</f>
        <v>NO</v>
      </c>
      <c r="J17" s="18" t="s">
        <v>2053</v>
      </c>
      <c r="K17" s="18" t="s">
        <v>2054</v>
      </c>
      <c r="L17" s="18">
        <v>0</v>
      </c>
      <c r="M17" s="18" t="s">
        <v>2055</v>
      </c>
      <c r="N17" s="18" t="s">
        <v>300</v>
      </c>
      <c r="O17" s="18">
        <v>2017</v>
      </c>
      <c r="P17" s="18">
        <v>14</v>
      </c>
      <c r="Q17" s="18">
        <v>3</v>
      </c>
      <c r="R17" s="18">
        <v>432</v>
      </c>
      <c r="S17" s="18">
        <v>439</v>
      </c>
      <c r="T17" s="23">
        <v>27989685</v>
      </c>
    </row>
    <row r="19" spans="1:20" hidden="1" x14ac:dyDescent="0.25"/>
    <row r="20" spans="1:20" hidden="1" x14ac:dyDescent="0.25"/>
    <row r="21" spans="1:20" hidden="1" x14ac:dyDescent="0.25"/>
    <row r="22" spans="1:20" hidden="1" x14ac:dyDescent="0.25"/>
    <row r="23" spans="1:20" hidden="1" x14ac:dyDescent="0.25"/>
    <row r="24" spans="1:20" hidden="1" x14ac:dyDescent="0.25"/>
    <row r="25" spans="1:20" hidden="1" x14ac:dyDescent="0.25"/>
    <row r="26" spans="1:20" hidden="1" x14ac:dyDescent="0.25"/>
    <row r="27" spans="1:20" hidden="1" x14ac:dyDescent="0.25"/>
    <row r="28" spans="1:20" hidden="1" x14ac:dyDescent="0.25"/>
    <row r="29" spans="1:20" hidden="1" x14ac:dyDescent="0.25"/>
    <row r="30" spans="1:20" hidden="1" x14ac:dyDescent="0.25"/>
    <row r="31" spans="1:20" hidden="1" x14ac:dyDescent="0.25"/>
    <row r="32" spans="1:20"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1:10" hidden="1" x14ac:dyDescent="0.25"/>
    <row r="1090" spans="1:10" hidden="1" x14ac:dyDescent="0.25">
      <c r="A1090" s="20" t="s">
        <v>73</v>
      </c>
      <c r="B1090" s="20" t="s">
        <v>73</v>
      </c>
      <c r="C1090" s="20" t="s">
        <v>73</v>
      </c>
      <c r="D1090" s="23" t="s">
        <v>74</v>
      </c>
      <c r="E1090" s="23" t="s">
        <v>73</v>
      </c>
      <c r="F1090" s="23" t="s">
        <v>75</v>
      </c>
      <c r="G1090" s="23" t="s">
        <v>7254</v>
      </c>
      <c r="H1090" s="23" t="s">
        <v>73</v>
      </c>
      <c r="I1090" s="23" t="s">
        <v>78</v>
      </c>
      <c r="J1090" s="23" t="s">
        <v>7255</v>
      </c>
    </row>
    <row r="1091" spans="1:10" hidden="1" x14ac:dyDescent="0.25">
      <c r="A1091" s="20" t="s">
        <v>10</v>
      </c>
      <c r="B1091" s="20">
        <f>DCOUNTA(A1:S1087,B1090,A1090:A1091)</f>
        <v>14</v>
      </c>
      <c r="C1091" s="20" t="s">
        <v>10</v>
      </c>
      <c r="D1091" s="23">
        <f>DSUM(A1:S1087,E1,C1090:C1091)</f>
        <v>94.214999999999989</v>
      </c>
      <c r="E1091" s="23" t="s">
        <v>10</v>
      </c>
      <c r="F1091" s="23" t="s">
        <v>5470</v>
      </c>
      <c r="G1091" s="23">
        <f>DCOUNTA(A1:S1087,F1090,E1090:F1091)</f>
        <v>12</v>
      </c>
      <c r="H1091" s="23" t="s">
        <v>10</v>
      </c>
      <c r="I1091" s="23" t="s">
        <v>2680</v>
      </c>
      <c r="J1091" s="23">
        <f>DCOUNTA(A1:S1087,I1,H1090:I1091)</f>
        <v>6</v>
      </c>
    </row>
    <row r="1092" spans="1:10" hidden="1" x14ac:dyDescent="0.25"/>
    <row r="1093" spans="1:10" hidden="1" x14ac:dyDescent="0.25">
      <c r="A1093" s="20" t="s">
        <v>73</v>
      </c>
      <c r="B1093" s="20" t="s">
        <v>73</v>
      </c>
      <c r="C1093" s="20" t="s">
        <v>73</v>
      </c>
      <c r="D1093" s="23" t="s">
        <v>74</v>
      </c>
      <c r="E1093" s="23" t="s">
        <v>73</v>
      </c>
      <c r="F1093" s="23" t="s">
        <v>75</v>
      </c>
      <c r="G1093" s="23" t="s">
        <v>7254</v>
      </c>
      <c r="H1093" s="23" t="s">
        <v>73</v>
      </c>
      <c r="I1093" s="23" t="s">
        <v>78</v>
      </c>
      <c r="J1093" s="23" t="s">
        <v>7255</v>
      </c>
    </row>
    <row r="1094" spans="1:10" hidden="1" x14ac:dyDescent="0.25">
      <c r="A1094" s="20" t="s">
        <v>274</v>
      </c>
      <c r="B1094" s="20">
        <f>DCOUNTA(A1:S1087,D1,A1093:A1094)</f>
        <v>0</v>
      </c>
      <c r="C1094" s="20" t="s">
        <v>274</v>
      </c>
      <c r="D1094" s="23">
        <f>DSUM(A1:S1087,E1,C1093:C1094)</f>
        <v>0</v>
      </c>
      <c r="E1094" s="23" t="s">
        <v>274</v>
      </c>
      <c r="F1094" s="23" t="s">
        <v>5470</v>
      </c>
      <c r="G1094" s="23">
        <f>DCOUNTA(A1:S1087,F1,E1093:F1094)</f>
        <v>0</v>
      </c>
      <c r="H1094" s="23" t="s">
        <v>274</v>
      </c>
      <c r="I1094" s="23" t="s">
        <v>2680</v>
      </c>
      <c r="J1094" s="23">
        <f>DCOUNTA(A1:S1087,I1,H1093:I1094)</f>
        <v>0</v>
      </c>
    </row>
    <row r="1095" spans="1:10" hidden="1" x14ac:dyDescent="0.25"/>
    <row r="1096" spans="1:10" hidden="1" x14ac:dyDescent="0.25">
      <c r="A1096" s="20" t="s">
        <v>73</v>
      </c>
      <c r="B1096" s="20" t="s">
        <v>73</v>
      </c>
      <c r="C1096" s="20" t="s">
        <v>73</v>
      </c>
      <c r="D1096" s="23" t="s">
        <v>74</v>
      </c>
      <c r="E1096" s="23" t="s">
        <v>73</v>
      </c>
      <c r="F1096" s="23" t="s">
        <v>75</v>
      </c>
      <c r="G1096" s="23" t="s">
        <v>7254</v>
      </c>
      <c r="H1096" s="23" t="s">
        <v>73</v>
      </c>
      <c r="I1096" s="23" t="s">
        <v>78</v>
      </c>
      <c r="J1096" s="23" t="s">
        <v>7255</v>
      </c>
    </row>
    <row r="1097" spans="1:10" hidden="1" x14ac:dyDescent="0.25">
      <c r="A1097" s="20" t="s">
        <v>356</v>
      </c>
      <c r="B1097" s="20">
        <f>DCOUNTA(A1:S1087,D1,A1096:A1097)</f>
        <v>0</v>
      </c>
      <c r="C1097" s="20" t="s">
        <v>356</v>
      </c>
      <c r="D1097" s="23">
        <f>DSUM(A1:S1087,E1,C1096:C1097)</f>
        <v>0</v>
      </c>
      <c r="E1097" s="23" t="s">
        <v>356</v>
      </c>
      <c r="F1097" s="23" t="s">
        <v>5470</v>
      </c>
      <c r="G1097" s="23">
        <f>DCOUNTA(A1:S1087,F1,E1096:F1097)</f>
        <v>0</v>
      </c>
      <c r="H1097" s="23" t="s">
        <v>356</v>
      </c>
      <c r="I1097" s="23" t="s">
        <v>2680</v>
      </c>
      <c r="J1097" s="23">
        <f>DCOUNTA(A1:S1087,I1,H1096:I1097)</f>
        <v>0</v>
      </c>
    </row>
    <row r="1098" spans="1:10" hidden="1" x14ac:dyDescent="0.25"/>
    <row r="1099" spans="1:10" hidden="1" x14ac:dyDescent="0.25">
      <c r="A1099" s="20" t="s">
        <v>73</v>
      </c>
      <c r="B1099" s="20" t="s">
        <v>73</v>
      </c>
      <c r="C1099" s="20" t="s">
        <v>73</v>
      </c>
      <c r="D1099" s="23" t="s">
        <v>74</v>
      </c>
      <c r="E1099" s="23" t="s">
        <v>73</v>
      </c>
      <c r="F1099" s="23" t="s">
        <v>75</v>
      </c>
      <c r="G1099" s="23" t="s">
        <v>7254</v>
      </c>
      <c r="H1099" s="23" t="s">
        <v>73</v>
      </c>
      <c r="I1099" s="23" t="s">
        <v>78</v>
      </c>
      <c r="J1099" s="23" t="s">
        <v>7255</v>
      </c>
    </row>
    <row r="1100" spans="1:10" hidden="1" x14ac:dyDescent="0.25">
      <c r="A1100" s="20" t="s">
        <v>571</v>
      </c>
      <c r="B1100" s="20">
        <f>DCOUNTA(A1:S1087,D1,A1099:A1100)</f>
        <v>0</v>
      </c>
      <c r="C1100" s="20" t="s">
        <v>571</v>
      </c>
      <c r="D1100" s="23">
        <f>DSUM(A1:S1087,E1,C1099:C1100)</f>
        <v>0</v>
      </c>
      <c r="E1100" s="23" t="s">
        <v>571</v>
      </c>
      <c r="F1100" s="23" t="s">
        <v>5470</v>
      </c>
      <c r="G1100" s="23">
        <f>DCOUNTA(A1:S1087,F1,E1099:F1100)</f>
        <v>0</v>
      </c>
      <c r="H1100" s="23" t="s">
        <v>571</v>
      </c>
      <c r="I1100" s="23" t="s">
        <v>2680</v>
      </c>
      <c r="J1100" s="23">
        <f>DCOUNTA(A1:S1087,I1,H1099:I1100)</f>
        <v>0</v>
      </c>
    </row>
    <row r="1101" spans="1:10" hidden="1" x14ac:dyDescent="0.25"/>
    <row r="1102" spans="1:10" hidden="1" x14ac:dyDescent="0.25"/>
    <row r="1103" spans="1:10" hidden="1" x14ac:dyDescent="0.25">
      <c r="A1103" s="20" t="s">
        <v>73</v>
      </c>
      <c r="B1103" s="20" t="s">
        <v>73</v>
      </c>
      <c r="C1103" s="20" t="s">
        <v>73</v>
      </c>
      <c r="D1103" s="23" t="s">
        <v>74</v>
      </c>
      <c r="E1103" s="23" t="s">
        <v>73</v>
      </c>
      <c r="F1103" s="23" t="s">
        <v>75</v>
      </c>
      <c r="G1103" s="23" t="s">
        <v>7254</v>
      </c>
      <c r="H1103" s="23" t="s">
        <v>73</v>
      </c>
      <c r="I1103" s="23" t="s">
        <v>78</v>
      </c>
      <c r="J1103" s="23" t="s">
        <v>7255</v>
      </c>
    </row>
    <row r="1104" spans="1:10" hidden="1" x14ac:dyDescent="0.25">
      <c r="A1104" s="20" t="s">
        <v>26</v>
      </c>
      <c r="B1104" s="20">
        <f>DCOUNTA(A1:S1087,D1,A1103:A1104)</f>
        <v>2</v>
      </c>
      <c r="C1104" s="20" t="s">
        <v>26</v>
      </c>
      <c r="D1104" s="23">
        <f>DSUM(A1:S1087,E1,C1103:C1104)</f>
        <v>10.054</v>
      </c>
      <c r="E1104" s="23" t="s">
        <v>26</v>
      </c>
      <c r="F1104" s="23" t="s">
        <v>5470</v>
      </c>
      <c r="G1104" s="23">
        <f>DCOUNTA(A1:S1087,F1,E1103:F1104)</f>
        <v>2</v>
      </c>
      <c r="H1104" s="23" t="s">
        <v>26</v>
      </c>
      <c r="I1104" s="23" t="s">
        <v>2680</v>
      </c>
      <c r="J1104" s="23">
        <f>DCOUNTA(A1:S1087,I1,H1103:I1104)</f>
        <v>1</v>
      </c>
    </row>
    <row r="1105" spans="1:51" hidden="1" x14ac:dyDescent="0.25"/>
    <row r="1106" spans="1:51" hidden="1" x14ac:dyDescent="0.25">
      <c r="A1106" s="20" t="s">
        <v>73</v>
      </c>
      <c r="B1106" s="20" t="s">
        <v>73</v>
      </c>
      <c r="C1106" s="20" t="s">
        <v>73</v>
      </c>
      <c r="D1106" s="23" t="s">
        <v>74</v>
      </c>
      <c r="E1106" s="23" t="s">
        <v>73</v>
      </c>
      <c r="F1106" s="23" t="s">
        <v>75</v>
      </c>
      <c r="G1106" s="23" t="s">
        <v>7254</v>
      </c>
      <c r="H1106" s="23" t="s">
        <v>73</v>
      </c>
      <c r="I1106" s="23" t="s">
        <v>78</v>
      </c>
      <c r="J1106" s="23" t="s">
        <v>7255</v>
      </c>
    </row>
    <row r="1107" spans="1:51" hidden="1" x14ac:dyDescent="0.25">
      <c r="A1107" s="20" t="s">
        <v>210</v>
      </c>
      <c r="B1107" s="20">
        <f>DCOUNTA(A1:S1087,D1,A1106:A1107)</f>
        <v>0</v>
      </c>
      <c r="C1107" s="20" t="s">
        <v>210</v>
      </c>
      <c r="D1107" s="23">
        <f>DSUM(A1:S1087,E1,C1106:C1107)</f>
        <v>0</v>
      </c>
      <c r="E1107" s="23" t="s">
        <v>210</v>
      </c>
      <c r="F1107" s="23" t="s">
        <v>5470</v>
      </c>
      <c r="G1107" s="23">
        <f>DCOUNTA(A1:S1087,F1,E1106:F1107)</f>
        <v>0</v>
      </c>
      <c r="H1107" s="23" t="s">
        <v>210</v>
      </c>
      <c r="I1107" s="23" t="s">
        <v>2680</v>
      </c>
      <c r="J1107" s="23">
        <f>DCOUNTA(A1:S1087,I1,H1106:I1107)</f>
        <v>0</v>
      </c>
    </row>
    <row r="1109" spans="1:51" ht="15.75" x14ac:dyDescent="0.3">
      <c r="B1109" s="19" t="s">
        <v>7256</v>
      </c>
      <c r="C1109" s="19" t="s">
        <v>7257</v>
      </c>
      <c r="D1109" s="19" t="s">
        <v>5466</v>
      </c>
      <c r="E1109" s="19" t="s">
        <v>7258</v>
      </c>
      <c r="F1109" s="19" t="s">
        <v>7259</v>
      </c>
      <c r="N1109" s="24"/>
      <c r="AX1109" s="20" t="s">
        <v>7260</v>
      </c>
      <c r="AY1109" s="20" t="s">
        <v>7261</v>
      </c>
    </row>
    <row r="1110" spans="1:51" ht="15.75" x14ac:dyDescent="0.3">
      <c r="B1110" s="21">
        <f>B1091</f>
        <v>14</v>
      </c>
      <c r="C1110" s="26" t="s">
        <v>7262</v>
      </c>
      <c r="D1110" s="21">
        <f>D1091</f>
        <v>94.214999999999989</v>
      </c>
      <c r="E1110" s="21">
        <f>G1091</f>
        <v>12</v>
      </c>
      <c r="F1110" s="21">
        <f>J1091</f>
        <v>6</v>
      </c>
      <c r="N1110" s="24"/>
    </row>
    <row r="1111" spans="1:51" ht="15.75" x14ac:dyDescent="0.3">
      <c r="B1111" s="21">
        <f>B1104</f>
        <v>2</v>
      </c>
      <c r="C1111" s="26" t="s">
        <v>26</v>
      </c>
      <c r="D1111" s="21">
        <f>D1104</f>
        <v>10.054</v>
      </c>
      <c r="E1111" s="21">
        <f>G1104</f>
        <v>2</v>
      </c>
      <c r="F1111" s="21">
        <f>J1104</f>
        <v>1</v>
      </c>
      <c r="N1111" s="24"/>
    </row>
    <row r="1112" spans="1:51" ht="15.75" x14ac:dyDescent="0.3">
      <c r="B1112" s="22"/>
      <c r="C1112" s="19" t="s">
        <v>7267</v>
      </c>
      <c r="D1112" s="19">
        <f>D1110</f>
        <v>94.214999999999989</v>
      </c>
      <c r="E1112" s="22"/>
      <c r="N1112" s="24"/>
    </row>
    <row r="1113" spans="1:51" ht="15.75" x14ac:dyDescent="0.3">
      <c r="B1113" s="22"/>
      <c r="C1113" s="19" t="s">
        <v>7268</v>
      </c>
      <c r="D1113" s="19">
        <f>D1110+D1111</f>
        <v>104.26899999999999</v>
      </c>
    </row>
  </sheetData>
  <sortState ref="A2:AY18">
    <sortCondition ref="A2:A18"/>
  </sortState>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Y1115"/>
  <sheetViews>
    <sheetView workbookViewId="0">
      <selection activeCell="P1119" sqref="P1119"/>
    </sheetView>
  </sheetViews>
  <sheetFormatPr baseColWidth="10" defaultRowHeight="15" x14ac:dyDescent="0.25"/>
  <cols>
    <col min="1" max="1" width="22.42578125" style="20" customWidth="1"/>
    <col min="2" max="2" width="17" style="20" customWidth="1"/>
    <col min="3" max="3" width="19.28515625" style="20" customWidth="1"/>
    <col min="4" max="4" width="17.28515625" style="23" customWidth="1"/>
    <col min="5" max="6" width="11.42578125" style="23"/>
    <col min="7" max="8" width="0" style="23" hidden="1" customWidth="1"/>
    <col min="9" max="9" width="11.42578125" style="23"/>
    <col min="10" max="14" width="0" style="23" hidden="1" customWidth="1"/>
    <col min="15" max="20" width="11.42578125" style="23"/>
    <col min="21" max="16384" width="11.42578125" style="20"/>
  </cols>
  <sheetData>
    <row r="1" spans="1:20" s="2" customFormat="1" ht="38.25" x14ac:dyDescent="0.2">
      <c r="A1" s="1" t="s">
        <v>70</v>
      </c>
      <c r="B1" s="1" t="s">
        <v>71</v>
      </c>
      <c r="C1" s="1" t="s">
        <v>72</v>
      </c>
      <c r="D1" s="1" t="s">
        <v>73</v>
      </c>
      <c r="E1" s="1" t="s">
        <v>74</v>
      </c>
      <c r="F1" s="1" t="s">
        <v>75</v>
      </c>
      <c r="G1" s="1" t="s">
        <v>76</v>
      </c>
      <c r="H1" s="1" t="s">
        <v>77</v>
      </c>
      <c r="I1" s="1" t="s">
        <v>78</v>
      </c>
      <c r="J1" s="1" t="s">
        <v>79</v>
      </c>
      <c r="K1" s="1" t="s">
        <v>80</v>
      </c>
      <c r="L1" s="1" t="s">
        <v>81</v>
      </c>
      <c r="M1" s="1" t="s">
        <v>0</v>
      </c>
      <c r="N1" s="1" t="s">
        <v>1</v>
      </c>
      <c r="O1" s="1" t="s">
        <v>2</v>
      </c>
      <c r="P1" s="1" t="s">
        <v>3</v>
      </c>
      <c r="Q1" s="1" t="s">
        <v>4</v>
      </c>
      <c r="R1" s="1" t="s">
        <v>5</v>
      </c>
      <c r="S1" s="1" t="s">
        <v>6</v>
      </c>
      <c r="T1" s="2" t="s">
        <v>2782</v>
      </c>
    </row>
    <row r="2" spans="1:20" x14ac:dyDescent="0.25">
      <c r="A2" s="17" t="s">
        <v>4964</v>
      </c>
      <c r="B2" s="17" t="s">
        <v>4965</v>
      </c>
      <c r="C2" s="17" t="s">
        <v>1171</v>
      </c>
      <c r="D2" s="18" t="s">
        <v>10</v>
      </c>
      <c r="E2" s="18">
        <f>VLOOKUP(M2,Revistas!$B$2:$H$63996,2,FALSE)</f>
        <v>7.702</v>
      </c>
      <c r="F2" s="18" t="str">
        <f>VLOOKUP(M2,Revistas!$B$2:$H$63996,3,FALSE)</f>
        <v>Q1</v>
      </c>
      <c r="G2" s="18" t="str">
        <f>VLOOKUP(M2,Revistas!$B$2:$H$63996,4,FALSE)</f>
        <v>HEMATOLOGY - SCIE</v>
      </c>
      <c r="H2" s="18" t="str">
        <f>VLOOKUP(M2,Revistas!$B$2:$H$63996,5,FALSE)</f>
        <v>4 de 70</v>
      </c>
      <c r="I2" s="18" t="str">
        <f>VLOOKUP(M2,Revistas!$B$2:$H$63996,6,FALSE)</f>
        <v>SI</v>
      </c>
      <c r="J2" s="18" t="s">
        <v>4966</v>
      </c>
      <c r="K2" s="18" t="s">
        <v>4967</v>
      </c>
      <c r="L2" s="18">
        <v>5</v>
      </c>
      <c r="M2" s="18" t="s">
        <v>1174</v>
      </c>
      <c r="N2" s="18" t="s">
        <v>344</v>
      </c>
      <c r="O2" s="18">
        <v>2017</v>
      </c>
      <c r="P2" s="18">
        <v>102</v>
      </c>
      <c r="Q2" s="18">
        <v>1</v>
      </c>
      <c r="R2" s="18">
        <v>103</v>
      </c>
      <c r="S2" s="18">
        <v>109</v>
      </c>
      <c r="T2" s="23">
        <v>27686377</v>
      </c>
    </row>
    <row r="3" spans="1:20" x14ac:dyDescent="0.25">
      <c r="A3" s="17" t="s">
        <v>4900</v>
      </c>
      <c r="B3" s="17" t="s">
        <v>4901</v>
      </c>
      <c r="C3" s="17" t="s">
        <v>4902</v>
      </c>
      <c r="D3" s="18" t="s">
        <v>10</v>
      </c>
      <c r="E3" s="18">
        <f>VLOOKUP(M3,Revistas!$B$2:$H$63996,2,FALSE)</f>
        <v>10.162000000000001</v>
      </c>
      <c r="F3" s="18" t="str">
        <f>VLOOKUP(M3,Revistas!$B$2:$H$63996,3,FALSE)</f>
        <v>Q1</v>
      </c>
      <c r="G3" s="18" t="str">
        <f>VLOOKUP(M3,Revistas!$B$2:$H$63996,4,FALSE)</f>
        <v>BIOCHEMISTRY &amp; MOLECULAR BIOLOGY - SCIE</v>
      </c>
      <c r="H3" s="18" t="str">
        <f>VLOOKUP(M3,Revistas!$B$2:$H$63996,5,FALSE)</f>
        <v>14/286</v>
      </c>
      <c r="I3" s="18" t="str">
        <f>VLOOKUP(M3,Revistas!$B$2:$H$63996,6,FALSE)</f>
        <v>SI</v>
      </c>
      <c r="J3" s="18" t="s">
        <v>4903</v>
      </c>
      <c r="K3" s="18" t="s">
        <v>4904</v>
      </c>
      <c r="L3" s="18">
        <v>0</v>
      </c>
      <c r="M3" s="18" t="s">
        <v>4905</v>
      </c>
      <c r="N3" s="28">
        <v>47362</v>
      </c>
      <c r="O3" s="18">
        <v>2017</v>
      </c>
      <c r="P3" s="18">
        <v>45</v>
      </c>
      <c r="Q3" s="18">
        <v>17</v>
      </c>
      <c r="R3" s="18">
        <v>9960</v>
      </c>
      <c r="S3" s="18">
        <v>9975</v>
      </c>
      <c r="T3" s="23">
        <v>28973440</v>
      </c>
    </row>
    <row r="4" spans="1:20" x14ac:dyDescent="0.25">
      <c r="A4" s="17" t="s">
        <v>4414</v>
      </c>
      <c r="B4" s="17" t="s">
        <v>4415</v>
      </c>
      <c r="C4" s="17" t="s">
        <v>1171</v>
      </c>
      <c r="D4" s="18" t="s">
        <v>26</v>
      </c>
      <c r="E4" s="18">
        <f>VLOOKUP(M4,Revistas!$B$2:$H$63996,2,FALSE)</f>
        <v>7.702</v>
      </c>
      <c r="F4" s="18" t="str">
        <f>VLOOKUP(M4,Revistas!$B$2:$H$63996,3,FALSE)</f>
        <v>Q1</v>
      </c>
      <c r="G4" s="18" t="str">
        <f>VLOOKUP(M4,Revistas!$B$2:$H$63996,4,FALSE)</f>
        <v>HEMATOLOGY - SCIE</v>
      </c>
      <c r="H4" s="18" t="str">
        <f>VLOOKUP(M4,Revistas!$B$2:$H$63996,5,FALSE)</f>
        <v>4 de 70</v>
      </c>
      <c r="I4" s="18" t="str">
        <f>VLOOKUP(M4,Revistas!$B$2:$H$63996,6,FALSE)</f>
        <v>SI</v>
      </c>
      <c r="J4" s="18" t="s">
        <v>4416</v>
      </c>
      <c r="K4" s="18"/>
      <c r="L4" s="18">
        <v>0</v>
      </c>
      <c r="M4" s="18" t="s">
        <v>1174</v>
      </c>
      <c r="N4" s="28">
        <v>46174</v>
      </c>
      <c r="O4" s="18">
        <v>2017</v>
      </c>
      <c r="P4" s="18">
        <v>102</v>
      </c>
      <c r="Q4" s="18"/>
      <c r="R4" s="18">
        <v>484</v>
      </c>
      <c r="S4" s="18">
        <v>485</v>
      </c>
    </row>
    <row r="5" spans="1:20" x14ac:dyDescent="0.25">
      <c r="A5" s="17" t="s">
        <v>4948</v>
      </c>
      <c r="B5" s="17" t="s">
        <v>4949</v>
      </c>
      <c r="C5" s="17" t="s">
        <v>4945</v>
      </c>
      <c r="D5" s="18" t="s">
        <v>26</v>
      </c>
      <c r="E5" s="18">
        <f>VLOOKUP(M5,Revistas!$B$2:$H$63996,2,FALSE)</f>
        <v>2.5009999999999999</v>
      </c>
      <c r="F5" s="18" t="str">
        <f>VLOOKUP(M5,Revistas!$B$2:$H$63996,3,FALSE)</f>
        <v>Q3</v>
      </c>
      <c r="G5" s="18" t="str">
        <f>VLOOKUP(M5,Revistas!$B$2:$H$63996,4,FALSE)</f>
        <v>ONCOLOGY - SCIE;</v>
      </c>
      <c r="H5" s="18" t="str">
        <f>VLOOKUP(M5,Revistas!$B$2:$H$63996,5,FALSE)</f>
        <v>136/217</v>
      </c>
      <c r="I5" s="18" t="str">
        <f>VLOOKUP(M5,Revistas!$B$2:$H$63996,6,FALSE)</f>
        <v>NO</v>
      </c>
      <c r="J5" s="18" t="s">
        <v>4950</v>
      </c>
      <c r="K5" s="18"/>
      <c r="L5" s="18">
        <v>0</v>
      </c>
      <c r="M5" s="18" t="s">
        <v>4947</v>
      </c>
      <c r="N5" s="18" t="s">
        <v>35</v>
      </c>
      <c r="O5" s="18">
        <v>2017</v>
      </c>
      <c r="P5" s="18">
        <v>55</v>
      </c>
      <c r="Q5" s="18"/>
      <c r="R5" s="18" t="s">
        <v>4798</v>
      </c>
      <c r="S5" s="18" t="s">
        <v>4798</v>
      </c>
    </row>
    <row r="6" spans="1:20" x14ac:dyDescent="0.25">
      <c r="A6" s="17" t="s">
        <v>2226</v>
      </c>
      <c r="B6" s="17" t="s">
        <v>2227</v>
      </c>
      <c r="C6" s="17" t="s">
        <v>1171</v>
      </c>
      <c r="D6" s="18" t="s">
        <v>26</v>
      </c>
      <c r="E6" s="18">
        <f>VLOOKUP(M6,Revistas!$B$2:$H$63996,2,FALSE)</f>
        <v>7.702</v>
      </c>
      <c r="F6" s="18" t="str">
        <f>VLOOKUP(M6,Revistas!$B$2:$H$63996,3,FALSE)</f>
        <v>Q1</v>
      </c>
      <c r="G6" s="18" t="str">
        <f>VLOOKUP(M6,Revistas!$B$2:$H$63996,4,FALSE)</f>
        <v>HEMATOLOGY - SCIE</v>
      </c>
      <c r="H6" s="18" t="str">
        <f>VLOOKUP(M6,Revistas!$B$2:$H$63996,5,FALSE)</f>
        <v>4 de 70</v>
      </c>
      <c r="I6" s="18" t="str">
        <f>VLOOKUP(M6,Revistas!$B$2:$H$63996,6,FALSE)</f>
        <v>SI</v>
      </c>
      <c r="J6" s="18" t="s">
        <v>2228</v>
      </c>
      <c r="K6" s="18"/>
      <c r="L6" s="18">
        <v>0</v>
      </c>
      <c r="M6" s="18" t="s">
        <v>1174</v>
      </c>
      <c r="N6" s="28">
        <v>46174</v>
      </c>
      <c r="O6" s="18">
        <v>2017</v>
      </c>
      <c r="P6" s="18">
        <v>102</v>
      </c>
      <c r="Q6" s="18"/>
      <c r="R6" s="18">
        <v>630</v>
      </c>
      <c r="S6" s="18">
        <v>630</v>
      </c>
    </row>
    <row r="7" spans="1:20" x14ac:dyDescent="0.25">
      <c r="A7" s="17" t="s">
        <v>4940</v>
      </c>
      <c r="B7" s="17" t="s">
        <v>4941</v>
      </c>
      <c r="C7" s="17" t="s">
        <v>1171</v>
      </c>
      <c r="D7" s="18" t="s">
        <v>26</v>
      </c>
      <c r="E7" s="18">
        <f>VLOOKUP(M7,Revistas!$B$2:$H$63996,2,FALSE)</f>
        <v>7.702</v>
      </c>
      <c r="F7" s="18" t="str">
        <f>VLOOKUP(M7,Revistas!$B$2:$H$63996,3,FALSE)</f>
        <v>Q1</v>
      </c>
      <c r="G7" s="18" t="str">
        <f>VLOOKUP(M7,Revistas!$B$2:$H$63996,4,FALSE)</f>
        <v>HEMATOLOGY - SCIE</v>
      </c>
      <c r="H7" s="18" t="str">
        <f>VLOOKUP(M7,Revistas!$B$2:$H$63996,5,FALSE)</f>
        <v>4 de 70</v>
      </c>
      <c r="I7" s="18" t="str">
        <f>VLOOKUP(M7,Revistas!$B$2:$H$63996,6,FALSE)</f>
        <v>SI</v>
      </c>
      <c r="J7" s="18" t="s">
        <v>4942</v>
      </c>
      <c r="K7" s="18"/>
      <c r="L7" s="18">
        <v>0</v>
      </c>
      <c r="M7" s="18" t="s">
        <v>1174</v>
      </c>
      <c r="N7" s="28">
        <v>46174</v>
      </c>
      <c r="O7" s="18">
        <v>2017</v>
      </c>
      <c r="P7" s="18">
        <v>102</v>
      </c>
      <c r="Q7" s="18"/>
      <c r="R7" s="18">
        <v>705</v>
      </c>
      <c r="S7" s="18">
        <v>705</v>
      </c>
    </row>
    <row r="8" spans="1:20" x14ac:dyDescent="0.25">
      <c r="A8" s="17" t="s">
        <v>4943</v>
      </c>
      <c r="B8" s="17" t="s">
        <v>4944</v>
      </c>
      <c r="C8" s="17" t="s">
        <v>4945</v>
      </c>
      <c r="D8" s="18" t="s">
        <v>26</v>
      </c>
      <c r="E8" s="18">
        <f>VLOOKUP(M8,Revistas!$B$2:$H$63996,2,FALSE)</f>
        <v>2.5009999999999999</v>
      </c>
      <c r="F8" s="18" t="str">
        <f>VLOOKUP(M8,Revistas!$B$2:$H$63996,3,FALSE)</f>
        <v>Q3</v>
      </c>
      <c r="G8" s="18" t="str">
        <f>VLOOKUP(M8,Revistas!$B$2:$H$63996,4,FALSE)</f>
        <v>ONCOLOGY - SCIE;</v>
      </c>
      <c r="H8" s="18" t="str">
        <f>VLOOKUP(M8,Revistas!$B$2:$H$63996,5,FALSE)</f>
        <v>136/217</v>
      </c>
      <c r="I8" s="18" t="str">
        <f>VLOOKUP(M8,Revistas!$B$2:$H$63996,6,FALSE)</f>
        <v>NO</v>
      </c>
      <c r="J8" s="18" t="s">
        <v>4946</v>
      </c>
      <c r="K8" s="18"/>
      <c r="L8" s="18">
        <v>0</v>
      </c>
      <c r="M8" s="18" t="s">
        <v>4947</v>
      </c>
      <c r="N8" s="18" t="s">
        <v>35</v>
      </c>
      <c r="O8" s="18">
        <v>2017</v>
      </c>
      <c r="P8" s="18">
        <v>55</v>
      </c>
      <c r="Q8" s="18"/>
      <c r="R8" s="18" t="s">
        <v>2239</v>
      </c>
      <c r="S8" s="18" t="s">
        <v>2662</v>
      </c>
    </row>
    <row r="9" spans="1:20" x14ac:dyDescent="0.25">
      <c r="A9" s="17" t="s">
        <v>4956</v>
      </c>
      <c r="B9" s="17" t="s">
        <v>4957</v>
      </c>
      <c r="C9" s="17" t="s">
        <v>1196</v>
      </c>
      <c r="D9" s="18" t="s">
        <v>10</v>
      </c>
      <c r="E9" s="18">
        <f>VLOOKUP(M9,Revistas!$B$2:$H$63996,2,FALSE)</f>
        <v>2.653</v>
      </c>
      <c r="F9" s="18" t="str">
        <f>VLOOKUP(M9,Revistas!$B$2:$H$63996,3,FALSE)</f>
        <v>Q2</v>
      </c>
      <c r="G9" s="18" t="str">
        <f>VLOOKUP(M9,Revistas!$B$2:$H$63996,4,FALSE)</f>
        <v>HEMATOLOGY</v>
      </c>
      <c r="H9" s="18" t="str">
        <f>VLOOKUP(M9,Revistas!$B$2:$H$63996,5,FALSE)</f>
        <v>33/70</v>
      </c>
      <c r="I9" s="18" t="str">
        <f>VLOOKUP(M9,Revistas!$B$2:$H$63996,6,FALSE)</f>
        <v>NO</v>
      </c>
      <c r="J9" s="18" t="s">
        <v>4958</v>
      </c>
      <c r="K9" s="18" t="s">
        <v>4959</v>
      </c>
      <c r="L9" s="18">
        <v>1</v>
      </c>
      <c r="M9" s="18" t="s">
        <v>1199</v>
      </c>
      <c r="N9" s="18" t="s">
        <v>35</v>
      </c>
      <c r="O9" s="18">
        <v>2017</v>
      </c>
      <c r="P9" s="18">
        <v>98</v>
      </c>
      <c r="Q9" s="18">
        <v>4</v>
      </c>
      <c r="R9" s="18">
        <v>407</v>
      </c>
      <c r="S9" s="18">
        <v>414</v>
      </c>
      <c r="T9" s="23">
        <v>28009442</v>
      </c>
    </row>
    <row r="10" spans="1:20" x14ac:dyDescent="0.25">
      <c r="A10" s="17" t="s">
        <v>4969</v>
      </c>
      <c r="B10" s="17" t="s">
        <v>4968</v>
      </c>
      <c r="C10" s="17" t="s">
        <v>4970</v>
      </c>
      <c r="D10" s="18" t="s">
        <v>10</v>
      </c>
      <c r="E10" s="18">
        <f>VLOOKUP(M10,Revistas!$B$2:$H$63996,2,FALSE)</f>
        <v>11.702</v>
      </c>
      <c r="F10" s="18" t="str">
        <f>VLOOKUP(M10,Revistas!$B$2:$H$63996,3,FALSE)</f>
        <v>Q1</v>
      </c>
      <c r="G10" s="18" t="str">
        <f>VLOOKUP(M10,Revistas!$B$2:$H$63996,4,FALSE)</f>
        <v>ONCOLOGY - SCIE;</v>
      </c>
      <c r="H10" s="18" t="str">
        <f>VLOOKUP(M10,Revistas!$B$2:$H$63996,5,FALSE)</f>
        <v>11/217</v>
      </c>
      <c r="I10" s="18" t="str">
        <f>VLOOKUP(M10,Revistas!$B$2:$H$63996,6,FALSE)</f>
        <v>SI</v>
      </c>
      <c r="J10" s="18" t="s">
        <v>4972</v>
      </c>
      <c r="K10" s="18"/>
      <c r="L10" s="18" t="s">
        <v>586</v>
      </c>
      <c r="M10" s="18" t="s">
        <v>4973</v>
      </c>
      <c r="N10" s="18" t="s">
        <v>4971</v>
      </c>
      <c r="O10" s="18">
        <v>2017</v>
      </c>
      <c r="P10" s="18"/>
      <c r="Q10" s="18"/>
      <c r="R10" s="18"/>
      <c r="S10" s="18"/>
    </row>
    <row r="11" spans="1:20" x14ac:dyDescent="0.25">
      <c r="A11" s="17" t="s">
        <v>4975</v>
      </c>
      <c r="B11" s="17" t="s">
        <v>4974</v>
      </c>
      <c r="C11" s="17" t="s">
        <v>1251</v>
      </c>
      <c r="D11" s="18" t="s">
        <v>274</v>
      </c>
      <c r="E11" s="18">
        <f>VLOOKUP(M11,Revistas!$B$2:$H$63996,2,FALSE)</f>
        <v>5.67</v>
      </c>
      <c r="F11" s="18" t="str">
        <f>VLOOKUP(M11,Revistas!$B$2:$H$63996,3,FALSE)</f>
        <v>Q1</v>
      </c>
      <c r="G11" s="18" t="str">
        <f>VLOOKUP(M11,Revistas!$B$2:$H$63996,4,FALSE)</f>
        <v>HEMATOLOGY</v>
      </c>
      <c r="H11" s="18" t="str">
        <f>VLOOKUP(M11,Revistas!$B$2:$H$63996,5,FALSE)</f>
        <v>10 DE 70</v>
      </c>
      <c r="I11" s="18" t="str">
        <f>VLOOKUP(M11,Revistas!$B$2:$H$63996,6,FALSE)</f>
        <v>NO</v>
      </c>
      <c r="J11" s="18" t="s">
        <v>4977</v>
      </c>
      <c r="K11" s="18"/>
      <c r="L11" s="18" t="s">
        <v>586</v>
      </c>
      <c r="M11" s="18" t="s">
        <v>1193</v>
      </c>
      <c r="N11" s="18" t="s">
        <v>4976</v>
      </c>
      <c r="O11" s="18">
        <v>2017</v>
      </c>
      <c r="P11" s="18"/>
      <c r="Q11" s="18"/>
      <c r="R11" s="18"/>
      <c r="S11" s="18"/>
    </row>
    <row r="12" spans="1:20" x14ac:dyDescent="0.25">
      <c r="A12" s="17" t="s">
        <v>4934</v>
      </c>
      <c r="B12" s="17" t="s">
        <v>4935</v>
      </c>
      <c r="C12" s="17" t="s">
        <v>1171</v>
      </c>
      <c r="D12" s="18" t="s">
        <v>26</v>
      </c>
      <c r="E12" s="18">
        <f>VLOOKUP(M12,Revistas!$B$2:$H$63996,2,FALSE)</f>
        <v>7.702</v>
      </c>
      <c r="F12" s="18" t="str">
        <f>VLOOKUP(M12,Revistas!$B$2:$H$63996,3,FALSE)</f>
        <v>Q1</v>
      </c>
      <c r="G12" s="18" t="str">
        <f>VLOOKUP(M12,Revistas!$B$2:$H$63996,4,FALSE)</f>
        <v>HEMATOLOGY - SCIE</v>
      </c>
      <c r="H12" s="18" t="str">
        <f>VLOOKUP(M12,Revistas!$B$2:$H$63996,5,FALSE)</f>
        <v>4 de 70</v>
      </c>
      <c r="I12" s="18" t="str">
        <f>VLOOKUP(M12,Revistas!$B$2:$H$63996,6,FALSE)</f>
        <v>SI</v>
      </c>
      <c r="J12" s="18" t="s">
        <v>4936</v>
      </c>
      <c r="K12" s="18"/>
      <c r="L12" s="18">
        <v>0</v>
      </c>
      <c r="M12" s="18" t="s">
        <v>1174</v>
      </c>
      <c r="N12" s="28">
        <v>46174</v>
      </c>
      <c r="O12" s="18">
        <v>2017</v>
      </c>
      <c r="P12" s="18">
        <v>102</v>
      </c>
      <c r="Q12" s="18"/>
      <c r="R12" s="18">
        <v>314</v>
      </c>
      <c r="S12" s="18">
        <v>314</v>
      </c>
    </row>
    <row r="13" spans="1:20" x14ac:dyDescent="0.25">
      <c r="A13" s="17" t="s">
        <v>4925</v>
      </c>
      <c r="B13" s="17" t="s">
        <v>4926</v>
      </c>
      <c r="C13" s="17" t="s">
        <v>1171</v>
      </c>
      <c r="D13" s="18" t="s">
        <v>26</v>
      </c>
      <c r="E13" s="18">
        <f>VLOOKUP(M13,Revistas!$B$2:$H$63996,2,FALSE)</f>
        <v>7.702</v>
      </c>
      <c r="F13" s="18" t="str">
        <f>VLOOKUP(M13,Revistas!$B$2:$H$63996,3,FALSE)</f>
        <v>Q1</v>
      </c>
      <c r="G13" s="18" t="str">
        <f>VLOOKUP(M13,Revistas!$B$2:$H$63996,4,FALSE)</f>
        <v>HEMATOLOGY - SCIE</v>
      </c>
      <c r="H13" s="18" t="str">
        <f>VLOOKUP(M13,Revistas!$B$2:$H$63996,5,FALSE)</f>
        <v>4 de 70</v>
      </c>
      <c r="I13" s="18" t="str">
        <f>VLOOKUP(M13,Revistas!$B$2:$H$63996,6,FALSE)</f>
        <v>SI</v>
      </c>
      <c r="J13" s="18" t="s">
        <v>4927</v>
      </c>
      <c r="K13" s="18"/>
      <c r="L13" s="18">
        <v>0</v>
      </c>
      <c r="M13" s="18" t="s">
        <v>1174</v>
      </c>
      <c r="N13" s="28">
        <v>46174</v>
      </c>
      <c r="O13" s="18">
        <v>2017</v>
      </c>
      <c r="P13" s="18">
        <v>102</v>
      </c>
      <c r="Q13" s="18"/>
      <c r="R13" s="18">
        <v>75</v>
      </c>
      <c r="S13" s="18">
        <v>75</v>
      </c>
    </row>
    <row r="14" spans="1:20" x14ac:dyDescent="0.25">
      <c r="A14" s="17" t="s">
        <v>2236</v>
      </c>
      <c r="B14" s="17" t="s">
        <v>2237</v>
      </c>
      <c r="C14" s="17" t="s">
        <v>2207</v>
      </c>
      <c r="D14" s="18" t="s">
        <v>26</v>
      </c>
      <c r="E14" s="18">
        <f>VLOOKUP(M14,Revistas!$B$2:$H$63996,2,FALSE)</f>
        <v>2.5129999999999999</v>
      </c>
      <c r="F14" s="18" t="str">
        <f>VLOOKUP(M14,Revistas!$B$2:$H$63996,3,FALSE)</f>
        <v>Q1</v>
      </c>
      <c r="G14" s="18" t="str">
        <f>VLOOKUP(M14,Revistas!$B$2:$H$63996,4,FALSE)</f>
        <v>PEDIATRICS - SCIE;</v>
      </c>
      <c r="H14" s="18" t="str">
        <f>VLOOKUP(M14,Revistas!$B$2:$H$63996,5,FALSE)</f>
        <v>26/121</v>
      </c>
      <c r="I14" s="18" t="str">
        <f>VLOOKUP(M14,Revistas!$B$2:$H$63996,6,FALSE)</f>
        <v>NO</v>
      </c>
      <c r="J14" s="18" t="s">
        <v>2238</v>
      </c>
      <c r="K14" s="18"/>
      <c r="L14" s="18">
        <v>0</v>
      </c>
      <c r="M14" s="18" t="s">
        <v>2209</v>
      </c>
      <c r="N14" s="18" t="s">
        <v>226</v>
      </c>
      <c r="O14" s="18">
        <v>2017</v>
      </c>
      <c r="P14" s="18">
        <v>64</v>
      </c>
      <c r="Q14" s="18"/>
      <c r="R14" s="18" t="s">
        <v>2239</v>
      </c>
      <c r="S14" s="18" t="s">
        <v>2239</v>
      </c>
    </row>
    <row r="15" spans="1:20" x14ac:dyDescent="0.25">
      <c r="A15" s="17" t="s">
        <v>4913</v>
      </c>
      <c r="B15" s="17" t="s">
        <v>4914</v>
      </c>
      <c r="C15" s="17" t="s">
        <v>4543</v>
      </c>
      <c r="D15" s="18" t="s">
        <v>10</v>
      </c>
      <c r="E15" s="18">
        <f>VLOOKUP(M15,Revistas!$B$2:$H$63996,2,FALSE)</f>
        <v>24.007999999999999</v>
      </c>
      <c r="F15" s="18" t="str">
        <f>VLOOKUP(M15,Revistas!$B$2:$H$63996,3,FALSE)</f>
        <v>Q1</v>
      </c>
      <c r="G15" s="18" t="str">
        <f>VLOOKUP(M15,Revistas!$B$2:$H$63996,4,FALSE)</f>
        <v>ONCOLOGY</v>
      </c>
      <c r="H15" s="18" t="str">
        <f>VLOOKUP(M15,Revistas!$B$2:$H$63996,5,FALSE)</f>
        <v>5/217</v>
      </c>
      <c r="I15" s="18" t="str">
        <f>VLOOKUP(M15,Revistas!$B$2:$H$63996,6,FALSE)</f>
        <v>SI</v>
      </c>
      <c r="J15" s="18" t="s">
        <v>4915</v>
      </c>
      <c r="K15" s="18" t="s">
        <v>4916</v>
      </c>
      <c r="L15" s="18">
        <v>3</v>
      </c>
      <c r="M15" s="18" t="s">
        <v>4546</v>
      </c>
      <c r="N15" s="28">
        <v>37135</v>
      </c>
      <c r="O15" s="18">
        <v>2017</v>
      </c>
      <c r="P15" s="18">
        <v>35</v>
      </c>
      <c r="Q15" s="18">
        <v>25</v>
      </c>
      <c r="R15" s="18">
        <v>2900</v>
      </c>
      <c r="S15" s="18" t="s">
        <v>167</v>
      </c>
      <c r="T15" s="23">
        <v>28498784</v>
      </c>
    </row>
    <row r="16" spans="1:20" x14ac:dyDescent="0.25">
      <c r="A16" s="17" t="s">
        <v>4928</v>
      </c>
      <c r="B16" s="17" t="s">
        <v>4929</v>
      </c>
      <c r="C16" s="17" t="s">
        <v>1171</v>
      </c>
      <c r="D16" s="18" t="s">
        <v>26</v>
      </c>
      <c r="E16" s="18">
        <f>VLOOKUP(M16,Revistas!$B$2:$H$63996,2,FALSE)</f>
        <v>7.702</v>
      </c>
      <c r="F16" s="18" t="str">
        <f>VLOOKUP(M16,Revistas!$B$2:$H$63996,3,FALSE)</f>
        <v>Q1</v>
      </c>
      <c r="G16" s="18" t="str">
        <f>VLOOKUP(M16,Revistas!$B$2:$H$63996,4,FALSE)</f>
        <v>HEMATOLOGY - SCIE</v>
      </c>
      <c r="H16" s="18" t="str">
        <f>VLOOKUP(M16,Revistas!$B$2:$H$63996,5,FALSE)</f>
        <v>4 de 70</v>
      </c>
      <c r="I16" s="18" t="str">
        <f>VLOOKUP(M16,Revistas!$B$2:$H$63996,6,FALSE)</f>
        <v>SI</v>
      </c>
      <c r="J16" s="18" t="s">
        <v>4930</v>
      </c>
      <c r="K16" s="18"/>
      <c r="L16" s="18">
        <v>0</v>
      </c>
      <c r="M16" s="18" t="s">
        <v>1174</v>
      </c>
      <c r="N16" s="28">
        <v>46174</v>
      </c>
      <c r="O16" s="18">
        <v>2017</v>
      </c>
      <c r="P16" s="18">
        <v>102</v>
      </c>
      <c r="Q16" s="18"/>
      <c r="R16" s="18">
        <v>173</v>
      </c>
      <c r="S16" s="18">
        <v>174</v>
      </c>
    </row>
    <row r="17" spans="1:20" x14ac:dyDescent="0.25">
      <c r="A17" s="17" t="s">
        <v>1204</v>
      </c>
      <c r="B17" s="17" t="s">
        <v>1205</v>
      </c>
      <c r="C17" s="17" t="s">
        <v>1171</v>
      </c>
      <c r="D17" s="18" t="s">
        <v>26</v>
      </c>
      <c r="E17" s="18">
        <f>VLOOKUP(M17,Revistas!$B$2:$H$63996,2,FALSE)</f>
        <v>7.702</v>
      </c>
      <c r="F17" s="18" t="str">
        <f>VLOOKUP(M17,Revistas!$B$2:$H$63996,3,FALSE)</f>
        <v>Q1</v>
      </c>
      <c r="G17" s="18" t="str">
        <f>VLOOKUP(M17,Revistas!$B$2:$H$63996,4,FALSE)</f>
        <v>HEMATOLOGY - SCIE</v>
      </c>
      <c r="H17" s="18" t="str">
        <f>VLOOKUP(M17,Revistas!$B$2:$H$63996,5,FALSE)</f>
        <v>4 de 70</v>
      </c>
      <c r="I17" s="18" t="str">
        <f>VLOOKUP(M17,Revistas!$B$2:$H$63996,6,FALSE)</f>
        <v>SI</v>
      </c>
      <c r="J17" s="18" t="s">
        <v>1206</v>
      </c>
      <c r="K17" s="18"/>
      <c r="L17" s="18">
        <v>0</v>
      </c>
      <c r="M17" s="18" t="s">
        <v>1174</v>
      </c>
      <c r="N17" s="28">
        <v>46174</v>
      </c>
      <c r="O17" s="18">
        <v>2017</v>
      </c>
      <c r="P17" s="18">
        <v>102</v>
      </c>
      <c r="Q17" s="18"/>
      <c r="R17" s="18">
        <v>682</v>
      </c>
      <c r="S17" s="18">
        <v>682</v>
      </c>
    </row>
    <row r="18" spans="1:20" x14ac:dyDescent="0.25">
      <c r="A18" s="17" t="s">
        <v>2229</v>
      </c>
      <c r="B18" s="17" t="s">
        <v>2230</v>
      </c>
      <c r="C18" s="17" t="s">
        <v>1171</v>
      </c>
      <c r="D18" s="18" t="s">
        <v>26</v>
      </c>
      <c r="E18" s="18">
        <f>VLOOKUP(M18,Revistas!$B$2:$H$63996,2,FALSE)</f>
        <v>7.702</v>
      </c>
      <c r="F18" s="18" t="str">
        <f>VLOOKUP(M18,Revistas!$B$2:$H$63996,3,FALSE)</f>
        <v>Q1</v>
      </c>
      <c r="G18" s="18" t="str">
        <f>VLOOKUP(M18,Revistas!$B$2:$H$63996,4,FALSE)</f>
        <v>HEMATOLOGY - SCIE</v>
      </c>
      <c r="H18" s="18" t="str">
        <f>VLOOKUP(M18,Revistas!$B$2:$H$63996,5,FALSE)</f>
        <v>4 de 70</v>
      </c>
      <c r="I18" s="18" t="str">
        <f>VLOOKUP(M18,Revistas!$B$2:$H$63996,6,FALSE)</f>
        <v>SI</v>
      </c>
      <c r="J18" s="18" t="s">
        <v>2231</v>
      </c>
      <c r="K18" s="18"/>
      <c r="L18" s="18">
        <v>0</v>
      </c>
      <c r="M18" s="18" t="s">
        <v>1174</v>
      </c>
      <c r="N18" s="28">
        <v>46174</v>
      </c>
      <c r="O18" s="18">
        <v>2017</v>
      </c>
      <c r="P18" s="18">
        <v>102</v>
      </c>
      <c r="Q18" s="18"/>
      <c r="R18" s="18">
        <v>636</v>
      </c>
      <c r="S18" s="18">
        <v>637</v>
      </c>
    </row>
    <row r="19" spans="1:20" x14ac:dyDescent="0.25">
      <c r="A19" s="17" t="s">
        <v>4937</v>
      </c>
      <c r="B19" s="17" t="s">
        <v>4938</v>
      </c>
      <c r="C19" s="17" t="s">
        <v>1171</v>
      </c>
      <c r="D19" s="18" t="s">
        <v>26</v>
      </c>
      <c r="E19" s="18">
        <f>VLOOKUP(M19,Revistas!$B$2:$H$63996,2,FALSE)</f>
        <v>7.702</v>
      </c>
      <c r="F19" s="18" t="str">
        <f>VLOOKUP(M19,Revistas!$B$2:$H$63996,3,FALSE)</f>
        <v>Q1</v>
      </c>
      <c r="G19" s="18" t="str">
        <f>VLOOKUP(M19,Revistas!$B$2:$H$63996,4,FALSE)</f>
        <v>HEMATOLOGY - SCIE</v>
      </c>
      <c r="H19" s="18" t="str">
        <f>VLOOKUP(M19,Revistas!$B$2:$H$63996,5,FALSE)</f>
        <v>4 de 70</v>
      </c>
      <c r="I19" s="18" t="str">
        <f>VLOOKUP(M19,Revistas!$B$2:$H$63996,6,FALSE)</f>
        <v>SI</v>
      </c>
      <c r="J19" s="18" t="s">
        <v>4939</v>
      </c>
      <c r="K19" s="18"/>
      <c r="L19" s="18">
        <v>0</v>
      </c>
      <c r="M19" s="18" t="s">
        <v>1174</v>
      </c>
      <c r="N19" s="28">
        <v>46174</v>
      </c>
      <c r="O19" s="18">
        <v>2017</v>
      </c>
      <c r="P19" s="18">
        <v>102</v>
      </c>
      <c r="Q19" s="18"/>
      <c r="R19" s="18">
        <v>432</v>
      </c>
      <c r="S19" s="18">
        <v>433</v>
      </c>
    </row>
    <row r="20" spans="1:20" x14ac:dyDescent="0.25">
      <c r="A20" s="17" t="s">
        <v>4906</v>
      </c>
      <c r="B20" s="17" t="s">
        <v>4907</v>
      </c>
      <c r="C20" s="17" t="s">
        <v>4908</v>
      </c>
      <c r="D20" s="18" t="s">
        <v>10</v>
      </c>
      <c r="E20" s="18">
        <f>VLOOKUP(M20,Revistas!$B$2:$H$63996,2,FALSE)</f>
        <v>2.4740000000000002</v>
      </c>
      <c r="F20" s="18" t="str">
        <f>VLOOKUP(M20,Revistas!$B$2:$H$63996,3,FALSE)</f>
        <v>Q2</v>
      </c>
      <c r="G20" s="18" t="str">
        <f>VLOOKUP(M20,Revistas!$B$2:$H$63996,4,FALSE)</f>
        <v>PATHOLOGY - SCIE;</v>
      </c>
      <c r="H20" s="18" t="str">
        <f>VLOOKUP(M20,Revistas!$B$2:$H$63996,5,FALSE)</f>
        <v>24/79</v>
      </c>
      <c r="I20" s="18" t="str">
        <f>VLOOKUP(M20,Revistas!$B$2:$H$63996,6,FALSE)</f>
        <v>NO</v>
      </c>
      <c r="J20" s="18" t="s">
        <v>4909</v>
      </c>
      <c r="K20" s="18" t="s">
        <v>4910</v>
      </c>
      <c r="L20" s="18">
        <v>0</v>
      </c>
      <c r="M20" s="18" t="s">
        <v>4911</v>
      </c>
      <c r="N20" s="18" t="s">
        <v>154</v>
      </c>
      <c r="O20" s="18">
        <v>2017</v>
      </c>
      <c r="P20" s="18">
        <v>92</v>
      </c>
      <c r="Q20" s="18">
        <v>5</v>
      </c>
      <c r="R20" s="18">
        <v>361</v>
      </c>
      <c r="S20" s="18">
        <v>370</v>
      </c>
      <c r="T20" s="23">
        <v>27598686</v>
      </c>
    </row>
    <row r="21" spans="1:20" x14ac:dyDescent="0.25">
      <c r="A21" s="17" t="s">
        <v>4960</v>
      </c>
      <c r="B21" s="17" t="s">
        <v>4961</v>
      </c>
      <c r="C21" s="17" t="s">
        <v>4919</v>
      </c>
      <c r="D21" s="18" t="s">
        <v>10</v>
      </c>
      <c r="E21" s="18">
        <f>VLOOKUP(M21,Revistas!$B$2:$H$63996,2,FALSE)</f>
        <v>5.2750000000000004</v>
      </c>
      <c r="F21" s="18" t="str">
        <f>VLOOKUP(M21,Revistas!$B$2:$H$63996,3,FALSE)</f>
        <v>Q1</v>
      </c>
      <c r="G21" s="18" t="str">
        <f>VLOOKUP(M21,Revistas!$B$2:$H$63996,4,FALSE)</f>
        <v>HEMATOLOGY - SCIE</v>
      </c>
      <c r="H21" s="18" t="str">
        <f>VLOOKUP(M21,Revistas!$B$2:$H$63996,5,FALSE)</f>
        <v>14/70</v>
      </c>
      <c r="I21" s="18" t="str">
        <f>VLOOKUP(M21,Revistas!$B$2:$H$63996,6,FALSE)</f>
        <v>NO</v>
      </c>
      <c r="J21" s="18" t="s">
        <v>4962</v>
      </c>
      <c r="K21" s="18" t="s">
        <v>4963</v>
      </c>
      <c r="L21" s="18">
        <v>4</v>
      </c>
      <c r="M21" s="18" t="s">
        <v>4922</v>
      </c>
      <c r="N21" s="18" t="s">
        <v>62</v>
      </c>
      <c r="O21" s="18">
        <v>2017</v>
      </c>
      <c r="P21" s="18">
        <v>92</v>
      </c>
      <c r="Q21" s="18">
        <v>2</v>
      </c>
      <c r="R21" s="18">
        <v>149</v>
      </c>
      <c r="S21" s="18">
        <v>154</v>
      </c>
      <c r="T21" s="23">
        <v>27859564</v>
      </c>
    </row>
    <row r="22" spans="1:20" x14ac:dyDescent="0.25">
      <c r="A22" s="17" t="s">
        <v>1308</v>
      </c>
      <c r="B22" s="17" t="s">
        <v>1309</v>
      </c>
      <c r="C22" s="17" t="s">
        <v>1310</v>
      </c>
      <c r="D22" s="18" t="s">
        <v>10</v>
      </c>
      <c r="E22" s="18">
        <f>VLOOKUP(M22,Revistas!$B$2:$H$63996,2,FALSE)</f>
        <v>29.885999999999999</v>
      </c>
      <c r="F22" s="18" t="str">
        <f>VLOOKUP(M22,Revistas!$B$2:$H$63996,3,FALSE)</f>
        <v>Q1</v>
      </c>
      <c r="G22" s="18" t="str">
        <f>VLOOKUP(M22,Revistas!$B$2:$H$63996,4,FALSE)</f>
        <v>BIOCHEMISTRY &amp; MOLECULAR BIOLOGY</v>
      </c>
      <c r="H22" s="18" t="str">
        <f>VLOOKUP(M22,Revistas!$B$2:$H$63996,5,FALSE)</f>
        <v>2/286</v>
      </c>
      <c r="I22" s="18" t="str">
        <f>VLOOKUP(M22,Revistas!$B$2:$H$63996,6,FALSE)</f>
        <v>SI</v>
      </c>
      <c r="J22" s="18" t="s">
        <v>1311</v>
      </c>
      <c r="K22" s="18" t="s">
        <v>1312</v>
      </c>
      <c r="L22" s="18">
        <v>8</v>
      </c>
      <c r="M22" s="18" t="s">
        <v>1313</v>
      </c>
      <c r="N22" s="18" t="s">
        <v>62</v>
      </c>
      <c r="O22" s="18">
        <v>2017</v>
      </c>
      <c r="P22" s="18">
        <v>23</v>
      </c>
      <c r="Q22" s="18">
        <v>2</v>
      </c>
      <c r="R22" s="18">
        <v>200</v>
      </c>
      <c r="S22" s="18">
        <v>212</v>
      </c>
      <c r="T22" s="23">
        <v>28067899</v>
      </c>
    </row>
    <row r="23" spans="1:20" x14ac:dyDescent="0.25">
      <c r="A23" s="17" t="s">
        <v>4885</v>
      </c>
      <c r="B23" s="17" t="s">
        <v>4886</v>
      </c>
      <c r="C23" s="17" t="s">
        <v>4887</v>
      </c>
      <c r="D23" s="18" t="s">
        <v>10</v>
      </c>
      <c r="E23" s="18">
        <f>VLOOKUP(M23,Revistas!$B$2:$H$63996,2,FALSE)</f>
        <v>12.124000000000001</v>
      </c>
      <c r="F23" s="18" t="str">
        <f>VLOOKUP(M23,Revistas!$B$2:$H$63996,3,FALSE)</f>
        <v>Q1</v>
      </c>
      <c r="G23" s="18" t="str">
        <f>VLOOKUP(M23,Revistas!$B$2:$H$63996,4,FALSE)</f>
        <v>MULTIDISCIPLINARY SCIENCES - SCIE</v>
      </c>
      <c r="H23" s="18" t="str">
        <f>VLOOKUP(M23,Revistas!$B$2:$H$63996,5,FALSE)</f>
        <v>3 DE 64</v>
      </c>
      <c r="I23" s="18" t="str">
        <f>VLOOKUP(M23,Revistas!$B$2:$H$63996,6,FALSE)</f>
        <v>SI</v>
      </c>
      <c r="J23" s="18" t="s">
        <v>4888</v>
      </c>
      <c r="K23" s="18" t="s">
        <v>4889</v>
      </c>
      <c r="L23" s="18">
        <v>0</v>
      </c>
      <c r="M23" s="18" t="s">
        <v>4890</v>
      </c>
      <c r="N23" s="18" t="s">
        <v>1953</v>
      </c>
      <c r="O23" s="18">
        <v>2017</v>
      </c>
      <c r="P23" s="18">
        <v>8</v>
      </c>
      <c r="Q23" s="18"/>
      <c r="R23" s="18"/>
      <c r="S23" s="18">
        <v>2275</v>
      </c>
      <c r="T23" s="23">
        <v>29273751</v>
      </c>
    </row>
    <row r="24" spans="1:20" x14ac:dyDescent="0.25">
      <c r="A24" s="17" t="s">
        <v>4891</v>
      </c>
      <c r="B24" s="17" t="s">
        <v>4892</v>
      </c>
      <c r="C24" s="17" t="s">
        <v>4510</v>
      </c>
      <c r="D24" s="18" t="s">
        <v>10</v>
      </c>
      <c r="E24" s="18">
        <f>VLOOKUP(M24,Revistas!$B$2:$H$63996,2,FALSE)</f>
        <v>2.1040000000000001</v>
      </c>
      <c r="F24" s="18" t="str">
        <f>VLOOKUP(M24,Revistas!$B$2:$H$63996,3,FALSE)</f>
        <v>Q1</v>
      </c>
      <c r="G24" s="18" t="str">
        <f>VLOOKUP(M24,Revistas!$B$2:$H$63996,4,FALSE)</f>
        <v>NURSING - SCIE;</v>
      </c>
      <c r="H24" s="18" t="str">
        <f>VLOOKUP(M24,Revistas!$B$2:$H$63996,5,FALSE)</f>
        <v>10/116</v>
      </c>
      <c r="I24" s="18" t="str">
        <f>VLOOKUP(M24,Revistas!$B$2:$H$63996,6,FALSE)</f>
        <v>SI</v>
      </c>
      <c r="J24" s="18" t="s">
        <v>4893</v>
      </c>
      <c r="K24" s="18" t="s">
        <v>4894</v>
      </c>
      <c r="L24" s="18">
        <v>0</v>
      </c>
      <c r="M24" s="18" t="s">
        <v>4513</v>
      </c>
      <c r="N24" s="18" t="s">
        <v>94</v>
      </c>
      <c r="O24" s="18">
        <v>2017</v>
      </c>
      <c r="P24" s="18">
        <v>26</v>
      </c>
      <c r="Q24" s="18">
        <v>6</v>
      </c>
      <c r="R24" s="18"/>
      <c r="S24" s="18" t="s">
        <v>4895</v>
      </c>
    </row>
    <row r="25" spans="1:20" x14ac:dyDescent="0.25">
      <c r="A25" s="17" t="s">
        <v>4917</v>
      </c>
      <c r="B25" s="17" t="s">
        <v>4918</v>
      </c>
      <c r="C25" s="17" t="s">
        <v>4919</v>
      </c>
      <c r="D25" s="18" t="s">
        <v>10</v>
      </c>
      <c r="E25" s="18">
        <f>VLOOKUP(M25,Revistas!$B$2:$H$63996,2,FALSE)</f>
        <v>5.2750000000000004</v>
      </c>
      <c r="F25" s="18" t="str">
        <f>VLOOKUP(M25,Revistas!$B$2:$H$63996,3,FALSE)</f>
        <v>Q1</v>
      </c>
      <c r="G25" s="18" t="str">
        <f>VLOOKUP(M25,Revistas!$B$2:$H$63996,4,FALSE)</f>
        <v>HEMATOLOGY - SCIE</v>
      </c>
      <c r="H25" s="18" t="str">
        <f>VLOOKUP(M25,Revistas!$B$2:$H$63996,5,FALSE)</f>
        <v>14/70</v>
      </c>
      <c r="I25" s="18" t="str">
        <f>VLOOKUP(M25,Revistas!$B$2:$H$63996,6,FALSE)</f>
        <v>NO</v>
      </c>
      <c r="J25" s="18" t="s">
        <v>4920</v>
      </c>
      <c r="K25" s="18" t="s">
        <v>4921</v>
      </c>
      <c r="L25" s="18">
        <v>0</v>
      </c>
      <c r="M25" s="18" t="s">
        <v>4922</v>
      </c>
      <c r="N25" s="18" t="s">
        <v>154</v>
      </c>
      <c r="O25" s="18">
        <v>2017</v>
      </c>
      <c r="P25" s="18">
        <v>92</v>
      </c>
      <c r="Q25" s="18">
        <v>9</v>
      </c>
      <c r="R25" s="18" t="s">
        <v>4923</v>
      </c>
      <c r="S25" s="18" t="s">
        <v>4924</v>
      </c>
      <c r="T25" s="23">
        <v>28612357</v>
      </c>
    </row>
    <row r="26" spans="1:20" x14ac:dyDescent="0.25">
      <c r="A26" s="17" t="s">
        <v>4896</v>
      </c>
      <c r="B26" s="17" t="s">
        <v>4897</v>
      </c>
      <c r="C26" s="17" t="s">
        <v>3909</v>
      </c>
      <c r="D26" s="18" t="s">
        <v>274</v>
      </c>
      <c r="E26" s="18">
        <f>VLOOKUP(M26,Revistas!$B$2:$H$63996,2,FALSE)</f>
        <v>13.164</v>
      </c>
      <c r="F26" s="18" t="str">
        <f>VLOOKUP(M26,Revistas!$B$2:$H$63996,3,FALSE)</f>
        <v>Q1</v>
      </c>
      <c r="G26" s="18" t="str">
        <f>VLOOKUP(M26,Revistas!$B$2:$H$63996,4,FALSE)</f>
        <v>HEMATOLOGY</v>
      </c>
      <c r="H26" s="18" t="str">
        <f>VLOOKUP(M26,Revistas!$B$2:$H$63996,5,FALSE)</f>
        <v>2 DE 70</v>
      </c>
      <c r="I26" s="18" t="str">
        <f>VLOOKUP(M26,Revistas!$B$2:$H$63996,6,FALSE)</f>
        <v>SI</v>
      </c>
      <c r="J26" s="18" t="s">
        <v>4898</v>
      </c>
      <c r="K26" s="18" t="s">
        <v>4899</v>
      </c>
      <c r="L26" s="18">
        <v>0</v>
      </c>
      <c r="M26" s="18" t="s">
        <v>3912</v>
      </c>
      <c r="N26" s="28">
        <v>41183</v>
      </c>
      <c r="O26" s="18">
        <v>2017</v>
      </c>
      <c r="P26" s="18">
        <v>130</v>
      </c>
      <c r="Q26" s="18">
        <v>15</v>
      </c>
      <c r="R26" s="18">
        <v>1772</v>
      </c>
      <c r="S26" s="18">
        <v>1774</v>
      </c>
      <c r="T26" s="23">
        <v>28801448</v>
      </c>
    </row>
    <row r="27" spans="1:20" x14ac:dyDescent="0.25">
      <c r="A27" s="17" t="s">
        <v>4951</v>
      </c>
      <c r="B27" s="17" t="s">
        <v>4952</v>
      </c>
      <c r="C27" s="17" t="s">
        <v>4945</v>
      </c>
      <c r="D27" s="18" t="s">
        <v>26</v>
      </c>
      <c r="E27" s="18">
        <f>VLOOKUP(M27,Revistas!$B$2:$H$63996,2,FALSE)</f>
        <v>2.5009999999999999</v>
      </c>
      <c r="F27" s="18" t="str">
        <f>VLOOKUP(M27,Revistas!$B$2:$H$63996,3,FALSE)</f>
        <v>Q3</v>
      </c>
      <c r="G27" s="18" t="str">
        <f>VLOOKUP(M27,Revistas!$B$2:$H$63996,4,FALSE)</f>
        <v>ONCOLOGY - SCIE;</v>
      </c>
      <c r="H27" s="18" t="str">
        <f>VLOOKUP(M27,Revistas!$B$2:$H$63996,5,FALSE)</f>
        <v>136/217</v>
      </c>
      <c r="I27" s="18" t="str">
        <f>VLOOKUP(M27,Revistas!$B$2:$H$63996,6,FALSE)</f>
        <v>NO</v>
      </c>
      <c r="J27" s="18" t="s">
        <v>4953</v>
      </c>
      <c r="K27" s="18"/>
      <c r="L27" s="18">
        <v>0</v>
      </c>
      <c r="M27" s="18" t="s">
        <v>4947</v>
      </c>
      <c r="N27" s="18" t="s">
        <v>35</v>
      </c>
      <c r="O27" s="18">
        <v>2017</v>
      </c>
      <c r="P27" s="18">
        <v>55</v>
      </c>
      <c r="Q27" s="18"/>
      <c r="R27" s="18" t="s">
        <v>4954</v>
      </c>
      <c r="S27" s="18" t="s">
        <v>4955</v>
      </c>
    </row>
    <row r="28" spans="1:20" x14ac:dyDescent="0.25">
      <c r="A28" s="17" t="s">
        <v>4931</v>
      </c>
      <c r="B28" s="17" t="s">
        <v>4932</v>
      </c>
      <c r="C28" s="17" t="s">
        <v>1171</v>
      </c>
      <c r="D28" s="18" t="s">
        <v>26</v>
      </c>
      <c r="E28" s="18">
        <f>VLOOKUP(M28,Revistas!$B$2:$H$63996,2,FALSE)</f>
        <v>7.702</v>
      </c>
      <c r="F28" s="18" t="str">
        <f>VLOOKUP(M28,Revistas!$B$2:$H$63996,3,FALSE)</f>
        <v>Q1</v>
      </c>
      <c r="G28" s="18" t="str">
        <f>VLOOKUP(M28,Revistas!$B$2:$H$63996,4,FALSE)</f>
        <v>HEMATOLOGY - SCIE</v>
      </c>
      <c r="H28" s="18" t="str">
        <f>VLOOKUP(M28,Revistas!$B$2:$H$63996,5,FALSE)</f>
        <v>4 de 70</v>
      </c>
      <c r="I28" s="18" t="str">
        <f>VLOOKUP(M28,Revistas!$B$2:$H$63996,6,FALSE)</f>
        <v>SI</v>
      </c>
      <c r="J28" s="18" t="s">
        <v>4933</v>
      </c>
      <c r="K28" s="18"/>
      <c r="L28" s="18">
        <v>0</v>
      </c>
      <c r="M28" s="18" t="s">
        <v>1174</v>
      </c>
      <c r="N28" s="28">
        <v>46174</v>
      </c>
      <c r="O28" s="18">
        <v>2017</v>
      </c>
      <c r="P28" s="18">
        <v>102</v>
      </c>
      <c r="Q28" s="18"/>
      <c r="R28" s="18">
        <v>239</v>
      </c>
      <c r="S28" s="18">
        <v>240</v>
      </c>
    </row>
    <row r="30" spans="1:20" hidden="1" x14ac:dyDescent="0.25"/>
    <row r="31" spans="1:20" hidden="1" x14ac:dyDescent="0.25"/>
    <row r="32" spans="1:20"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1:10" hidden="1" x14ac:dyDescent="0.25"/>
    <row r="1090" spans="1:10" hidden="1" x14ac:dyDescent="0.25"/>
    <row r="1091" spans="1:10" hidden="1" x14ac:dyDescent="0.25">
      <c r="A1091" s="20" t="s">
        <v>73</v>
      </c>
      <c r="B1091" s="20" t="s">
        <v>73</v>
      </c>
      <c r="C1091" s="20" t="s">
        <v>73</v>
      </c>
      <c r="D1091" s="23" t="s">
        <v>74</v>
      </c>
      <c r="E1091" s="23" t="s">
        <v>73</v>
      </c>
      <c r="F1091" s="23" t="s">
        <v>75</v>
      </c>
      <c r="G1091" s="23" t="s">
        <v>7254</v>
      </c>
      <c r="H1091" s="23" t="s">
        <v>73</v>
      </c>
      <c r="I1091" s="23" t="s">
        <v>78</v>
      </c>
      <c r="J1091" s="23" t="s">
        <v>7255</v>
      </c>
    </row>
    <row r="1092" spans="1:10" hidden="1" x14ac:dyDescent="0.25">
      <c r="A1092" s="20" t="s">
        <v>10</v>
      </c>
      <c r="B1092" s="20">
        <f>DCOUNTA(A1:S1088,B1091,A1091:A1092)</f>
        <v>11</v>
      </c>
      <c r="C1092" s="20" t="s">
        <v>10</v>
      </c>
      <c r="D1092" s="23">
        <f>DSUM(A1:S1088,E1,C1091:C1092)</f>
        <v>113.36500000000001</v>
      </c>
      <c r="E1092" s="23" t="s">
        <v>10</v>
      </c>
      <c r="F1092" s="23" t="s">
        <v>5470</v>
      </c>
      <c r="G1092" s="23">
        <f>DCOUNTA(A1:S1088,F1091,E1091:F1092)</f>
        <v>9</v>
      </c>
      <c r="H1092" s="23" t="s">
        <v>10</v>
      </c>
      <c r="I1092" s="23" t="s">
        <v>2680</v>
      </c>
      <c r="J1092" s="23">
        <f>DCOUNTA(A1:S1088,I1,H1091:I1092)</f>
        <v>7</v>
      </c>
    </row>
    <row r="1093" spans="1:10" hidden="1" x14ac:dyDescent="0.25"/>
    <row r="1094" spans="1:10" hidden="1" x14ac:dyDescent="0.25">
      <c r="A1094" s="20" t="s">
        <v>73</v>
      </c>
      <c r="B1094" s="20" t="s">
        <v>73</v>
      </c>
      <c r="C1094" s="20" t="s">
        <v>73</v>
      </c>
      <c r="D1094" s="23" t="s">
        <v>74</v>
      </c>
      <c r="E1094" s="23" t="s">
        <v>73</v>
      </c>
      <c r="F1094" s="23" t="s">
        <v>75</v>
      </c>
      <c r="G1094" s="23" t="s">
        <v>7254</v>
      </c>
      <c r="H1094" s="23" t="s">
        <v>73</v>
      </c>
      <c r="I1094" s="23" t="s">
        <v>78</v>
      </c>
      <c r="J1094" s="23" t="s">
        <v>7255</v>
      </c>
    </row>
    <row r="1095" spans="1:10" hidden="1" x14ac:dyDescent="0.25">
      <c r="A1095" s="20" t="s">
        <v>274</v>
      </c>
      <c r="B1095" s="20">
        <f>DCOUNTA(A1:S1088,D1,A1094:A1095)</f>
        <v>2</v>
      </c>
      <c r="C1095" s="20" t="s">
        <v>274</v>
      </c>
      <c r="D1095" s="23">
        <f>DSUM(A1:S1088,E1,C1094:C1095)</f>
        <v>18.834</v>
      </c>
      <c r="E1095" s="23" t="s">
        <v>274</v>
      </c>
      <c r="F1095" s="23" t="s">
        <v>5470</v>
      </c>
      <c r="G1095" s="23">
        <f>DCOUNTA(A1:S1088,F1,E1094:F1095)</f>
        <v>2</v>
      </c>
      <c r="H1095" s="23" t="s">
        <v>274</v>
      </c>
      <c r="I1095" s="23" t="s">
        <v>2680</v>
      </c>
      <c r="J1095" s="23">
        <f>DCOUNTA(A1:S1088,I1,H1094:I1095)</f>
        <v>1</v>
      </c>
    </row>
    <row r="1096" spans="1:10" hidden="1" x14ac:dyDescent="0.25"/>
    <row r="1097" spans="1:10" hidden="1" x14ac:dyDescent="0.25">
      <c r="A1097" s="20" t="s">
        <v>73</v>
      </c>
      <c r="B1097" s="20" t="s">
        <v>73</v>
      </c>
      <c r="C1097" s="20" t="s">
        <v>73</v>
      </c>
      <c r="D1097" s="23" t="s">
        <v>74</v>
      </c>
      <c r="E1097" s="23" t="s">
        <v>73</v>
      </c>
      <c r="F1097" s="23" t="s">
        <v>75</v>
      </c>
      <c r="G1097" s="23" t="s">
        <v>7254</v>
      </c>
      <c r="H1097" s="23" t="s">
        <v>73</v>
      </c>
      <c r="I1097" s="23" t="s">
        <v>78</v>
      </c>
      <c r="J1097" s="23" t="s">
        <v>7255</v>
      </c>
    </row>
    <row r="1098" spans="1:10" hidden="1" x14ac:dyDescent="0.25">
      <c r="A1098" s="20" t="s">
        <v>356</v>
      </c>
      <c r="B1098" s="20">
        <f>DCOUNTA(A1:S1088,D1,A1097:A1098)</f>
        <v>0</v>
      </c>
      <c r="C1098" s="20" t="s">
        <v>356</v>
      </c>
      <c r="D1098" s="23">
        <f>DSUM(A1:S1088,E1,C1097:C1098)</f>
        <v>0</v>
      </c>
      <c r="E1098" s="23" t="s">
        <v>356</v>
      </c>
      <c r="F1098" s="23" t="s">
        <v>5470</v>
      </c>
      <c r="G1098" s="23">
        <f>DCOUNTA(A1:S1088,F1,E1097:F1098)</f>
        <v>0</v>
      </c>
      <c r="H1098" s="23" t="s">
        <v>356</v>
      </c>
      <c r="I1098" s="23" t="s">
        <v>2680</v>
      </c>
      <c r="J1098" s="23">
        <f>DCOUNTA(A1:S1088,I1,H1097:I1098)</f>
        <v>0</v>
      </c>
    </row>
    <row r="1099" spans="1:10" hidden="1" x14ac:dyDescent="0.25"/>
    <row r="1100" spans="1:10" hidden="1" x14ac:dyDescent="0.25">
      <c r="A1100" s="20" t="s">
        <v>73</v>
      </c>
      <c r="B1100" s="20" t="s">
        <v>73</v>
      </c>
      <c r="C1100" s="20" t="s">
        <v>73</v>
      </c>
      <c r="D1100" s="23" t="s">
        <v>74</v>
      </c>
      <c r="E1100" s="23" t="s">
        <v>73</v>
      </c>
      <c r="F1100" s="23" t="s">
        <v>75</v>
      </c>
      <c r="G1100" s="23" t="s">
        <v>7254</v>
      </c>
      <c r="H1100" s="23" t="s">
        <v>73</v>
      </c>
      <c r="I1100" s="23" t="s">
        <v>78</v>
      </c>
      <c r="J1100" s="23" t="s">
        <v>7255</v>
      </c>
    </row>
    <row r="1101" spans="1:10" hidden="1" x14ac:dyDescent="0.25">
      <c r="A1101" s="20" t="s">
        <v>571</v>
      </c>
      <c r="B1101" s="20">
        <f>DCOUNTA(A1:S1088,D1,A1100:A1101)</f>
        <v>0</v>
      </c>
      <c r="C1101" s="20" t="s">
        <v>571</v>
      </c>
      <c r="D1101" s="23">
        <f>DSUM(A1:S1088,E1,C1100:C1101)</f>
        <v>0</v>
      </c>
      <c r="E1101" s="23" t="s">
        <v>571</v>
      </c>
      <c r="F1101" s="23" t="s">
        <v>5470</v>
      </c>
      <c r="G1101" s="23">
        <f>DCOUNTA(A1:S1088,F1,E1100:F1101)</f>
        <v>0</v>
      </c>
      <c r="H1101" s="23" t="s">
        <v>571</v>
      </c>
      <c r="I1101" s="23" t="s">
        <v>2680</v>
      </c>
      <c r="J1101" s="23">
        <f>DCOUNTA(A1:S1088,I1,H1100:I1101)</f>
        <v>0</v>
      </c>
    </row>
    <row r="1102" spans="1:10" hidden="1" x14ac:dyDescent="0.25"/>
    <row r="1103" spans="1:10" hidden="1" x14ac:dyDescent="0.25"/>
    <row r="1104" spans="1:10" hidden="1" x14ac:dyDescent="0.25">
      <c r="A1104" s="20" t="s">
        <v>73</v>
      </c>
      <c r="B1104" s="20" t="s">
        <v>73</v>
      </c>
      <c r="C1104" s="20" t="s">
        <v>73</v>
      </c>
      <c r="D1104" s="23" t="s">
        <v>74</v>
      </c>
      <c r="E1104" s="23" t="s">
        <v>73</v>
      </c>
      <c r="F1104" s="23" t="s">
        <v>75</v>
      </c>
      <c r="G1104" s="23" t="s">
        <v>7254</v>
      </c>
      <c r="H1104" s="23" t="s">
        <v>73</v>
      </c>
      <c r="I1104" s="23" t="s">
        <v>78</v>
      </c>
      <c r="J1104" s="23" t="s">
        <v>7255</v>
      </c>
    </row>
    <row r="1105" spans="1:51" hidden="1" x14ac:dyDescent="0.25">
      <c r="A1105" s="20" t="s">
        <v>26</v>
      </c>
      <c r="B1105" s="20">
        <f>DCOUNTA(A1:S1088,D1,A1104:A1105)</f>
        <v>14</v>
      </c>
      <c r="C1105" s="20" t="s">
        <v>26</v>
      </c>
      <c r="D1105" s="23">
        <f>DSUM(A1:S1088,E1,C1104:C1105)</f>
        <v>87.036000000000001</v>
      </c>
      <c r="E1105" s="23" t="s">
        <v>26</v>
      </c>
      <c r="F1105" s="23" t="s">
        <v>5470</v>
      </c>
      <c r="G1105" s="23">
        <f>DCOUNTA(A1:S1088,F1,E1104:F1105)</f>
        <v>11</v>
      </c>
      <c r="H1105" s="23" t="s">
        <v>26</v>
      </c>
      <c r="I1105" s="23" t="s">
        <v>2680</v>
      </c>
      <c r="J1105" s="23">
        <f>DCOUNTA(A1:S1088,I1,H1104:I1105)</f>
        <v>10</v>
      </c>
    </row>
    <row r="1106" spans="1:51" hidden="1" x14ac:dyDescent="0.25"/>
    <row r="1107" spans="1:51" hidden="1" x14ac:dyDescent="0.25">
      <c r="A1107" s="20" t="s">
        <v>73</v>
      </c>
      <c r="B1107" s="20" t="s">
        <v>73</v>
      </c>
      <c r="C1107" s="20" t="s">
        <v>73</v>
      </c>
      <c r="D1107" s="23" t="s">
        <v>74</v>
      </c>
      <c r="E1107" s="23" t="s">
        <v>73</v>
      </c>
      <c r="F1107" s="23" t="s">
        <v>75</v>
      </c>
      <c r="G1107" s="23" t="s">
        <v>7254</v>
      </c>
      <c r="H1107" s="23" t="s">
        <v>73</v>
      </c>
      <c r="I1107" s="23" t="s">
        <v>78</v>
      </c>
      <c r="J1107" s="23" t="s">
        <v>7255</v>
      </c>
    </row>
    <row r="1108" spans="1:51" hidden="1" x14ac:dyDescent="0.25">
      <c r="A1108" s="20" t="s">
        <v>210</v>
      </c>
      <c r="B1108" s="20">
        <f>DCOUNTA(A1:S1088,D1,A1107:A1108)</f>
        <v>0</v>
      </c>
      <c r="C1108" s="20" t="s">
        <v>210</v>
      </c>
      <c r="D1108" s="23">
        <f>DSUM(A1:S1088,E1,C1107:C1108)</f>
        <v>0</v>
      </c>
      <c r="E1108" s="23" t="s">
        <v>210</v>
      </c>
      <c r="F1108" s="23" t="s">
        <v>5470</v>
      </c>
      <c r="G1108" s="23">
        <f>DCOUNTA(A1:S1088,F1,E1107:F1108)</f>
        <v>0</v>
      </c>
      <c r="H1108" s="23" t="s">
        <v>210</v>
      </c>
      <c r="I1108" s="23" t="s">
        <v>2680</v>
      </c>
      <c r="J1108" s="23">
        <f>DCOUNTA(A1:S1088,I1,H1107:I1108)</f>
        <v>0</v>
      </c>
    </row>
    <row r="1110" spans="1:51" ht="15.75" x14ac:dyDescent="0.3">
      <c r="B1110" s="19" t="s">
        <v>7256</v>
      </c>
      <c r="C1110" s="19" t="s">
        <v>7257</v>
      </c>
      <c r="D1110" s="19" t="s">
        <v>5466</v>
      </c>
      <c r="E1110" s="19" t="s">
        <v>7258</v>
      </c>
      <c r="F1110" s="19" t="s">
        <v>7259</v>
      </c>
      <c r="N1110" s="24"/>
      <c r="AX1110" s="20" t="s">
        <v>7260</v>
      </c>
      <c r="AY1110" s="20" t="s">
        <v>7261</v>
      </c>
    </row>
    <row r="1111" spans="1:51" ht="15.75" x14ac:dyDescent="0.3">
      <c r="B1111" s="21">
        <f>B1092</f>
        <v>11</v>
      </c>
      <c r="C1111" s="26" t="s">
        <v>7262</v>
      </c>
      <c r="D1111" s="21">
        <f>D1092</f>
        <v>113.36500000000001</v>
      </c>
      <c r="E1111" s="21">
        <f>G1092</f>
        <v>9</v>
      </c>
      <c r="F1111" s="21">
        <f>J1092</f>
        <v>7</v>
      </c>
      <c r="N1111" s="24"/>
    </row>
    <row r="1112" spans="1:51" ht="15.75" x14ac:dyDescent="0.3">
      <c r="B1112" s="21">
        <f>B1095</f>
        <v>2</v>
      </c>
      <c r="C1112" s="26" t="s">
        <v>7263</v>
      </c>
      <c r="D1112" s="21">
        <f>D1095</f>
        <v>18.834</v>
      </c>
      <c r="E1112" s="21">
        <f>G1095</f>
        <v>2</v>
      </c>
      <c r="F1112" s="21">
        <f>J1095</f>
        <v>1</v>
      </c>
      <c r="N1112" s="24"/>
    </row>
    <row r="1113" spans="1:51" ht="15.75" x14ac:dyDescent="0.3">
      <c r="B1113" s="21">
        <f>B1105</f>
        <v>14</v>
      </c>
      <c r="C1113" s="26" t="s">
        <v>26</v>
      </c>
      <c r="D1113" s="21">
        <f>D1105</f>
        <v>87.036000000000001</v>
      </c>
      <c r="E1113" s="21">
        <f>G1105</f>
        <v>11</v>
      </c>
      <c r="F1113" s="21">
        <f>J1105</f>
        <v>10</v>
      </c>
      <c r="N1113" s="24"/>
    </row>
    <row r="1114" spans="1:51" ht="15.75" x14ac:dyDescent="0.3">
      <c r="B1114" s="22"/>
      <c r="C1114" s="19" t="s">
        <v>7267</v>
      </c>
      <c r="D1114" s="19">
        <f>D1111</f>
        <v>113.36500000000001</v>
      </c>
      <c r="E1114" s="22"/>
      <c r="N1114" s="24"/>
    </row>
    <row r="1115" spans="1:51" ht="15.75" x14ac:dyDescent="0.3">
      <c r="B1115" s="22"/>
      <c r="C1115" s="19" t="s">
        <v>7268</v>
      </c>
      <c r="D1115" s="19">
        <f>D1111+D1112+D1113</f>
        <v>219.23500000000001</v>
      </c>
    </row>
  </sheetData>
  <sortState ref="A2:AY28">
    <sortCondition ref="A2:A28"/>
  </sortState>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Y1118"/>
  <sheetViews>
    <sheetView workbookViewId="0">
      <selection activeCell="P1119" sqref="P1119"/>
    </sheetView>
  </sheetViews>
  <sheetFormatPr baseColWidth="10" defaultRowHeight="15" x14ac:dyDescent="0.25"/>
  <cols>
    <col min="1" max="1" width="22.42578125" style="20" customWidth="1"/>
    <col min="2" max="2" width="17" style="20" customWidth="1"/>
    <col min="3" max="3" width="19.28515625" style="20" customWidth="1"/>
    <col min="4" max="4" width="19" style="23" customWidth="1"/>
    <col min="5" max="6" width="11.42578125" style="23"/>
    <col min="7" max="8" width="0" style="23" hidden="1" customWidth="1"/>
    <col min="9" max="9" width="11.42578125" style="23"/>
    <col min="10" max="14" width="0" style="23" hidden="1" customWidth="1"/>
    <col min="15" max="20" width="11.42578125" style="23"/>
    <col min="21" max="16384" width="11.42578125" style="20"/>
  </cols>
  <sheetData>
    <row r="1" spans="1:44" s="2" customFormat="1" ht="38.25" x14ac:dyDescent="0.2">
      <c r="A1" s="1" t="s">
        <v>70</v>
      </c>
      <c r="B1" s="1" t="s">
        <v>71</v>
      </c>
      <c r="C1" s="1" t="s">
        <v>72</v>
      </c>
      <c r="D1" s="1" t="s">
        <v>73</v>
      </c>
      <c r="E1" s="1" t="s">
        <v>74</v>
      </c>
      <c r="F1" s="1" t="s">
        <v>75</v>
      </c>
      <c r="G1" s="1" t="s">
        <v>76</v>
      </c>
      <c r="H1" s="1" t="s">
        <v>77</v>
      </c>
      <c r="I1" s="1" t="s">
        <v>78</v>
      </c>
      <c r="J1" s="1" t="s">
        <v>79</v>
      </c>
      <c r="K1" s="1" t="s">
        <v>80</v>
      </c>
      <c r="L1" s="1" t="s">
        <v>81</v>
      </c>
      <c r="M1" s="1" t="s">
        <v>0</v>
      </c>
      <c r="N1" s="1" t="s">
        <v>1</v>
      </c>
      <c r="O1" s="1" t="s">
        <v>2</v>
      </c>
      <c r="P1" s="1" t="s">
        <v>3</v>
      </c>
      <c r="Q1" s="1" t="s">
        <v>4</v>
      </c>
      <c r="R1" s="1" t="s">
        <v>5</v>
      </c>
      <c r="S1" s="1" t="s">
        <v>6</v>
      </c>
      <c r="T1" s="2" t="s">
        <v>2782</v>
      </c>
    </row>
    <row r="2" spans="1:44" x14ac:dyDescent="0.25">
      <c r="A2" s="17" t="s">
        <v>5018</v>
      </c>
      <c r="B2" s="17" t="s">
        <v>5019</v>
      </c>
      <c r="C2" s="17" t="s">
        <v>5020</v>
      </c>
      <c r="D2" s="18" t="s">
        <v>571</v>
      </c>
      <c r="E2" s="18">
        <f>VLOOKUP(M2,Revistas!$B$2:$H$63996,2,FALSE)</f>
        <v>3.9630000000000001</v>
      </c>
      <c r="F2" s="18" t="str">
        <f>VLOOKUP(M2,Revistas!$B$2:$H$63996,3,FALSE)</f>
        <v>Q1</v>
      </c>
      <c r="G2" s="18" t="str">
        <f>VLOOKUP(M2,Revistas!$B$2:$H$63996,4,FALSE)</f>
        <v>BIOTECHNOLOGY &amp; APPLIED MICROBIOLOGY - SCIE;</v>
      </c>
      <c r="H2" s="18" t="str">
        <f>VLOOKUP(M2,Revistas!$B$2:$H$63996,5,FALSE)</f>
        <v>30/160</v>
      </c>
      <c r="I2" s="18" t="str">
        <f>VLOOKUP(M2,Revistas!$B$2:$H$63996,6,FALSE)</f>
        <v>NO</v>
      </c>
      <c r="J2" s="18" t="s">
        <v>5021</v>
      </c>
      <c r="K2" s="18" t="s">
        <v>5022</v>
      </c>
      <c r="L2" s="18">
        <v>0</v>
      </c>
      <c r="M2" s="18" t="s">
        <v>5023</v>
      </c>
      <c r="N2" s="18" t="s">
        <v>199</v>
      </c>
      <c r="O2" s="18">
        <v>2017</v>
      </c>
      <c r="P2" s="18">
        <v>23</v>
      </c>
      <c r="Q2" s="18"/>
      <c r="R2" s="18">
        <v>173</v>
      </c>
      <c r="S2" s="18">
        <v>177</v>
      </c>
      <c r="T2" s="23">
        <v>28925364</v>
      </c>
    </row>
    <row r="3" spans="1:44" x14ac:dyDescent="0.25">
      <c r="A3" s="17" t="s">
        <v>5000</v>
      </c>
      <c r="B3" s="17" t="s">
        <v>5001</v>
      </c>
      <c r="C3" s="17" t="s">
        <v>4996</v>
      </c>
      <c r="D3" s="18" t="s">
        <v>571</v>
      </c>
      <c r="E3" s="18">
        <f>VLOOKUP(M3,Revistas!$B$2:$H$63996,2,FALSE)</f>
        <v>3.97</v>
      </c>
      <c r="F3" s="18" t="str">
        <f>VLOOKUP(M3,Revistas!$B$2:$H$63996,3,FALSE)</f>
        <v>Q1</v>
      </c>
      <c r="G3" s="18" t="str">
        <f>VLOOKUP(M3,Revistas!$B$2:$H$63996,4,FALSE)</f>
        <v>MEDICINE, RESEARCH &amp; EXPERIMENTAL - SCIE;</v>
      </c>
      <c r="H3" s="18" t="str">
        <f>VLOOKUP(M3,Revistas!$B$2:$H$63996,5,FALSE)</f>
        <v>25/128</v>
      </c>
      <c r="I3" s="18" t="str">
        <f>VLOOKUP(M3,Revistas!$B$2:$H$63996,6,FALSE)</f>
        <v>NO</v>
      </c>
      <c r="J3" s="18" t="s">
        <v>5002</v>
      </c>
      <c r="K3" s="18" t="s">
        <v>5003</v>
      </c>
      <c r="L3" s="18">
        <v>0</v>
      </c>
      <c r="M3" s="18" t="s">
        <v>4999</v>
      </c>
      <c r="N3" s="18" t="s">
        <v>154</v>
      </c>
      <c r="O3" s="18">
        <v>2017</v>
      </c>
      <c r="P3" s="18">
        <v>40</v>
      </c>
      <c r="Q3" s="18">
        <v>5</v>
      </c>
      <c r="R3" s="18">
        <v>751</v>
      </c>
      <c r="S3" s="18">
        <v>752</v>
      </c>
      <c r="T3" s="23">
        <v>28466427</v>
      </c>
    </row>
    <row r="4" spans="1:44" x14ac:dyDescent="0.25">
      <c r="A4" s="17" t="s">
        <v>5051</v>
      </c>
      <c r="B4" s="17" t="s">
        <v>5052</v>
      </c>
      <c r="C4" s="17" t="s">
        <v>4138</v>
      </c>
      <c r="D4" s="18" t="s">
        <v>10</v>
      </c>
      <c r="E4" s="18">
        <f>VLOOKUP(M4,Revistas!$B$2:$H$63996,2,FALSE)</f>
        <v>4.601</v>
      </c>
      <c r="F4" s="18" t="str">
        <f>VLOOKUP(M4,Revistas!$B$2:$H$63996,3,FALSE)</f>
        <v>Q1</v>
      </c>
      <c r="G4" s="18" t="str">
        <f>VLOOKUP(M4,Revistas!$B$2:$H$63996,4,FALSE)</f>
        <v>GENETICS &amp; HEREDITY - SCIE</v>
      </c>
      <c r="H4" s="18" t="str">
        <f>VLOOKUP(M4,Revistas!$B$2:$H$63996,5,FALSE)</f>
        <v>29/167</v>
      </c>
      <c r="I4" s="18" t="str">
        <f>VLOOKUP(M4,Revistas!$B$2:$H$63996,6,FALSE)</f>
        <v>NO</v>
      </c>
      <c r="J4" s="18" t="s">
        <v>5053</v>
      </c>
      <c r="K4" s="18" t="s">
        <v>5054</v>
      </c>
      <c r="L4" s="18">
        <v>0</v>
      </c>
      <c r="M4" s="18" t="s">
        <v>4139</v>
      </c>
      <c r="N4" s="18" t="s">
        <v>226</v>
      </c>
      <c r="O4" s="18">
        <v>2017</v>
      </c>
      <c r="P4" s="18">
        <v>38</v>
      </c>
      <c r="Q4" s="18">
        <v>6</v>
      </c>
      <c r="R4" s="18">
        <v>678</v>
      </c>
      <c r="S4" s="18">
        <v>691</v>
      </c>
      <c r="T4" s="23">
        <v>28244183</v>
      </c>
    </row>
    <row r="5" spans="1:44" x14ac:dyDescent="0.25">
      <c r="A5" s="17" t="s">
        <v>5024</v>
      </c>
      <c r="B5" s="17" t="s">
        <v>5025</v>
      </c>
      <c r="C5" s="17" t="s">
        <v>3103</v>
      </c>
      <c r="D5" s="18" t="s">
        <v>10</v>
      </c>
      <c r="E5" s="18">
        <f>VLOOKUP(M5,Revistas!$B$2:$H$63996,2,FALSE)</f>
        <v>8.9659999999999993</v>
      </c>
      <c r="F5" s="18" t="str">
        <f>VLOOKUP(M5,Revistas!$B$2:$H$63996,3,FALSE)</f>
        <v>Q1</v>
      </c>
      <c r="G5" s="18" t="str">
        <f>VLOOKUP(M5,Revistas!$B$2:$H$63996,4,FALSE)</f>
        <v>UROLOGY &amp; NEPHROLOGY - SCIE</v>
      </c>
      <c r="H5" s="18" t="str">
        <f>VLOOKUP(M5,Revistas!$B$2:$H$63996,5,FALSE)</f>
        <v>3 DE 76</v>
      </c>
      <c r="I5" s="18" t="str">
        <f>VLOOKUP(M5,Revistas!$B$2:$H$63996,6,FALSE)</f>
        <v>SI</v>
      </c>
      <c r="J5" s="18" t="s">
        <v>5026</v>
      </c>
      <c r="K5" s="18" t="s">
        <v>5027</v>
      </c>
      <c r="L5" s="18">
        <v>4</v>
      </c>
      <c r="M5" s="18" t="s">
        <v>3106</v>
      </c>
      <c r="N5" s="18" t="s">
        <v>199</v>
      </c>
      <c r="O5" s="18">
        <v>2017</v>
      </c>
      <c r="P5" s="18">
        <v>28</v>
      </c>
      <c r="Q5" s="18">
        <v>8</v>
      </c>
      <c r="R5" s="18">
        <v>2529</v>
      </c>
      <c r="S5" s="18">
        <v>2539</v>
      </c>
      <c r="T5" s="23">
        <v>28373276</v>
      </c>
    </row>
    <row r="6" spans="1:44" x14ac:dyDescent="0.25">
      <c r="A6" s="17" t="s">
        <v>5007</v>
      </c>
      <c r="B6" s="17" t="s">
        <v>5008</v>
      </c>
      <c r="C6" s="17" t="s">
        <v>5009</v>
      </c>
      <c r="D6" s="18" t="s">
        <v>10</v>
      </c>
      <c r="E6" s="18">
        <f>VLOOKUP(M6,Revistas!$B$2:$H$63996,2,FALSE)</f>
        <v>1.917</v>
      </c>
      <c r="F6" s="18" t="str">
        <f>VLOOKUP(M6,Revistas!$B$2:$H$63996,3,FALSE)</f>
        <v>Q3</v>
      </c>
      <c r="G6" s="18" t="str">
        <f>VLOOKUP(M6,Revistas!$B$2:$H$63996,4,FALSE)</f>
        <v>CHEMISTRY, ANALYTICAL - SCIE</v>
      </c>
      <c r="H6" s="18" t="str">
        <f>VLOOKUP(M6,Revistas!$B$2:$H$63996,5,FALSE)</f>
        <v>42/76</v>
      </c>
      <c r="I6" s="18" t="str">
        <f>VLOOKUP(M6,Revistas!$B$2:$H$63996,6,FALSE)</f>
        <v>NO</v>
      </c>
      <c r="J6" s="18" t="s">
        <v>5010</v>
      </c>
      <c r="K6" s="18" t="s">
        <v>5011</v>
      </c>
      <c r="L6" s="18">
        <v>0</v>
      </c>
      <c r="M6" s="18" t="s">
        <v>5012</v>
      </c>
      <c r="N6" s="18" t="s">
        <v>154</v>
      </c>
      <c r="O6" s="18">
        <v>2017</v>
      </c>
      <c r="P6" s="18">
        <v>36</v>
      </c>
      <c r="Q6" s="18">
        <v>3</v>
      </c>
      <c r="R6" s="18"/>
      <c r="S6" s="18" t="s">
        <v>5013</v>
      </c>
    </row>
    <row r="7" spans="1:44" x14ac:dyDescent="0.25">
      <c r="A7" s="17" t="s">
        <v>5065</v>
      </c>
      <c r="B7" s="17" t="s">
        <v>5066</v>
      </c>
      <c r="C7" s="17" t="s">
        <v>4281</v>
      </c>
      <c r="D7" s="18" t="s">
        <v>10</v>
      </c>
      <c r="E7" s="18">
        <f>VLOOKUP(M7,Revistas!$B$2:$H$63996,2,FALSE)</f>
        <v>2.4710000000000001</v>
      </c>
      <c r="F7" s="18" t="str">
        <f>VLOOKUP(M7,Revistas!$B$2:$H$63996,3,FALSE)</f>
        <v>Q3</v>
      </c>
      <c r="G7" s="18" t="str">
        <f>VLOOKUP(M7,Revistas!$B$2:$H$63996,4,FALSE)</f>
        <v>GENETICS &amp; HEREDITY - SCIE</v>
      </c>
      <c r="H7" s="18" t="str">
        <f>VLOOKUP(M7,Revistas!$B$2:$H$63996,5,FALSE)</f>
        <v>85/166</v>
      </c>
      <c r="I7" s="18" t="str">
        <f>VLOOKUP(M7,Revistas!$B$2:$H$63996,6,FALSE)</f>
        <v>NO</v>
      </c>
      <c r="J7" s="18" t="s">
        <v>5067</v>
      </c>
      <c r="K7" s="18" t="s">
        <v>5068</v>
      </c>
      <c r="L7" s="18">
        <v>0</v>
      </c>
      <c r="M7" s="18" t="s">
        <v>4284</v>
      </c>
      <c r="N7" s="18" t="s">
        <v>300</v>
      </c>
      <c r="O7" s="18">
        <v>2017</v>
      </c>
      <c r="P7" s="18">
        <v>62</v>
      </c>
      <c r="Q7" s="18">
        <v>3</v>
      </c>
      <c r="R7" s="18">
        <v>355</v>
      </c>
      <c r="S7" s="18">
        <v>360</v>
      </c>
      <c r="T7" s="23">
        <v>27904153</v>
      </c>
    </row>
    <row r="8" spans="1:44" x14ac:dyDescent="0.25">
      <c r="A8" s="17" t="s">
        <v>5076</v>
      </c>
      <c r="B8" s="17" t="s">
        <v>5077</v>
      </c>
      <c r="C8" s="17" t="s">
        <v>4175</v>
      </c>
      <c r="D8" s="18" t="s">
        <v>10</v>
      </c>
      <c r="E8" s="18">
        <f>VLOOKUP(M8,Revistas!$B$2:$H$63996,2,FALSE)</f>
        <v>8.2289999999999992</v>
      </c>
      <c r="F8" s="18" t="str">
        <f>VLOOKUP(M8,Revistas!$B$2:$H$63996,3,FALSE)</f>
        <v>Q1</v>
      </c>
      <c r="G8" s="18" t="str">
        <f>VLOOKUP(M8,Revistas!$B$2:$H$63996,4,FALSE)</f>
        <v>GENETICS &amp; HEREDITY - SCIE</v>
      </c>
      <c r="H8" s="18" t="str">
        <f>VLOOKUP(M8,Revistas!$B$2:$H$63996,5,FALSE)</f>
        <v>10/166</v>
      </c>
      <c r="I8" s="18" t="str">
        <f>VLOOKUP(M8,Revistas!$B$2:$H$63996,6,FALSE)</f>
        <v>SI</v>
      </c>
      <c r="J8" s="18" t="s">
        <v>5078</v>
      </c>
      <c r="K8" s="18" t="s">
        <v>5079</v>
      </c>
      <c r="L8" s="18">
        <v>4</v>
      </c>
      <c r="M8" s="18" t="s">
        <v>4178</v>
      </c>
      <c r="N8" s="18" t="s">
        <v>344</v>
      </c>
      <c r="O8" s="18">
        <v>2017</v>
      </c>
      <c r="P8" s="18">
        <v>19</v>
      </c>
      <c r="Q8" s="18">
        <v>1</v>
      </c>
      <c r="R8" s="18">
        <v>104</v>
      </c>
      <c r="S8" s="18">
        <v>111</v>
      </c>
      <c r="T8" s="23">
        <v>27362913</v>
      </c>
    </row>
    <row r="9" spans="1:44" x14ac:dyDescent="0.25">
      <c r="A9" s="17" t="s">
        <v>4994</v>
      </c>
      <c r="B9" s="17" t="s">
        <v>4995</v>
      </c>
      <c r="C9" s="17" t="s">
        <v>4996</v>
      </c>
      <c r="D9" s="18" t="s">
        <v>10</v>
      </c>
      <c r="E9" s="18">
        <f>VLOOKUP(M9,Revistas!$B$2:$H$63996,2,FALSE)</f>
        <v>3.97</v>
      </c>
      <c r="F9" s="18" t="str">
        <f>VLOOKUP(M9,Revistas!$B$2:$H$63996,3,FALSE)</f>
        <v>Q1</v>
      </c>
      <c r="G9" s="18" t="str">
        <f>VLOOKUP(M9,Revistas!$B$2:$H$63996,4,FALSE)</f>
        <v>MEDICINE, RESEARCH &amp; EXPERIMENTAL - SCIE;</v>
      </c>
      <c r="H9" s="18" t="str">
        <f>VLOOKUP(M9,Revistas!$B$2:$H$63996,5,FALSE)</f>
        <v>25/128</v>
      </c>
      <c r="I9" s="18" t="str">
        <f>VLOOKUP(M9,Revistas!$B$2:$H$63996,6,FALSE)</f>
        <v>NO</v>
      </c>
      <c r="J9" s="18" t="s">
        <v>4997</v>
      </c>
      <c r="K9" s="18" t="s">
        <v>4998</v>
      </c>
      <c r="L9" s="18">
        <v>1</v>
      </c>
      <c r="M9" s="18" t="s">
        <v>4999</v>
      </c>
      <c r="N9" s="18" t="s">
        <v>154</v>
      </c>
      <c r="O9" s="18">
        <v>2017</v>
      </c>
      <c r="P9" s="18">
        <v>40</v>
      </c>
      <c r="Q9" s="18">
        <v>5</v>
      </c>
      <c r="R9" s="18">
        <v>709</v>
      </c>
      <c r="S9" s="18">
        <v>713</v>
      </c>
      <c r="T9" s="23">
        <v>28341975</v>
      </c>
    </row>
    <row r="10" spans="1:44" x14ac:dyDescent="0.25">
      <c r="A10" s="17" t="s">
        <v>4994</v>
      </c>
      <c r="B10" s="17" t="s">
        <v>5004</v>
      </c>
      <c r="C10" s="17" t="s">
        <v>4996</v>
      </c>
      <c r="D10" s="18" t="s">
        <v>356</v>
      </c>
      <c r="E10" s="18">
        <f>VLOOKUP(M10,Revistas!$B$2:$H$63996,2,FALSE)</f>
        <v>3.97</v>
      </c>
      <c r="F10" s="18" t="str">
        <f>VLOOKUP(M10,Revistas!$B$2:$H$63996,3,FALSE)</f>
        <v>Q1</v>
      </c>
      <c r="G10" s="18" t="str">
        <f>VLOOKUP(M10,Revistas!$B$2:$H$63996,4,FALSE)</f>
        <v>MEDICINE, RESEARCH &amp; EXPERIMENTAL - SCIE;</v>
      </c>
      <c r="H10" s="18" t="str">
        <f>VLOOKUP(M10,Revistas!$B$2:$H$63996,5,FALSE)</f>
        <v>25/128</v>
      </c>
      <c r="I10" s="18" t="str">
        <f>VLOOKUP(M10,Revistas!$B$2:$H$63996,6,FALSE)</f>
        <v>NO</v>
      </c>
      <c r="J10" s="18" t="s">
        <v>5005</v>
      </c>
      <c r="K10" s="18" t="s">
        <v>5006</v>
      </c>
      <c r="L10" s="18">
        <v>0</v>
      </c>
      <c r="M10" s="18" t="s">
        <v>4999</v>
      </c>
      <c r="N10" s="18" t="s">
        <v>154</v>
      </c>
      <c r="O10" s="18">
        <v>2017</v>
      </c>
      <c r="P10" s="18">
        <v>40</v>
      </c>
      <c r="Q10" s="18">
        <v>5</v>
      </c>
      <c r="R10" s="18">
        <v>753</v>
      </c>
      <c r="S10" s="18">
        <v>754</v>
      </c>
      <c r="T10" s="23">
        <v>28600669</v>
      </c>
    </row>
    <row r="11" spans="1:44" x14ac:dyDescent="0.25">
      <c r="A11" s="17" t="s">
        <v>5093</v>
      </c>
      <c r="B11" s="17" t="s">
        <v>5092</v>
      </c>
      <c r="C11" s="17" t="s">
        <v>4342</v>
      </c>
      <c r="D11" s="18" t="s">
        <v>210</v>
      </c>
      <c r="E11" s="18">
        <f>VLOOKUP(M11,Revistas!$B$2:$H$63996,2,FALSE)</f>
        <v>3.3260000000000001</v>
      </c>
      <c r="F11" s="18" t="str">
        <f>VLOOKUP(M11,Revistas!$B$2:$H$63996,3,FALSE)</f>
        <v>Q2</v>
      </c>
      <c r="G11" s="18" t="str">
        <f>VLOOKUP(M11,Revistas!$B$2:$H$63996,4,FALSE)</f>
        <v>GENETICS &amp; HEREDITY - SCIE</v>
      </c>
      <c r="H11" s="18" t="str">
        <f>VLOOKUP(M11,Revistas!$B$2:$H$63996,5,FALSE)</f>
        <v>62/166</v>
      </c>
      <c r="I11" s="18" t="str">
        <f>VLOOKUP(M11,Revistas!$B$2:$H$63996,6,FALSE)</f>
        <v>NO</v>
      </c>
      <c r="J11" s="18" t="s">
        <v>5095</v>
      </c>
      <c r="K11" s="18"/>
      <c r="L11" s="18" t="s">
        <v>586</v>
      </c>
      <c r="M11" s="18" t="s">
        <v>4200</v>
      </c>
      <c r="N11" s="18" t="s">
        <v>5094</v>
      </c>
      <c r="O11" s="18">
        <v>2017</v>
      </c>
      <c r="P11" s="18"/>
      <c r="Q11" s="18"/>
      <c r="R11" s="18"/>
      <c r="S11" s="18"/>
      <c r="T11" s="23">
        <v>28671287</v>
      </c>
      <c r="AR11" s="25"/>
    </row>
    <row r="12" spans="1:44" x14ac:dyDescent="0.25">
      <c r="A12" s="17" t="s">
        <v>5055</v>
      </c>
      <c r="B12" s="17" t="s">
        <v>5056</v>
      </c>
      <c r="C12" s="17" t="s">
        <v>5057</v>
      </c>
      <c r="D12" s="18" t="s">
        <v>210</v>
      </c>
      <c r="E12" s="18">
        <f>VLOOKUP(M12,Revistas!$B$2:$H$63996,2,FALSE)</f>
        <v>9.2490000000000006</v>
      </c>
      <c r="F12" s="18" t="str">
        <f>VLOOKUP(M12,Revistas!$B$2:$H$63996,3,FALSE)</f>
        <v>Q1</v>
      </c>
      <c r="G12" s="18" t="str">
        <f>VLOOKUP(M12,Revistas!$B$2:$H$63996,4,FALSE)</f>
        <v>MEDICINE, RESEARCH &amp; EXPERIMENTAL - SCIE</v>
      </c>
      <c r="H12" s="18" t="str">
        <f>VLOOKUP(M12,Revistas!$B$2:$H$63996,5,FALSE)</f>
        <v>1/128</v>
      </c>
      <c r="I12" s="18" t="str">
        <f>VLOOKUP(M12,Revistas!$B$2:$H$63996,6,FALSE)</f>
        <v>SI</v>
      </c>
      <c r="J12" s="18" t="s">
        <v>5058</v>
      </c>
      <c r="K12" s="18" t="s">
        <v>5059</v>
      </c>
      <c r="L12" s="18">
        <v>2</v>
      </c>
      <c r="M12" s="18" t="s">
        <v>5060</v>
      </c>
      <c r="N12" s="18" t="s">
        <v>250</v>
      </c>
      <c r="O12" s="18">
        <v>2017</v>
      </c>
      <c r="P12" s="18">
        <v>9</v>
      </c>
      <c r="Q12" s="18">
        <v>5</v>
      </c>
      <c r="R12" s="18">
        <v>545</v>
      </c>
      <c r="S12" s="18">
        <v>557</v>
      </c>
      <c r="T12" s="23">
        <v>28289078</v>
      </c>
    </row>
    <row r="13" spans="1:44" x14ac:dyDescent="0.25">
      <c r="A13" s="17" t="s">
        <v>5036</v>
      </c>
      <c r="B13" s="17" t="s">
        <v>5037</v>
      </c>
      <c r="C13" s="17" t="s">
        <v>476</v>
      </c>
      <c r="D13" s="18" t="s">
        <v>26</v>
      </c>
      <c r="E13" s="18">
        <f>VLOOKUP(M13,Revistas!$B$2:$H$63996,2,FALSE)</f>
        <v>5.6059999999999999</v>
      </c>
      <c r="F13" s="18" t="str">
        <f>VLOOKUP(M13,Revistas!$B$2:$H$63996,3,FALSE)</f>
        <v>Q1</v>
      </c>
      <c r="G13" s="18" t="str">
        <f>VLOOKUP(M13,Revistas!$B$2:$H$63996,4,FALSE)</f>
        <v>ENDOCRINOLOGY &amp; METABOLISM - SCIE;</v>
      </c>
      <c r="H13" s="18" t="str">
        <f>VLOOKUP(M13,Revistas!$B$2:$H$63996,5,FALSE)</f>
        <v>17/138</v>
      </c>
      <c r="I13" s="18" t="str">
        <f>VLOOKUP(M13,Revistas!$B$2:$H$63996,6,FALSE)</f>
        <v>NO</v>
      </c>
      <c r="J13" s="18" t="s">
        <v>5038</v>
      </c>
      <c r="K13" s="18"/>
      <c r="L13" s="18">
        <v>0</v>
      </c>
      <c r="M13" s="18" t="s">
        <v>478</v>
      </c>
      <c r="N13" s="18" t="s">
        <v>29</v>
      </c>
      <c r="O13" s="18">
        <v>2017</v>
      </c>
      <c r="P13" s="18">
        <v>108</v>
      </c>
      <c r="Q13" s="18"/>
      <c r="R13" s="18" t="s">
        <v>4793</v>
      </c>
      <c r="S13" s="18" t="s">
        <v>4794</v>
      </c>
    </row>
    <row r="14" spans="1:44" x14ac:dyDescent="0.25">
      <c r="A14" s="17" t="s">
        <v>5073</v>
      </c>
      <c r="B14" s="17" t="s">
        <v>5074</v>
      </c>
      <c r="C14" s="17" t="s">
        <v>3384</v>
      </c>
      <c r="D14" s="18" t="s">
        <v>26</v>
      </c>
      <c r="E14" s="18">
        <f>VLOOKUP(M14,Revistas!$B$2:$H$63996,2,FALSE)</f>
        <v>2.4239999999999999</v>
      </c>
      <c r="F14" s="18" t="str">
        <f>VLOOKUP(M14,Revistas!$B$2:$H$63996,3,FALSE)</f>
        <v>Q3</v>
      </c>
      <c r="G14" s="18" t="str">
        <f>VLOOKUP(M14,Revistas!$B$2:$H$63996,4,FALSE)</f>
        <v>ENDOCRINOLOGY &amp; METABOLISM - SCIE;</v>
      </c>
      <c r="H14" s="18" t="str">
        <f>VLOOKUP(M14,Revistas!$B$2:$H$63996,5,FALSE)</f>
        <v>87/138</v>
      </c>
      <c r="I14" s="18" t="str">
        <f>VLOOKUP(M14,Revistas!$B$2:$H$63996,6,FALSE)</f>
        <v>NO</v>
      </c>
      <c r="J14" s="18" t="s">
        <v>5075</v>
      </c>
      <c r="K14" s="18"/>
      <c r="L14" s="18">
        <v>0</v>
      </c>
      <c r="M14" s="18" t="s">
        <v>3386</v>
      </c>
      <c r="N14" s="18"/>
      <c r="O14" s="18">
        <v>2017</v>
      </c>
      <c r="P14" s="18">
        <v>71</v>
      </c>
      <c r="Q14" s="18"/>
      <c r="R14" s="18">
        <v>1022</v>
      </c>
      <c r="S14" s="18">
        <v>1022</v>
      </c>
    </row>
    <row r="15" spans="1:44" x14ac:dyDescent="0.25">
      <c r="A15" s="17" t="s">
        <v>5081</v>
      </c>
      <c r="B15" s="17" t="s">
        <v>5080</v>
      </c>
      <c r="C15" s="17" t="s">
        <v>5082</v>
      </c>
      <c r="D15" s="18" t="s">
        <v>10</v>
      </c>
      <c r="E15" s="18" t="str">
        <f>VLOOKUP(M15,Revistas!$B$2:$H$63996,2,FALSE)</f>
        <v>NO TIENE</v>
      </c>
      <c r="F15" s="18" t="str">
        <f>VLOOKUP(M15,Revistas!$B$2:$H$63996,3,FALSE)</f>
        <v>NO TIENE</v>
      </c>
      <c r="G15" s="18" t="str">
        <f>VLOOKUP(M15,Revistas!$B$2:$H$63996,4,FALSE)</f>
        <v>NO TIENE</v>
      </c>
      <c r="H15" s="18" t="str">
        <f>VLOOKUP(M15,Revistas!$B$2:$H$63996,5,FALSE)</f>
        <v>NO TIENE</v>
      </c>
      <c r="I15" s="18" t="str">
        <f>VLOOKUP(M15,Revistas!$B$2:$H$63996,6,FALSE)</f>
        <v>NO</v>
      </c>
      <c r="J15" s="18" t="s">
        <v>5084</v>
      </c>
      <c r="K15" s="18"/>
      <c r="L15" s="18" t="s">
        <v>586</v>
      </c>
      <c r="M15" s="18" t="s">
        <v>5085</v>
      </c>
      <c r="N15" s="18" t="s">
        <v>5083</v>
      </c>
      <c r="O15" s="18">
        <v>2017</v>
      </c>
      <c r="P15" s="18"/>
      <c r="Q15" s="18"/>
      <c r="R15" s="18"/>
      <c r="S15" s="18"/>
      <c r="T15" s="23">
        <v>29288420</v>
      </c>
    </row>
    <row r="16" spans="1:44" x14ac:dyDescent="0.25">
      <c r="A16" s="17" t="s">
        <v>5090</v>
      </c>
      <c r="B16" s="17" t="s">
        <v>5089</v>
      </c>
      <c r="C16" s="17" t="s">
        <v>417</v>
      </c>
      <c r="D16" s="18" t="s">
        <v>274</v>
      </c>
      <c r="E16" s="18">
        <f>VLOOKUP(M16,Revistas!$B$2:$H$63996,2,FALSE)</f>
        <v>2.1030000000000002</v>
      </c>
      <c r="F16" s="18" t="str">
        <f>VLOOKUP(M16,Revistas!$B$2:$H$63996,3,FALSE)</f>
        <v>Q3</v>
      </c>
      <c r="G16" s="18" t="str">
        <f>VLOOKUP(M16,Revistas!$B$2:$H$63996,4,FALSE)</f>
        <v>CLINICAL NEUROLOGY</v>
      </c>
      <c r="H16" s="18" t="str">
        <f>VLOOKUP(M16,Revistas!$B$2:$H$63996,5,FALSE)</f>
        <v>114/194</v>
      </c>
      <c r="I16" s="18" t="str">
        <f>VLOOKUP(M16,Revistas!$B$2:$H$63996,6,FALSE)</f>
        <v>NO</v>
      </c>
      <c r="J16" s="18" t="s">
        <v>5091</v>
      </c>
      <c r="K16" s="18"/>
      <c r="L16" s="18" t="s">
        <v>586</v>
      </c>
      <c r="M16" s="18" t="s">
        <v>101</v>
      </c>
      <c r="N16" s="18" t="s">
        <v>1145</v>
      </c>
      <c r="O16" s="18">
        <v>2017</v>
      </c>
      <c r="P16" s="18"/>
      <c r="Q16" s="18"/>
      <c r="R16" s="18"/>
      <c r="S16" s="18"/>
      <c r="T16" s="23">
        <v>28712839</v>
      </c>
      <c r="AR16" s="25"/>
    </row>
    <row r="17" spans="1:44" x14ac:dyDescent="0.25">
      <c r="A17" s="17" t="s">
        <v>5087</v>
      </c>
      <c r="B17" s="17" t="s">
        <v>5086</v>
      </c>
      <c r="C17" s="17" t="s">
        <v>5082</v>
      </c>
      <c r="D17" s="18" t="s">
        <v>10</v>
      </c>
      <c r="E17" s="18" t="str">
        <f>VLOOKUP(M17,Revistas!$B$2:$H$63996,2,FALSE)</f>
        <v>NO TIENE</v>
      </c>
      <c r="F17" s="18" t="str">
        <f>VLOOKUP(M17,Revistas!$B$2:$H$63996,3,FALSE)</f>
        <v>NO TIENE</v>
      </c>
      <c r="G17" s="18" t="str">
        <f>VLOOKUP(M17,Revistas!$B$2:$H$63996,4,FALSE)</f>
        <v>NO TIENE</v>
      </c>
      <c r="H17" s="18" t="str">
        <f>VLOOKUP(M17,Revistas!$B$2:$H$63996,5,FALSE)</f>
        <v>NO TIENE</v>
      </c>
      <c r="I17" s="18" t="str">
        <f>VLOOKUP(M17,Revistas!$B$2:$H$63996,6,FALSE)</f>
        <v>NO</v>
      </c>
      <c r="J17" s="18" t="s">
        <v>5088</v>
      </c>
      <c r="K17" s="18"/>
      <c r="L17" s="18" t="s">
        <v>586</v>
      </c>
      <c r="M17" s="18" t="s">
        <v>5085</v>
      </c>
      <c r="N17" s="18" t="s">
        <v>2119</v>
      </c>
      <c r="O17" s="18">
        <v>2017</v>
      </c>
      <c r="P17" s="18"/>
      <c r="Q17" s="18"/>
      <c r="R17" s="18"/>
      <c r="S17" s="18"/>
      <c r="T17" s="23">
        <v>28755359</v>
      </c>
      <c r="AR17" s="25"/>
    </row>
    <row r="18" spans="1:44" x14ac:dyDescent="0.25">
      <c r="A18" s="17" t="s">
        <v>4988</v>
      </c>
      <c r="B18" s="17" t="s">
        <v>4989</v>
      </c>
      <c r="C18" s="17" t="s">
        <v>4990</v>
      </c>
      <c r="D18" s="18" t="s">
        <v>10</v>
      </c>
      <c r="E18" s="18">
        <f>VLOOKUP(M18,Revistas!$B$2:$H$63996,2,FALSE)</f>
        <v>9.89</v>
      </c>
      <c r="F18" s="18" t="str">
        <f>VLOOKUP(M18,Revistas!$B$2:$H$63996,3,FALSE)</f>
        <v>Q1</v>
      </c>
      <c r="G18" s="18" t="str">
        <f>VLOOKUP(M18,Revistas!$B$2:$H$63996,4,FALSE)</f>
        <v>CLINICAL NEUROLOGY - SCIE;</v>
      </c>
      <c r="H18" s="18" t="str">
        <f>VLOOKUP(M18,Revistas!$B$2:$H$63996,5,FALSE)</f>
        <v>6/194</v>
      </c>
      <c r="I18" s="18" t="str">
        <f>VLOOKUP(M18,Revistas!$B$2:$H$63996,6,FALSE)</f>
        <v>SI</v>
      </c>
      <c r="J18" s="18" t="s">
        <v>4991</v>
      </c>
      <c r="K18" s="18" t="s">
        <v>4992</v>
      </c>
      <c r="L18" s="18">
        <v>0</v>
      </c>
      <c r="M18" s="18" t="s">
        <v>4993</v>
      </c>
      <c r="N18" s="18" t="s">
        <v>154</v>
      </c>
      <c r="O18" s="18">
        <v>2017</v>
      </c>
      <c r="P18" s="18">
        <v>82</v>
      </c>
      <c r="Q18" s="18">
        <v>3</v>
      </c>
      <c r="R18" s="18">
        <v>317</v>
      </c>
      <c r="S18" s="18">
        <v>330</v>
      </c>
      <c r="T18" s="23">
        <v>28856750</v>
      </c>
    </row>
    <row r="19" spans="1:44" x14ac:dyDescent="0.25">
      <c r="A19" s="17" t="s">
        <v>5014</v>
      </c>
      <c r="B19" s="17" t="s">
        <v>5015</v>
      </c>
      <c r="C19" s="17" t="s">
        <v>112</v>
      </c>
      <c r="D19" s="18" t="s">
        <v>10</v>
      </c>
      <c r="E19" s="18">
        <f>VLOOKUP(M19,Revistas!$B$2:$H$63996,2,FALSE)</f>
        <v>3.3260000000000001</v>
      </c>
      <c r="F19" s="18" t="str">
        <f>VLOOKUP(M19,Revistas!$B$2:$H$63996,3,FALSE)</f>
        <v>Q2</v>
      </c>
      <c r="G19" s="18" t="str">
        <f>VLOOKUP(M19,Revistas!$B$2:$H$63996,4,FALSE)</f>
        <v>GENETICS &amp; HEREDITY - SCIE</v>
      </c>
      <c r="H19" s="18" t="str">
        <f>VLOOKUP(M19,Revistas!$B$2:$H$63996,5,FALSE)</f>
        <v>62/166</v>
      </c>
      <c r="I19" s="18" t="str">
        <f>VLOOKUP(M19,Revistas!$B$2:$H$63996,6,FALSE)</f>
        <v>NO</v>
      </c>
      <c r="J19" s="18" t="s">
        <v>5016</v>
      </c>
      <c r="K19" s="18" t="s">
        <v>5017</v>
      </c>
      <c r="L19" s="18">
        <v>0</v>
      </c>
      <c r="M19" s="18" t="s">
        <v>115</v>
      </c>
      <c r="N19" s="18" t="s">
        <v>154</v>
      </c>
      <c r="O19" s="18">
        <v>2017</v>
      </c>
      <c r="P19" s="18">
        <v>92</v>
      </c>
      <c r="Q19" s="18">
        <v>3</v>
      </c>
      <c r="R19" s="18">
        <v>306</v>
      </c>
      <c r="S19" s="18">
        <v>317</v>
      </c>
      <c r="T19" s="23">
        <v>28255985</v>
      </c>
    </row>
    <row r="20" spans="1:44" x14ac:dyDescent="0.25">
      <c r="A20" s="17" t="s">
        <v>5061</v>
      </c>
      <c r="B20" s="17" t="s">
        <v>5062</v>
      </c>
      <c r="C20" s="17" t="s">
        <v>2564</v>
      </c>
      <c r="D20" s="18" t="s">
        <v>10</v>
      </c>
      <c r="E20" s="18">
        <f>VLOOKUP(M20,Revistas!$B$2:$H$63996,2,FALSE)</f>
        <v>3.8740000000000001</v>
      </c>
      <c r="F20" s="18" t="str">
        <f>VLOOKUP(M20,Revistas!$B$2:$H$63996,3,FALSE)</f>
        <v>Q1</v>
      </c>
      <c r="G20" s="18" t="str">
        <f>VLOOKUP(M20,Revistas!$B$2:$H$63996,4,FALSE)</f>
        <v>PEDIATRICS - SCIE</v>
      </c>
      <c r="H20" s="18" t="str">
        <f>VLOOKUP(M20,Revistas!$B$2:$H$63996,5,FALSE)</f>
        <v>6/121</v>
      </c>
      <c r="I20" s="18" t="str">
        <f>VLOOKUP(M20,Revistas!$B$2:$H$63996,6,FALSE)</f>
        <v>SI</v>
      </c>
      <c r="J20" s="18" t="s">
        <v>5063</v>
      </c>
      <c r="K20" s="18" t="s">
        <v>5064</v>
      </c>
      <c r="L20" s="18">
        <v>2</v>
      </c>
      <c r="M20" s="18" t="s">
        <v>2567</v>
      </c>
      <c r="N20" s="18" t="s">
        <v>35</v>
      </c>
      <c r="O20" s="18">
        <v>2017</v>
      </c>
      <c r="P20" s="18">
        <v>183</v>
      </c>
      <c r="Q20" s="18"/>
      <c r="R20" s="18">
        <v>170</v>
      </c>
      <c r="S20" s="18" t="s">
        <v>167</v>
      </c>
      <c r="T20" s="23">
        <v>28139241</v>
      </c>
    </row>
    <row r="21" spans="1:44" x14ac:dyDescent="0.25">
      <c r="A21" s="17" t="s">
        <v>5044</v>
      </c>
      <c r="B21" s="17" t="s">
        <v>5045</v>
      </c>
      <c r="C21" s="17" t="s">
        <v>5046</v>
      </c>
      <c r="D21" s="18" t="s">
        <v>10</v>
      </c>
      <c r="E21" s="18">
        <f>VLOOKUP(M21,Revistas!$B$2:$H$63996,2,FALSE)</f>
        <v>1.571</v>
      </c>
      <c r="F21" s="18" t="str">
        <f>VLOOKUP(M21,Revistas!$B$2:$H$63996,3,FALSE)</f>
        <v>Q3</v>
      </c>
      <c r="G21" s="18" t="str">
        <f>VLOOKUP(M21,Revistas!$B$2:$H$63996,4,FALSE)</f>
        <v>PEDIATRICS - SCIE;</v>
      </c>
      <c r="H21" s="18" t="str">
        <f>VLOOKUP(M21,Revistas!$B$2:$H$63996,5,FALSE)</f>
        <v>65/121</v>
      </c>
      <c r="I21" s="18" t="str">
        <f>VLOOKUP(M21,Revistas!$B$2:$H$63996,6,FALSE)</f>
        <v>NO</v>
      </c>
      <c r="J21" s="18" t="s">
        <v>5047</v>
      </c>
      <c r="K21" s="18" t="s">
        <v>5048</v>
      </c>
      <c r="L21" s="18">
        <v>2</v>
      </c>
      <c r="M21" s="18" t="s">
        <v>5049</v>
      </c>
      <c r="N21" s="18" t="s">
        <v>226</v>
      </c>
      <c r="O21" s="18">
        <v>2017</v>
      </c>
      <c r="P21" s="18">
        <v>48</v>
      </c>
      <c r="Q21" s="18">
        <v>3</v>
      </c>
      <c r="R21" s="18">
        <v>166</v>
      </c>
      <c r="S21" s="18">
        <v>184</v>
      </c>
      <c r="T21" s="23">
        <v>28561207</v>
      </c>
    </row>
    <row r="22" spans="1:44" x14ac:dyDescent="0.25">
      <c r="A22" s="17" t="s">
        <v>4982</v>
      </c>
      <c r="B22" s="17" t="s">
        <v>4983</v>
      </c>
      <c r="C22" s="17" t="s">
        <v>4984</v>
      </c>
      <c r="D22" s="18" t="s">
        <v>10</v>
      </c>
      <c r="E22" s="18">
        <f>VLOOKUP(M22,Revistas!$B$2:$H$63996,2,FALSE)</f>
        <v>3.7690000000000001</v>
      </c>
      <c r="F22" s="18" t="str">
        <f>VLOOKUP(M22,Revistas!$B$2:$H$63996,3,FALSE)</f>
        <v>Q1</v>
      </c>
      <c r="G22" s="18" t="str">
        <f>VLOOKUP(M22,Revistas!$B$2:$H$63996,4,FALSE)</f>
        <v>MEDICINE, RESEARCH &amp; EXPERIMENTAL - SCIE;</v>
      </c>
      <c r="H22" s="18" t="str">
        <f>VLOOKUP(M22,Revistas!$B$2:$H$63996,5,FALSE)</f>
        <v>31/128</v>
      </c>
      <c r="I22" s="18" t="str">
        <f>VLOOKUP(M22,Revistas!$B$2:$H$63996,6,FALSE)</f>
        <v>NO</v>
      </c>
      <c r="J22" s="18" t="s">
        <v>4985</v>
      </c>
      <c r="K22" s="18" t="s">
        <v>4986</v>
      </c>
      <c r="L22" s="18">
        <v>0</v>
      </c>
      <c r="M22" s="18" t="s">
        <v>4987</v>
      </c>
      <c r="N22" s="18" t="s">
        <v>21</v>
      </c>
      <c r="O22" s="18">
        <v>2017</v>
      </c>
      <c r="P22" s="18">
        <v>122</v>
      </c>
      <c r="Q22" s="27">
        <v>43132</v>
      </c>
      <c r="R22" s="18">
        <v>43</v>
      </c>
      <c r="S22" s="18">
        <v>50</v>
      </c>
      <c r="T22" s="23">
        <v>28774709</v>
      </c>
    </row>
    <row r="23" spans="1:44" x14ac:dyDescent="0.25">
      <c r="A23" s="17" t="s">
        <v>5028</v>
      </c>
      <c r="B23" s="17" t="s">
        <v>5029</v>
      </c>
      <c r="C23" s="17" t="s">
        <v>181</v>
      </c>
      <c r="D23" s="18" t="s">
        <v>10</v>
      </c>
      <c r="E23" s="18">
        <f>VLOOKUP(M23,Revistas!$B$2:$H$63996,2,FALSE)</f>
        <v>4.2590000000000003</v>
      </c>
      <c r="F23" s="18" t="str">
        <f>VLOOKUP(M23,Revistas!$B$2:$H$63996,3,FALSE)</f>
        <v>Q1</v>
      </c>
      <c r="G23" s="18" t="str">
        <f>VLOOKUP(M23,Revistas!$B$2:$H$63996,4,FALSE)</f>
        <v>MULTIDISCIPLINARY SCIENCES</v>
      </c>
      <c r="H23" s="18" t="str">
        <f>VLOOKUP(M23,Revistas!$B$2:$H$63996,5,FALSE)</f>
        <v>10 DE 64</v>
      </c>
      <c r="I23" s="18" t="str">
        <f>VLOOKUP(M23,Revistas!$B$2:$H$63996,6,FALSE)</f>
        <v>NO</v>
      </c>
      <c r="J23" s="18" t="s">
        <v>5030</v>
      </c>
      <c r="K23" s="18" t="s">
        <v>5031</v>
      </c>
      <c r="L23" s="18">
        <v>2</v>
      </c>
      <c r="M23" s="18" t="s">
        <v>184</v>
      </c>
      <c r="N23" s="28">
        <v>43282</v>
      </c>
      <c r="O23" s="18">
        <v>2017</v>
      </c>
      <c r="P23" s="18">
        <v>7</v>
      </c>
      <c r="Q23" s="18"/>
      <c r="R23" s="18"/>
      <c r="S23" s="18">
        <v>5727</v>
      </c>
      <c r="T23" s="23">
        <v>28720782</v>
      </c>
    </row>
    <row r="24" spans="1:44" x14ac:dyDescent="0.25">
      <c r="A24" s="17" t="s">
        <v>5032</v>
      </c>
      <c r="B24" s="17" t="s">
        <v>5033</v>
      </c>
      <c r="C24" s="17" t="s">
        <v>4996</v>
      </c>
      <c r="D24" s="18" t="s">
        <v>10</v>
      </c>
      <c r="E24" s="18">
        <f>VLOOKUP(M24,Revistas!$B$2:$H$63996,2,FALSE)</f>
        <v>3.97</v>
      </c>
      <c r="F24" s="18" t="str">
        <f>VLOOKUP(M24,Revistas!$B$2:$H$63996,3,FALSE)</f>
        <v>Q1</v>
      </c>
      <c r="G24" s="18" t="str">
        <f>VLOOKUP(M24,Revistas!$B$2:$H$63996,4,FALSE)</f>
        <v>MEDICINE, RESEARCH &amp; EXPERIMENTAL - SCIE;</v>
      </c>
      <c r="H24" s="18" t="str">
        <f>VLOOKUP(M24,Revistas!$B$2:$H$63996,5,FALSE)</f>
        <v>25/128</v>
      </c>
      <c r="I24" s="18" t="str">
        <f>VLOOKUP(M24,Revistas!$B$2:$H$63996,6,FALSE)</f>
        <v>NO</v>
      </c>
      <c r="J24" s="18" t="s">
        <v>5034</v>
      </c>
      <c r="K24" s="18" t="s">
        <v>5035</v>
      </c>
      <c r="L24" s="18">
        <v>0</v>
      </c>
      <c r="M24" s="18" t="s">
        <v>4999</v>
      </c>
      <c r="N24" s="18" t="s">
        <v>29</v>
      </c>
      <c r="O24" s="18">
        <v>2017</v>
      </c>
      <c r="P24" s="18">
        <v>40</v>
      </c>
      <c r="Q24" s="18">
        <v>4</v>
      </c>
      <c r="R24" s="18">
        <v>471</v>
      </c>
      <c r="S24" s="18">
        <v>480</v>
      </c>
      <c r="T24" s="23">
        <v>28229250</v>
      </c>
    </row>
    <row r="25" spans="1:44" x14ac:dyDescent="0.25">
      <c r="A25" s="17" t="s">
        <v>4978</v>
      </c>
      <c r="B25" s="17" t="s">
        <v>4979</v>
      </c>
      <c r="C25" s="17" t="s">
        <v>3877</v>
      </c>
      <c r="D25" s="18" t="s">
        <v>10</v>
      </c>
      <c r="E25" s="18">
        <f>VLOOKUP(M25,Revistas!$B$2:$H$63996,2,FALSE)</f>
        <v>3.5070000000000001</v>
      </c>
      <c r="F25" s="18" t="str">
        <f>VLOOKUP(M25,Revistas!$B$2:$H$63996,3,FALSE)</f>
        <v>Q2</v>
      </c>
      <c r="G25" s="18" t="str">
        <f>VLOOKUP(M25,Revistas!$B$2:$H$63996,4,FALSE)</f>
        <v>GENETICS &amp; HEREDITY - SCIE;</v>
      </c>
      <c r="H25" s="18" t="str">
        <f>VLOOKUP(M25,Revistas!$B$2:$H$63996,5,FALSE)</f>
        <v>58/166</v>
      </c>
      <c r="I25" s="18" t="str">
        <f>VLOOKUP(M25,Revistas!$B$2:$H$63996,6,FALSE)</f>
        <v>NO</v>
      </c>
      <c r="J25" s="18" t="s">
        <v>4980</v>
      </c>
      <c r="K25" s="18" t="s">
        <v>4981</v>
      </c>
      <c r="L25" s="18">
        <v>0</v>
      </c>
      <c r="M25" s="18" t="s">
        <v>3880</v>
      </c>
      <c r="N25" s="28">
        <v>42248</v>
      </c>
      <c r="O25" s="18">
        <v>2017</v>
      </c>
      <c r="P25" s="18">
        <v>12</v>
      </c>
      <c r="Q25" s="18"/>
      <c r="R25" s="18"/>
      <c r="S25" s="18">
        <v>155</v>
      </c>
      <c r="T25" s="23">
        <v>28915903</v>
      </c>
    </row>
    <row r="26" spans="1:44" x14ac:dyDescent="0.25">
      <c r="A26" s="17" t="s">
        <v>5069</v>
      </c>
      <c r="B26" s="17" t="s">
        <v>5070</v>
      </c>
      <c r="C26" s="17" t="s">
        <v>4138</v>
      </c>
      <c r="D26" s="18" t="s">
        <v>10</v>
      </c>
      <c r="E26" s="18">
        <f>VLOOKUP(M26,Revistas!$B$2:$H$63996,2,FALSE)</f>
        <v>4.601</v>
      </c>
      <c r="F26" s="18" t="str">
        <f>VLOOKUP(M26,Revistas!$B$2:$H$63996,3,FALSE)</f>
        <v>Q1</v>
      </c>
      <c r="G26" s="18" t="str">
        <f>VLOOKUP(M26,Revistas!$B$2:$H$63996,4,FALSE)</f>
        <v>GENETICS &amp; HEREDITY - SCIE</v>
      </c>
      <c r="H26" s="18" t="str">
        <f>VLOOKUP(M26,Revistas!$B$2:$H$63996,5,FALSE)</f>
        <v>29/167</v>
      </c>
      <c r="I26" s="18" t="str">
        <f>VLOOKUP(M26,Revistas!$B$2:$H$63996,6,FALSE)</f>
        <v>NO</v>
      </c>
      <c r="J26" s="18" t="s">
        <v>5071</v>
      </c>
      <c r="K26" s="18" t="s">
        <v>5072</v>
      </c>
      <c r="L26" s="18">
        <v>4</v>
      </c>
      <c r="M26" s="18" t="s">
        <v>4139</v>
      </c>
      <c r="N26" s="18" t="s">
        <v>62</v>
      </c>
      <c r="O26" s="18">
        <v>2017</v>
      </c>
      <c r="P26" s="18">
        <v>38</v>
      </c>
      <c r="Q26" s="18">
        <v>2</v>
      </c>
      <c r="R26" s="18">
        <v>160</v>
      </c>
      <c r="S26" s="18">
        <v>168</v>
      </c>
      <c r="T26" s="23">
        <v>27774737</v>
      </c>
    </row>
    <row r="27" spans="1:44" x14ac:dyDescent="0.25">
      <c r="A27" s="17" t="s">
        <v>5039</v>
      </c>
      <c r="B27" s="17" t="s">
        <v>5040</v>
      </c>
      <c r="C27" s="17" t="s">
        <v>217</v>
      </c>
      <c r="D27" s="18" t="s">
        <v>10</v>
      </c>
      <c r="E27" s="18">
        <f>VLOOKUP(M27,Revistas!$B$2:$H$63996,2,FALSE)</f>
        <v>2.806</v>
      </c>
      <c r="F27" s="18" t="str">
        <f>VLOOKUP(M27,Revistas!$B$2:$H$63996,3,FALSE)</f>
        <v>Q1</v>
      </c>
      <c r="G27" s="18" t="str">
        <f>VLOOKUP(M27,Revistas!$B$2:$H$63996,4,FALSE)</f>
        <v>MULTIDISCIPLINARY SCIENCES</v>
      </c>
      <c r="H27" s="18" t="str">
        <f>VLOOKUP(M27,Revistas!$B$2:$H$63996,5,FALSE)</f>
        <v>15/64</v>
      </c>
      <c r="I27" s="18" t="str">
        <f>VLOOKUP(M27,Revistas!$B$2:$H$63996,6,FALSE)</f>
        <v>NO</v>
      </c>
      <c r="J27" s="18" t="s">
        <v>5041</v>
      </c>
      <c r="K27" s="18" t="s">
        <v>5042</v>
      </c>
      <c r="L27" s="18">
        <v>0</v>
      </c>
      <c r="M27" s="18" t="s">
        <v>220</v>
      </c>
      <c r="N27" s="28">
        <v>47270</v>
      </c>
      <c r="O27" s="18">
        <v>2017</v>
      </c>
      <c r="P27" s="18">
        <v>12</v>
      </c>
      <c r="Q27" s="18">
        <v>6</v>
      </c>
      <c r="R27" s="18"/>
      <c r="S27" s="18" t="s">
        <v>5043</v>
      </c>
      <c r="T27" s="23">
        <v>28662078</v>
      </c>
    </row>
    <row r="29" spans="1:44" hidden="1" x14ac:dyDescent="0.25"/>
    <row r="30" spans="1:44" hidden="1" x14ac:dyDescent="0.25"/>
    <row r="31" spans="1:44" hidden="1" x14ac:dyDescent="0.25"/>
    <row r="32" spans="1:44"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1:10" hidden="1" x14ac:dyDescent="0.25"/>
    <row r="1090" spans="1:10" hidden="1" x14ac:dyDescent="0.25"/>
    <row r="1091" spans="1:10" hidden="1" x14ac:dyDescent="0.25">
      <c r="A1091" s="20" t="s">
        <v>73</v>
      </c>
      <c r="B1091" s="20" t="s">
        <v>73</v>
      </c>
      <c r="C1091" s="20" t="s">
        <v>73</v>
      </c>
      <c r="D1091" s="23" t="s">
        <v>74</v>
      </c>
      <c r="E1091" s="23" t="s">
        <v>73</v>
      </c>
      <c r="F1091" s="23" t="s">
        <v>75</v>
      </c>
      <c r="G1091" s="23" t="s">
        <v>7254</v>
      </c>
      <c r="H1091" s="23" t="s">
        <v>73</v>
      </c>
      <c r="I1091" s="23" t="s">
        <v>78</v>
      </c>
      <c r="J1091" s="23" t="s">
        <v>7255</v>
      </c>
    </row>
    <row r="1092" spans="1:10" hidden="1" x14ac:dyDescent="0.25">
      <c r="A1092" s="20" t="s">
        <v>10</v>
      </c>
      <c r="B1092" s="20">
        <f>DCOUNTA(A1:S1088,B1091,A1091:A1092)</f>
        <v>18</v>
      </c>
      <c r="C1092" s="20" t="s">
        <v>10</v>
      </c>
      <c r="D1092" s="23">
        <f>DSUM(A1:S1088,E1,C1091:C1092)</f>
        <v>71.72699999999999</v>
      </c>
      <c r="E1092" s="23" t="s">
        <v>10</v>
      </c>
      <c r="F1092" s="23" t="s">
        <v>5470</v>
      </c>
      <c r="G1092" s="23">
        <f>DCOUNTA(A1:S1088,F1091,E1091:F1092)</f>
        <v>11</v>
      </c>
      <c r="H1092" s="23" t="s">
        <v>10</v>
      </c>
      <c r="I1092" s="23" t="s">
        <v>2680</v>
      </c>
      <c r="J1092" s="23">
        <f>DCOUNTA(A1:S1088,I1,H1091:I1092)</f>
        <v>4</v>
      </c>
    </row>
    <row r="1093" spans="1:10" hidden="1" x14ac:dyDescent="0.25"/>
    <row r="1094" spans="1:10" hidden="1" x14ac:dyDescent="0.25">
      <c r="A1094" s="20" t="s">
        <v>73</v>
      </c>
      <c r="B1094" s="20" t="s">
        <v>73</v>
      </c>
      <c r="C1094" s="20" t="s">
        <v>73</v>
      </c>
      <c r="D1094" s="23" t="s">
        <v>74</v>
      </c>
      <c r="E1094" s="23" t="s">
        <v>73</v>
      </c>
      <c r="F1094" s="23" t="s">
        <v>75</v>
      </c>
      <c r="G1094" s="23" t="s">
        <v>7254</v>
      </c>
      <c r="H1094" s="23" t="s">
        <v>73</v>
      </c>
      <c r="I1094" s="23" t="s">
        <v>78</v>
      </c>
      <c r="J1094" s="23" t="s">
        <v>7255</v>
      </c>
    </row>
    <row r="1095" spans="1:10" hidden="1" x14ac:dyDescent="0.25">
      <c r="A1095" s="20" t="s">
        <v>274</v>
      </c>
      <c r="B1095" s="20">
        <f>DCOUNTA(A1:S1088,D1,A1094:A1095)</f>
        <v>1</v>
      </c>
      <c r="C1095" s="20" t="s">
        <v>274</v>
      </c>
      <c r="D1095" s="23">
        <f>DSUM(A1:S1088,E1,C1094:C1095)</f>
        <v>2.1030000000000002</v>
      </c>
      <c r="E1095" s="23" t="s">
        <v>274</v>
      </c>
      <c r="F1095" s="23" t="s">
        <v>5470</v>
      </c>
      <c r="G1095" s="23">
        <f>DCOUNTA(A1:S1088,F1,E1094:F1095)</f>
        <v>0</v>
      </c>
      <c r="H1095" s="23" t="s">
        <v>274</v>
      </c>
      <c r="I1095" s="23" t="s">
        <v>2680</v>
      </c>
      <c r="J1095" s="23">
        <f>DCOUNTA(A1:S1088,I1,H1094:I1095)</f>
        <v>0</v>
      </c>
    </row>
    <row r="1096" spans="1:10" hidden="1" x14ac:dyDescent="0.25"/>
    <row r="1097" spans="1:10" hidden="1" x14ac:dyDescent="0.25">
      <c r="A1097" s="20" t="s">
        <v>73</v>
      </c>
      <c r="B1097" s="20" t="s">
        <v>73</v>
      </c>
      <c r="C1097" s="20" t="s">
        <v>73</v>
      </c>
      <c r="D1097" s="23" t="s">
        <v>74</v>
      </c>
      <c r="E1097" s="23" t="s">
        <v>73</v>
      </c>
      <c r="F1097" s="23" t="s">
        <v>75</v>
      </c>
      <c r="G1097" s="23" t="s">
        <v>7254</v>
      </c>
      <c r="H1097" s="23" t="s">
        <v>73</v>
      </c>
      <c r="I1097" s="23" t="s">
        <v>78</v>
      </c>
      <c r="J1097" s="23" t="s">
        <v>7255</v>
      </c>
    </row>
    <row r="1098" spans="1:10" hidden="1" x14ac:dyDescent="0.25">
      <c r="A1098" s="20" t="s">
        <v>356</v>
      </c>
      <c r="B1098" s="20">
        <f>DCOUNTA(A1:S1088,D1,A1097:A1098)</f>
        <v>1</v>
      </c>
      <c r="C1098" s="20" t="s">
        <v>356</v>
      </c>
      <c r="D1098" s="23">
        <f>DSUM(A1:S1088,E1,C1097:C1098)</f>
        <v>3.97</v>
      </c>
      <c r="E1098" s="23" t="s">
        <v>356</v>
      </c>
      <c r="F1098" s="23" t="s">
        <v>5470</v>
      </c>
      <c r="G1098" s="23">
        <f>DCOUNTA(A1:S1088,F1,E1097:F1098)</f>
        <v>1</v>
      </c>
      <c r="H1098" s="23" t="s">
        <v>356</v>
      </c>
      <c r="I1098" s="23" t="s">
        <v>2680</v>
      </c>
      <c r="J1098" s="23">
        <f>DCOUNTA(A1:S1088,I1,H1097:I1098)</f>
        <v>0</v>
      </c>
    </row>
    <row r="1099" spans="1:10" hidden="1" x14ac:dyDescent="0.25"/>
    <row r="1100" spans="1:10" hidden="1" x14ac:dyDescent="0.25">
      <c r="A1100" s="20" t="s">
        <v>73</v>
      </c>
      <c r="B1100" s="20" t="s">
        <v>73</v>
      </c>
      <c r="C1100" s="20" t="s">
        <v>73</v>
      </c>
      <c r="D1100" s="23" t="s">
        <v>74</v>
      </c>
      <c r="E1100" s="23" t="s">
        <v>73</v>
      </c>
      <c r="F1100" s="23" t="s">
        <v>75</v>
      </c>
      <c r="G1100" s="23" t="s">
        <v>7254</v>
      </c>
      <c r="H1100" s="23" t="s">
        <v>73</v>
      </c>
      <c r="I1100" s="23" t="s">
        <v>78</v>
      </c>
      <c r="J1100" s="23" t="s">
        <v>7255</v>
      </c>
    </row>
    <row r="1101" spans="1:10" hidden="1" x14ac:dyDescent="0.25">
      <c r="A1101" s="20" t="s">
        <v>571</v>
      </c>
      <c r="B1101" s="20">
        <f>DCOUNTA(A1:S1088,D1,A1100:A1101)</f>
        <v>2</v>
      </c>
      <c r="C1101" s="20" t="s">
        <v>571</v>
      </c>
      <c r="D1101" s="23">
        <f>DSUM(A1:S1088,E1,C1100:C1101)</f>
        <v>7.9329999999999998</v>
      </c>
      <c r="E1101" s="23" t="s">
        <v>571</v>
      </c>
      <c r="F1101" s="23" t="s">
        <v>5470</v>
      </c>
      <c r="G1101" s="23">
        <f>DCOUNTA(A1:S1088,F1,E1100:F1101)</f>
        <v>2</v>
      </c>
      <c r="H1101" s="23" t="s">
        <v>571</v>
      </c>
      <c r="I1101" s="23" t="s">
        <v>2680</v>
      </c>
      <c r="J1101" s="23">
        <f>DCOUNTA(A1:S1088,I1,H1100:I1101)</f>
        <v>0</v>
      </c>
    </row>
    <row r="1102" spans="1:10" hidden="1" x14ac:dyDescent="0.25"/>
    <row r="1103" spans="1:10" hidden="1" x14ac:dyDescent="0.25"/>
    <row r="1104" spans="1:10" hidden="1" x14ac:dyDescent="0.25">
      <c r="A1104" s="20" t="s">
        <v>73</v>
      </c>
      <c r="B1104" s="20" t="s">
        <v>73</v>
      </c>
      <c r="C1104" s="20" t="s">
        <v>73</v>
      </c>
      <c r="D1104" s="23" t="s">
        <v>74</v>
      </c>
      <c r="E1104" s="23" t="s">
        <v>73</v>
      </c>
      <c r="F1104" s="23" t="s">
        <v>75</v>
      </c>
      <c r="G1104" s="23" t="s">
        <v>7254</v>
      </c>
      <c r="H1104" s="23" t="s">
        <v>73</v>
      </c>
      <c r="I1104" s="23" t="s">
        <v>78</v>
      </c>
      <c r="J1104" s="23" t="s">
        <v>7255</v>
      </c>
    </row>
    <row r="1105" spans="1:51" hidden="1" x14ac:dyDescent="0.25">
      <c r="A1105" s="20" t="s">
        <v>26</v>
      </c>
      <c r="B1105" s="20">
        <f>DCOUNTA(A1:S1088,D1,A1104:A1105)</f>
        <v>2</v>
      </c>
      <c r="C1105" s="20" t="s">
        <v>26</v>
      </c>
      <c r="D1105" s="23">
        <f>DSUM(A1:S1088,E1,C1104:C1105)</f>
        <v>8.0299999999999994</v>
      </c>
      <c r="E1105" s="23" t="s">
        <v>26</v>
      </c>
      <c r="F1105" s="23" t="s">
        <v>5470</v>
      </c>
      <c r="G1105" s="23">
        <f>DCOUNTA(A1:S1088,F1,E1104:F1105)</f>
        <v>1</v>
      </c>
      <c r="H1105" s="23" t="s">
        <v>26</v>
      </c>
      <c r="I1105" s="23" t="s">
        <v>2680</v>
      </c>
      <c r="J1105" s="23">
        <f>DCOUNTA(A1:S1088,I1,H1104:I1105)</f>
        <v>0</v>
      </c>
    </row>
    <row r="1106" spans="1:51" hidden="1" x14ac:dyDescent="0.25"/>
    <row r="1107" spans="1:51" hidden="1" x14ac:dyDescent="0.25">
      <c r="A1107" s="20" t="s">
        <v>73</v>
      </c>
      <c r="B1107" s="20" t="s">
        <v>73</v>
      </c>
      <c r="C1107" s="20" t="s">
        <v>73</v>
      </c>
      <c r="D1107" s="23" t="s">
        <v>74</v>
      </c>
      <c r="E1107" s="23" t="s">
        <v>73</v>
      </c>
      <c r="F1107" s="23" t="s">
        <v>75</v>
      </c>
      <c r="G1107" s="23" t="s">
        <v>7254</v>
      </c>
      <c r="H1107" s="23" t="s">
        <v>73</v>
      </c>
      <c r="I1107" s="23" t="s">
        <v>78</v>
      </c>
      <c r="J1107" s="23" t="s">
        <v>7255</v>
      </c>
    </row>
    <row r="1108" spans="1:51" hidden="1" x14ac:dyDescent="0.25">
      <c r="A1108" s="20" t="s">
        <v>210</v>
      </c>
      <c r="B1108" s="20">
        <f>DCOUNTA(A1:S1088,D1,A1107:A1108)</f>
        <v>2</v>
      </c>
      <c r="C1108" s="20" t="s">
        <v>210</v>
      </c>
      <c r="D1108" s="23">
        <f>DSUM(A1:S1088,E1,C1107:C1108)</f>
        <v>12.575000000000001</v>
      </c>
      <c r="E1108" s="23" t="s">
        <v>210</v>
      </c>
      <c r="F1108" s="23" t="s">
        <v>5470</v>
      </c>
      <c r="G1108" s="23">
        <f>DCOUNTA(A1:S1088,F1,E1107:F1108)</f>
        <v>1</v>
      </c>
      <c r="H1108" s="23" t="s">
        <v>210</v>
      </c>
      <c r="I1108" s="23" t="s">
        <v>2680</v>
      </c>
      <c r="J1108" s="23">
        <f>DCOUNTA(A1:S1088,I1,H1107:I1108)</f>
        <v>1</v>
      </c>
    </row>
    <row r="1110" spans="1:51" ht="15.75" x14ac:dyDescent="0.3">
      <c r="B1110" s="19" t="s">
        <v>7256</v>
      </c>
      <c r="C1110" s="19" t="s">
        <v>7257</v>
      </c>
      <c r="D1110" s="19" t="s">
        <v>5466</v>
      </c>
      <c r="E1110" s="19" t="s">
        <v>7258</v>
      </c>
      <c r="F1110" s="19" t="s">
        <v>7259</v>
      </c>
      <c r="N1110" s="24"/>
      <c r="AX1110" s="20" t="s">
        <v>7260</v>
      </c>
      <c r="AY1110" s="20" t="s">
        <v>7261</v>
      </c>
    </row>
    <row r="1111" spans="1:51" ht="15.75" x14ac:dyDescent="0.3">
      <c r="B1111" s="21">
        <f>B1092</f>
        <v>18</v>
      </c>
      <c r="C1111" s="26" t="s">
        <v>7262</v>
      </c>
      <c r="D1111" s="21">
        <f>D1092</f>
        <v>71.72699999999999</v>
      </c>
      <c r="E1111" s="21">
        <f>G1092</f>
        <v>11</v>
      </c>
      <c r="F1111" s="21">
        <f>J1092</f>
        <v>4</v>
      </c>
      <c r="N1111" s="24"/>
    </row>
    <row r="1112" spans="1:51" ht="15.75" x14ac:dyDescent="0.3">
      <c r="B1112" s="21">
        <f>B1095</f>
        <v>1</v>
      </c>
      <c r="C1112" s="26" t="s">
        <v>7263</v>
      </c>
      <c r="D1112" s="21">
        <f>D1095</f>
        <v>2.1030000000000002</v>
      </c>
      <c r="E1112" s="21">
        <f>G1095</f>
        <v>0</v>
      </c>
      <c r="F1112" s="21">
        <f>J1095</f>
        <v>0</v>
      </c>
      <c r="N1112" s="24"/>
    </row>
    <row r="1113" spans="1:51" ht="15.75" x14ac:dyDescent="0.3">
      <c r="B1113" s="21">
        <f>B1098</f>
        <v>1</v>
      </c>
      <c r="C1113" s="26" t="s">
        <v>7264</v>
      </c>
      <c r="D1113" s="21">
        <f>D1098</f>
        <v>3.97</v>
      </c>
      <c r="E1113" s="21">
        <f>G1098</f>
        <v>1</v>
      </c>
      <c r="F1113" s="21">
        <f>J1098</f>
        <v>0</v>
      </c>
      <c r="N1113" s="24"/>
    </row>
    <row r="1114" spans="1:51" ht="15.75" x14ac:dyDescent="0.3">
      <c r="B1114" s="21">
        <f>B1101</f>
        <v>2</v>
      </c>
      <c r="C1114" s="26" t="s">
        <v>7265</v>
      </c>
      <c r="D1114" s="21">
        <f>D1101</f>
        <v>7.9329999999999998</v>
      </c>
      <c r="E1114" s="21">
        <f>G1101</f>
        <v>2</v>
      </c>
      <c r="F1114" s="21">
        <f>J1101</f>
        <v>0</v>
      </c>
      <c r="N1114" s="24"/>
    </row>
    <row r="1115" spans="1:51" ht="15.75" x14ac:dyDescent="0.3">
      <c r="B1115" s="21">
        <f>B1105</f>
        <v>2</v>
      </c>
      <c r="C1115" s="26" t="s">
        <v>26</v>
      </c>
      <c r="D1115" s="21">
        <f>D1105</f>
        <v>8.0299999999999994</v>
      </c>
      <c r="E1115" s="21">
        <f>G1105</f>
        <v>1</v>
      </c>
      <c r="F1115" s="21">
        <f>J1105</f>
        <v>0</v>
      </c>
      <c r="N1115" s="24"/>
    </row>
    <row r="1116" spans="1:51" ht="15.75" x14ac:dyDescent="0.3">
      <c r="B1116" s="21">
        <f>B1108</f>
        <v>2</v>
      </c>
      <c r="C1116" s="26" t="s">
        <v>7266</v>
      </c>
      <c r="D1116" s="21">
        <f>D1108</f>
        <v>12.575000000000001</v>
      </c>
      <c r="E1116" s="21">
        <f>G1108</f>
        <v>1</v>
      </c>
      <c r="F1116" s="21">
        <f>J1108</f>
        <v>1</v>
      </c>
      <c r="N1116" s="24"/>
    </row>
    <row r="1117" spans="1:51" ht="15.75" x14ac:dyDescent="0.3">
      <c r="B1117" s="22"/>
      <c r="C1117" s="19" t="s">
        <v>7267</v>
      </c>
      <c r="D1117" s="19">
        <f>D1111</f>
        <v>71.72699999999999</v>
      </c>
      <c r="E1117" s="22"/>
      <c r="N1117" s="24"/>
    </row>
    <row r="1118" spans="1:51" ht="15.75" x14ac:dyDescent="0.3">
      <c r="B1118" s="22"/>
      <c r="C1118" s="19" t="s">
        <v>7268</v>
      </c>
      <c r="D1118" s="19">
        <f>D1111+D1112+D1113+D1114+D1115+D1116</f>
        <v>106.33799999999998</v>
      </c>
    </row>
  </sheetData>
  <sortState ref="A2:AY27">
    <sortCondition ref="A2:A27"/>
  </sortState>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Y1113"/>
  <sheetViews>
    <sheetView workbookViewId="0">
      <selection activeCell="P1119" sqref="P1119"/>
    </sheetView>
  </sheetViews>
  <sheetFormatPr baseColWidth="10" defaultRowHeight="15" x14ac:dyDescent="0.25"/>
  <cols>
    <col min="1" max="1" width="22.42578125" style="20" customWidth="1"/>
    <col min="2" max="2" width="17" style="20" customWidth="1"/>
    <col min="3" max="3" width="19.28515625" style="20" customWidth="1"/>
    <col min="4" max="4" width="16.42578125" style="23" customWidth="1"/>
    <col min="5" max="6" width="11.42578125" style="23"/>
    <col min="7" max="8" width="0" style="23" hidden="1" customWidth="1"/>
    <col min="9" max="9" width="11.42578125" style="23"/>
    <col min="10" max="14" width="0" style="23" hidden="1" customWidth="1"/>
    <col min="15" max="20" width="11.42578125" style="23"/>
    <col min="21" max="16384" width="11.42578125" style="20"/>
  </cols>
  <sheetData>
    <row r="1" spans="1:20" s="2" customFormat="1" ht="38.25" x14ac:dyDescent="0.2">
      <c r="A1" s="1" t="s">
        <v>70</v>
      </c>
      <c r="B1" s="1" t="s">
        <v>71</v>
      </c>
      <c r="C1" s="1" t="s">
        <v>72</v>
      </c>
      <c r="D1" s="1" t="s">
        <v>73</v>
      </c>
      <c r="E1" s="1" t="s">
        <v>74</v>
      </c>
      <c r="F1" s="1" t="s">
        <v>75</v>
      </c>
      <c r="G1" s="1" t="s">
        <v>76</v>
      </c>
      <c r="H1" s="1" t="s">
        <v>77</v>
      </c>
      <c r="I1" s="1" t="s">
        <v>78</v>
      </c>
      <c r="J1" s="1" t="s">
        <v>79</v>
      </c>
      <c r="K1" s="1" t="s">
        <v>80</v>
      </c>
      <c r="L1" s="1" t="s">
        <v>81</v>
      </c>
      <c r="M1" s="1" t="s">
        <v>0</v>
      </c>
      <c r="N1" s="1" t="s">
        <v>1</v>
      </c>
      <c r="O1" s="1" t="s">
        <v>2</v>
      </c>
      <c r="P1" s="1" t="s">
        <v>3</v>
      </c>
      <c r="Q1" s="1" t="s">
        <v>4</v>
      </c>
      <c r="R1" s="1" t="s">
        <v>5</v>
      </c>
      <c r="S1" s="1" t="s">
        <v>6</v>
      </c>
      <c r="T1" s="2" t="s">
        <v>2782</v>
      </c>
    </row>
    <row r="2" spans="1:20" x14ac:dyDescent="0.25">
      <c r="A2" s="17" t="s">
        <v>5097</v>
      </c>
      <c r="B2" s="17" t="s">
        <v>5098</v>
      </c>
      <c r="C2" s="17" t="s">
        <v>5099</v>
      </c>
      <c r="D2" s="18" t="s">
        <v>10</v>
      </c>
      <c r="E2" s="18">
        <f>VLOOKUP(M2,Revistas!$B$2:$H$63996,2,FALSE)</f>
        <v>8.7690000000000001</v>
      </c>
      <c r="F2" s="18" t="str">
        <f>VLOOKUP(M2,Revistas!$B$2:$H$63996,3,FALSE)</f>
        <v>Q1</v>
      </c>
      <c r="G2" s="18" t="str">
        <f>VLOOKUP(M2,Revistas!$B$2:$H$63996,4,FALSE)</f>
        <v>CELL BIOLOGY - SCIE</v>
      </c>
      <c r="H2" s="18" t="str">
        <f>VLOOKUP(M2,Revistas!$B$2:$H$63996,5,FALSE)</f>
        <v>20/190</v>
      </c>
      <c r="I2" s="18" t="str">
        <f>VLOOKUP(M2,Revistas!$B$2:$H$63996,6,FALSE)</f>
        <v>NO</v>
      </c>
      <c r="J2" s="18" t="s">
        <v>5100</v>
      </c>
      <c r="K2" s="18" t="s">
        <v>5101</v>
      </c>
      <c r="L2" s="18">
        <v>8</v>
      </c>
      <c r="M2" s="18" t="s">
        <v>5102</v>
      </c>
      <c r="N2" s="18" t="s">
        <v>62</v>
      </c>
      <c r="O2" s="18">
        <v>2017</v>
      </c>
      <c r="P2" s="18">
        <v>9</v>
      </c>
      <c r="Q2" s="18">
        <v>2</v>
      </c>
      <c r="R2" s="18"/>
      <c r="S2" s="18" t="s">
        <v>5103</v>
      </c>
    </row>
    <row r="4" spans="1:20" hidden="1" x14ac:dyDescent="0.25"/>
    <row r="5" spans="1:20" hidden="1" x14ac:dyDescent="0.25"/>
    <row r="6" spans="1:20" hidden="1" x14ac:dyDescent="0.25"/>
    <row r="7" spans="1:20" hidden="1" x14ac:dyDescent="0.25"/>
    <row r="8" spans="1:20" hidden="1" x14ac:dyDescent="0.25"/>
    <row r="9" spans="1:20" hidden="1" x14ac:dyDescent="0.25"/>
    <row r="10" spans="1:20" hidden="1" x14ac:dyDescent="0.25"/>
    <row r="11" spans="1:20" hidden="1" x14ac:dyDescent="0.25"/>
    <row r="12" spans="1:20" hidden="1" x14ac:dyDescent="0.25"/>
    <row r="13" spans="1:20" hidden="1" x14ac:dyDescent="0.25"/>
    <row r="14" spans="1:20" hidden="1" x14ac:dyDescent="0.25"/>
    <row r="15" spans="1:20" hidden="1" x14ac:dyDescent="0.25"/>
    <row r="16" spans="1:20" hidden="1" x14ac:dyDescent="0.25"/>
    <row r="17" hidden="1" x14ac:dyDescent="0.25"/>
    <row r="18" hidden="1" x14ac:dyDescent="0.25"/>
    <row r="19" hidden="1" x14ac:dyDescent="0.25"/>
    <row r="20" hidden="1" x14ac:dyDescent="0.25"/>
    <row r="21" hidden="1" x14ac:dyDescent="0.25"/>
    <row r="22" hidden="1" x14ac:dyDescent="0.25"/>
    <row r="23" hidden="1" x14ac:dyDescent="0.25"/>
    <row r="24" hidden="1" x14ac:dyDescent="0.25"/>
    <row r="25" hidden="1" x14ac:dyDescent="0.25"/>
    <row r="26" hidden="1" x14ac:dyDescent="0.25"/>
    <row r="27" hidden="1" x14ac:dyDescent="0.25"/>
    <row r="28" hidden="1" x14ac:dyDescent="0.25"/>
    <row r="29" hidden="1" x14ac:dyDescent="0.25"/>
    <row r="30" hidden="1" x14ac:dyDescent="0.25"/>
    <row r="31" hidden="1" x14ac:dyDescent="0.25"/>
    <row r="32"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1:10" hidden="1" x14ac:dyDescent="0.25"/>
    <row r="1090" spans="1:10" hidden="1" x14ac:dyDescent="0.25"/>
    <row r="1091" spans="1:10" hidden="1" x14ac:dyDescent="0.25">
      <c r="A1091" s="20" t="s">
        <v>73</v>
      </c>
      <c r="B1091" s="20" t="s">
        <v>73</v>
      </c>
      <c r="C1091" s="20" t="s">
        <v>73</v>
      </c>
      <c r="D1091" s="23" t="s">
        <v>74</v>
      </c>
      <c r="E1091" s="23" t="s">
        <v>73</v>
      </c>
      <c r="F1091" s="23" t="s">
        <v>75</v>
      </c>
      <c r="G1091" s="23" t="s">
        <v>7254</v>
      </c>
      <c r="H1091" s="23" t="s">
        <v>73</v>
      </c>
      <c r="I1091" s="23" t="s">
        <v>78</v>
      </c>
      <c r="J1091" s="23" t="s">
        <v>7255</v>
      </c>
    </row>
    <row r="1092" spans="1:10" hidden="1" x14ac:dyDescent="0.25">
      <c r="A1092" s="20" t="s">
        <v>10</v>
      </c>
      <c r="B1092" s="20">
        <f>DCOUNTA(A1:S1088,B1091,A1091:A1092)</f>
        <v>1</v>
      </c>
      <c r="C1092" s="20" t="s">
        <v>10</v>
      </c>
      <c r="D1092" s="23">
        <f>DSUM(A1:S1088,E1,C1091:C1092)</f>
        <v>8.7690000000000001</v>
      </c>
      <c r="E1092" s="23" t="s">
        <v>10</v>
      </c>
      <c r="F1092" s="23" t="s">
        <v>5470</v>
      </c>
      <c r="G1092" s="23">
        <f>DCOUNTA(A1:S1088,F1091,E1091:F1092)</f>
        <v>1</v>
      </c>
      <c r="H1092" s="23" t="s">
        <v>10</v>
      </c>
      <c r="I1092" s="23" t="s">
        <v>2680</v>
      </c>
      <c r="J1092" s="23">
        <f>DCOUNTA(A1:S1088,I1,H1091:I1092)</f>
        <v>0</v>
      </c>
    </row>
    <row r="1093" spans="1:10" hidden="1" x14ac:dyDescent="0.25"/>
    <row r="1094" spans="1:10" hidden="1" x14ac:dyDescent="0.25">
      <c r="A1094" s="20" t="s">
        <v>73</v>
      </c>
      <c r="B1094" s="20" t="s">
        <v>73</v>
      </c>
      <c r="C1094" s="20" t="s">
        <v>73</v>
      </c>
      <c r="D1094" s="23" t="s">
        <v>74</v>
      </c>
      <c r="E1094" s="23" t="s">
        <v>73</v>
      </c>
      <c r="F1094" s="23" t="s">
        <v>75</v>
      </c>
      <c r="G1094" s="23" t="s">
        <v>7254</v>
      </c>
      <c r="H1094" s="23" t="s">
        <v>73</v>
      </c>
      <c r="I1094" s="23" t="s">
        <v>78</v>
      </c>
      <c r="J1094" s="23" t="s">
        <v>7255</v>
      </c>
    </row>
    <row r="1095" spans="1:10" hidden="1" x14ac:dyDescent="0.25">
      <c r="A1095" s="20" t="s">
        <v>274</v>
      </c>
      <c r="B1095" s="20">
        <f>DCOUNTA(A1:S1088,D1,A1094:A1095)</f>
        <v>0</v>
      </c>
      <c r="C1095" s="20" t="s">
        <v>274</v>
      </c>
      <c r="D1095" s="23">
        <f>DSUM(A1:S1088,E1,C1094:C1095)</f>
        <v>0</v>
      </c>
      <c r="E1095" s="23" t="s">
        <v>274</v>
      </c>
      <c r="F1095" s="23" t="s">
        <v>5470</v>
      </c>
      <c r="G1095" s="23">
        <f>DCOUNTA(A1:S1088,F1,E1094:F1095)</f>
        <v>0</v>
      </c>
      <c r="H1095" s="23" t="s">
        <v>274</v>
      </c>
      <c r="I1095" s="23" t="s">
        <v>2680</v>
      </c>
      <c r="J1095" s="23">
        <f>DCOUNTA(A1:S1088,I1,H1094:I1095)</f>
        <v>0</v>
      </c>
    </row>
    <row r="1096" spans="1:10" hidden="1" x14ac:dyDescent="0.25"/>
    <row r="1097" spans="1:10" hidden="1" x14ac:dyDescent="0.25">
      <c r="A1097" s="20" t="s">
        <v>73</v>
      </c>
      <c r="B1097" s="20" t="s">
        <v>73</v>
      </c>
      <c r="C1097" s="20" t="s">
        <v>73</v>
      </c>
      <c r="D1097" s="23" t="s">
        <v>74</v>
      </c>
      <c r="E1097" s="23" t="s">
        <v>73</v>
      </c>
      <c r="F1097" s="23" t="s">
        <v>75</v>
      </c>
      <c r="G1097" s="23" t="s">
        <v>7254</v>
      </c>
      <c r="H1097" s="23" t="s">
        <v>73</v>
      </c>
      <c r="I1097" s="23" t="s">
        <v>78</v>
      </c>
      <c r="J1097" s="23" t="s">
        <v>7255</v>
      </c>
    </row>
    <row r="1098" spans="1:10" hidden="1" x14ac:dyDescent="0.25">
      <c r="A1098" s="20" t="s">
        <v>356</v>
      </c>
      <c r="B1098" s="20">
        <f>DCOUNTA(A1:S1088,D1,A1097:A1098)</f>
        <v>0</v>
      </c>
      <c r="C1098" s="20" t="s">
        <v>356</v>
      </c>
      <c r="D1098" s="23">
        <f>DSUM(A1:S1088,E1,C1097:C1098)</f>
        <v>0</v>
      </c>
      <c r="E1098" s="23" t="s">
        <v>356</v>
      </c>
      <c r="F1098" s="23" t="s">
        <v>5470</v>
      </c>
      <c r="G1098" s="23">
        <f>DCOUNTA(A1:S1088,F1,E1097:F1098)</f>
        <v>0</v>
      </c>
      <c r="H1098" s="23" t="s">
        <v>356</v>
      </c>
      <c r="I1098" s="23" t="s">
        <v>2680</v>
      </c>
      <c r="J1098" s="23">
        <f>DCOUNTA(A1:S1088,I1,H1097:I1098)</f>
        <v>0</v>
      </c>
    </row>
    <row r="1099" spans="1:10" hidden="1" x14ac:dyDescent="0.25"/>
    <row r="1100" spans="1:10" hidden="1" x14ac:dyDescent="0.25">
      <c r="A1100" s="20" t="s">
        <v>73</v>
      </c>
      <c r="B1100" s="20" t="s">
        <v>73</v>
      </c>
      <c r="C1100" s="20" t="s">
        <v>73</v>
      </c>
      <c r="D1100" s="23" t="s">
        <v>74</v>
      </c>
      <c r="E1100" s="23" t="s">
        <v>73</v>
      </c>
      <c r="F1100" s="23" t="s">
        <v>75</v>
      </c>
      <c r="G1100" s="23" t="s">
        <v>7254</v>
      </c>
      <c r="H1100" s="23" t="s">
        <v>73</v>
      </c>
      <c r="I1100" s="23" t="s">
        <v>78</v>
      </c>
      <c r="J1100" s="23" t="s">
        <v>7255</v>
      </c>
    </row>
    <row r="1101" spans="1:10" hidden="1" x14ac:dyDescent="0.25">
      <c r="A1101" s="20" t="s">
        <v>571</v>
      </c>
      <c r="B1101" s="20">
        <f>DCOUNTA(A1:S1088,D1,A1100:A1101)</f>
        <v>0</v>
      </c>
      <c r="C1101" s="20" t="s">
        <v>571</v>
      </c>
      <c r="D1101" s="23">
        <f>DSUM(A1:S1088,E1,C1100:C1101)</f>
        <v>0</v>
      </c>
      <c r="E1101" s="23" t="s">
        <v>571</v>
      </c>
      <c r="F1101" s="23" t="s">
        <v>5470</v>
      </c>
      <c r="G1101" s="23">
        <f>DCOUNTA(A1:S1088,F1,E1100:F1101)</f>
        <v>0</v>
      </c>
      <c r="H1101" s="23" t="s">
        <v>571</v>
      </c>
      <c r="I1101" s="23" t="s">
        <v>2680</v>
      </c>
      <c r="J1101" s="23">
        <f>DCOUNTA(A1:S1088,I1,H1100:I1101)</f>
        <v>0</v>
      </c>
    </row>
    <row r="1102" spans="1:10" hidden="1" x14ac:dyDescent="0.25"/>
    <row r="1103" spans="1:10" hidden="1" x14ac:dyDescent="0.25"/>
    <row r="1104" spans="1:10" hidden="1" x14ac:dyDescent="0.25">
      <c r="A1104" s="20" t="s">
        <v>73</v>
      </c>
      <c r="B1104" s="20" t="s">
        <v>73</v>
      </c>
      <c r="C1104" s="20" t="s">
        <v>73</v>
      </c>
      <c r="D1104" s="23" t="s">
        <v>74</v>
      </c>
      <c r="E1104" s="23" t="s">
        <v>73</v>
      </c>
      <c r="F1104" s="23" t="s">
        <v>75</v>
      </c>
      <c r="G1104" s="23" t="s">
        <v>7254</v>
      </c>
      <c r="H1104" s="23" t="s">
        <v>73</v>
      </c>
      <c r="I1104" s="23" t="s">
        <v>78</v>
      </c>
      <c r="J1104" s="23" t="s">
        <v>7255</v>
      </c>
    </row>
    <row r="1105" spans="1:51" hidden="1" x14ac:dyDescent="0.25">
      <c r="A1105" s="20" t="s">
        <v>26</v>
      </c>
      <c r="B1105" s="20">
        <f>DCOUNTA(A1:S1088,D1,A1104:A1105)</f>
        <v>0</v>
      </c>
      <c r="C1105" s="20" t="s">
        <v>26</v>
      </c>
      <c r="D1105" s="23">
        <f>DSUM(A1:S1088,E1,C1104:C1105)</f>
        <v>0</v>
      </c>
      <c r="E1105" s="23" t="s">
        <v>26</v>
      </c>
      <c r="F1105" s="23" t="s">
        <v>5470</v>
      </c>
      <c r="G1105" s="23">
        <f>DCOUNTA(A1:S1088,F1,E1104:F1105)</f>
        <v>0</v>
      </c>
      <c r="H1105" s="23" t="s">
        <v>26</v>
      </c>
      <c r="I1105" s="23" t="s">
        <v>2680</v>
      </c>
      <c r="J1105" s="23">
        <f>DCOUNTA(A1:S1088,I1,H1104:I1105)</f>
        <v>0</v>
      </c>
    </row>
    <row r="1106" spans="1:51" hidden="1" x14ac:dyDescent="0.25"/>
    <row r="1107" spans="1:51" hidden="1" x14ac:dyDescent="0.25">
      <c r="A1107" s="20" t="s">
        <v>73</v>
      </c>
      <c r="B1107" s="20" t="s">
        <v>73</v>
      </c>
      <c r="C1107" s="20" t="s">
        <v>73</v>
      </c>
      <c r="D1107" s="23" t="s">
        <v>74</v>
      </c>
      <c r="E1107" s="23" t="s">
        <v>73</v>
      </c>
      <c r="F1107" s="23" t="s">
        <v>75</v>
      </c>
      <c r="G1107" s="23" t="s">
        <v>7254</v>
      </c>
      <c r="H1107" s="23" t="s">
        <v>73</v>
      </c>
      <c r="I1107" s="23" t="s">
        <v>78</v>
      </c>
      <c r="J1107" s="23" t="s">
        <v>7255</v>
      </c>
    </row>
    <row r="1108" spans="1:51" hidden="1" x14ac:dyDescent="0.25">
      <c r="A1108" s="20" t="s">
        <v>210</v>
      </c>
      <c r="B1108" s="20">
        <f>DCOUNTA(A1:S1088,D1,A1107:A1108)</f>
        <v>0</v>
      </c>
      <c r="C1108" s="20" t="s">
        <v>210</v>
      </c>
      <c r="D1108" s="23">
        <f>DSUM(A1:S1088,E1,C1107:C1108)</f>
        <v>0</v>
      </c>
      <c r="E1108" s="23" t="s">
        <v>210</v>
      </c>
      <c r="F1108" s="23" t="s">
        <v>5470</v>
      </c>
      <c r="G1108" s="23">
        <f>DCOUNTA(A1:S1088,F1,E1107:F1108)</f>
        <v>0</v>
      </c>
      <c r="H1108" s="23" t="s">
        <v>210</v>
      </c>
      <c r="I1108" s="23" t="s">
        <v>2680</v>
      </c>
      <c r="J1108" s="23">
        <f>DCOUNTA(A1:S1088,I1,H1107:I1108)</f>
        <v>0</v>
      </c>
    </row>
    <row r="1110" spans="1:51" ht="15.75" x14ac:dyDescent="0.3">
      <c r="B1110" s="19" t="s">
        <v>7256</v>
      </c>
      <c r="C1110" s="19" t="s">
        <v>7257</v>
      </c>
      <c r="D1110" s="19" t="s">
        <v>5466</v>
      </c>
      <c r="E1110" s="19" t="s">
        <v>7258</v>
      </c>
      <c r="F1110" s="19" t="s">
        <v>7259</v>
      </c>
      <c r="N1110" s="24"/>
      <c r="AX1110" s="20" t="s">
        <v>7260</v>
      </c>
      <c r="AY1110" s="20" t="s">
        <v>7261</v>
      </c>
    </row>
    <row r="1111" spans="1:51" ht="15.75" x14ac:dyDescent="0.3">
      <c r="B1111" s="21">
        <f>B1092</f>
        <v>1</v>
      </c>
      <c r="C1111" s="26" t="s">
        <v>7262</v>
      </c>
      <c r="D1111" s="21">
        <f>D1092</f>
        <v>8.7690000000000001</v>
      </c>
      <c r="E1111" s="21">
        <f>G1092</f>
        <v>1</v>
      </c>
      <c r="F1111" s="21">
        <f>J1092</f>
        <v>0</v>
      </c>
      <c r="N1111" s="24"/>
    </row>
    <row r="1112" spans="1:51" ht="15.75" x14ac:dyDescent="0.3">
      <c r="B1112" s="22"/>
      <c r="C1112" s="19" t="s">
        <v>7267</v>
      </c>
      <c r="D1112" s="19">
        <f>D1111</f>
        <v>8.7690000000000001</v>
      </c>
      <c r="E1112" s="22"/>
      <c r="N1112" s="24"/>
    </row>
    <row r="1113" spans="1:51" ht="15.75" x14ac:dyDescent="0.3">
      <c r="B1113" s="22"/>
      <c r="C1113" s="19" t="s">
        <v>7268</v>
      </c>
      <c r="D1113" s="19">
        <f>D1111</f>
        <v>8.7690000000000001</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Y1114"/>
  <sheetViews>
    <sheetView workbookViewId="0">
      <selection activeCell="P1119" sqref="P1119"/>
    </sheetView>
  </sheetViews>
  <sheetFormatPr baseColWidth="10" defaultRowHeight="15" x14ac:dyDescent="0.25"/>
  <cols>
    <col min="1" max="1" width="22.42578125" style="20" customWidth="1"/>
    <col min="2" max="2" width="17" style="20" customWidth="1"/>
    <col min="3" max="3" width="19.28515625" style="20" customWidth="1"/>
    <col min="4" max="4" width="14.85546875" style="23" customWidth="1"/>
    <col min="5" max="6" width="11.42578125" style="23"/>
    <col min="7" max="8" width="0" style="23" hidden="1" customWidth="1"/>
    <col min="9" max="9" width="11.42578125" style="23"/>
    <col min="10" max="14" width="0" style="23" hidden="1" customWidth="1"/>
    <col min="15" max="20" width="11.42578125" style="23"/>
    <col min="21" max="16384" width="11.42578125" style="20"/>
  </cols>
  <sheetData>
    <row r="1" spans="1:48" s="2" customFormat="1" ht="38.25" x14ac:dyDescent="0.2">
      <c r="A1" s="1" t="s">
        <v>70</v>
      </c>
      <c r="B1" s="1" t="s">
        <v>71</v>
      </c>
      <c r="C1" s="1" t="s">
        <v>72</v>
      </c>
      <c r="D1" s="1" t="s">
        <v>73</v>
      </c>
      <c r="E1" s="1" t="s">
        <v>74</v>
      </c>
      <c r="F1" s="1" t="s">
        <v>75</v>
      </c>
      <c r="G1" s="1" t="s">
        <v>76</v>
      </c>
      <c r="H1" s="1" t="s">
        <v>77</v>
      </c>
      <c r="I1" s="1" t="s">
        <v>78</v>
      </c>
      <c r="J1" s="1" t="s">
        <v>79</v>
      </c>
      <c r="K1" s="1" t="s">
        <v>80</v>
      </c>
      <c r="L1" s="1" t="s">
        <v>81</v>
      </c>
      <c r="M1" s="1" t="s">
        <v>0</v>
      </c>
      <c r="N1" s="1" t="s">
        <v>1</v>
      </c>
      <c r="O1" s="1" t="s">
        <v>2</v>
      </c>
      <c r="P1" s="1" t="s">
        <v>3</v>
      </c>
      <c r="Q1" s="1" t="s">
        <v>4</v>
      </c>
      <c r="R1" s="1" t="s">
        <v>5</v>
      </c>
      <c r="S1" s="1" t="s">
        <v>6</v>
      </c>
      <c r="T1" s="2" t="s">
        <v>2782</v>
      </c>
    </row>
    <row r="2" spans="1:48" x14ac:dyDescent="0.25">
      <c r="A2" s="17" t="s">
        <v>5121</v>
      </c>
      <c r="B2" s="17" t="s">
        <v>5120</v>
      </c>
      <c r="C2" s="17" t="s">
        <v>5122</v>
      </c>
      <c r="D2" s="18" t="s">
        <v>10</v>
      </c>
      <c r="E2" s="18">
        <f>VLOOKUP(M2,Revistas!$B$2:$H$63996,2,FALSE)</f>
        <v>1.181</v>
      </c>
      <c r="F2" s="18" t="str">
        <f>VLOOKUP(M2,Revistas!$B$2:$H$63996,3,FALSE)</f>
        <v>Q3</v>
      </c>
      <c r="G2" s="18" t="str">
        <f>VLOOKUP(M2,Revistas!$B$2:$H$63996,4,FALSE)</f>
        <v>PEDIATRICS</v>
      </c>
      <c r="H2" s="18" t="str">
        <f>VLOOKUP(M2,Revistas!$B$2:$H$63996,5,FALSE)</f>
        <v>83/121</v>
      </c>
      <c r="I2" s="18" t="str">
        <f>VLOOKUP(M2,Revistas!$B$2:$H$63996,6,FALSE)</f>
        <v>NO</v>
      </c>
      <c r="J2" s="18" t="s">
        <v>5123</v>
      </c>
      <c r="K2" s="18"/>
      <c r="L2" s="18" t="s">
        <v>586</v>
      </c>
      <c r="M2" s="18" t="s">
        <v>5124</v>
      </c>
      <c r="N2" s="18" t="s">
        <v>1918</v>
      </c>
      <c r="O2" s="18">
        <v>2017</v>
      </c>
      <c r="P2" s="18"/>
      <c r="Q2" s="18"/>
      <c r="R2" s="18"/>
      <c r="S2" s="18"/>
      <c r="T2" s="23">
        <v>29079903</v>
      </c>
      <c r="AV2" s="25"/>
    </row>
    <row r="3" spans="1:48" x14ac:dyDescent="0.25">
      <c r="A3" s="17" t="s">
        <v>5138</v>
      </c>
      <c r="B3" s="17" t="s">
        <v>5142</v>
      </c>
      <c r="C3" s="17" t="s">
        <v>4113</v>
      </c>
      <c r="D3" s="18" t="s">
        <v>10</v>
      </c>
      <c r="E3" s="18" t="str">
        <f>VLOOKUP(M3,Revistas!$B$2:$H$63996,2,FALSE)</f>
        <v>NO TIENE</v>
      </c>
      <c r="F3" s="18" t="str">
        <f>VLOOKUP(M3,Revistas!$B$2:$H$63996,3,FALSE)</f>
        <v>NO TIENE</v>
      </c>
      <c r="G3" s="18" t="str">
        <f>VLOOKUP(M3,Revistas!$B$2:$H$63996,4,FALSE)</f>
        <v>NO TIENE</v>
      </c>
      <c r="H3" s="18" t="str">
        <f>VLOOKUP(M3,Revistas!$B$2:$H$63996,5,FALSE)</f>
        <v>NO TIENE</v>
      </c>
      <c r="I3" s="18" t="str">
        <f>VLOOKUP(M3,Revistas!$B$2:$H$63996,6,FALSE)</f>
        <v>NO</v>
      </c>
      <c r="J3" s="18" t="s">
        <v>4129</v>
      </c>
      <c r="K3" s="18"/>
      <c r="L3" s="18" t="s">
        <v>586</v>
      </c>
      <c r="M3" s="18" t="s">
        <v>4117</v>
      </c>
      <c r="N3" s="18" t="s">
        <v>5140</v>
      </c>
      <c r="O3" s="18">
        <v>2017</v>
      </c>
      <c r="P3" s="18">
        <v>30</v>
      </c>
      <c r="Q3" s="18">
        <v>2</v>
      </c>
      <c r="R3" s="18" t="s">
        <v>5139</v>
      </c>
      <c r="S3" s="18"/>
      <c r="T3" s="23">
        <v>28857528</v>
      </c>
    </row>
    <row r="4" spans="1:48" x14ac:dyDescent="0.25">
      <c r="A4" s="17" t="s">
        <v>4112</v>
      </c>
      <c r="B4" s="17" t="s">
        <v>4130</v>
      </c>
      <c r="C4" s="17" t="s">
        <v>4113</v>
      </c>
      <c r="D4" s="18" t="s">
        <v>10</v>
      </c>
      <c r="E4" s="18" t="str">
        <f>VLOOKUP(M4,Revistas!$B$2:$H$63996,2,FALSE)</f>
        <v>NO TIENE</v>
      </c>
      <c r="F4" s="18" t="str">
        <f>VLOOKUP(M4,Revistas!$B$2:$H$63996,3,FALSE)</f>
        <v>NO TIENE</v>
      </c>
      <c r="G4" s="18" t="str">
        <f>VLOOKUP(M4,Revistas!$B$2:$H$63996,4,FALSE)</f>
        <v>NO TIENE</v>
      </c>
      <c r="H4" s="18" t="str">
        <f>VLOOKUP(M4,Revistas!$B$2:$H$63996,5,FALSE)</f>
        <v>NO TIENE</v>
      </c>
      <c r="I4" s="18" t="str">
        <f>VLOOKUP(M4,Revistas!$B$2:$H$63996,6,FALSE)</f>
        <v>NO</v>
      </c>
      <c r="J4" s="18" t="s">
        <v>4116</v>
      </c>
      <c r="K4" s="18"/>
      <c r="L4" s="18" t="s">
        <v>586</v>
      </c>
      <c r="M4" s="18" t="s">
        <v>4117</v>
      </c>
      <c r="N4" s="18" t="s">
        <v>4115</v>
      </c>
      <c r="O4" s="18">
        <v>2017</v>
      </c>
      <c r="P4" s="18">
        <v>30</v>
      </c>
      <c r="Q4" s="18">
        <v>3</v>
      </c>
      <c r="R4" s="18" t="s">
        <v>4114</v>
      </c>
      <c r="S4" s="18"/>
      <c r="T4" s="23">
        <v>29043689</v>
      </c>
      <c r="AV4" s="25"/>
    </row>
    <row r="5" spans="1:48" x14ac:dyDescent="0.25">
      <c r="A5" s="17" t="s">
        <v>5116</v>
      </c>
      <c r="B5" s="17" t="s">
        <v>5117</v>
      </c>
      <c r="C5" s="17" t="s">
        <v>3194</v>
      </c>
      <c r="D5" s="18" t="s">
        <v>10</v>
      </c>
      <c r="E5" s="18">
        <f>VLOOKUP(M5,Revistas!$B$2:$H$63996,2,FALSE)</f>
        <v>1.3129999999999999</v>
      </c>
      <c r="F5" s="18" t="str">
        <f>VLOOKUP(M5,Revistas!$B$2:$H$63996,3,FALSE)</f>
        <v>Q3</v>
      </c>
      <c r="G5" s="18" t="str">
        <f>VLOOKUP(M5,Revistas!$B$2:$H$63996,4,FALSE)</f>
        <v>SURGERY</v>
      </c>
      <c r="H5" s="18" t="str">
        <f>VLOOKUP(M5,Revistas!$B$2:$H$63996,5,FALSE)</f>
        <v>127/196</v>
      </c>
      <c r="I5" s="18" t="str">
        <f>VLOOKUP(M5,Revistas!$B$2:$H$63996,6,FALSE)</f>
        <v>NO</v>
      </c>
      <c r="J5" s="18" t="s">
        <v>5118</v>
      </c>
      <c r="K5" s="18" t="s">
        <v>5119</v>
      </c>
      <c r="L5" s="18">
        <v>2</v>
      </c>
      <c r="M5" s="18" t="s">
        <v>3197</v>
      </c>
      <c r="N5" s="18" t="s">
        <v>62</v>
      </c>
      <c r="O5" s="18">
        <v>2017</v>
      </c>
      <c r="P5" s="18">
        <v>27</v>
      </c>
      <c r="Q5" s="18">
        <v>1</v>
      </c>
      <c r="R5" s="18">
        <v>116</v>
      </c>
      <c r="S5" s="18">
        <v>120</v>
      </c>
      <c r="T5" s="23">
        <v>28052307</v>
      </c>
    </row>
    <row r="6" spans="1:48" x14ac:dyDescent="0.25">
      <c r="A6" s="17" t="s">
        <v>5133</v>
      </c>
      <c r="B6" s="17" t="s">
        <v>5132</v>
      </c>
      <c r="C6" s="17" t="s">
        <v>5127</v>
      </c>
      <c r="D6" s="18" t="s">
        <v>10</v>
      </c>
      <c r="E6" s="18">
        <f>VLOOKUP(M6,Revistas!$B$2:$H$63996,2,FALSE)</f>
        <v>1.3129999999999999</v>
      </c>
      <c r="F6" s="18" t="str">
        <f>VLOOKUP(M6,Revistas!$B$2:$H$63996,3,FALSE)</f>
        <v>Q3</v>
      </c>
      <c r="G6" s="18" t="str">
        <f>VLOOKUP(M6,Revistas!$B$2:$H$63996,4,FALSE)</f>
        <v>SURGERY</v>
      </c>
      <c r="H6" s="18" t="str">
        <f>VLOOKUP(M6,Revistas!$B$2:$H$63996,5,FALSE)</f>
        <v>127/196</v>
      </c>
      <c r="I6" s="18" t="str">
        <f>VLOOKUP(M6,Revistas!$B$2:$H$63996,6,FALSE)</f>
        <v>NO</v>
      </c>
      <c r="J6" s="18" t="s">
        <v>5128</v>
      </c>
      <c r="K6" s="18"/>
      <c r="L6" s="18" t="s">
        <v>586</v>
      </c>
      <c r="M6" s="18" t="s">
        <v>3198</v>
      </c>
      <c r="N6" s="18" t="s">
        <v>5134</v>
      </c>
      <c r="O6" s="18">
        <v>2017</v>
      </c>
      <c r="P6" s="18"/>
      <c r="Q6" s="18"/>
      <c r="R6" s="18"/>
      <c r="S6" s="18"/>
      <c r="T6" s="23">
        <v>28759900</v>
      </c>
      <c r="AV6" s="25"/>
    </row>
    <row r="7" spans="1:48" x14ac:dyDescent="0.25">
      <c r="A7" s="17" t="s">
        <v>5136</v>
      </c>
      <c r="B7" s="17" t="s">
        <v>5135</v>
      </c>
      <c r="C7" s="17" t="s">
        <v>5127</v>
      </c>
      <c r="D7" s="18" t="s">
        <v>10</v>
      </c>
      <c r="E7" s="18">
        <f>VLOOKUP(M7,Revistas!$B$2:$H$63996,2,FALSE)</f>
        <v>1.3129999999999999</v>
      </c>
      <c r="F7" s="18" t="str">
        <f>VLOOKUP(M7,Revistas!$B$2:$H$63996,3,FALSE)</f>
        <v>Q3</v>
      </c>
      <c r="G7" s="18" t="str">
        <f>VLOOKUP(M7,Revistas!$B$2:$H$63996,4,FALSE)</f>
        <v>SURGERY</v>
      </c>
      <c r="H7" s="18" t="str">
        <f>VLOOKUP(M7,Revistas!$B$2:$H$63996,5,FALSE)</f>
        <v>127/196</v>
      </c>
      <c r="I7" s="18" t="str">
        <f>VLOOKUP(M7,Revistas!$B$2:$H$63996,6,FALSE)</f>
        <v>NO</v>
      </c>
      <c r="J7" s="18" t="s">
        <v>5128</v>
      </c>
      <c r="K7" s="18"/>
      <c r="L7" s="18" t="s">
        <v>586</v>
      </c>
      <c r="M7" s="18" t="s">
        <v>3198</v>
      </c>
      <c r="N7" s="18" t="s">
        <v>5137</v>
      </c>
      <c r="O7" s="18">
        <v>2017</v>
      </c>
      <c r="P7" s="18"/>
      <c r="Q7" s="18"/>
      <c r="R7" s="18"/>
      <c r="S7" s="18"/>
      <c r="T7" s="23">
        <v>28743143</v>
      </c>
      <c r="AV7" s="25"/>
    </row>
    <row r="8" spans="1:48" x14ac:dyDescent="0.25">
      <c r="A8" s="17" t="s">
        <v>5126</v>
      </c>
      <c r="B8" s="17" t="s">
        <v>5125</v>
      </c>
      <c r="C8" s="17" t="s">
        <v>5127</v>
      </c>
      <c r="D8" s="18" t="s">
        <v>10</v>
      </c>
      <c r="E8" s="18">
        <f>VLOOKUP(M8,Revistas!$B$2:$H$63996,2,FALSE)</f>
        <v>1.3129999999999999</v>
      </c>
      <c r="F8" s="18" t="str">
        <f>VLOOKUP(M8,Revistas!$B$2:$H$63996,3,FALSE)</f>
        <v>Q3</v>
      </c>
      <c r="G8" s="18" t="str">
        <f>VLOOKUP(M8,Revistas!$B$2:$H$63996,4,FALSE)</f>
        <v>SURGERY</v>
      </c>
      <c r="H8" s="18" t="str">
        <f>VLOOKUP(M8,Revistas!$B$2:$H$63996,5,FALSE)</f>
        <v>127/196</v>
      </c>
      <c r="I8" s="18" t="str">
        <f>VLOOKUP(M8,Revistas!$B$2:$H$63996,6,FALSE)</f>
        <v>NO</v>
      </c>
      <c r="J8" s="18" t="s">
        <v>5128</v>
      </c>
      <c r="K8" s="18"/>
      <c r="L8" s="18" t="s">
        <v>586</v>
      </c>
      <c r="M8" s="18" t="s">
        <v>3198</v>
      </c>
      <c r="N8" s="18" t="s">
        <v>4337</v>
      </c>
      <c r="O8" s="18">
        <v>2017</v>
      </c>
      <c r="P8" s="18"/>
      <c r="Q8" s="18"/>
      <c r="R8" s="18"/>
      <c r="S8" s="18"/>
      <c r="T8" s="23">
        <v>28946166</v>
      </c>
      <c r="AV8" s="25"/>
    </row>
    <row r="9" spans="1:48" x14ac:dyDescent="0.25">
      <c r="A9" s="17" t="s">
        <v>4126</v>
      </c>
      <c r="B9" s="17" t="s">
        <v>4131</v>
      </c>
      <c r="C9" s="17" t="s">
        <v>4113</v>
      </c>
      <c r="D9" s="18" t="s">
        <v>10</v>
      </c>
      <c r="E9" s="18" t="str">
        <f>VLOOKUP(M9,Revistas!$B$2:$H$63996,2,FALSE)</f>
        <v>NO TIENE</v>
      </c>
      <c r="F9" s="18" t="str">
        <f>VLOOKUP(M9,Revistas!$B$2:$H$63996,3,FALSE)</f>
        <v>NO TIENE</v>
      </c>
      <c r="G9" s="18" t="str">
        <f>VLOOKUP(M9,Revistas!$B$2:$H$63996,4,FALSE)</f>
        <v>NO TIENE</v>
      </c>
      <c r="H9" s="18" t="str">
        <f>VLOOKUP(M9,Revistas!$B$2:$H$63996,5,FALSE)</f>
        <v>NO TIENE</v>
      </c>
      <c r="I9" s="18" t="str">
        <f>VLOOKUP(M9,Revistas!$B$2:$H$63996,6,FALSE)</f>
        <v>NO</v>
      </c>
      <c r="J9" s="18" t="s">
        <v>4129</v>
      </c>
      <c r="K9" s="18"/>
      <c r="L9" s="18" t="s">
        <v>586</v>
      </c>
      <c r="M9" s="18" t="s">
        <v>4117</v>
      </c>
      <c r="N9" s="18" t="s">
        <v>4128</v>
      </c>
      <c r="O9" s="18">
        <v>2017</v>
      </c>
      <c r="P9" s="18">
        <v>30</v>
      </c>
      <c r="Q9" s="18">
        <v>1</v>
      </c>
      <c r="R9" s="18" t="s">
        <v>4127</v>
      </c>
      <c r="S9" s="18"/>
      <c r="T9" s="23">
        <v>28585788</v>
      </c>
    </row>
    <row r="10" spans="1:48" x14ac:dyDescent="0.25">
      <c r="A10" s="17" t="s">
        <v>4351</v>
      </c>
      <c r="B10" s="17" t="s">
        <v>4350</v>
      </c>
      <c r="C10" s="17" t="s">
        <v>4352</v>
      </c>
      <c r="D10" s="18" t="s">
        <v>10</v>
      </c>
      <c r="E10" s="18" t="str">
        <f>VLOOKUP(M10,Revistas!$B$2:$H$63996,2,FALSE)</f>
        <v>NO TIENE</v>
      </c>
      <c r="F10" s="18" t="str">
        <f>VLOOKUP(M10,Revistas!$B$2:$H$63996,3,FALSE)</f>
        <v>NO TIENE</v>
      </c>
      <c r="G10" s="18" t="str">
        <f>VLOOKUP(M10,Revistas!$B$2:$H$63996,4,FALSE)</f>
        <v>NO TIENE</v>
      </c>
      <c r="H10" s="18" t="str">
        <f>VLOOKUP(M10,Revistas!$B$2:$H$63996,5,FALSE)</f>
        <v>NO TIENE</v>
      </c>
      <c r="I10" s="18" t="str">
        <f>VLOOKUP(M10,Revistas!$B$2:$H$63996,6,FALSE)</f>
        <v>NO</v>
      </c>
      <c r="J10" s="18" t="s">
        <v>4354</v>
      </c>
      <c r="K10" s="18"/>
      <c r="L10" s="18" t="s">
        <v>586</v>
      </c>
      <c r="M10" s="18" t="s">
        <v>4355</v>
      </c>
      <c r="N10" s="18" t="s">
        <v>4353</v>
      </c>
      <c r="O10" s="18">
        <v>2017</v>
      </c>
      <c r="P10" s="18">
        <v>2017</v>
      </c>
      <c r="Q10" s="18"/>
      <c r="R10" s="18">
        <v>1587610</v>
      </c>
      <c r="S10" s="18"/>
      <c r="T10" s="23">
        <v>28203467</v>
      </c>
    </row>
    <row r="11" spans="1:48" x14ac:dyDescent="0.25">
      <c r="A11" s="17" t="s">
        <v>5129</v>
      </c>
      <c r="B11" s="17" t="s">
        <v>5141</v>
      </c>
      <c r="C11" s="17" t="s">
        <v>2512</v>
      </c>
      <c r="D11" s="18" t="s">
        <v>10</v>
      </c>
      <c r="E11" s="18">
        <f>VLOOKUP(M11,Revistas!$B$2:$H$63996,2,FALSE)</f>
        <v>1.1399999999999999</v>
      </c>
      <c r="F11" s="18" t="str">
        <f>VLOOKUP(M11,Revistas!$B$2:$H$63996,3,FALSE)</f>
        <v>Q3</v>
      </c>
      <c r="G11" s="18" t="str">
        <f>VLOOKUP(M11,Revistas!$B$2:$H$63996,4,FALSE)</f>
        <v>PEDIATRICS - SCIE</v>
      </c>
      <c r="H11" s="18" t="str">
        <f>VLOOKUP(M11,Revistas!$B$2:$H$63996,5,FALSE)</f>
        <v>88/121/</v>
      </c>
      <c r="I11" s="18" t="str">
        <f>VLOOKUP(M11,Revistas!$B$2:$H$63996,6,FALSE)</f>
        <v>NO</v>
      </c>
      <c r="J11" s="18" t="s">
        <v>5131</v>
      </c>
      <c r="K11" s="18"/>
      <c r="L11" s="18" t="s">
        <v>586</v>
      </c>
      <c r="M11" s="18" t="s">
        <v>2515</v>
      </c>
      <c r="N11" s="18" t="s">
        <v>5130</v>
      </c>
      <c r="O11" s="18">
        <v>2017</v>
      </c>
      <c r="P11" s="18"/>
      <c r="Q11" s="18"/>
      <c r="R11" s="18"/>
      <c r="S11" s="18"/>
      <c r="T11" s="23">
        <v>28803163</v>
      </c>
    </row>
    <row r="12" spans="1:48" x14ac:dyDescent="0.25">
      <c r="A12" s="17" t="s">
        <v>5104</v>
      </c>
      <c r="B12" s="17" t="s">
        <v>5105</v>
      </c>
      <c r="C12" s="17" t="s">
        <v>3194</v>
      </c>
      <c r="D12" s="18" t="s">
        <v>210</v>
      </c>
      <c r="E12" s="18">
        <f>VLOOKUP(M12,Revistas!$B$2:$H$63996,2,FALSE)</f>
        <v>1.3129999999999999</v>
      </c>
      <c r="F12" s="18" t="str">
        <f>VLOOKUP(M12,Revistas!$B$2:$H$63996,3,FALSE)</f>
        <v>Q3</v>
      </c>
      <c r="G12" s="18" t="str">
        <f>VLOOKUP(M12,Revistas!$B$2:$H$63996,4,FALSE)</f>
        <v>SURGERY</v>
      </c>
      <c r="H12" s="18" t="str">
        <f>VLOOKUP(M12,Revistas!$B$2:$H$63996,5,FALSE)</f>
        <v>127/196</v>
      </c>
      <c r="I12" s="18" t="str">
        <f>VLOOKUP(M12,Revistas!$B$2:$H$63996,6,FALSE)</f>
        <v>NO</v>
      </c>
      <c r="J12" s="18" t="s">
        <v>5106</v>
      </c>
      <c r="K12" s="18" t="s">
        <v>5107</v>
      </c>
      <c r="L12" s="18">
        <v>1</v>
      </c>
      <c r="M12" s="18" t="s">
        <v>3197</v>
      </c>
      <c r="N12" s="18" t="s">
        <v>226</v>
      </c>
      <c r="O12" s="18">
        <v>2017</v>
      </c>
      <c r="P12" s="18">
        <v>27</v>
      </c>
      <c r="Q12" s="18">
        <v>3</v>
      </c>
      <c r="R12" s="18">
        <v>234</v>
      </c>
      <c r="S12" s="18">
        <v>239</v>
      </c>
      <c r="T12" s="23">
        <v>28454183</v>
      </c>
    </row>
    <row r="13" spans="1:48" x14ac:dyDescent="0.25">
      <c r="A13" s="17" t="s">
        <v>5108</v>
      </c>
      <c r="B13" s="17" t="s">
        <v>5109</v>
      </c>
      <c r="C13" s="17" t="s">
        <v>3194</v>
      </c>
      <c r="D13" s="18" t="s">
        <v>10</v>
      </c>
      <c r="E13" s="18">
        <f>VLOOKUP(M13,Revistas!$B$2:$H$63996,2,FALSE)</f>
        <v>1.3129999999999999</v>
      </c>
      <c r="F13" s="18" t="str">
        <f>VLOOKUP(M13,Revistas!$B$2:$H$63996,3,FALSE)</f>
        <v>Q3</v>
      </c>
      <c r="G13" s="18" t="str">
        <f>VLOOKUP(M13,Revistas!$B$2:$H$63996,4,FALSE)</f>
        <v>SURGERY</v>
      </c>
      <c r="H13" s="18" t="str">
        <f>VLOOKUP(M13,Revistas!$B$2:$H$63996,5,FALSE)</f>
        <v>127/196</v>
      </c>
      <c r="I13" s="18" t="str">
        <f>VLOOKUP(M13,Revistas!$B$2:$H$63996,6,FALSE)</f>
        <v>NO</v>
      </c>
      <c r="J13" s="18" t="s">
        <v>5110</v>
      </c>
      <c r="K13" s="18" t="s">
        <v>5111</v>
      </c>
      <c r="L13" s="18">
        <v>0</v>
      </c>
      <c r="M13" s="18" t="s">
        <v>3197</v>
      </c>
      <c r="N13" s="18" t="s">
        <v>62</v>
      </c>
      <c r="O13" s="18">
        <v>2017</v>
      </c>
      <c r="P13" s="18">
        <v>27</v>
      </c>
      <c r="Q13" s="18">
        <v>1</v>
      </c>
      <c r="R13" s="18">
        <v>16</v>
      </c>
      <c r="S13" s="18">
        <v>19</v>
      </c>
      <c r="T13" s="23">
        <v>27723922</v>
      </c>
    </row>
    <row r="14" spans="1:48" x14ac:dyDescent="0.25">
      <c r="A14" s="17" t="s">
        <v>2078</v>
      </c>
      <c r="B14" s="17" t="s">
        <v>2079</v>
      </c>
      <c r="C14" s="17" t="s">
        <v>2080</v>
      </c>
      <c r="D14" s="18" t="s">
        <v>10</v>
      </c>
      <c r="E14" s="18">
        <f>VLOOKUP(M14,Revistas!$B$2:$H$63996,2,FALSE)</f>
        <v>3.7970000000000002</v>
      </c>
      <c r="F14" s="18" t="str">
        <f>VLOOKUP(M14,Revistas!$B$2:$H$63996,3,FALSE)</f>
        <v>Q2</v>
      </c>
      <c r="G14" s="18" t="str">
        <f>VLOOKUP(M14,Revistas!$B$2:$H$63996,4,FALSE)</f>
        <v>BIOCHEMISTRY &amp; MOLECULAR BIOLOGY - SCIE</v>
      </c>
      <c r="H14" s="18" t="str">
        <f>VLOOKUP(M14,Revistas!$B$2:$H$63996,5,FALSE)</f>
        <v>90/290</v>
      </c>
      <c r="I14" s="18" t="str">
        <f>VLOOKUP(M14,Revistas!$B$2:$H$63996,6,FALSE)</f>
        <v>NO</v>
      </c>
      <c r="J14" s="18" t="s">
        <v>2081</v>
      </c>
      <c r="K14" s="18" t="s">
        <v>2082</v>
      </c>
      <c r="L14" s="18">
        <v>1</v>
      </c>
      <c r="M14" s="18" t="s">
        <v>2083</v>
      </c>
      <c r="N14" s="28">
        <v>36923</v>
      </c>
      <c r="O14" s="18">
        <v>2017</v>
      </c>
      <c r="P14" s="18">
        <v>474</v>
      </c>
      <c r="Q14" s="18"/>
      <c r="R14" s="18">
        <v>399</v>
      </c>
      <c r="S14" s="18">
        <v>410</v>
      </c>
      <c r="T14" s="23">
        <v>27803247</v>
      </c>
    </row>
    <row r="15" spans="1:48" x14ac:dyDescent="0.25">
      <c r="A15" s="17" t="s">
        <v>5112</v>
      </c>
      <c r="B15" s="17" t="s">
        <v>5113</v>
      </c>
      <c r="C15" s="17" t="s">
        <v>3194</v>
      </c>
      <c r="D15" s="18" t="s">
        <v>10</v>
      </c>
      <c r="E15" s="18">
        <f>VLOOKUP(M15,Revistas!$B$2:$H$63996,2,FALSE)</f>
        <v>1.3129999999999999</v>
      </c>
      <c r="F15" s="18" t="str">
        <f>VLOOKUP(M15,Revistas!$B$2:$H$63996,3,FALSE)</f>
        <v>Q3</v>
      </c>
      <c r="G15" s="18" t="str">
        <f>VLOOKUP(M15,Revistas!$B$2:$H$63996,4,FALSE)</f>
        <v>SURGERY</v>
      </c>
      <c r="H15" s="18" t="str">
        <f>VLOOKUP(M15,Revistas!$B$2:$H$63996,5,FALSE)</f>
        <v>127/196</v>
      </c>
      <c r="I15" s="18" t="str">
        <f>VLOOKUP(M15,Revistas!$B$2:$H$63996,6,FALSE)</f>
        <v>NO</v>
      </c>
      <c r="J15" s="18" t="s">
        <v>5114</v>
      </c>
      <c r="K15" s="18" t="s">
        <v>5115</v>
      </c>
      <c r="L15" s="18">
        <v>1</v>
      </c>
      <c r="M15" s="18" t="s">
        <v>3197</v>
      </c>
      <c r="N15" s="18" t="s">
        <v>62</v>
      </c>
      <c r="O15" s="18">
        <v>2017</v>
      </c>
      <c r="P15" s="18">
        <v>27</v>
      </c>
      <c r="Q15" s="18">
        <v>1</v>
      </c>
      <c r="R15" s="18">
        <v>96</v>
      </c>
      <c r="S15" s="18">
        <v>101</v>
      </c>
      <c r="T15" s="23">
        <v>27898990</v>
      </c>
    </row>
    <row r="16" spans="1:48" x14ac:dyDescent="0.25">
      <c r="A16" s="17" t="s">
        <v>3192</v>
      </c>
      <c r="B16" s="17" t="s">
        <v>3193</v>
      </c>
      <c r="C16" s="17" t="s">
        <v>3194</v>
      </c>
      <c r="D16" s="18" t="s">
        <v>10</v>
      </c>
      <c r="E16" s="18">
        <f>VLOOKUP(M16,Revistas!$B$2:$H$63996,2,FALSE)</f>
        <v>1.3129999999999999</v>
      </c>
      <c r="F16" s="18" t="str">
        <f>VLOOKUP(M16,Revistas!$B$2:$H$63996,3,FALSE)</f>
        <v>Q3</v>
      </c>
      <c r="G16" s="18" t="str">
        <f>VLOOKUP(M16,Revistas!$B$2:$H$63996,4,FALSE)</f>
        <v>SURGERY</v>
      </c>
      <c r="H16" s="18" t="str">
        <f>VLOOKUP(M16,Revistas!$B$2:$H$63996,5,FALSE)</f>
        <v>127/196</v>
      </c>
      <c r="I16" s="18" t="str">
        <f>VLOOKUP(M16,Revistas!$B$2:$H$63996,6,FALSE)</f>
        <v>NO</v>
      </c>
      <c r="J16" s="18" t="s">
        <v>3195</v>
      </c>
      <c r="K16" s="18" t="s">
        <v>3196</v>
      </c>
      <c r="L16" s="18">
        <v>0</v>
      </c>
      <c r="M16" s="18" t="s">
        <v>3197</v>
      </c>
      <c r="N16" s="18" t="s">
        <v>129</v>
      </c>
      <c r="O16" s="18">
        <v>2017</v>
      </c>
      <c r="P16" s="18">
        <v>27</v>
      </c>
      <c r="Q16" s="18">
        <v>5</v>
      </c>
      <c r="R16" s="18">
        <v>431</v>
      </c>
      <c r="S16" s="18">
        <v>436</v>
      </c>
      <c r="T16" s="23">
        <v>28081579</v>
      </c>
    </row>
    <row r="18" hidden="1" x14ac:dyDescent="0.25"/>
    <row r="19" hidden="1" x14ac:dyDescent="0.25"/>
    <row r="20" hidden="1" x14ac:dyDescent="0.25"/>
    <row r="21" hidden="1" x14ac:dyDescent="0.25"/>
    <row r="22" hidden="1" x14ac:dyDescent="0.25"/>
    <row r="23" hidden="1" x14ac:dyDescent="0.25"/>
    <row r="24" hidden="1" x14ac:dyDescent="0.25"/>
    <row r="25" hidden="1" x14ac:dyDescent="0.25"/>
    <row r="26" hidden="1" x14ac:dyDescent="0.25"/>
    <row r="27" hidden="1" x14ac:dyDescent="0.25"/>
    <row r="28" hidden="1" x14ac:dyDescent="0.25"/>
    <row r="29" hidden="1" x14ac:dyDescent="0.25"/>
    <row r="30" hidden="1" x14ac:dyDescent="0.25"/>
    <row r="31" hidden="1" x14ac:dyDescent="0.25"/>
    <row r="32"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1:10" hidden="1" x14ac:dyDescent="0.25"/>
    <row r="1090" spans="1:10" hidden="1" x14ac:dyDescent="0.25"/>
    <row r="1091" spans="1:10" hidden="1" x14ac:dyDescent="0.25">
      <c r="A1091" s="20" t="s">
        <v>73</v>
      </c>
      <c r="B1091" s="20" t="s">
        <v>73</v>
      </c>
      <c r="C1091" s="20" t="s">
        <v>73</v>
      </c>
      <c r="D1091" s="23" t="s">
        <v>74</v>
      </c>
      <c r="E1091" s="23" t="s">
        <v>73</v>
      </c>
      <c r="F1091" s="23" t="s">
        <v>75</v>
      </c>
      <c r="G1091" s="23" t="s">
        <v>7254</v>
      </c>
      <c r="H1091" s="23" t="s">
        <v>73</v>
      </c>
      <c r="I1091" s="23" t="s">
        <v>78</v>
      </c>
      <c r="J1091" s="23" t="s">
        <v>7255</v>
      </c>
    </row>
    <row r="1092" spans="1:10" hidden="1" x14ac:dyDescent="0.25">
      <c r="A1092" s="20" t="s">
        <v>10</v>
      </c>
      <c r="B1092" s="20">
        <f>DCOUNTA(A1:S1088,B1091,A1091:A1092)</f>
        <v>14</v>
      </c>
      <c r="C1092" s="20" t="s">
        <v>10</v>
      </c>
      <c r="D1092" s="23">
        <f>DSUM(A1:S1088,E1,C1091:C1092)</f>
        <v>15.309000000000001</v>
      </c>
      <c r="E1092" s="23" t="s">
        <v>10</v>
      </c>
      <c r="F1092" s="23" t="s">
        <v>5470</v>
      </c>
      <c r="G1092" s="23">
        <f>DCOUNTA(A1:S1088,F1091,E1091:F1092)</f>
        <v>0</v>
      </c>
      <c r="H1092" s="23" t="s">
        <v>10</v>
      </c>
      <c r="I1092" s="23" t="s">
        <v>2680</v>
      </c>
      <c r="J1092" s="23">
        <f>DCOUNTA(A1:S1088,I1,H1091:I1092)</f>
        <v>0</v>
      </c>
    </row>
    <row r="1093" spans="1:10" hidden="1" x14ac:dyDescent="0.25"/>
    <row r="1094" spans="1:10" hidden="1" x14ac:dyDescent="0.25">
      <c r="A1094" s="20" t="s">
        <v>73</v>
      </c>
      <c r="B1094" s="20" t="s">
        <v>73</v>
      </c>
      <c r="C1094" s="20" t="s">
        <v>73</v>
      </c>
      <c r="D1094" s="23" t="s">
        <v>74</v>
      </c>
      <c r="E1094" s="23" t="s">
        <v>73</v>
      </c>
      <c r="F1094" s="23" t="s">
        <v>75</v>
      </c>
      <c r="G1094" s="23" t="s">
        <v>7254</v>
      </c>
      <c r="H1094" s="23" t="s">
        <v>73</v>
      </c>
      <c r="I1094" s="23" t="s">
        <v>78</v>
      </c>
      <c r="J1094" s="23" t="s">
        <v>7255</v>
      </c>
    </row>
    <row r="1095" spans="1:10" hidden="1" x14ac:dyDescent="0.25">
      <c r="A1095" s="20" t="s">
        <v>274</v>
      </c>
      <c r="B1095" s="20">
        <f>DCOUNTA(A1:S1088,D1,A1094:A1095)</f>
        <v>0</v>
      </c>
      <c r="C1095" s="20" t="s">
        <v>274</v>
      </c>
      <c r="D1095" s="23">
        <f>DSUM(A1:S1088,E1,C1094:C1095)</f>
        <v>0</v>
      </c>
      <c r="E1095" s="23" t="s">
        <v>274</v>
      </c>
      <c r="F1095" s="23" t="s">
        <v>5470</v>
      </c>
      <c r="G1095" s="23">
        <f>DCOUNTA(A1:S1088,F1,E1094:F1095)</f>
        <v>0</v>
      </c>
      <c r="H1095" s="23" t="s">
        <v>274</v>
      </c>
      <c r="I1095" s="23" t="s">
        <v>2680</v>
      </c>
      <c r="J1095" s="23">
        <f>DCOUNTA(A1:S1088,I1,H1094:I1095)</f>
        <v>0</v>
      </c>
    </row>
    <row r="1096" spans="1:10" hidden="1" x14ac:dyDescent="0.25"/>
    <row r="1097" spans="1:10" hidden="1" x14ac:dyDescent="0.25">
      <c r="A1097" s="20" t="s">
        <v>73</v>
      </c>
      <c r="B1097" s="20" t="s">
        <v>73</v>
      </c>
      <c r="C1097" s="20" t="s">
        <v>73</v>
      </c>
      <c r="D1097" s="23" t="s">
        <v>74</v>
      </c>
      <c r="E1097" s="23" t="s">
        <v>73</v>
      </c>
      <c r="F1097" s="23" t="s">
        <v>75</v>
      </c>
      <c r="G1097" s="23" t="s">
        <v>7254</v>
      </c>
      <c r="H1097" s="23" t="s">
        <v>73</v>
      </c>
      <c r="I1097" s="23" t="s">
        <v>78</v>
      </c>
      <c r="J1097" s="23" t="s">
        <v>7255</v>
      </c>
    </row>
    <row r="1098" spans="1:10" hidden="1" x14ac:dyDescent="0.25">
      <c r="A1098" s="20" t="s">
        <v>356</v>
      </c>
      <c r="B1098" s="20">
        <f>DCOUNTA(A1:S1088,D1,A1097:A1098)</f>
        <v>0</v>
      </c>
      <c r="C1098" s="20" t="s">
        <v>356</v>
      </c>
      <c r="D1098" s="23">
        <f>DSUM(A1:S1088,E1,C1097:C1098)</f>
        <v>0</v>
      </c>
      <c r="E1098" s="23" t="s">
        <v>356</v>
      </c>
      <c r="F1098" s="23" t="s">
        <v>5470</v>
      </c>
      <c r="G1098" s="23">
        <f>DCOUNTA(A1:S1088,F1,E1097:F1098)</f>
        <v>0</v>
      </c>
      <c r="H1098" s="23" t="s">
        <v>356</v>
      </c>
      <c r="I1098" s="23" t="s">
        <v>2680</v>
      </c>
      <c r="J1098" s="23">
        <f>DCOUNTA(A1:S1088,I1,H1097:I1098)</f>
        <v>0</v>
      </c>
    </row>
    <row r="1099" spans="1:10" hidden="1" x14ac:dyDescent="0.25"/>
    <row r="1100" spans="1:10" hidden="1" x14ac:dyDescent="0.25">
      <c r="A1100" s="20" t="s">
        <v>73</v>
      </c>
      <c r="B1100" s="20" t="s">
        <v>73</v>
      </c>
      <c r="C1100" s="20" t="s">
        <v>73</v>
      </c>
      <c r="D1100" s="23" t="s">
        <v>74</v>
      </c>
      <c r="E1100" s="23" t="s">
        <v>73</v>
      </c>
      <c r="F1100" s="23" t="s">
        <v>75</v>
      </c>
      <c r="G1100" s="23" t="s">
        <v>7254</v>
      </c>
      <c r="H1100" s="23" t="s">
        <v>73</v>
      </c>
      <c r="I1100" s="23" t="s">
        <v>78</v>
      </c>
      <c r="J1100" s="23" t="s">
        <v>7255</v>
      </c>
    </row>
    <row r="1101" spans="1:10" hidden="1" x14ac:dyDescent="0.25">
      <c r="A1101" s="20" t="s">
        <v>571</v>
      </c>
      <c r="B1101" s="20">
        <f>DCOUNTA(A1:S1088,D1,A1100:A1101)</f>
        <v>0</v>
      </c>
      <c r="C1101" s="20" t="s">
        <v>571</v>
      </c>
      <c r="D1101" s="23">
        <f>DSUM(A1:S1088,E1,C1100:C1101)</f>
        <v>0</v>
      </c>
      <c r="E1101" s="23" t="s">
        <v>571</v>
      </c>
      <c r="F1101" s="23" t="s">
        <v>5470</v>
      </c>
      <c r="G1101" s="23">
        <f>DCOUNTA(A1:S1088,F1,E1100:F1101)</f>
        <v>0</v>
      </c>
      <c r="H1101" s="23" t="s">
        <v>571</v>
      </c>
      <c r="I1101" s="23" t="s">
        <v>2680</v>
      </c>
      <c r="J1101" s="23">
        <f>DCOUNTA(A1:S1088,I1,H1100:I1101)</f>
        <v>0</v>
      </c>
    </row>
    <row r="1102" spans="1:10" hidden="1" x14ac:dyDescent="0.25"/>
    <row r="1103" spans="1:10" hidden="1" x14ac:dyDescent="0.25"/>
    <row r="1104" spans="1:10" hidden="1" x14ac:dyDescent="0.25">
      <c r="A1104" s="20" t="s">
        <v>73</v>
      </c>
      <c r="B1104" s="20" t="s">
        <v>73</v>
      </c>
      <c r="C1104" s="20" t="s">
        <v>73</v>
      </c>
      <c r="D1104" s="23" t="s">
        <v>74</v>
      </c>
      <c r="E1104" s="23" t="s">
        <v>73</v>
      </c>
      <c r="F1104" s="23" t="s">
        <v>75</v>
      </c>
      <c r="G1104" s="23" t="s">
        <v>7254</v>
      </c>
      <c r="H1104" s="23" t="s">
        <v>73</v>
      </c>
      <c r="I1104" s="23" t="s">
        <v>78</v>
      </c>
      <c r="J1104" s="23" t="s">
        <v>7255</v>
      </c>
    </row>
    <row r="1105" spans="1:51" hidden="1" x14ac:dyDescent="0.25">
      <c r="A1105" s="20" t="s">
        <v>26</v>
      </c>
      <c r="B1105" s="20">
        <f>DCOUNTA(A1:S1088,D1,A1104:A1105)</f>
        <v>0</v>
      </c>
      <c r="C1105" s="20" t="s">
        <v>26</v>
      </c>
      <c r="D1105" s="23">
        <f>DSUM(A1:S1088,E1,C1104:C1105)</f>
        <v>0</v>
      </c>
      <c r="E1105" s="23" t="s">
        <v>26</v>
      </c>
      <c r="F1105" s="23" t="s">
        <v>5470</v>
      </c>
      <c r="G1105" s="23">
        <f>DCOUNTA(A1:S1088,F1,E1104:F1105)</f>
        <v>0</v>
      </c>
      <c r="H1105" s="23" t="s">
        <v>26</v>
      </c>
      <c r="I1105" s="23" t="s">
        <v>2680</v>
      </c>
      <c r="J1105" s="23">
        <f>DCOUNTA(A1:S1088,I1,H1104:I1105)</f>
        <v>0</v>
      </c>
    </row>
    <row r="1106" spans="1:51" hidden="1" x14ac:dyDescent="0.25"/>
    <row r="1107" spans="1:51" hidden="1" x14ac:dyDescent="0.25">
      <c r="A1107" s="20" t="s">
        <v>73</v>
      </c>
      <c r="B1107" s="20" t="s">
        <v>73</v>
      </c>
      <c r="C1107" s="20" t="s">
        <v>73</v>
      </c>
      <c r="D1107" s="23" t="s">
        <v>74</v>
      </c>
      <c r="E1107" s="23" t="s">
        <v>73</v>
      </c>
      <c r="F1107" s="23" t="s">
        <v>75</v>
      </c>
      <c r="G1107" s="23" t="s">
        <v>7254</v>
      </c>
      <c r="H1107" s="23" t="s">
        <v>73</v>
      </c>
      <c r="I1107" s="23" t="s">
        <v>78</v>
      </c>
      <c r="J1107" s="23" t="s">
        <v>7255</v>
      </c>
    </row>
    <row r="1108" spans="1:51" hidden="1" x14ac:dyDescent="0.25">
      <c r="A1108" s="20" t="s">
        <v>210</v>
      </c>
      <c r="B1108" s="20">
        <f>DCOUNTA(A1:S1088,D1,A1107:A1108)</f>
        <v>1</v>
      </c>
      <c r="C1108" s="20" t="s">
        <v>210</v>
      </c>
      <c r="D1108" s="23">
        <f>DSUM(A1:S1088,E1,C1107:C1108)</f>
        <v>1.3129999999999999</v>
      </c>
      <c r="E1108" s="23" t="s">
        <v>210</v>
      </c>
      <c r="F1108" s="23" t="s">
        <v>5470</v>
      </c>
      <c r="G1108" s="23">
        <f>DCOUNTA(A1:S1088,F1,E1107:F1108)</f>
        <v>0</v>
      </c>
      <c r="H1108" s="23" t="s">
        <v>210</v>
      </c>
      <c r="I1108" s="23" t="s">
        <v>2680</v>
      </c>
      <c r="J1108" s="23">
        <f>DCOUNTA(A1:S1088,I1,H1107:I1108)</f>
        <v>0</v>
      </c>
    </row>
    <row r="1110" spans="1:51" ht="15.75" x14ac:dyDescent="0.3">
      <c r="B1110" s="19" t="s">
        <v>7256</v>
      </c>
      <c r="C1110" s="19" t="s">
        <v>7257</v>
      </c>
      <c r="D1110" s="19" t="s">
        <v>5466</v>
      </c>
      <c r="E1110" s="19" t="s">
        <v>7258</v>
      </c>
      <c r="F1110" s="19" t="s">
        <v>7259</v>
      </c>
      <c r="N1110" s="24"/>
      <c r="AX1110" s="20" t="s">
        <v>7260</v>
      </c>
      <c r="AY1110" s="20" t="s">
        <v>7261</v>
      </c>
    </row>
    <row r="1111" spans="1:51" ht="15.75" x14ac:dyDescent="0.3">
      <c r="B1111" s="21">
        <f>B1092</f>
        <v>14</v>
      </c>
      <c r="C1111" s="26" t="s">
        <v>7262</v>
      </c>
      <c r="D1111" s="21">
        <f>D1092</f>
        <v>15.309000000000001</v>
      </c>
      <c r="E1111" s="21">
        <f>G1092</f>
        <v>0</v>
      </c>
      <c r="F1111" s="21">
        <f>J1092</f>
        <v>0</v>
      </c>
      <c r="N1111" s="24"/>
    </row>
    <row r="1112" spans="1:51" ht="15.75" x14ac:dyDescent="0.3">
      <c r="B1112" s="21">
        <f>B1108</f>
        <v>1</v>
      </c>
      <c r="C1112" s="26" t="s">
        <v>7266</v>
      </c>
      <c r="D1112" s="21">
        <f>D1108</f>
        <v>1.3129999999999999</v>
      </c>
      <c r="E1112" s="21">
        <f>G1108</f>
        <v>0</v>
      </c>
      <c r="F1112" s="21">
        <f>J1108</f>
        <v>0</v>
      </c>
      <c r="N1112" s="24"/>
    </row>
    <row r="1113" spans="1:51" ht="15.75" x14ac:dyDescent="0.3">
      <c r="B1113" s="22"/>
      <c r="C1113" s="19" t="s">
        <v>7267</v>
      </c>
      <c r="D1113" s="19">
        <f>D1111</f>
        <v>15.309000000000001</v>
      </c>
      <c r="E1113" s="22"/>
      <c r="N1113" s="24"/>
    </row>
    <row r="1114" spans="1:51" ht="15.75" x14ac:dyDescent="0.3">
      <c r="B1114" s="22"/>
      <c r="C1114" s="19" t="s">
        <v>7268</v>
      </c>
      <c r="D1114" s="19">
        <f>D1111+D1112</f>
        <v>16.622</v>
      </c>
    </row>
  </sheetData>
  <sortState ref="A2:AY16">
    <sortCondition ref="A2:A16"/>
  </sortState>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Y1114"/>
  <sheetViews>
    <sheetView workbookViewId="0">
      <selection activeCell="P1119" sqref="P1119"/>
    </sheetView>
  </sheetViews>
  <sheetFormatPr baseColWidth="10" defaultRowHeight="15" x14ac:dyDescent="0.25"/>
  <cols>
    <col min="1" max="1" width="22.42578125" style="20" customWidth="1"/>
    <col min="2" max="2" width="17" style="20" customWidth="1"/>
    <col min="3" max="3" width="19.28515625" style="20" customWidth="1"/>
    <col min="4" max="4" width="15.28515625" style="23" customWidth="1"/>
    <col min="5" max="6" width="11.42578125" style="23"/>
    <col min="7" max="8" width="0" style="23" hidden="1" customWidth="1"/>
    <col min="9" max="9" width="11.42578125" style="23"/>
    <col min="10" max="14" width="0" style="23" hidden="1" customWidth="1"/>
    <col min="15" max="20" width="11.42578125" style="23"/>
    <col min="21" max="16384" width="11.42578125" style="20"/>
  </cols>
  <sheetData>
    <row r="1" spans="1:20" s="2" customFormat="1" ht="38.25" x14ac:dyDescent="0.2">
      <c r="A1" s="1" t="s">
        <v>70</v>
      </c>
      <c r="B1" s="1" t="s">
        <v>71</v>
      </c>
      <c r="C1" s="1" t="s">
        <v>72</v>
      </c>
      <c r="D1" s="1" t="s">
        <v>73</v>
      </c>
      <c r="E1" s="1" t="s">
        <v>74</v>
      </c>
      <c r="F1" s="1" t="s">
        <v>75</v>
      </c>
      <c r="G1" s="1" t="s">
        <v>76</v>
      </c>
      <c r="H1" s="1" t="s">
        <v>77</v>
      </c>
      <c r="I1" s="1" t="s">
        <v>78</v>
      </c>
      <c r="J1" s="1" t="s">
        <v>79</v>
      </c>
      <c r="K1" s="1" t="s">
        <v>80</v>
      </c>
      <c r="L1" s="1" t="s">
        <v>81</v>
      </c>
      <c r="M1" s="1" t="s">
        <v>0</v>
      </c>
      <c r="N1" s="1" t="s">
        <v>1</v>
      </c>
      <c r="O1" s="1" t="s">
        <v>2</v>
      </c>
      <c r="P1" s="1" t="s">
        <v>3</v>
      </c>
      <c r="Q1" s="1" t="s">
        <v>4</v>
      </c>
      <c r="R1" s="1" t="s">
        <v>5</v>
      </c>
      <c r="S1" s="1" t="s">
        <v>6</v>
      </c>
      <c r="T1" s="2" t="s">
        <v>2782</v>
      </c>
    </row>
    <row r="2" spans="1:20" x14ac:dyDescent="0.25">
      <c r="A2" s="17" t="s">
        <v>5143</v>
      </c>
      <c r="B2" s="17" t="s">
        <v>5144</v>
      </c>
      <c r="C2" s="17" t="s">
        <v>5145</v>
      </c>
      <c r="D2" s="18" t="s">
        <v>10</v>
      </c>
      <c r="E2" s="18">
        <f>VLOOKUP(M2,Revistas!$B$2:$H$63996,2,FALSE)</f>
        <v>4.84</v>
      </c>
      <c r="F2" s="18" t="str">
        <f>VLOOKUP(M2,Revistas!$B$2:$H$63996,3,FALSE)</f>
        <v>Q1</v>
      </c>
      <c r="G2" s="18" t="str">
        <f>VLOOKUP(M2,Revistas!$B$2:$H$63996,4,FALSE)</f>
        <v>SURGERY - SCIE;</v>
      </c>
      <c r="H2" s="18" t="str">
        <f>VLOOKUP(M2,Revistas!$B$2:$H$63996,5,FALSE)</f>
        <v>2 DE 76</v>
      </c>
      <c r="I2" s="18" t="str">
        <f>VLOOKUP(M2,Revistas!$B$2:$H$63996,6,FALSE)</f>
        <v>SI</v>
      </c>
      <c r="J2" s="18" t="s">
        <v>5146</v>
      </c>
      <c r="K2" s="18" t="s">
        <v>5147</v>
      </c>
      <c r="L2" s="18">
        <v>0</v>
      </c>
      <c r="M2" s="18" t="s">
        <v>5148</v>
      </c>
      <c r="N2" s="28">
        <v>42309</v>
      </c>
      <c r="O2" s="18">
        <v>2017</v>
      </c>
      <c r="P2" s="18">
        <v>99</v>
      </c>
      <c r="Q2" s="18">
        <v>22</v>
      </c>
      <c r="R2" s="18">
        <v>1927</v>
      </c>
      <c r="S2" s="18">
        <v>1931</v>
      </c>
      <c r="T2" s="23">
        <v>29135666</v>
      </c>
    </row>
    <row r="3" spans="1:20" x14ac:dyDescent="0.25">
      <c r="A3" s="17" t="s">
        <v>5185</v>
      </c>
      <c r="B3" s="17" t="s">
        <v>5186</v>
      </c>
      <c r="C3" s="17" t="s">
        <v>5187</v>
      </c>
      <c r="D3" s="18" t="s">
        <v>10</v>
      </c>
      <c r="E3" s="18">
        <f>VLOOKUP(M3,Revistas!$B$2:$H$63996,2,FALSE)</f>
        <v>2.4689999999999999</v>
      </c>
      <c r="F3" s="18" t="str">
        <f>VLOOKUP(M3,Revistas!$B$2:$H$63996,3,FALSE)</f>
        <v>Q2</v>
      </c>
      <c r="G3" s="18" t="str">
        <f>VLOOKUP(M3,Revistas!$B$2:$H$63996,4,FALSE)</f>
        <v>ENGINEERING, BIOMEDICAL - SCIE;</v>
      </c>
      <c r="H3" s="18" t="str">
        <f>VLOOKUP(M3,Revistas!$B$2:$H$63996,5,FALSE)</f>
        <v>27/77</v>
      </c>
      <c r="I3" s="18" t="str">
        <f>VLOOKUP(M3,Revistas!$B$2:$H$63996,6,FALSE)</f>
        <v>NO</v>
      </c>
      <c r="J3" s="18" t="s">
        <v>5188</v>
      </c>
      <c r="K3" s="18" t="s">
        <v>5189</v>
      </c>
      <c r="L3" s="18">
        <v>0</v>
      </c>
      <c r="M3" s="18" t="s">
        <v>5190</v>
      </c>
      <c r="N3" s="18" t="s">
        <v>62</v>
      </c>
      <c r="O3" s="18">
        <v>2017</v>
      </c>
      <c r="P3" s="18">
        <v>12</v>
      </c>
      <c r="Q3" s="18">
        <v>1</v>
      </c>
      <c r="R3" s="18"/>
      <c r="S3" s="18">
        <v>15025</v>
      </c>
      <c r="T3" s="23">
        <v>28211364</v>
      </c>
    </row>
    <row r="4" spans="1:20" x14ac:dyDescent="0.25">
      <c r="A4" s="17" t="s">
        <v>5179</v>
      </c>
      <c r="B4" s="17" t="s">
        <v>5180</v>
      </c>
      <c r="C4" s="17" t="s">
        <v>5181</v>
      </c>
      <c r="D4" s="18" t="s">
        <v>571</v>
      </c>
      <c r="E4" s="18">
        <f>VLOOKUP(M4,Revistas!$B$2:$H$63996,2,FALSE)</f>
        <v>3.8969999999999998</v>
      </c>
      <c r="F4" s="18" t="str">
        <f>VLOOKUP(M4,Revistas!$B$2:$H$63996,3,FALSE)</f>
        <v>Q1</v>
      </c>
      <c r="G4" s="18" t="str">
        <f>VLOOKUP(M4,Revistas!$B$2:$H$63996,4,FALSE)</f>
        <v>ORTHOPEDICS - SCIE;</v>
      </c>
      <c r="H4" s="18" t="str">
        <f>VLOOKUP(M4,Revistas!$B$2:$H$63996,5,FALSE)</f>
        <v>6 DE 76</v>
      </c>
      <c r="I4" s="18" t="str">
        <f>VLOOKUP(M4,Revistas!$B$2:$H$63996,6,FALSE)</f>
        <v>NO</v>
      </c>
      <c r="J4" s="18" t="s">
        <v>5182</v>
      </c>
      <c r="K4" s="18" t="s">
        <v>5183</v>
      </c>
      <c r="L4" s="18">
        <v>0</v>
      </c>
      <c r="M4" s="18" t="s">
        <v>5184</v>
      </c>
      <c r="N4" s="18" t="s">
        <v>35</v>
      </c>
      <c r="O4" s="18">
        <v>2017</v>
      </c>
      <c r="P4" s="18">
        <v>475</v>
      </c>
      <c r="Q4" s="18">
        <v>4</v>
      </c>
      <c r="R4" s="18">
        <v>1055</v>
      </c>
      <c r="S4" s="18">
        <v>1057</v>
      </c>
      <c r="T4" s="23">
        <v>27822896</v>
      </c>
    </row>
    <row r="5" spans="1:20" x14ac:dyDescent="0.25">
      <c r="A5" s="17" t="s">
        <v>5172</v>
      </c>
      <c r="B5" s="17" t="s">
        <v>5173</v>
      </c>
      <c r="C5" s="17" t="s">
        <v>5174</v>
      </c>
      <c r="D5" s="18" t="s">
        <v>10</v>
      </c>
      <c r="E5" s="18">
        <f>VLOOKUP(M5,Revistas!$B$2:$H$63996,2,FALSE)</f>
        <v>2.948</v>
      </c>
      <c r="F5" s="18" t="str">
        <f>VLOOKUP(M5,Revistas!$B$2:$H$63996,3,FALSE)</f>
        <v>Q1</v>
      </c>
      <c r="G5" s="18" t="str">
        <f>VLOOKUP(M5,Revistas!$B$2:$H$63996,4,FALSE)</f>
        <v>ORTHOPEDICS - SCIE;</v>
      </c>
      <c r="H5" s="18" t="str">
        <f>VLOOKUP(M5,Revistas!$B$2:$H$63996,5,FALSE)</f>
        <v>11 DE 76</v>
      </c>
      <c r="I5" s="18" t="str">
        <f>VLOOKUP(M5,Revistas!$B$2:$H$63996,6,FALSE)</f>
        <v>NO</v>
      </c>
      <c r="J5" s="18" t="s">
        <v>5175</v>
      </c>
      <c r="K5" s="18" t="s">
        <v>5176</v>
      </c>
      <c r="L5" s="18">
        <v>0</v>
      </c>
      <c r="M5" s="18" t="s">
        <v>5177</v>
      </c>
      <c r="N5" s="18" t="s">
        <v>226</v>
      </c>
      <c r="O5" s="18">
        <v>2017</v>
      </c>
      <c r="P5" s="18" t="s">
        <v>5178</v>
      </c>
      <c r="Q5" s="18">
        <v>6</v>
      </c>
      <c r="R5" s="18">
        <v>749</v>
      </c>
      <c r="S5" s="18">
        <v>758</v>
      </c>
      <c r="T5" s="23">
        <v>28566393</v>
      </c>
    </row>
    <row r="6" spans="1:20" x14ac:dyDescent="0.25">
      <c r="A6" s="17" t="s">
        <v>5150</v>
      </c>
      <c r="B6" s="17" t="s">
        <v>5151</v>
      </c>
      <c r="C6" s="17" t="s">
        <v>181</v>
      </c>
      <c r="D6" s="18" t="s">
        <v>10</v>
      </c>
      <c r="E6" s="18">
        <f>VLOOKUP(M6,Revistas!$B$2:$H$63996,2,FALSE)</f>
        <v>4.2590000000000003</v>
      </c>
      <c r="F6" s="18" t="str">
        <f>VLOOKUP(M6,Revistas!$B$2:$H$63996,3,FALSE)</f>
        <v>Q1</v>
      </c>
      <c r="G6" s="18" t="str">
        <f>VLOOKUP(M6,Revistas!$B$2:$H$63996,4,FALSE)</f>
        <v>MULTIDISCIPLINARY SCIENCES</v>
      </c>
      <c r="H6" s="18" t="str">
        <f>VLOOKUP(M6,Revistas!$B$2:$H$63996,5,FALSE)</f>
        <v>10 DE 64</v>
      </c>
      <c r="I6" s="18" t="str">
        <f>VLOOKUP(M6,Revistas!$B$2:$H$63996,6,FALSE)</f>
        <v>NO</v>
      </c>
      <c r="J6" s="18" t="s">
        <v>5152</v>
      </c>
      <c r="K6" s="18" t="s">
        <v>5153</v>
      </c>
      <c r="L6" s="18">
        <v>0</v>
      </c>
      <c r="M6" s="18" t="s">
        <v>184</v>
      </c>
      <c r="N6" s="28">
        <v>40118</v>
      </c>
      <c r="O6" s="18">
        <v>2017</v>
      </c>
      <c r="P6" s="18">
        <v>7</v>
      </c>
      <c r="Q6" s="18"/>
      <c r="R6" s="18"/>
      <c r="S6" s="18">
        <v>15182</v>
      </c>
      <c r="T6" s="23">
        <v>29123118</v>
      </c>
    </row>
    <row r="7" spans="1:20" x14ac:dyDescent="0.25">
      <c r="A7" s="17" t="s">
        <v>5158</v>
      </c>
      <c r="B7" s="17" t="s">
        <v>5159</v>
      </c>
      <c r="C7" s="17" t="s">
        <v>5160</v>
      </c>
      <c r="D7" s="18" t="s">
        <v>10</v>
      </c>
      <c r="E7" s="18">
        <f>VLOOKUP(M7,Revistas!$B$2:$H$63996,2,FALSE)</f>
        <v>6.319</v>
      </c>
      <c r="F7" s="18" t="str">
        <f>VLOOKUP(M7,Revistas!$B$2:$H$63996,3,FALSE)</f>
        <v>Q1</v>
      </c>
      <c r="G7" s="18" t="str">
        <f>VLOOKUP(M7,Revistas!$B$2:$H$63996,4,FALSE)</f>
        <v>ENGINEERING, BIOMEDICAL - SCIE;</v>
      </c>
      <c r="H7" s="18" t="str">
        <f>VLOOKUP(M7,Revistas!$B$2:$H$63996,5,FALSE)</f>
        <v>3 de 77</v>
      </c>
      <c r="I7" s="18" t="str">
        <f>VLOOKUP(M7,Revistas!$B$2:$H$63996,6,FALSE)</f>
        <v>SI</v>
      </c>
      <c r="J7" s="18" t="s">
        <v>5161</v>
      </c>
      <c r="K7" s="18" t="s">
        <v>5162</v>
      </c>
      <c r="L7" s="18">
        <v>0</v>
      </c>
      <c r="M7" s="18" t="s">
        <v>5163</v>
      </c>
      <c r="N7" s="28">
        <v>37165</v>
      </c>
      <c r="O7" s="18">
        <v>2017</v>
      </c>
      <c r="P7" s="18">
        <v>61</v>
      </c>
      <c r="Q7" s="18"/>
      <c r="R7" s="18">
        <v>54</v>
      </c>
      <c r="S7" s="18">
        <v>65</v>
      </c>
      <c r="T7" s="23">
        <v>28801266</v>
      </c>
    </row>
    <row r="8" spans="1:20" x14ac:dyDescent="0.25">
      <c r="A8" s="17" t="s">
        <v>5164</v>
      </c>
      <c r="B8" s="17" t="s">
        <v>5165</v>
      </c>
      <c r="C8" s="17" t="s">
        <v>5160</v>
      </c>
      <c r="D8" s="18" t="s">
        <v>10</v>
      </c>
      <c r="E8" s="18">
        <f>VLOOKUP(M8,Revistas!$B$2:$H$63996,2,FALSE)</f>
        <v>6.319</v>
      </c>
      <c r="F8" s="18" t="str">
        <f>VLOOKUP(M8,Revistas!$B$2:$H$63996,3,FALSE)</f>
        <v>Q1</v>
      </c>
      <c r="G8" s="18" t="str">
        <f>VLOOKUP(M8,Revistas!$B$2:$H$63996,4,FALSE)</f>
        <v>ENGINEERING, BIOMEDICAL - SCIE;</v>
      </c>
      <c r="H8" s="18" t="str">
        <f>VLOOKUP(M8,Revistas!$B$2:$H$63996,5,FALSE)</f>
        <v>3 de 77</v>
      </c>
      <c r="I8" s="18" t="str">
        <f>VLOOKUP(M8,Revistas!$B$2:$H$63996,6,FALSE)</f>
        <v>SI</v>
      </c>
      <c r="J8" s="18" t="s">
        <v>5166</v>
      </c>
      <c r="K8" s="18" t="s">
        <v>5167</v>
      </c>
      <c r="L8" s="18">
        <v>0</v>
      </c>
      <c r="M8" s="18" t="s">
        <v>5163</v>
      </c>
      <c r="N8" s="28">
        <v>42186</v>
      </c>
      <c r="O8" s="18">
        <v>2017</v>
      </c>
      <c r="P8" s="18">
        <v>57</v>
      </c>
      <c r="Q8" s="18"/>
      <c r="R8" s="18">
        <v>70</v>
      </c>
      <c r="S8" s="18">
        <v>84</v>
      </c>
      <c r="T8" s="23">
        <v>28511874</v>
      </c>
    </row>
    <row r="9" spans="1:20" x14ac:dyDescent="0.25">
      <c r="A9" s="17" t="s">
        <v>5154</v>
      </c>
      <c r="B9" s="17" t="s">
        <v>5155</v>
      </c>
      <c r="C9" s="17" t="s">
        <v>181</v>
      </c>
      <c r="D9" s="18" t="s">
        <v>10</v>
      </c>
      <c r="E9" s="18">
        <f>VLOOKUP(M9,Revistas!$B$2:$H$63996,2,FALSE)</f>
        <v>4.2590000000000003</v>
      </c>
      <c r="F9" s="18" t="str">
        <f>VLOOKUP(M9,Revistas!$B$2:$H$63996,3,FALSE)</f>
        <v>Q1</v>
      </c>
      <c r="G9" s="18" t="str">
        <f>VLOOKUP(M9,Revistas!$B$2:$H$63996,4,FALSE)</f>
        <v>MULTIDISCIPLINARY SCIENCES</v>
      </c>
      <c r="H9" s="18" t="str">
        <f>VLOOKUP(M9,Revistas!$B$2:$H$63996,5,FALSE)</f>
        <v>10 DE 64</v>
      </c>
      <c r="I9" s="18" t="str">
        <f>VLOOKUP(M9,Revistas!$B$2:$H$63996,6,FALSE)</f>
        <v>NO</v>
      </c>
      <c r="J9" s="18" t="s">
        <v>5156</v>
      </c>
      <c r="K9" s="18" t="s">
        <v>5157</v>
      </c>
      <c r="L9" s="18">
        <v>1</v>
      </c>
      <c r="M9" s="18" t="s">
        <v>184</v>
      </c>
      <c r="N9" s="28">
        <v>37926</v>
      </c>
      <c r="O9" s="18">
        <v>2017</v>
      </c>
      <c r="P9" s="18">
        <v>7</v>
      </c>
      <c r="Q9" s="18"/>
      <c r="R9" s="18"/>
      <c r="S9" s="18">
        <v>14618</v>
      </c>
      <c r="T9" s="23">
        <v>29097745</v>
      </c>
    </row>
    <row r="10" spans="1:20" x14ac:dyDescent="0.25">
      <c r="A10" s="17" t="s">
        <v>5168</v>
      </c>
      <c r="B10" s="17" t="s">
        <v>5169</v>
      </c>
      <c r="C10" s="17" t="s">
        <v>4902</v>
      </c>
      <c r="D10" s="18" t="s">
        <v>10</v>
      </c>
      <c r="E10" s="18">
        <f>VLOOKUP(M10,Revistas!$B$2:$H$63996,2,FALSE)</f>
        <v>10.162000000000001</v>
      </c>
      <c r="F10" s="18" t="str">
        <f>VLOOKUP(M10,Revistas!$B$2:$H$63996,3,FALSE)</f>
        <v>Q1</v>
      </c>
      <c r="G10" s="18" t="str">
        <f>VLOOKUP(M10,Revistas!$B$2:$H$63996,4,FALSE)</f>
        <v>BIOCHEMISTRY &amp; MOLECULAR BIOLOGY - SCIE</v>
      </c>
      <c r="H10" s="18" t="str">
        <f>VLOOKUP(M10,Revistas!$B$2:$H$63996,5,FALSE)</f>
        <v>14/286</v>
      </c>
      <c r="I10" s="18" t="str">
        <f>VLOOKUP(M10,Revistas!$B$2:$H$63996,6,FALSE)</f>
        <v>SI</v>
      </c>
      <c r="J10" s="18" t="s">
        <v>5170</v>
      </c>
      <c r="K10" s="18" t="s">
        <v>5171</v>
      </c>
      <c r="L10" s="18">
        <v>2</v>
      </c>
      <c r="M10" s="18" t="s">
        <v>4905</v>
      </c>
      <c r="N10" s="28">
        <v>37408</v>
      </c>
      <c r="O10" s="18">
        <v>2017</v>
      </c>
      <c r="P10" s="18">
        <v>45</v>
      </c>
      <c r="Q10" s="18">
        <v>10</v>
      </c>
      <c r="R10" s="18">
        <v>5797</v>
      </c>
      <c r="S10" s="18">
        <v>5817</v>
      </c>
      <c r="T10" s="23">
        <v>28369544</v>
      </c>
    </row>
    <row r="11" spans="1:20" x14ac:dyDescent="0.25">
      <c r="A11" s="17" t="s">
        <v>5192</v>
      </c>
      <c r="B11" s="17" t="s">
        <v>5191</v>
      </c>
      <c r="C11" s="17" t="s">
        <v>4598</v>
      </c>
      <c r="D11" s="18" t="s">
        <v>10</v>
      </c>
      <c r="E11" s="18" t="str">
        <f>VLOOKUP(M11,Revistas!$B$2:$H$63996,2,FALSE)</f>
        <v>NO TIENE</v>
      </c>
      <c r="F11" s="18" t="str">
        <f>VLOOKUP(M11,Revistas!$B$2:$H$63996,3,FALSE)</f>
        <v>NO TIENE</v>
      </c>
      <c r="G11" s="18" t="str">
        <f>VLOOKUP(M11,Revistas!$B$2:$H$63996,4,FALSE)</f>
        <v>NO TIENE</v>
      </c>
      <c r="H11" s="18" t="str">
        <f>VLOOKUP(M11,Revistas!$B$2:$H$63996,5,FALSE)</f>
        <v>NO TIENE</v>
      </c>
      <c r="I11" s="18" t="str">
        <f>VLOOKUP(M11,Revistas!$B$2:$H$63996,6,FALSE)</f>
        <v>NO</v>
      </c>
      <c r="J11" s="18" t="s">
        <v>5194</v>
      </c>
      <c r="K11" s="18"/>
      <c r="L11" s="18" t="s">
        <v>586</v>
      </c>
      <c r="M11" s="18" t="s">
        <v>4601</v>
      </c>
      <c r="N11" s="18">
        <v>2017</v>
      </c>
      <c r="O11" s="18">
        <v>2017</v>
      </c>
      <c r="P11" s="18">
        <v>1581</v>
      </c>
      <c r="Q11" s="18"/>
      <c r="R11" s="18" t="s">
        <v>5193</v>
      </c>
      <c r="S11" s="18"/>
      <c r="T11" s="23">
        <v>28374243</v>
      </c>
    </row>
    <row r="13" spans="1:20" hidden="1" x14ac:dyDescent="0.25"/>
    <row r="14" spans="1:20" hidden="1" x14ac:dyDescent="0.25"/>
    <row r="15" spans="1:20" hidden="1" x14ac:dyDescent="0.25"/>
    <row r="16" spans="1:20" hidden="1" x14ac:dyDescent="0.25"/>
    <row r="17" hidden="1" x14ac:dyDescent="0.25"/>
    <row r="18" hidden="1" x14ac:dyDescent="0.25"/>
    <row r="19" hidden="1" x14ac:dyDescent="0.25"/>
    <row r="20" hidden="1" x14ac:dyDescent="0.25"/>
    <row r="21" hidden="1" x14ac:dyDescent="0.25"/>
    <row r="22" hidden="1" x14ac:dyDescent="0.25"/>
    <row r="23" hidden="1" x14ac:dyDescent="0.25"/>
    <row r="24" hidden="1" x14ac:dyDescent="0.25"/>
    <row r="25" hidden="1" x14ac:dyDescent="0.25"/>
    <row r="26" hidden="1" x14ac:dyDescent="0.25"/>
    <row r="27" hidden="1" x14ac:dyDescent="0.25"/>
    <row r="28" hidden="1" x14ac:dyDescent="0.25"/>
    <row r="29" hidden="1" x14ac:dyDescent="0.25"/>
    <row r="30" hidden="1" x14ac:dyDescent="0.25"/>
    <row r="31" hidden="1" x14ac:dyDescent="0.25"/>
    <row r="32"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1:10" hidden="1" x14ac:dyDescent="0.25"/>
    <row r="1090" spans="1:10" hidden="1" x14ac:dyDescent="0.25"/>
    <row r="1091" spans="1:10" hidden="1" x14ac:dyDescent="0.25">
      <c r="A1091" s="20" t="s">
        <v>73</v>
      </c>
      <c r="B1091" s="20" t="s">
        <v>73</v>
      </c>
      <c r="C1091" s="20" t="s">
        <v>73</v>
      </c>
      <c r="D1091" s="23" t="s">
        <v>74</v>
      </c>
      <c r="E1091" s="23" t="s">
        <v>73</v>
      </c>
      <c r="F1091" s="23" t="s">
        <v>75</v>
      </c>
      <c r="G1091" s="23" t="s">
        <v>7254</v>
      </c>
      <c r="H1091" s="23" t="s">
        <v>73</v>
      </c>
      <c r="I1091" s="23" t="s">
        <v>78</v>
      </c>
      <c r="J1091" s="23" t="s">
        <v>7255</v>
      </c>
    </row>
    <row r="1092" spans="1:10" hidden="1" x14ac:dyDescent="0.25">
      <c r="A1092" s="20" t="s">
        <v>10</v>
      </c>
      <c r="B1092" s="20">
        <f>DCOUNTA(A1:S1088,B1091,A1091:A1092)</f>
        <v>9</v>
      </c>
      <c r="C1092" s="20" t="s">
        <v>10</v>
      </c>
      <c r="D1092" s="23">
        <f>DSUM(A1:S1088,E1,C1091:C1092)</f>
        <v>41.575000000000003</v>
      </c>
      <c r="E1092" s="23" t="s">
        <v>10</v>
      </c>
      <c r="F1092" s="23" t="s">
        <v>5470</v>
      </c>
      <c r="G1092" s="23">
        <f>DCOUNTA(A1:S1088,F1091,E1091:F1092)</f>
        <v>7</v>
      </c>
      <c r="H1092" s="23" t="s">
        <v>10</v>
      </c>
      <c r="I1092" s="23" t="s">
        <v>2680</v>
      </c>
      <c r="J1092" s="23">
        <f>DCOUNTA(A1:S1088,I1,H1091:I1092)</f>
        <v>4</v>
      </c>
    </row>
    <row r="1093" spans="1:10" hidden="1" x14ac:dyDescent="0.25"/>
    <row r="1094" spans="1:10" hidden="1" x14ac:dyDescent="0.25">
      <c r="A1094" s="20" t="s">
        <v>73</v>
      </c>
      <c r="B1094" s="20" t="s">
        <v>73</v>
      </c>
      <c r="C1094" s="20" t="s">
        <v>73</v>
      </c>
      <c r="D1094" s="23" t="s">
        <v>74</v>
      </c>
      <c r="E1094" s="23" t="s">
        <v>73</v>
      </c>
      <c r="F1094" s="23" t="s">
        <v>75</v>
      </c>
      <c r="G1094" s="23" t="s">
        <v>7254</v>
      </c>
      <c r="H1094" s="23" t="s">
        <v>73</v>
      </c>
      <c r="I1094" s="23" t="s">
        <v>78</v>
      </c>
      <c r="J1094" s="23" t="s">
        <v>7255</v>
      </c>
    </row>
    <row r="1095" spans="1:10" hidden="1" x14ac:dyDescent="0.25">
      <c r="A1095" s="20" t="s">
        <v>274</v>
      </c>
      <c r="B1095" s="20">
        <f>DCOUNTA(A1:S1088,D1,A1094:A1095)</f>
        <v>0</v>
      </c>
      <c r="C1095" s="20" t="s">
        <v>274</v>
      </c>
      <c r="D1095" s="23">
        <f>DSUM(A1:S1088,E1,C1094:C1095)</f>
        <v>0</v>
      </c>
      <c r="E1095" s="23" t="s">
        <v>274</v>
      </c>
      <c r="F1095" s="23" t="s">
        <v>5470</v>
      </c>
      <c r="G1095" s="23">
        <f>DCOUNTA(A1:S1088,F1,E1094:F1095)</f>
        <v>0</v>
      </c>
      <c r="H1095" s="23" t="s">
        <v>274</v>
      </c>
      <c r="I1095" s="23" t="s">
        <v>2680</v>
      </c>
      <c r="J1095" s="23">
        <f>DCOUNTA(A1:S1088,I1,H1094:I1095)</f>
        <v>0</v>
      </c>
    </row>
    <row r="1096" spans="1:10" hidden="1" x14ac:dyDescent="0.25"/>
    <row r="1097" spans="1:10" hidden="1" x14ac:dyDescent="0.25">
      <c r="A1097" s="20" t="s">
        <v>73</v>
      </c>
      <c r="B1097" s="20" t="s">
        <v>73</v>
      </c>
      <c r="C1097" s="20" t="s">
        <v>73</v>
      </c>
      <c r="D1097" s="23" t="s">
        <v>74</v>
      </c>
      <c r="E1097" s="23" t="s">
        <v>73</v>
      </c>
      <c r="F1097" s="23" t="s">
        <v>75</v>
      </c>
      <c r="G1097" s="23" t="s">
        <v>7254</v>
      </c>
      <c r="H1097" s="23" t="s">
        <v>73</v>
      </c>
      <c r="I1097" s="23" t="s">
        <v>78</v>
      </c>
      <c r="J1097" s="23" t="s">
        <v>7255</v>
      </c>
    </row>
    <row r="1098" spans="1:10" hidden="1" x14ac:dyDescent="0.25">
      <c r="A1098" s="20" t="s">
        <v>356</v>
      </c>
      <c r="B1098" s="20">
        <f>DCOUNTA(A1:S1088,D1,A1097:A1098)</f>
        <v>0</v>
      </c>
      <c r="C1098" s="20" t="s">
        <v>356</v>
      </c>
      <c r="D1098" s="23">
        <f>DSUM(A1:S1088,E1,C1097:C1098)</f>
        <v>0</v>
      </c>
      <c r="E1098" s="23" t="s">
        <v>356</v>
      </c>
      <c r="F1098" s="23" t="s">
        <v>5470</v>
      </c>
      <c r="G1098" s="23">
        <f>DCOUNTA(A1:S1088,F1,E1097:F1098)</f>
        <v>0</v>
      </c>
      <c r="H1098" s="23" t="s">
        <v>356</v>
      </c>
      <c r="I1098" s="23" t="s">
        <v>2680</v>
      </c>
      <c r="J1098" s="23">
        <f>DCOUNTA(A1:S1088,I1,H1097:I1098)</f>
        <v>0</v>
      </c>
    </row>
    <row r="1099" spans="1:10" hidden="1" x14ac:dyDescent="0.25"/>
    <row r="1100" spans="1:10" hidden="1" x14ac:dyDescent="0.25">
      <c r="A1100" s="20" t="s">
        <v>73</v>
      </c>
      <c r="B1100" s="20" t="s">
        <v>73</v>
      </c>
      <c r="C1100" s="20" t="s">
        <v>73</v>
      </c>
      <c r="D1100" s="23" t="s">
        <v>74</v>
      </c>
      <c r="E1100" s="23" t="s">
        <v>73</v>
      </c>
      <c r="F1100" s="23" t="s">
        <v>75</v>
      </c>
      <c r="G1100" s="23" t="s">
        <v>7254</v>
      </c>
      <c r="H1100" s="23" t="s">
        <v>73</v>
      </c>
      <c r="I1100" s="23" t="s">
        <v>78</v>
      </c>
      <c r="J1100" s="23" t="s">
        <v>7255</v>
      </c>
    </row>
    <row r="1101" spans="1:10" hidden="1" x14ac:dyDescent="0.25">
      <c r="A1101" s="20" t="s">
        <v>571</v>
      </c>
      <c r="B1101" s="20">
        <f>DCOUNTA(A1:S1088,D1,A1100:A1101)</f>
        <v>1</v>
      </c>
      <c r="C1101" s="20" t="s">
        <v>571</v>
      </c>
      <c r="D1101" s="23">
        <f>DSUM(A1:S1088,E1,C1100:C1101)</f>
        <v>3.8969999999999998</v>
      </c>
      <c r="E1101" s="23" t="s">
        <v>571</v>
      </c>
      <c r="F1101" s="23" t="s">
        <v>5470</v>
      </c>
      <c r="G1101" s="23">
        <f>DCOUNTA(A1:S1088,F1,E1100:F1101)</f>
        <v>1</v>
      </c>
      <c r="H1101" s="23" t="s">
        <v>571</v>
      </c>
      <c r="I1101" s="23" t="s">
        <v>2680</v>
      </c>
      <c r="J1101" s="23">
        <f>DCOUNTA(A1:S1088,I1,H1100:I1101)</f>
        <v>0</v>
      </c>
    </row>
    <row r="1102" spans="1:10" hidden="1" x14ac:dyDescent="0.25"/>
    <row r="1103" spans="1:10" hidden="1" x14ac:dyDescent="0.25"/>
    <row r="1104" spans="1:10" hidden="1" x14ac:dyDescent="0.25">
      <c r="A1104" s="20" t="s">
        <v>73</v>
      </c>
      <c r="B1104" s="20" t="s">
        <v>73</v>
      </c>
      <c r="C1104" s="20" t="s">
        <v>73</v>
      </c>
      <c r="D1104" s="23" t="s">
        <v>74</v>
      </c>
      <c r="E1104" s="23" t="s">
        <v>73</v>
      </c>
      <c r="F1104" s="23" t="s">
        <v>75</v>
      </c>
      <c r="G1104" s="23" t="s">
        <v>7254</v>
      </c>
      <c r="H1104" s="23" t="s">
        <v>73</v>
      </c>
      <c r="I1104" s="23" t="s">
        <v>78</v>
      </c>
      <c r="J1104" s="23" t="s">
        <v>7255</v>
      </c>
    </row>
    <row r="1105" spans="1:51" hidden="1" x14ac:dyDescent="0.25">
      <c r="A1105" s="20" t="s">
        <v>26</v>
      </c>
      <c r="B1105" s="20">
        <f>DCOUNTA(A1:S1088,D1,A1104:A1105)</f>
        <v>0</v>
      </c>
      <c r="C1105" s="20" t="s">
        <v>26</v>
      </c>
      <c r="D1105" s="23">
        <f>DSUM(A1:S1088,E1,C1104:C1105)</f>
        <v>0</v>
      </c>
      <c r="E1105" s="23" t="s">
        <v>26</v>
      </c>
      <c r="F1105" s="23" t="s">
        <v>5470</v>
      </c>
      <c r="G1105" s="23">
        <f>DCOUNTA(A1:S1088,F1,E1104:F1105)</f>
        <v>0</v>
      </c>
      <c r="H1105" s="23" t="s">
        <v>26</v>
      </c>
      <c r="I1105" s="23" t="s">
        <v>2680</v>
      </c>
      <c r="J1105" s="23">
        <f>DCOUNTA(A1:S1088,I1,H1104:I1105)</f>
        <v>0</v>
      </c>
    </row>
    <row r="1106" spans="1:51" hidden="1" x14ac:dyDescent="0.25"/>
    <row r="1107" spans="1:51" hidden="1" x14ac:dyDescent="0.25">
      <c r="A1107" s="20" t="s">
        <v>73</v>
      </c>
      <c r="B1107" s="20" t="s">
        <v>73</v>
      </c>
      <c r="C1107" s="20" t="s">
        <v>73</v>
      </c>
      <c r="D1107" s="23" t="s">
        <v>74</v>
      </c>
      <c r="E1107" s="23" t="s">
        <v>73</v>
      </c>
      <c r="F1107" s="23" t="s">
        <v>75</v>
      </c>
      <c r="G1107" s="23" t="s">
        <v>7254</v>
      </c>
      <c r="H1107" s="23" t="s">
        <v>73</v>
      </c>
      <c r="I1107" s="23" t="s">
        <v>78</v>
      </c>
      <c r="J1107" s="23" t="s">
        <v>7255</v>
      </c>
    </row>
    <row r="1108" spans="1:51" hidden="1" x14ac:dyDescent="0.25">
      <c r="A1108" s="20" t="s">
        <v>210</v>
      </c>
      <c r="B1108" s="20">
        <f>DCOUNTA(A1:S1088,D1,A1107:A1108)</f>
        <v>0</v>
      </c>
      <c r="C1108" s="20" t="s">
        <v>210</v>
      </c>
      <c r="D1108" s="23">
        <f>DSUM(A1:S1088,E1,C1107:C1108)</f>
        <v>0</v>
      </c>
      <c r="E1108" s="23" t="s">
        <v>210</v>
      </c>
      <c r="F1108" s="23" t="s">
        <v>5470</v>
      </c>
      <c r="G1108" s="23">
        <f>DCOUNTA(A1:S1088,F1,E1107:F1108)</f>
        <v>0</v>
      </c>
      <c r="H1108" s="23" t="s">
        <v>210</v>
      </c>
      <c r="I1108" s="23" t="s">
        <v>2680</v>
      </c>
      <c r="J1108" s="23">
        <f>DCOUNTA(A1:S1088,I1,H1107:I1108)</f>
        <v>0</v>
      </c>
    </row>
    <row r="1110" spans="1:51" ht="15.75" x14ac:dyDescent="0.3">
      <c r="B1110" s="19" t="s">
        <v>7256</v>
      </c>
      <c r="C1110" s="19" t="s">
        <v>7257</v>
      </c>
      <c r="D1110" s="19" t="s">
        <v>5466</v>
      </c>
      <c r="E1110" s="19" t="s">
        <v>7258</v>
      </c>
      <c r="F1110" s="19" t="s">
        <v>7259</v>
      </c>
      <c r="N1110" s="24"/>
      <c r="AX1110" s="20" t="s">
        <v>7260</v>
      </c>
      <c r="AY1110" s="20" t="s">
        <v>7261</v>
      </c>
    </row>
    <row r="1111" spans="1:51" ht="15.75" x14ac:dyDescent="0.3">
      <c r="B1111" s="21">
        <f>B1092</f>
        <v>9</v>
      </c>
      <c r="C1111" s="26" t="s">
        <v>7262</v>
      </c>
      <c r="D1111" s="21">
        <f>D1092</f>
        <v>41.575000000000003</v>
      </c>
      <c r="E1111" s="21">
        <f>G1092</f>
        <v>7</v>
      </c>
      <c r="F1111" s="21">
        <f>J1092</f>
        <v>4</v>
      </c>
      <c r="N1111" s="24"/>
    </row>
    <row r="1112" spans="1:51" ht="15.75" x14ac:dyDescent="0.3">
      <c r="B1112" s="21">
        <f>B1101</f>
        <v>1</v>
      </c>
      <c r="C1112" s="26" t="s">
        <v>7265</v>
      </c>
      <c r="D1112" s="21">
        <f>D1101</f>
        <v>3.8969999999999998</v>
      </c>
      <c r="E1112" s="21">
        <f>G1101</f>
        <v>1</v>
      </c>
      <c r="F1112" s="21">
        <f>J1101</f>
        <v>0</v>
      </c>
      <c r="N1112" s="24"/>
    </row>
    <row r="1113" spans="1:51" ht="15.75" x14ac:dyDescent="0.3">
      <c r="B1113" s="22"/>
      <c r="C1113" s="19" t="s">
        <v>7267</v>
      </c>
      <c r="D1113" s="19">
        <f>D1111</f>
        <v>41.575000000000003</v>
      </c>
      <c r="E1113" s="22"/>
      <c r="N1113" s="24"/>
    </row>
    <row r="1114" spans="1:51" ht="15.75" x14ac:dyDescent="0.3">
      <c r="B1114" s="22"/>
      <c r="C1114" s="19" t="s">
        <v>7268</v>
      </c>
      <c r="D1114" s="19" t="e">
        <f>D1111+#REF!+#REF!+D1112+#REF!+#REF!</f>
        <v>#REF!</v>
      </c>
    </row>
  </sheetData>
  <sortState ref="A2:AY11">
    <sortCondition ref="A2:A11"/>
  </sortState>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Y1114"/>
  <sheetViews>
    <sheetView workbookViewId="0">
      <selection activeCell="P1119" sqref="P1119"/>
    </sheetView>
  </sheetViews>
  <sheetFormatPr baseColWidth="10" defaultRowHeight="15" x14ac:dyDescent="0.25"/>
  <cols>
    <col min="1" max="1" width="22.42578125" style="20" customWidth="1"/>
    <col min="2" max="2" width="17" style="20" customWidth="1"/>
    <col min="3" max="3" width="19.28515625" style="20" customWidth="1"/>
    <col min="4" max="4" width="17.5703125" style="23" customWidth="1"/>
    <col min="5" max="6" width="11.42578125" style="23"/>
    <col min="7" max="8" width="0" style="23" hidden="1" customWidth="1"/>
    <col min="9" max="9" width="11.42578125" style="23"/>
    <col min="10" max="14" width="0" style="23" hidden="1" customWidth="1"/>
    <col min="15" max="20" width="11.42578125" style="23"/>
    <col min="21" max="16384" width="11.42578125" style="20"/>
  </cols>
  <sheetData>
    <row r="1" spans="1:20" s="2" customFormat="1" ht="38.25" x14ac:dyDescent="0.2">
      <c r="A1" s="1" t="s">
        <v>70</v>
      </c>
      <c r="B1" s="1" t="s">
        <v>71</v>
      </c>
      <c r="C1" s="1" t="s">
        <v>72</v>
      </c>
      <c r="D1" s="1" t="s">
        <v>73</v>
      </c>
      <c r="E1" s="1" t="s">
        <v>74</v>
      </c>
      <c r="F1" s="1" t="s">
        <v>75</v>
      </c>
      <c r="G1" s="1" t="s">
        <v>76</v>
      </c>
      <c r="H1" s="1" t="s">
        <v>77</v>
      </c>
      <c r="I1" s="1" t="s">
        <v>78</v>
      </c>
      <c r="J1" s="1" t="s">
        <v>79</v>
      </c>
      <c r="K1" s="1" t="s">
        <v>80</v>
      </c>
      <c r="L1" s="1" t="s">
        <v>81</v>
      </c>
      <c r="M1" s="1" t="s">
        <v>0</v>
      </c>
      <c r="N1" s="1" t="s">
        <v>1</v>
      </c>
      <c r="O1" s="1" t="s">
        <v>2</v>
      </c>
      <c r="P1" s="1" t="s">
        <v>3</v>
      </c>
      <c r="Q1" s="1" t="s">
        <v>4</v>
      </c>
      <c r="R1" s="1" t="s">
        <v>5</v>
      </c>
      <c r="S1" s="1" t="s">
        <v>6</v>
      </c>
      <c r="T1" s="2" t="s">
        <v>2782</v>
      </c>
    </row>
    <row r="2" spans="1:20" x14ac:dyDescent="0.25">
      <c r="A2" s="17" t="s">
        <v>5195</v>
      </c>
      <c r="B2" s="17" t="s">
        <v>5196</v>
      </c>
      <c r="C2" s="17" t="s">
        <v>217</v>
      </c>
      <c r="D2" s="18" t="s">
        <v>10</v>
      </c>
      <c r="E2" s="18">
        <f>VLOOKUP(M2,Revistas!$B$2:$H$63996,2,FALSE)</f>
        <v>2.806</v>
      </c>
      <c r="F2" s="18" t="str">
        <f>VLOOKUP(M2,Revistas!$B$2:$H$63996,3,FALSE)</f>
        <v>Q1</v>
      </c>
      <c r="G2" s="18" t="str">
        <f>VLOOKUP(M2,Revistas!$B$2:$H$63996,4,FALSE)</f>
        <v>MULTIDISCIPLINARY SCIENCES</v>
      </c>
      <c r="H2" s="18" t="str">
        <f>VLOOKUP(M2,Revistas!$B$2:$H$63996,5,FALSE)</f>
        <v>15/64</v>
      </c>
      <c r="I2" s="18" t="str">
        <f>VLOOKUP(M2,Revistas!$B$2:$H$63996,6,FALSE)</f>
        <v>NO</v>
      </c>
      <c r="J2" s="18" t="s">
        <v>5197</v>
      </c>
      <c r="K2" s="18" t="s">
        <v>5198</v>
      </c>
      <c r="L2" s="18">
        <v>0</v>
      </c>
      <c r="M2" s="18" t="s">
        <v>220</v>
      </c>
      <c r="N2" s="28">
        <v>43739</v>
      </c>
      <c r="O2" s="18">
        <v>2017</v>
      </c>
      <c r="P2" s="18">
        <v>12</v>
      </c>
      <c r="Q2" s="18">
        <v>10</v>
      </c>
      <c r="R2" s="18"/>
      <c r="S2" s="18">
        <v>185873</v>
      </c>
    </row>
    <row r="3" spans="1:20" x14ac:dyDescent="0.25">
      <c r="A3" s="17" t="s">
        <v>4034</v>
      </c>
      <c r="B3" s="17" t="s">
        <v>4033</v>
      </c>
      <c r="C3" s="17" t="s">
        <v>4035</v>
      </c>
      <c r="D3" s="18" t="s">
        <v>10</v>
      </c>
      <c r="E3" s="18">
        <f>VLOOKUP(M3,Revistas!$B$2:$H$63996,2,FALSE)</f>
        <v>0.32300000000000001</v>
      </c>
      <c r="F3" s="18" t="str">
        <f>VLOOKUP(M3,Revistas!$B$2:$H$63996,3,FALSE)</f>
        <v>Q4</v>
      </c>
      <c r="G3" s="18" t="str">
        <f>VLOOKUP(M3,Revistas!$B$2:$H$63996,4,FALSE)</f>
        <v>UROLOGY &amp; NEPHROLOGY - SCIE</v>
      </c>
      <c r="H3" s="18" t="str">
        <f>VLOOKUP(M3,Revistas!$B$2:$H$63996,5,FALSE)</f>
        <v>73/76</v>
      </c>
      <c r="I3" s="18" t="str">
        <f>VLOOKUP(M3,Revistas!$B$2:$H$63996,6,FALSE)</f>
        <v>NO</v>
      </c>
      <c r="J3" s="18" t="s">
        <v>4037</v>
      </c>
      <c r="K3" s="18"/>
      <c r="L3" s="18" t="s">
        <v>586</v>
      </c>
      <c r="M3" s="18" t="s">
        <v>3902</v>
      </c>
      <c r="N3" s="18" t="s">
        <v>2677</v>
      </c>
      <c r="O3" s="18">
        <v>2017</v>
      </c>
      <c r="P3" s="18">
        <v>70</v>
      </c>
      <c r="Q3" s="18">
        <v>10</v>
      </c>
      <c r="R3" s="18" t="s">
        <v>4036</v>
      </c>
      <c r="S3" s="18"/>
      <c r="T3" s="23">
        <v>29205163</v>
      </c>
    </row>
    <row r="4" spans="1:20" x14ac:dyDescent="0.25">
      <c r="A4" s="17" t="s">
        <v>2137</v>
      </c>
      <c r="B4" s="17" t="s">
        <v>2138</v>
      </c>
      <c r="C4" s="17" t="s">
        <v>2139</v>
      </c>
      <c r="D4" s="18" t="s">
        <v>26</v>
      </c>
      <c r="E4" s="18">
        <f>VLOOKUP(M4,Revistas!$B$2:$H$63996,2,FALSE)</f>
        <v>3.3260000000000001</v>
      </c>
      <c r="F4" s="18" t="str">
        <f>VLOOKUP(M4,Revistas!$B$2:$H$63996,3,FALSE)</f>
        <v>Q2</v>
      </c>
      <c r="G4" s="18" t="str">
        <f>VLOOKUP(M4,Revistas!$B$2:$H$63996,4,FALSE)</f>
        <v>IMMUNOLOGY - SCIE</v>
      </c>
      <c r="H4" s="18" t="str">
        <f>VLOOKUP(M4,Revistas!$B$2:$H$63996,5,FALSE)</f>
        <v>65/150</v>
      </c>
      <c r="I4" s="18" t="str">
        <f>VLOOKUP(M4,Revistas!$B$2:$H$63996,6,FALSE)</f>
        <v>NO</v>
      </c>
      <c r="J4" s="18" t="s">
        <v>2140</v>
      </c>
      <c r="K4" s="18"/>
      <c r="L4" s="18">
        <v>0</v>
      </c>
      <c r="M4" s="18" t="s">
        <v>2141</v>
      </c>
      <c r="N4" s="18" t="s">
        <v>154</v>
      </c>
      <c r="O4" s="18">
        <v>2017</v>
      </c>
      <c r="P4" s="18">
        <v>89</v>
      </c>
      <c r="Q4" s="18"/>
      <c r="R4" s="18">
        <v>120</v>
      </c>
      <c r="S4" s="18">
        <v>120</v>
      </c>
    </row>
    <row r="5" spans="1:20" x14ac:dyDescent="0.25">
      <c r="A5" s="17" t="s">
        <v>5217</v>
      </c>
      <c r="B5" s="17" t="s">
        <v>5218</v>
      </c>
      <c r="C5" s="17" t="s">
        <v>5219</v>
      </c>
      <c r="D5" s="18" t="s">
        <v>10</v>
      </c>
      <c r="E5" s="18">
        <f>VLOOKUP(M5,Revistas!$B$2:$H$63996,2,FALSE)</f>
        <v>4.593</v>
      </c>
      <c r="F5" s="18" t="str">
        <f>VLOOKUP(M5,Revistas!$B$2:$H$63996,3,FALSE)</f>
        <v>Q2</v>
      </c>
      <c r="G5" s="18" t="str">
        <f>VLOOKUP(M5,Revistas!$B$2:$H$63996,4,FALSE)</f>
        <v>CELL BIOLOGY - SCIE</v>
      </c>
      <c r="H5" s="18" t="str">
        <f>VLOOKUP(M5,Revistas!$B$2:$H$63996,5,FALSE)</f>
        <v>56/190</v>
      </c>
      <c r="I5" s="18" t="str">
        <f>VLOOKUP(M5,Revistas!$B$2:$H$63996,6,FALSE)</f>
        <v>NO</v>
      </c>
      <c r="J5" s="18" t="s">
        <v>5220</v>
      </c>
      <c r="K5" s="18" t="s">
        <v>5221</v>
      </c>
      <c r="L5" s="18">
        <v>0</v>
      </c>
      <c r="M5" s="18" t="s">
        <v>5222</v>
      </c>
      <c r="N5" s="18"/>
      <c r="O5" s="18">
        <v>2017</v>
      </c>
      <c r="P5" s="18"/>
      <c r="Q5" s="18"/>
      <c r="R5" s="18"/>
      <c r="S5" s="18">
        <v>4745252</v>
      </c>
    </row>
    <row r="6" spans="1:20" x14ac:dyDescent="0.25">
      <c r="A6" s="17" t="s">
        <v>5203</v>
      </c>
      <c r="B6" s="17" t="s">
        <v>5204</v>
      </c>
      <c r="C6" s="17" t="s">
        <v>5205</v>
      </c>
      <c r="D6" s="18" t="s">
        <v>10</v>
      </c>
      <c r="E6" s="18">
        <f>VLOOKUP(M6,Revistas!$B$2:$H$63996,2,FALSE)</f>
        <v>2.0099999999999998</v>
      </c>
      <c r="F6" s="18" t="str">
        <f>VLOOKUP(M6,Revistas!$B$2:$H$63996,3,FALSE)</f>
        <v>Q2</v>
      </c>
      <c r="G6" s="18" t="str">
        <f>VLOOKUP(M6,Revistas!$B$2:$H$63996,4,FALSE)</f>
        <v>OPHTHALMOLOGY - SCIE</v>
      </c>
      <c r="H6" s="18" t="str">
        <f>VLOOKUP(M6,Revistas!$B$2:$H$63996,5,FALSE)</f>
        <v>26/59</v>
      </c>
      <c r="I6" s="18" t="str">
        <f>VLOOKUP(M6,Revistas!$B$2:$H$63996,6,FALSE)</f>
        <v>NO</v>
      </c>
      <c r="J6" s="18" t="s">
        <v>5206</v>
      </c>
      <c r="K6" s="18" t="s">
        <v>5207</v>
      </c>
      <c r="L6" s="18">
        <v>0</v>
      </c>
      <c r="M6" s="18" t="s">
        <v>5208</v>
      </c>
      <c r="N6" s="18" t="s">
        <v>199</v>
      </c>
      <c r="O6" s="18">
        <v>2017</v>
      </c>
      <c r="P6" s="18">
        <v>36</v>
      </c>
      <c r="Q6" s="18">
        <v>8</v>
      </c>
      <c r="R6" s="18">
        <v>952</v>
      </c>
      <c r="S6" s="18">
        <v>960</v>
      </c>
      <c r="T6" s="23">
        <v>28486314</v>
      </c>
    </row>
    <row r="7" spans="1:20" x14ac:dyDescent="0.25">
      <c r="A7" s="17" t="s">
        <v>3921</v>
      </c>
      <c r="B7" s="17" t="s">
        <v>3922</v>
      </c>
      <c r="C7" s="17" t="s">
        <v>3923</v>
      </c>
      <c r="D7" s="18" t="s">
        <v>26</v>
      </c>
      <c r="E7" s="18">
        <f>VLOOKUP(M7,Revistas!$B$2:$H$63996,2,FALSE)</f>
        <v>2.8479999999999999</v>
      </c>
      <c r="F7" s="18" t="str">
        <f>VLOOKUP(M7,Revistas!$B$2:$H$63996,3,FALSE)</f>
        <v>Q2</v>
      </c>
      <c r="G7" s="18" t="str">
        <f>VLOOKUP(M7,Revistas!$B$2:$H$63996,4,FALSE)</f>
        <v>PATHOLOGY - SCIE</v>
      </c>
      <c r="H7" s="18" t="str">
        <f>VLOOKUP(M7,Revistas!$B$2:$H$63996,5,FALSE)</f>
        <v>20/79</v>
      </c>
      <c r="I7" s="18" t="str">
        <f>VLOOKUP(M7,Revistas!$B$2:$H$63996,6,FALSE)</f>
        <v>NO</v>
      </c>
      <c r="J7" s="18" t="s">
        <v>3924</v>
      </c>
      <c r="K7" s="18"/>
      <c r="L7" s="18">
        <v>0</v>
      </c>
      <c r="M7" s="18" t="s">
        <v>3925</v>
      </c>
      <c r="N7" s="18" t="s">
        <v>154</v>
      </c>
      <c r="O7" s="18">
        <v>2017</v>
      </c>
      <c r="P7" s="18">
        <v>471</v>
      </c>
      <c r="Q7" s="18"/>
      <c r="R7" s="18" t="s">
        <v>3926</v>
      </c>
      <c r="S7" s="18" t="s">
        <v>3926</v>
      </c>
    </row>
    <row r="8" spans="1:20" x14ac:dyDescent="0.25">
      <c r="A8" s="17" t="s">
        <v>4260</v>
      </c>
      <c r="B8" s="17" t="s">
        <v>4261</v>
      </c>
      <c r="C8" s="17" t="s">
        <v>181</v>
      </c>
      <c r="D8" s="18" t="s">
        <v>10</v>
      </c>
      <c r="E8" s="18">
        <f>VLOOKUP(M8,Revistas!$B$2:$H$63996,2,FALSE)</f>
        <v>4.2590000000000003</v>
      </c>
      <c r="F8" s="18" t="str">
        <f>VLOOKUP(M8,Revistas!$B$2:$H$63996,3,FALSE)</f>
        <v>Q1</v>
      </c>
      <c r="G8" s="18" t="str">
        <f>VLOOKUP(M8,Revistas!$B$2:$H$63996,4,FALSE)</f>
        <v>MULTIDISCIPLINARY SCIENCES</v>
      </c>
      <c r="H8" s="18" t="str">
        <f>VLOOKUP(M8,Revistas!$B$2:$H$63996,5,FALSE)</f>
        <v>10 DE 64</v>
      </c>
      <c r="I8" s="18" t="str">
        <f>VLOOKUP(M8,Revistas!$B$2:$H$63996,6,FALSE)</f>
        <v>NO</v>
      </c>
      <c r="J8" s="18" t="s">
        <v>4262</v>
      </c>
      <c r="K8" s="18" t="s">
        <v>4263</v>
      </c>
      <c r="L8" s="18">
        <v>0</v>
      </c>
      <c r="M8" s="18" t="s">
        <v>184</v>
      </c>
      <c r="N8" s="28">
        <v>38777</v>
      </c>
      <c r="O8" s="18">
        <v>2017</v>
      </c>
      <c r="P8" s="18">
        <v>7</v>
      </c>
      <c r="Q8" s="18"/>
      <c r="R8" s="18"/>
      <c r="S8" s="18">
        <v>42937</v>
      </c>
      <c r="T8" s="23">
        <v>28262687</v>
      </c>
    </row>
    <row r="9" spans="1:20" x14ac:dyDescent="0.25">
      <c r="A9" s="17" t="s">
        <v>5213</v>
      </c>
      <c r="B9" s="17" t="s">
        <v>5214</v>
      </c>
      <c r="C9" s="17" t="s">
        <v>4840</v>
      </c>
      <c r="D9" s="18" t="s">
        <v>10</v>
      </c>
      <c r="E9" s="18">
        <f>VLOOKUP(M9,Revistas!$B$2:$H$63996,2,FALSE)</f>
        <v>2.7589999999999999</v>
      </c>
      <c r="F9" s="18" t="str">
        <f>VLOOKUP(M9,Revistas!$B$2:$H$63996,3,FALSE)</f>
        <v>Q2</v>
      </c>
      <c r="G9" s="18" t="str">
        <f>VLOOKUP(M9,Revistas!$B$2:$H$63996,4,FALSE)</f>
        <v>MEDICINE, RESEARCH &amp; EXPERIMENTAL - SCIE;</v>
      </c>
      <c r="H9" s="18" t="str">
        <f>VLOOKUP(M9,Revistas!$B$2:$H$63996,5,FALSE)</f>
        <v>52/128</v>
      </c>
      <c r="I9" s="18" t="str">
        <f>VLOOKUP(M9,Revistas!$B$2:$H$63996,6,FALSE)</f>
        <v>NO</v>
      </c>
      <c r="J9" s="18" t="s">
        <v>5215</v>
      </c>
      <c r="K9" s="18" t="s">
        <v>5216</v>
      </c>
      <c r="L9" s="18">
        <v>1</v>
      </c>
      <c r="M9" s="18" t="s">
        <v>4843</v>
      </c>
      <c r="N9" s="18" t="s">
        <v>29</v>
      </c>
      <c r="O9" s="18">
        <v>2017</v>
      </c>
      <c r="P9" s="18">
        <v>91</v>
      </c>
      <c r="Q9" s="18"/>
      <c r="R9" s="18">
        <v>776</v>
      </c>
      <c r="S9" s="18">
        <v>787</v>
      </c>
      <c r="T9" s="23">
        <v>28501004</v>
      </c>
    </row>
    <row r="10" spans="1:20" x14ac:dyDescent="0.25">
      <c r="A10" s="17" t="s">
        <v>2034</v>
      </c>
      <c r="B10" s="17" t="s">
        <v>2035</v>
      </c>
      <c r="C10" s="17" t="s">
        <v>1983</v>
      </c>
      <c r="D10" s="18" t="s">
        <v>10</v>
      </c>
      <c r="E10" s="18">
        <f>VLOOKUP(M10,Revistas!$B$2:$H$63996,2,FALSE)</f>
        <v>10.569000000000001</v>
      </c>
      <c r="F10" s="18" t="str">
        <f>VLOOKUP(M10,Revistas!$B$2:$H$63996,3,FALSE)</f>
        <v>Q1</v>
      </c>
      <c r="G10" s="18" t="str">
        <f>VLOOKUP(M10,Revistas!$B$2:$H$63996,4,FALSE)</f>
        <v>RESPIRATORY SYSTEM - SCIE</v>
      </c>
      <c r="H10" s="18" t="str">
        <f>VLOOKUP(M10,Revistas!$B$2:$H$63996,5,FALSE)</f>
        <v>3 DE 59</v>
      </c>
      <c r="I10" s="18" t="str">
        <f>VLOOKUP(M10,Revistas!$B$2:$H$63996,6,FALSE)</f>
        <v>SI</v>
      </c>
      <c r="J10" s="18" t="s">
        <v>2036</v>
      </c>
      <c r="K10" s="18" t="s">
        <v>2037</v>
      </c>
      <c r="L10" s="18">
        <v>1</v>
      </c>
      <c r="M10" s="18" t="s">
        <v>1986</v>
      </c>
      <c r="N10" s="18" t="s">
        <v>226</v>
      </c>
      <c r="O10" s="18">
        <v>2017</v>
      </c>
      <c r="P10" s="18">
        <v>49</v>
      </c>
      <c r="Q10" s="18">
        <v>6</v>
      </c>
      <c r="R10" s="18"/>
      <c r="S10" s="18">
        <v>1602456</v>
      </c>
    </row>
    <row r="11" spans="1:20" x14ac:dyDescent="0.25">
      <c r="A11" s="17" t="s">
        <v>5225</v>
      </c>
      <c r="B11" s="17" t="s">
        <v>5224</v>
      </c>
      <c r="C11" s="17" t="s">
        <v>5226</v>
      </c>
      <c r="D11" s="18" t="s">
        <v>10</v>
      </c>
      <c r="E11" s="18">
        <f>VLOOKUP(M11,Revistas!$B$2:$H$63996,2,FALSE)</f>
        <v>2.528</v>
      </c>
      <c r="F11" s="18" t="str">
        <f>VLOOKUP(M11,Revistas!$B$2:$H$63996,3,FALSE)</f>
        <v>Q2</v>
      </c>
      <c r="G11" s="18" t="str">
        <f>VLOOKUP(M11,Revistas!$B$2:$H$63996,4,FALSE)</f>
        <v>PSYCHIATRY - SCIE</v>
      </c>
      <c r="H11" s="18" t="str">
        <f>VLOOKUP(M11,Revistas!$B$2:$H$63996,5,FALSE)</f>
        <v>65/142</v>
      </c>
      <c r="I11" s="18" t="str">
        <f>VLOOKUP(M11,Revistas!$B$2:$H$63996,6,FALSE)</f>
        <v>NO</v>
      </c>
      <c r="J11" s="18" t="s">
        <v>5229</v>
      </c>
      <c r="K11" s="18"/>
      <c r="L11" s="18" t="s">
        <v>586</v>
      </c>
      <c r="M11" s="18" t="s">
        <v>5230</v>
      </c>
      <c r="N11" s="18" t="s">
        <v>5228</v>
      </c>
      <c r="O11" s="18">
        <v>2017</v>
      </c>
      <c r="P11" s="18">
        <v>260</v>
      </c>
      <c r="Q11" s="18"/>
      <c r="R11" s="18" t="s">
        <v>5227</v>
      </c>
      <c r="S11" s="18"/>
      <c r="T11" s="23">
        <v>29272729</v>
      </c>
    </row>
    <row r="12" spans="1:20" x14ac:dyDescent="0.25">
      <c r="A12" s="17" t="s">
        <v>5209</v>
      </c>
      <c r="B12" s="17" t="s">
        <v>5210</v>
      </c>
      <c r="C12" s="17" t="s">
        <v>959</v>
      </c>
      <c r="D12" s="18" t="s">
        <v>10</v>
      </c>
      <c r="E12" s="18">
        <f>VLOOKUP(M12,Revistas!$B$2:$H$63996,2,FALSE)</f>
        <v>4.085</v>
      </c>
      <c r="F12" s="18" t="str">
        <f>VLOOKUP(M12,Revistas!$B$2:$H$63996,3,FALSE)</f>
        <v>Q1</v>
      </c>
      <c r="G12" s="18" t="str">
        <f>VLOOKUP(M12,Revistas!$B$2:$H$63996,4,FALSE)</f>
        <v>PERIPHERAL VASCULAR DISEASE</v>
      </c>
      <c r="H12" s="18" t="str">
        <f>VLOOKUP(M12,Revistas!$B$2:$H$63996,5,FALSE)</f>
        <v>12 DE 63</v>
      </c>
      <c r="I12" s="18" t="str">
        <f>VLOOKUP(M12,Revistas!$B$2:$H$63996,6,FALSE)</f>
        <v>NO</v>
      </c>
      <c r="J12" s="18" t="s">
        <v>5211</v>
      </c>
      <c r="K12" s="18" t="s">
        <v>5212</v>
      </c>
      <c r="L12" s="18">
        <v>0</v>
      </c>
      <c r="M12" s="18" t="s">
        <v>962</v>
      </c>
      <c r="N12" s="18" t="s">
        <v>199</v>
      </c>
      <c r="O12" s="18">
        <v>2017</v>
      </c>
      <c r="P12" s="18">
        <v>35</v>
      </c>
      <c r="Q12" s="18">
        <v>8</v>
      </c>
      <c r="R12" s="18">
        <v>1594</v>
      </c>
      <c r="S12" s="18">
        <v>1608</v>
      </c>
      <c r="T12" s="23">
        <v>28403042</v>
      </c>
    </row>
    <row r="13" spans="1:20" x14ac:dyDescent="0.25">
      <c r="A13" s="17" t="s">
        <v>5199</v>
      </c>
      <c r="B13" s="17" t="s">
        <v>5200</v>
      </c>
      <c r="C13" s="17" t="s">
        <v>3923</v>
      </c>
      <c r="D13" s="18" t="s">
        <v>26</v>
      </c>
      <c r="E13" s="18">
        <f>VLOOKUP(M13,Revistas!$B$2:$H$63996,2,FALSE)</f>
        <v>2.8479999999999999</v>
      </c>
      <c r="F13" s="18" t="str">
        <f>VLOOKUP(M13,Revistas!$B$2:$H$63996,3,FALSE)</f>
        <v>Q2</v>
      </c>
      <c r="G13" s="18" t="str">
        <f>VLOOKUP(M13,Revistas!$B$2:$H$63996,4,FALSE)</f>
        <v>PATHOLOGY - SCIE</v>
      </c>
      <c r="H13" s="18" t="str">
        <f>VLOOKUP(M13,Revistas!$B$2:$H$63996,5,FALSE)</f>
        <v>20/79</v>
      </c>
      <c r="I13" s="18" t="str">
        <f>VLOOKUP(M13,Revistas!$B$2:$H$63996,6,FALSE)</f>
        <v>NO</v>
      </c>
      <c r="J13" s="18" t="s">
        <v>5201</v>
      </c>
      <c r="K13" s="18"/>
      <c r="L13" s="18">
        <v>0</v>
      </c>
      <c r="M13" s="18" t="s">
        <v>3925</v>
      </c>
      <c r="N13" s="18" t="s">
        <v>154</v>
      </c>
      <c r="O13" s="18">
        <v>2017</v>
      </c>
      <c r="P13" s="18">
        <v>471</v>
      </c>
      <c r="Q13" s="18"/>
      <c r="R13" s="18" t="s">
        <v>5202</v>
      </c>
      <c r="S13" s="18" t="s">
        <v>5202</v>
      </c>
    </row>
    <row r="14" spans="1:20" x14ac:dyDescent="0.25">
      <c r="A14" s="17" t="s">
        <v>5231</v>
      </c>
      <c r="B14" s="17" t="s">
        <v>5235</v>
      </c>
      <c r="C14" s="17" t="s">
        <v>2512</v>
      </c>
      <c r="D14" s="18" t="s">
        <v>10</v>
      </c>
      <c r="E14" s="18">
        <f>VLOOKUP(M14,Revistas!$B$2:$H$63996,2,FALSE)</f>
        <v>1.1399999999999999</v>
      </c>
      <c r="F14" s="18" t="str">
        <f>VLOOKUP(M14,Revistas!$B$2:$H$63996,3,FALSE)</f>
        <v>Q3</v>
      </c>
      <c r="G14" s="18" t="str">
        <f>VLOOKUP(M14,Revistas!$B$2:$H$63996,4,FALSE)</f>
        <v>PEDIATRICS - SCIE</v>
      </c>
      <c r="H14" s="18" t="str">
        <f>VLOOKUP(M14,Revistas!$B$2:$H$63996,5,FALSE)</f>
        <v>88/121/</v>
      </c>
      <c r="I14" s="18" t="str">
        <f>VLOOKUP(M14,Revistas!$B$2:$H$63996,6,FALSE)</f>
        <v>NO</v>
      </c>
      <c r="J14" s="18" t="s">
        <v>5233</v>
      </c>
      <c r="K14" s="18"/>
      <c r="L14" s="18" t="s">
        <v>586</v>
      </c>
      <c r="M14" s="18" t="s">
        <v>2515</v>
      </c>
      <c r="N14" s="18" t="s">
        <v>5232</v>
      </c>
      <c r="O14" s="18">
        <v>2017</v>
      </c>
      <c r="P14" s="18"/>
      <c r="Q14" s="18"/>
      <c r="R14" s="18"/>
      <c r="S14" s="18"/>
      <c r="T14" s="23">
        <v>28729185</v>
      </c>
    </row>
    <row r="15" spans="1:20" x14ac:dyDescent="0.25">
      <c r="A15" s="17" t="s">
        <v>2084</v>
      </c>
      <c r="B15" s="17" t="s">
        <v>2085</v>
      </c>
      <c r="C15" s="17" t="s">
        <v>2086</v>
      </c>
      <c r="D15" s="18" t="s">
        <v>10</v>
      </c>
      <c r="E15" s="18">
        <f>VLOOKUP(M15,Revistas!$B$2:$H$63996,2,FALSE)</f>
        <v>4.1340000000000003</v>
      </c>
      <c r="F15" s="18" t="str">
        <f>VLOOKUP(M15,Revistas!$B$2:$H$63996,3,FALSE)</f>
        <v>Q1</v>
      </c>
      <c r="G15" s="18" t="str">
        <f>VLOOKUP(M15,Revistas!$B$2:$H$63996,4,FALSE)</f>
        <v>PHYSIOLOGY - SCIE</v>
      </c>
      <c r="H15" s="18" t="str">
        <f>VLOOKUP(M15,Revistas!$B$2:$H$63996,5,FALSE)</f>
        <v>15 DE 84</v>
      </c>
      <c r="I15" s="18" t="str">
        <f>VLOOKUP(M15,Revistas!$B$2:$H$63996,6,FALSE)</f>
        <v>NO</v>
      </c>
      <c r="J15" s="18" t="s">
        <v>2087</v>
      </c>
      <c r="K15" s="18" t="s">
        <v>2088</v>
      </c>
      <c r="L15" s="18">
        <v>1</v>
      </c>
      <c r="M15" s="18" t="s">
        <v>2089</v>
      </c>
      <c r="N15" s="28">
        <v>36923</v>
      </c>
      <c r="O15" s="18">
        <v>2017</v>
      </c>
      <c r="P15" s="18">
        <v>8</v>
      </c>
      <c r="Q15" s="18"/>
      <c r="R15" s="18"/>
      <c r="S15" s="18">
        <v>42</v>
      </c>
      <c r="T15" s="23">
        <v>28203206</v>
      </c>
    </row>
    <row r="16" spans="1:20" x14ac:dyDescent="0.25">
      <c r="A16" s="17" t="s">
        <v>2078</v>
      </c>
      <c r="B16" s="17" t="s">
        <v>2079</v>
      </c>
      <c r="C16" s="17" t="s">
        <v>2080</v>
      </c>
      <c r="D16" s="18" t="s">
        <v>10</v>
      </c>
      <c r="E16" s="18">
        <f>VLOOKUP(M16,Revistas!$B$2:$H$63996,2,FALSE)</f>
        <v>3.7970000000000002</v>
      </c>
      <c r="F16" s="18" t="str">
        <f>VLOOKUP(M16,Revistas!$B$2:$H$63996,3,FALSE)</f>
        <v>Q2</v>
      </c>
      <c r="G16" s="18" t="str">
        <f>VLOOKUP(M16,Revistas!$B$2:$H$63996,4,FALSE)</f>
        <v>BIOCHEMISTRY &amp; MOLECULAR BIOLOGY - SCIE</v>
      </c>
      <c r="H16" s="18" t="str">
        <f>VLOOKUP(M16,Revistas!$B$2:$H$63996,5,FALSE)</f>
        <v>90/290</v>
      </c>
      <c r="I16" s="18" t="str">
        <f>VLOOKUP(M16,Revistas!$B$2:$H$63996,6,FALSE)</f>
        <v>NO</v>
      </c>
      <c r="J16" s="18" t="s">
        <v>2081</v>
      </c>
      <c r="K16" s="18" t="s">
        <v>2082</v>
      </c>
      <c r="L16" s="18">
        <v>1</v>
      </c>
      <c r="M16" s="18" t="s">
        <v>2083</v>
      </c>
      <c r="N16" s="28">
        <v>36923</v>
      </c>
      <c r="O16" s="18">
        <v>2017</v>
      </c>
      <c r="P16" s="18">
        <v>474</v>
      </c>
      <c r="Q16" s="18"/>
      <c r="R16" s="18">
        <v>399</v>
      </c>
      <c r="S16" s="18">
        <v>410</v>
      </c>
      <c r="T16" s="23">
        <v>27803247</v>
      </c>
    </row>
    <row r="18" hidden="1" x14ac:dyDescent="0.25"/>
    <row r="19" hidden="1" x14ac:dyDescent="0.25"/>
    <row r="20" hidden="1" x14ac:dyDescent="0.25"/>
    <row r="21" hidden="1" x14ac:dyDescent="0.25"/>
    <row r="22" hidden="1" x14ac:dyDescent="0.25"/>
    <row r="23" hidden="1" x14ac:dyDescent="0.25"/>
    <row r="24" hidden="1" x14ac:dyDescent="0.25"/>
    <row r="25" hidden="1" x14ac:dyDescent="0.25"/>
    <row r="26" hidden="1" x14ac:dyDescent="0.25"/>
    <row r="27" hidden="1" x14ac:dyDescent="0.25"/>
    <row r="28" hidden="1" x14ac:dyDescent="0.25"/>
    <row r="29" hidden="1" x14ac:dyDescent="0.25"/>
    <row r="30" hidden="1" x14ac:dyDescent="0.25"/>
    <row r="31" hidden="1" x14ac:dyDescent="0.25"/>
    <row r="32"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1:10" hidden="1" x14ac:dyDescent="0.25"/>
    <row r="1090" spans="1:10" hidden="1" x14ac:dyDescent="0.25"/>
    <row r="1091" spans="1:10" hidden="1" x14ac:dyDescent="0.25">
      <c r="A1091" s="20" t="s">
        <v>73</v>
      </c>
      <c r="B1091" s="20" t="s">
        <v>73</v>
      </c>
      <c r="C1091" s="20" t="s">
        <v>73</v>
      </c>
      <c r="D1091" s="23" t="s">
        <v>74</v>
      </c>
      <c r="E1091" s="23" t="s">
        <v>73</v>
      </c>
      <c r="F1091" s="23" t="s">
        <v>75</v>
      </c>
      <c r="G1091" s="23" t="s">
        <v>7254</v>
      </c>
      <c r="H1091" s="23" t="s">
        <v>73</v>
      </c>
      <c r="I1091" s="23" t="s">
        <v>78</v>
      </c>
      <c r="J1091" s="23" t="s">
        <v>7255</v>
      </c>
    </row>
    <row r="1092" spans="1:10" hidden="1" x14ac:dyDescent="0.25">
      <c r="A1092" s="20" t="s">
        <v>10</v>
      </c>
      <c r="B1092" s="20">
        <f>DCOUNTA(A1:S1088,B1091,A1091:A1092)</f>
        <v>12</v>
      </c>
      <c r="C1092" s="20" t="s">
        <v>10</v>
      </c>
      <c r="D1092" s="23">
        <f>DSUM(A1:S1088,E1,C1091:C1092)</f>
        <v>43.003</v>
      </c>
      <c r="E1092" s="23" t="s">
        <v>10</v>
      </c>
      <c r="F1092" s="23" t="s">
        <v>5470</v>
      </c>
      <c r="G1092" s="23">
        <f>DCOUNTA(A1:S1088,F1091,E1091:F1092)</f>
        <v>5</v>
      </c>
      <c r="H1092" s="23" t="s">
        <v>10</v>
      </c>
      <c r="I1092" s="23" t="s">
        <v>2680</v>
      </c>
      <c r="J1092" s="23">
        <f>DCOUNTA(A1:S1088,I1,H1091:I1092)</f>
        <v>1</v>
      </c>
    </row>
    <row r="1093" spans="1:10" hidden="1" x14ac:dyDescent="0.25"/>
    <row r="1094" spans="1:10" hidden="1" x14ac:dyDescent="0.25">
      <c r="A1094" s="20" t="s">
        <v>73</v>
      </c>
      <c r="B1094" s="20" t="s">
        <v>73</v>
      </c>
      <c r="C1094" s="20" t="s">
        <v>73</v>
      </c>
      <c r="D1094" s="23" t="s">
        <v>74</v>
      </c>
      <c r="E1094" s="23" t="s">
        <v>73</v>
      </c>
      <c r="F1094" s="23" t="s">
        <v>75</v>
      </c>
      <c r="G1094" s="23" t="s">
        <v>7254</v>
      </c>
      <c r="H1094" s="23" t="s">
        <v>73</v>
      </c>
      <c r="I1094" s="23" t="s">
        <v>78</v>
      </c>
      <c r="J1094" s="23" t="s">
        <v>7255</v>
      </c>
    </row>
    <row r="1095" spans="1:10" hidden="1" x14ac:dyDescent="0.25">
      <c r="A1095" s="20" t="s">
        <v>274</v>
      </c>
      <c r="B1095" s="20">
        <f>DCOUNTA(A1:S1088,D1,A1094:A1095)</f>
        <v>0</v>
      </c>
      <c r="C1095" s="20" t="s">
        <v>274</v>
      </c>
      <c r="D1095" s="23">
        <f>DSUM(A1:S1088,E1,C1094:C1095)</f>
        <v>0</v>
      </c>
      <c r="E1095" s="23" t="s">
        <v>274</v>
      </c>
      <c r="F1095" s="23" t="s">
        <v>5470</v>
      </c>
      <c r="G1095" s="23">
        <f>DCOUNTA(A1:S1088,F1,E1094:F1095)</f>
        <v>0</v>
      </c>
      <c r="H1095" s="23" t="s">
        <v>274</v>
      </c>
      <c r="I1095" s="23" t="s">
        <v>2680</v>
      </c>
      <c r="J1095" s="23">
        <f>DCOUNTA(A1:S1088,I1,H1094:I1095)</f>
        <v>0</v>
      </c>
    </row>
    <row r="1096" spans="1:10" hidden="1" x14ac:dyDescent="0.25"/>
    <row r="1097" spans="1:10" hidden="1" x14ac:dyDescent="0.25">
      <c r="A1097" s="20" t="s">
        <v>73</v>
      </c>
      <c r="B1097" s="20" t="s">
        <v>73</v>
      </c>
      <c r="C1097" s="20" t="s">
        <v>73</v>
      </c>
      <c r="D1097" s="23" t="s">
        <v>74</v>
      </c>
      <c r="E1097" s="23" t="s">
        <v>73</v>
      </c>
      <c r="F1097" s="23" t="s">
        <v>75</v>
      </c>
      <c r="G1097" s="23" t="s">
        <v>7254</v>
      </c>
      <c r="H1097" s="23" t="s">
        <v>73</v>
      </c>
      <c r="I1097" s="23" t="s">
        <v>78</v>
      </c>
      <c r="J1097" s="23" t="s">
        <v>7255</v>
      </c>
    </row>
    <row r="1098" spans="1:10" hidden="1" x14ac:dyDescent="0.25">
      <c r="A1098" s="20" t="s">
        <v>356</v>
      </c>
      <c r="B1098" s="20">
        <f>DCOUNTA(A1:S1088,D1,A1097:A1098)</f>
        <v>0</v>
      </c>
      <c r="C1098" s="20" t="s">
        <v>356</v>
      </c>
      <c r="D1098" s="23">
        <f>DSUM(A1:S1088,E1,C1097:C1098)</f>
        <v>0</v>
      </c>
      <c r="E1098" s="23" t="s">
        <v>356</v>
      </c>
      <c r="F1098" s="23" t="s">
        <v>5470</v>
      </c>
      <c r="G1098" s="23">
        <f>DCOUNTA(A1:S1088,F1,E1097:F1098)</f>
        <v>0</v>
      </c>
      <c r="H1098" s="23" t="s">
        <v>356</v>
      </c>
      <c r="I1098" s="23" t="s">
        <v>2680</v>
      </c>
      <c r="J1098" s="23">
        <f>DCOUNTA(A1:S1088,I1,H1097:I1098)</f>
        <v>0</v>
      </c>
    </row>
    <row r="1099" spans="1:10" hidden="1" x14ac:dyDescent="0.25"/>
    <row r="1100" spans="1:10" hidden="1" x14ac:dyDescent="0.25">
      <c r="A1100" s="20" t="s">
        <v>73</v>
      </c>
      <c r="B1100" s="20" t="s">
        <v>73</v>
      </c>
      <c r="C1100" s="20" t="s">
        <v>73</v>
      </c>
      <c r="D1100" s="23" t="s">
        <v>74</v>
      </c>
      <c r="E1100" s="23" t="s">
        <v>73</v>
      </c>
      <c r="F1100" s="23" t="s">
        <v>75</v>
      </c>
      <c r="G1100" s="23" t="s">
        <v>7254</v>
      </c>
      <c r="H1100" s="23" t="s">
        <v>73</v>
      </c>
      <c r="I1100" s="23" t="s">
        <v>78</v>
      </c>
      <c r="J1100" s="23" t="s">
        <v>7255</v>
      </c>
    </row>
    <row r="1101" spans="1:10" hidden="1" x14ac:dyDescent="0.25">
      <c r="A1101" s="20" t="s">
        <v>571</v>
      </c>
      <c r="B1101" s="20">
        <f>DCOUNTA(A1:S1088,D1,A1100:A1101)</f>
        <v>0</v>
      </c>
      <c r="C1101" s="20" t="s">
        <v>571</v>
      </c>
      <c r="D1101" s="23">
        <f>DSUM(A1:S1088,E1,C1100:C1101)</f>
        <v>0</v>
      </c>
      <c r="E1101" s="23" t="s">
        <v>571</v>
      </c>
      <c r="F1101" s="23" t="s">
        <v>5470</v>
      </c>
      <c r="G1101" s="23">
        <f>DCOUNTA(A1:S1088,F1,E1100:F1101)</f>
        <v>0</v>
      </c>
      <c r="H1101" s="23" t="s">
        <v>571</v>
      </c>
      <c r="I1101" s="23" t="s">
        <v>2680</v>
      </c>
      <c r="J1101" s="23">
        <f>DCOUNTA(A1:S1088,I1,H1100:I1101)</f>
        <v>0</v>
      </c>
    </row>
    <row r="1102" spans="1:10" hidden="1" x14ac:dyDescent="0.25"/>
    <row r="1103" spans="1:10" hidden="1" x14ac:dyDescent="0.25"/>
    <row r="1104" spans="1:10" hidden="1" x14ac:dyDescent="0.25">
      <c r="A1104" s="20" t="s">
        <v>73</v>
      </c>
      <c r="B1104" s="20" t="s">
        <v>73</v>
      </c>
      <c r="C1104" s="20" t="s">
        <v>73</v>
      </c>
      <c r="D1104" s="23" t="s">
        <v>74</v>
      </c>
      <c r="E1104" s="23" t="s">
        <v>73</v>
      </c>
      <c r="F1104" s="23" t="s">
        <v>75</v>
      </c>
      <c r="G1104" s="23" t="s">
        <v>7254</v>
      </c>
      <c r="H1104" s="23" t="s">
        <v>73</v>
      </c>
      <c r="I1104" s="23" t="s">
        <v>78</v>
      </c>
      <c r="J1104" s="23" t="s">
        <v>7255</v>
      </c>
    </row>
    <row r="1105" spans="1:51" hidden="1" x14ac:dyDescent="0.25">
      <c r="A1105" s="20" t="s">
        <v>26</v>
      </c>
      <c r="B1105" s="20">
        <f>DCOUNTA(A1:S1088,D1,A1104:A1105)</f>
        <v>3</v>
      </c>
      <c r="C1105" s="20" t="s">
        <v>26</v>
      </c>
      <c r="D1105" s="23">
        <f>DSUM(A1:S1088,E1,C1104:C1105)</f>
        <v>9.0219999999999985</v>
      </c>
      <c r="E1105" s="23" t="s">
        <v>26</v>
      </c>
      <c r="F1105" s="23" t="s">
        <v>5470</v>
      </c>
      <c r="G1105" s="23">
        <f>DCOUNTA(A1:S1088,F1,E1104:F1105)</f>
        <v>0</v>
      </c>
      <c r="H1105" s="23" t="s">
        <v>26</v>
      </c>
      <c r="I1105" s="23" t="s">
        <v>2680</v>
      </c>
      <c r="J1105" s="23">
        <f>DCOUNTA(A1:S1088,I1,H1104:I1105)</f>
        <v>0</v>
      </c>
    </row>
    <row r="1106" spans="1:51" hidden="1" x14ac:dyDescent="0.25"/>
    <row r="1107" spans="1:51" hidden="1" x14ac:dyDescent="0.25">
      <c r="A1107" s="20" t="s">
        <v>73</v>
      </c>
      <c r="B1107" s="20" t="s">
        <v>73</v>
      </c>
      <c r="C1107" s="20" t="s">
        <v>73</v>
      </c>
      <c r="D1107" s="23" t="s">
        <v>74</v>
      </c>
      <c r="E1107" s="23" t="s">
        <v>73</v>
      </c>
      <c r="F1107" s="23" t="s">
        <v>75</v>
      </c>
      <c r="G1107" s="23" t="s">
        <v>7254</v>
      </c>
      <c r="H1107" s="23" t="s">
        <v>73</v>
      </c>
      <c r="I1107" s="23" t="s">
        <v>78</v>
      </c>
      <c r="J1107" s="23" t="s">
        <v>7255</v>
      </c>
    </row>
    <row r="1108" spans="1:51" hidden="1" x14ac:dyDescent="0.25">
      <c r="A1108" s="20" t="s">
        <v>210</v>
      </c>
      <c r="B1108" s="20">
        <f>DCOUNTA(A1:S1088,D1,A1107:A1108)</f>
        <v>0</v>
      </c>
      <c r="C1108" s="20" t="s">
        <v>210</v>
      </c>
      <c r="D1108" s="23">
        <f>DSUM(A1:S1088,E1,C1107:C1108)</f>
        <v>0</v>
      </c>
      <c r="E1108" s="23" t="s">
        <v>210</v>
      </c>
      <c r="F1108" s="23" t="s">
        <v>5470</v>
      </c>
      <c r="G1108" s="23">
        <f>DCOUNTA(A1:S1088,F1,E1107:F1108)</f>
        <v>0</v>
      </c>
      <c r="H1108" s="23" t="s">
        <v>210</v>
      </c>
      <c r="I1108" s="23" t="s">
        <v>2680</v>
      </c>
      <c r="J1108" s="23">
        <f>DCOUNTA(A1:S1088,I1,H1107:I1108)</f>
        <v>0</v>
      </c>
    </row>
    <row r="1110" spans="1:51" ht="15.75" x14ac:dyDescent="0.3">
      <c r="B1110" s="19" t="s">
        <v>7256</v>
      </c>
      <c r="C1110" s="19" t="s">
        <v>7257</v>
      </c>
      <c r="D1110" s="19" t="s">
        <v>5466</v>
      </c>
      <c r="E1110" s="19" t="s">
        <v>7258</v>
      </c>
      <c r="F1110" s="19" t="s">
        <v>7259</v>
      </c>
      <c r="N1110" s="24"/>
      <c r="AX1110" s="20" t="s">
        <v>7260</v>
      </c>
      <c r="AY1110" s="20" t="s">
        <v>7261</v>
      </c>
    </row>
    <row r="1111" spans="1:51" ht="15.75" x14ac:dyDescent="0.3">
      <c r="B1111" s="21">
        <f>B1092</f>
        <v>12</v>
      </c>
      <c r="C1111" s="26" t="s">
        <v>7262</v>
      </c>
      <c r="D1111" s="21">
        <f>D1092</f>
        <v>43.003</v>
      </c>
      <c r="E1111" s="21">
        <f>G1092</f>
        <v>5</v>
      </c>
      <c r="F1111" s="21">
        <f>J1092</f>
        <v>1</v>
      </c>
      <c r="N1111" s="24"/>
    </row>
    <row r="1112" spans="1:51" ht="15.75" x14ac:dyDescent="0.3">
      <c r="B1112" s="21">
        <f>B1105</f>
        <v>3</v>
      </c>
      <c r="C1112" s="26" t="s">
        <v>26</v>
      </c>
      <c r="D1112" s="21">
        <f>D1105</f>
        <v>9.0219999999999985</v>
      </c>
      <c r="E1112" s="21">
        <f>G1105</f>
        <v>0</v>
      </c>
      <c r="F1112" s="21">
        <f>J1105</f>
        <v>0</v>
      </c>
      <c r="N1112" s="24"/>
    </row>
    <row r="1113" spans="1:51" ht="15.75" x14ac:dyDescent="0.3">
      <c r="B1113" s="22"/>
      <c r="C1113" s="19" t="s">
        <v>7267</v>
      </c>
      <c r="D1113" s="19">
        <f>D1111</f>
        <v>43.003</v>
      </c>
      <c r="E1113" s="22"/>
      <c r="N1113" s="24"/>
    </row>
    <row r="1114" spans="1:51" ht="15.75" x14ac:dyDescent="0.3">
      <c r="B1114" s="22"/>
      <c r="C1114" s="19" t="s">
        <v>7268</v>
      </c>
      <c r="D1114" s="19" t="e">
        <f>D1111+#REF!+#REF!+#REF!+D1112+#REF!</f>
        <v>#REF!</v>
      </c>
    </row>
  </sheetData>
  <sortState ref="A2:AY16">
    <sortCondition ref="A2:A16"/>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4"/>
  </sheetPr>
  <dimension ref="A1:AY1115"/>
  <sheetViews>
    <sheetView workbookViewId="0">
      <selection activeCell="Q1111" sqref="Q1111"/>
    </sheetView>
  </sheetViews>
  <sheetFormatPr baseColWidth="10" defaultRowHeight="15" x14ac:dyDescent="0.25"/>
  <cols>
    <col min="1" max="1" width="22.42578125" style="20" customWidth="1"/>
    <col min="2" max="2" width="17" style="20" customWidth="1"/>
    <col min="3" max="3" width="19.28515625" style="20" customWidth="1"/>
    <col min="4" max="4" width="19" style="23" customWidth="1"/>
    <col min="5" max="6" width="11.42578125" style="23"/>
    <col min="7" max="8" width="0" style="23" hidden="1" customWidth="1"/>
    <col min="9" max="9" width="11.42578125" style="23"/>
    <col min="10" max="14" width="0" style="23" hidden="1" customWidth="1"/>
    <col min="15" max="20" width="11.42578125" style="23"/>
    <col min="21" max="16384" width="11.42578125" style="20"/>
  </cols>
  <sheetData>
    <row r="1" spans="1:19" s="2" customFormat="1" ht="38.25" x14ac:dyDescent="0.2">
      <c r="A1" s="1" t="s">
        <v>70</v>
      </c>
      <c r="B1" s="1" t="s">
        <v>71</v>
      </c>
      <c r="C1" s="1" t="s">
        <v>72</v>
      </c>
      <c r="D1" s="1" t="s">
        <v>73</v>
      </c>
      <c r="E1" s="1" t="s">
        <v>74</v>
      </c>
      <c r="F1" s="1" t="s">
        <v>75</v>
      </c>
      <c r="G1" s="1" t="s">
        <v>76</v>
      </c>
      <c r="H1" s="1" t="s">
        <v>77</v>
      </c>
      <c r="I1" s="1" t="s">
        <v>78</v>
      </c>
      <c r="J1" s="1" t="s">
        <v>79</v>
      </c>
      <c r="K1" s="1" t="s">
        <v>80</v>
      </c>
      <c r="L1" s="1" t="s">
        <v>81</v>
      </c>
      <c r="M1" s="1" t="s">
        <v>0</v>
      </c>
      <c r="N1" s="1" t="s">
        <v>1</v>
      </c>
      <c r="O1" s="1" t="s">
        <v>2</v>
      </c>
      <c r="P1" s="1" t="s">
        <v>3</v>
      </c>
      <c r="Q1" s="1" t="s">
        <v>4</v>
      </c>
      <c r="R1" s="1" t="s">
        <v>5</v>
      </c>
      <c r="S1" s="1" t="s">
        <v>6</v>
      </c>
    </row>
    <row r="2" spans="1:19" x14ac:dyDescent="0.25">
      <c r="A2" s="17" t="s">
        <v>462</v>
      </c>
      <c r="B2" s="17" t="s">
        <v>463</v>
      </c>
      <c r="C2" s="17" t="s">
        <v>464</v>
      </c>
      <c r="D2" s="18" t="s">
        <v>26</v>
      </c>
      <c r="E2" s="18">
        <f>VLOOKUP(M2,Revistas!$B$2:$H$63996,2,FALSE)</f>
        <v>4.0830000000000002</v>
      </c>
      <c r="F2" s="18" t="str">
        <f>VLOOKUP(M2,Revistas!$B$2:$H$63996,3,FALSE)</f>
        <v>Q2</v>
      </c>
      <c r="G2" s="18" t="str">
        <f>VLOOKUP(M2,Revistas!$B$2:$H$63996,4,FALSE)</f>
        <v>BIOCHEMISTRY &amp; MOLECULAR BIOLOGY - SCIE;</v>
      </c>
      <c r="H2" s="18" t="str">
        <f>VLOOKUP(M2,Revistas!$B$2:$H$63996,5,FALSE)</f>
        <v>77/290</v>
      </c>
      <c r="I2" s="18" t="str">
        <f>VLOOKUP(M2,Revistas!$B$2:$H$63996,6,FALSE)</f>
        <v>NO</v>
      </c>
      <c r="J2" s="18" t="s">
        <v>465</v>
      </c>
      <c r="K2" s="18"/>
      <c r="L2" s="18">
        <v>0</v>
      </c>
      <c r="M2" s="18" t="s">
        <v>466</v>
      </c>
      <c r="N2" s="18" t="s">
        <v>199</v>
      </c>
      <c r="O2" s="18">
        <v>2017</v>
      </c>
      <c r="P2" s="18">
        <v>142</v>
      </c>
      <c r="Q2" s="18"/>
      <c r="R2" s="18">
        <v>70</v>
      </c>
      <c r="S2" s="18">
        <v>70</v>
      </c>
    </row>
    <row r="3" spans="1:19" x14ac:dyDescent="0.25">
      <c r="A3" s="17" t="s">
        <v>444</v>
      </c>
      <c r="B3" s="17" t="s">
        <v>445</v>
      </c>
      <c r="C3" s="17" t="s">
        <v>440</v>
      </c>
      <c r="D3" s="18" t="s">
        <v>210</v>
      </c>
      <c r="E3" s="18">
        <f>VLOOKUP(M3,Revistas!$B$2:$H$63996,2,FALSE)</f>
        <v>6.3369999999999997</v>
      </c>
      <c r="F3" s="18" t="str">
        <f>VLOOKUP(M3,Revistas!$B$2:$H$63996,3,FALSE)</f>
        <v>Q1</v>
      </c>
      <c r="G3" s="18" t="str">
        <f>VLOOKUP(M3,Revistas!$B$2:$H$63996,4,FALSE)</f>
        <v>BIOCHEMISTRY &amp; MOLECULAR BIOLOGY - SCIE</v>
      </c>
      <c r="H3" s="18" t="str">
        <f>VLOOKUP(M3,Revistas!$B$2:$H$63996,5,FALSE)</f>
        <v>34/290</v>
      </c>
      <c r="I3" s="18" t="str">
        <f>VLOOKUP(M3,Revistas!$B$2:$H$63996,6,FALSE)</f>
        <v>NO</v>
      </c>
      <c r="J3" s="18" t="s">
        <v>446</v>
      </c>
      <c r="K3" s="18" t="s">
        <v>447</v>
      </c>
      <c r="L3" s="18">
        <v>7</v>
      </c>
      <c r="M3" s="18" t="s">
        <v>443</v>
      </c>
      <c r="N3" s="18" t="s">
        <v>129</v>
      </c>
      <c r="O3" s="18">
        <v>2017</v>
      </c>
      <c r="P3" s="18">
        <v>13</v>
      </c>
      <c r="Q3" s="18"/>
      <c r="R3" s="18">
        <v>94</v>
      </c>
      <c r="S3" s="18">
        <v>162</v>
      </c>
    </row>
    <row r="4" spans="1:19" x14ac:dyDescent="0.25">
      <c r="A4" s="17" t="s">
        <v>484</v>
      </c>
      <c r="B4" s="17" t="s">
        <v>485</v>
      </c>
      <c r="C4" s="17" t="s">
        <v>486</v>
      </c>
      <c r="D4" s="18" t="s">
        <v>10</v>
      </c>
      <c r="E4" s="18">
        <f>VLOOKUP(M4,Revistas!$B$2:$H$63996,2,FALSE)</f>
        <v>7.5190000000000001</v>
      </c>
      <c r="F4" s="18" t="str">
        <f>VLOOKUP(M4,Revistas!$B$2:$H$63996,3,FALSE)</f>
        <v>Q1</v>
      </c>
      <c r="G4" s="18" t="str">
        <f>VLOOKUP(M4,Revistas!$B$2:$H$63996,4,FALSE)</f>
        <v>ONCOLOGY</v>
      </c>
      <c r="H4" s="18" t="str">
        <f>VLOOKUP(M4,Revistas!$B$2:$H$63996,5,FALSE)</f>
        <v>21/217</v>
      </c>
      <c r="I4" s="18" t="str">
        <f>VLOOKUP(M4,Revistas!$B$2:$H$63996,6,FALSE)</f>
        <v>SI</v>
      </c>
      <c r="J4" s="18" t="s">
        <v>487</v>
      </c>
      <c r="K4" s="18" t="s">
        <v>488</v>
      </c>
      <c r="L4" s="18">
        <v>2</v>
      </c>
      <c r="M4" s="18" t="s">
        <v>489</v>
      </c>
      <c r="N4" s="28">
        <v>44713</v>
      </c>
      <c r="O4" s="18">
        <v>2017</v>
      </c>
      <c r="P4" s="18">
        <v>36</v>
      </c>
      <c r="Q4" s="18">
        <v>25</v>
      </c>
      <c r="R4" s="18">
        <v>3515</v>
      </c>
      <c r="S4" s="18">
        <v>3527</v>
      </c>
    </row>
    <row r="5" spans="1:19" x14ac:dyDescent="0.25">
      <c r="A5" s="17" t="s">
        <v>490</v>
      </c>
      <c r="B5" s="17" t="s">
        <v>491</v>
      </c>
      <c r="C5" s="17" t="s">
        <v>492</v>
      </c>
      <c r="D5" s="18" t="s">
        <v>26</v>
      </c>
      <c r="E5" s="18">
        <f>VLOOKUP(M5,Revistas!$B$2:$H$63996,2,FALSE)</f>
        <v>6.2</v>
      </c>
      <c r="F5" s="18" t="str">
        <f>VLOOKUP(M5,Revistas!$B$2:$H$63996,3,FALSE)</f>
        <v>Q1</v>
      </c>
      <c r="G5" s="18" t="str">
        <f>VLOOKUP(M5,Revistas!$B$2:$H$63996,4,FALSE)</f>
        <v>NEUROSCIENCES - SCIE</v>
      </c>
      <c r="H5" s="18" t="str">
        <f>VLOOKUP(M5,Revistas!$B$2:$H$63996,5,FALSE)</f>
        <v>24/259</v>
      </c>
      <c r="I5" s="18" t="str">
        <f>VLOOKUP(M5,Revistas!$B$2:$H$63996,6,FALSE)</f>
        <v>SI</v>
      </c>
      <c r="J5" s="18" t="s">
        <v>493</v>
      </c>
      <c r="K5" s="18"/>
      <c r="L5" s="18">
        <v>0</v>
      </c>
      <c r="M5" s="18" t="s">
        <v>494</v>
      </c>
      <c r="N5" s="18" t="s">
        <v>226</v>
      </c>
      <c r="O5" s="18">
        <v>2017</v>
      </c>
      <c r="P5" s="18">
        <v>65</v>
      </c>
      <c r="Q5" s="18"/>
      <c r="R5" s="18" t="s">
        <v>495</v>
      </c>
      <c r="S5" s="18" t="s">
        <v>495</v>
      </c>
    </row>
    <row r="6" spans="1:19" x14ac:dyDescent="0.25">
      <c r="A6" s="17" t="s">
        <v>504</v>
      </c>
      <c r="B6" s="17" t="s">
        <v>505</v>
      </c>
      <c r="C6" s="17" t="s">
        <v>181</v>
      </c>
      <c r="D6" s="18" t="s">
        <v>10</v>
      </c>
      <c r="E6" s="18">
        <f>VLOOKUP(M6,Revistas!$B$2:$H$63996,2,FALSE)</f>
        <v>4.2590000000000003</v>
      </c>
      <c r="F6" s="18" t="str">
        <f>VLOOKUP(M6,Revistas!$B$2:$H$63996,3,FALSE)</f>
        <v>Q1</v>
      </c>
      <c r="G6" s="18" t="str">
        <f>VLOOKUP(M6,Revistas!$B$2:$H$63996,4,FALSE)</f>
        <v>MULTIDISCIPLINARY SCIENCES</v>
      </c>
      <c r="H6" s="18" t="str">
        <f>VLOOKUP(M6,Revistas!$B$2:$H$63996,5,FALSE)</f>
        <v>10 DE 64</v>
      </c>
      <c r="I6" s="18" t="str">
        <f>VLOOKUP(M6,Revistas!$B$2:$H$63996,6,FALSE)</f>
        <v>NO</v>
      </c>
      <c r="J6" s="18" t="s">
        <v>506</v>
      </c>
      <c r="K6" s="18" t="s">
        <v>507</v>
      </c>
      <c r="L6" s="18">
        <v>1</v>
      </c>
      <c r="M6" s="18" t="s">
        <v>184</v>
      </c>
      <c r="N6" s="28">
        <v>11383</v>
      </c>
      <c r="O6" s="18">
        <v>2017</v>
      </c>
      <c r="P6" s="18">
        <v>7</v>
      </c>
      <c r="Q6" s="18"/>
      <c r="R6" s="18"/>
      <c r="S6" s="18">
        <v>45701</v>
      </c>
    </row>
    <row r="7" spans="1:19" x14ac:dyDescent="0.25">
      <c r="A7" s="17" t="s">
        <v>517</v>
      </c>
      <c r="B7" s="17" t="s">
        <v>516</v>
      </c>
      <c r="C7" s="17" t="s">
        <v>518</v>
      </c>
      <c r="D7" s="18" t="s">
        <v>10</v>
      </c>
      <c r="E7" s="18">
        <f>VLOOKUP(M7,Revistas!$B$2:$H$63996,2,FALSE)</f>
        <v>6.3369999999999997</v>
      </c>
      <c r="F7" s="18" t="str">
        <f>VLOOKUP(M7,Revistas!$B$2:$H$63996,3,FALSE)</f>
        <v>Q1</v>
      </c>
      <c r="G7" s="18" t="str">
        <f>VLOOKUP(M7,Revistas!$B$2:$H$63996,4,FALSE)</f>
        <v>ENDOCRINOLOGY &amp; METABOLISM</v>
      </c>
      <c r="H7" s="18" t="str">
        <f>VLOOKUP(M7,Revistas!$B$2:$H$63996,5,FALSE)</f>
        <v>13/138</v>
      </c>
      <c r="I7" s="18" t="str">
        <f>VLOOKUP(M7,Revistas!$B$2:$H$63996,6,FALSE)</f>
        <v>SI</v>
      </c>
      <c r="J7" s="18" t="s">
        <v>520</v>
      </c>
      <c r="K7" s="18"/>
      <c r="L7" s="18" t="s">
        <v>587</v>
      </c>
      <c r="M7" s="18" t="s">
        <v>473</v>
      </c>
      <c r="N7" s="18" t="s">
        <v>519</v>
      </c>
      <c r="O7" s="18">
        <v>2017</v>
      </c>
      <c r="P7" s="18"/>
      <c r="Q7" s="18"/>
      <c r="R7" s="18"/>
      <c r="S7" s="18"/>
    </row>
    <row r="8" spans="1:19" x14ac:dyDescent="0.25">
      <c r="A8" s="17" t="s">
        <v>474</v>
      </c>
      <c r="B8" s="17" t="s">
        <v>475</v>
      </c>
      <c r="C8" s="17" t="s">
        <v>476</v>
      </c>
      <c r="D8" s="18" t="s">
        <v>26</v>
      </c>
      <c r="E8" s="18">
        <f>VLOOKUP(M8,Revistas!$B$2:$H$63996,2,FALSE)</f>
        <v>5.6059999999999999</v>
      </c>
      <c r="F8" s="18" t="str">
        <f>VLOOKUP(M8,Revistas!$B$2:$H$63996,3,FALSE)</f>
        <v>Q1</v>
      </c>
      <c r="G8" s="18" t="str">
        <f>VLOOKUP(M8,Revistas!$B$2:$H$63996,4,FALSE)</f>
        <v>ENDOCRINOLOGY &amp; METABOLISM - SCIE;</v>
      </c>
      <c r="H8" s="18" t="str">
        <f>VLOOKUP(M8,Revistas!$B$2:$H$63996,5,FALSE)</f>
        <v>17/138</v>
      </c>
      <c r="I8" s="18" t="str">
        <f>VLOOKUP(M8,Revistas!$B$2:$H$63996,6,FALSE)</f>
        <v>NO</v>
      </c>
      <c r="J8" s="18" t="s">
        <v>477</v>
      </c>
      <c r="K8" s="18"/>
      <c r="L8" s="18">
        <v>0</v>
      </c>
      <c r="M8" s="18" t="s">
        <v>478</v>
      </c>
      <c r="N8" s="18" t="s">
        <v>29</v>
      </c>
      <c r="O8" s="18">
        <v>2017</v>
      </c>
      <c r="P8" s="18">
        <v>108</v>
      </c>
      <c r="Q8" s="18"/>
      <c r="R8" s="18" t="s">
        <v>479</v>
      </c>
      <c r="S8" s="18" t="s">
        <v>479</v>
      </c>
    </row>
    <row r="9" spans="1:19" x14ac:dyDescent="0.25">
      <c r="A9" s="17" t="s">
        <v>496</v>
      </c>
      <c r="B9" s="17" t="s">
        <v>497</v>
      </c>
      <c r="C9" s="17" t="s">
        <v>492</v>
      </c>
      <c r="D9" s="18" t="s">
        <v>26</v>
      </c>
      <c r="E9" s="18">
        <f>VLOOKUP(M9,Revistas!$B$2:$H$63996,2,FALSE)</f>
        <v>6.2</v>
      </c>
      <c r="F9" s="18" t="str">
        <f>VLOOKUP(M9,Revistas!$B$2:$H$63996,3,FALSE)</f>
        <v>Q1</v>
      </c>
      <c r="G9" s="18" t="str">
        <f>VLOOKUP(M9,Revistas!$B$2:$H$63996,4,FALSE)</f>
        <v>NEUROSCIENCES - SCIE</v>
      </c>
      <c r="H9" s="18" t="str">
        <f>VLOOKUP(M9,Revistas!$B$2:$H$63996,5,FALSE)</f>
        <v>24/259</v>
      </c>
      <c r="I9" s="18" t="str">
        <f>VLOOKUP(M9,Revistas!$B$2:$H$63996,6,FALSE)</f>
        <v>SI</v>
      </c>
      <c r="J9" s="18" t="s">
        <v>498</v>
      </c>
      <c r="K9" s="18"/>
      <c r="L9" s="18">
        <v>0</v>
      </c>
      <c r="M9" s="18" t="s">
        <v>494</v>
      </c>
      <c r="N9" s="18" t="s">
        <v>226</v>
      </c>
      <c r="O9" s="18">
        <v>2017</v>
      </c>
      <c r="P9" s="18">
        <v>65</v>
      </c>
      <c r="Q9" s="18"/>
      <c r="R9" s="18" t="s">
        <v>499</v>
      </c>
      <c r="S9" s="18" t="s">
        <v>499</v>
      </c>
    </row>
    <row r="10" spans="1:19" x14ac:dyDescent="0.25">
      <c r="A10" s="17" t="s">
        <v>467</v>
      </c>
      <c r="B10" s="17" t="s">
        <v>468</v>
      </c>
      <c r="C10" s="17" t="s">
        <v>469</v>
      </c>
      <c r="D10" s="18" t="s">
        <v>10</v>
      </c>
      <c r="E10" s="18">
        <f>VLOOKUP(M10,Revistas!$B$2:$H$63996,2,FALSE)</f>
        <v>6.3369999999999997</v>
      </c>
      <c r="F10" s="18" t="str">
        <f>VLOOKUP(M10,Revistas!$B$2:$H$63996,3,FALSE)</f>
        <v>Q1</v>
      </c>
      <c r="G10" s="18" t="str">
        <f>VLOOKUP(M10,Revistas!$B$2:$H$63996,4,FALSE)</f>
        <v>ENDOCRINOLOGY &amp; METABOLISM</v>
      </c>
      <c r="H10" s="18" t="str">
        <f>VLOOKUP(M10,Revistas!$B$2:$H$63996,5,FALSE)</f>
        <v>13/138</v>
      </c>
      <c r="I10" s="18" t="str">
        <f>VLOOKUP(M10,Revistas!$B$2:$H$63996,6,FALSE)</f>
        <v>SI</v>
      </c>
      <c r="J10" s="18" t="s">
        <v>470</v>
      </c>
      <c r="K10" s="18" t="s">
        <v>471</v>
      </c>
      <c r="L10" s="18">
        <v>0</v>
      </c>
      <c r="M10" s="18" t="s">
        <v>472</v>
      </c>
      <c r="N10" s="28">
        <v>40360</v>
      </c>
      <c r="O10" s="18">
        <v>2017</v>
      </c>
      <c r="P10" s="18">
        <v>27</v>
      </c>
      <c r="Q10" s="18">
        <v>2</v>
      </c>
      <c r="R10" s="18">
        <v>93</v>
      </c>
      <c r="S10" s="18">
        <v>105</v>
      </c>
    </row>
    <row r="11" spans="1:19" x14ac:dyDescent="0.25">
      <c r="A11" s="17" t="s">
        <v>438</v>
      </c>
      <c r="B11" s="17" t="s">
        <v>439</v>
      </c>
      <c r="C11" s="17" t="s">
        <v>440</v>
      </c>
      <c r="D11" s="18" t="s">
        <v>10</v>
      </c>
      <c r="E11" s="18">
        <f>VLOOKUP(M11,Revistas!$B$2:$H$63996,2,FALSE)</f>
        <v>6.3369999999999997</v>
      </c>
      <c r="F11" s="18" t="str">
        <f>VLOOKUP(M11,Revistas!$B$2:$H$63996,3,FALSE)</f>
        <v>Q1</v>
      </c>
      <c r="G11" s="18" t="str">
        <f>VLOOKUP(M11,Revistas!$B$2:$H$63996,4,FALSE)</f>
        <v>BIOCHEMISTRY &amp; MOLECULAR BIOLOGY - SCIE</v>
      </c>
      <c r="H11" s="18" t="str">
        <f>VLOOKUP(M11,Revistas!$B$2:$H$63996,5,FALSE)</f>
        <v>34/290</v>
      </c>
      <c r="I11" s="18" t="str">
        <f>VLOOKUP(M11,Revistas!$B$2:$H$63996,6,FALSE)</f>
        <v>NO</v>
      </c>
      <c r="J11" s="18" t="s">
        <v>441</v>
      </c>
      <c r="K11" s="18" t="s">
        <v>442</v>
      </c>
      <c r="L11" s="18">
        <v>1</v>
      </c>
      <c r="M11" s="18" t="s">
        <v>443</v>
      </c>
      <c r="N11" s="18" t="s">
        <v>129</v>
      </c>
      <c r="O11" s="18">
        <v>2017</v>
      </c>
      <c r="P11" s="18">
        <v>13</v>
      </c>
      <c r="Q11" s="18"/>
      <c r="R11" s="18">
        <v>82</v>
      </c>
      <c r="S11" s="18">
        <v>93</v>
      </c>
    </row>
    <row r="12" spans="1:19" x14ac:dyDescent="0.25">
      <c r="A12" s="17" t="s">
        <v>500</v>
      </c>
      <c r="B12" s="17" t="s">
        <v>501</v>
      </c>
      <c r="C12" s="17" t="s">
        <v>440</v>
      </c>
      <c r="D12" s="18" t="s">
        <v>210</v>
      </c>
      <c r="E12" s="18">
        <f>VLOOKUP(M12,Revistas!$B$2:$H$63996,2,FALSE)</f>
        <v>6.3369999999999997</v>
      </c>
      <c r="F12" s="18" t="str">
        <f>VLOOKUP(M12,Revistas!$B$2:$H$63996,3,FALSE)</f>
        <v>Q1</v>
      </c>
      <c r="G12" s="18" t="str">
        <f>VLOOKUP(M12,Revistas!$B$2:$H$63996,4,FALSE)</f>
        <v>BIOCHEMISTRY &amp; MOLECULAR BIOLOGY - SCIE</v>
      </c>
      <c r="H12" s="18" t="str">
        <f>VLOOKUP(M12,Revistas!$B$2:$H$63996,5,FALSE)</f>
        <v>34/290</v>
      </c>
      <c r="I12" s="18" t="str">
        <f>VLOOKUP(M12,Revistas!$B$2:$H$63996,6,FALSE)</f>
        <v>NO</v>
      </c>
      <c r="J12" s="18" t="s">
        <v>502</v>
      </c>
      <c r="K12" s="18" t="s">
        <v>503</v>
      </c>
      <c r="L12" s="18">
        <v>5</v>
      </c>
      <c r="M12" s="18" t="s">
        <v>443</v>
      </c>
      <c r="N12" s="18" t="s">
        <v>35</v>
      </c>
      <c r="O12" s="18">
        <v>2017</v>
      </c>
      <c r="P12" s="18">
        <v>11</v>
      </c>
      <c r="Q12" s="18"/>
      <c r="R12" s="18">
        <v>543</v>
      </c>
      <c r="S12" s="18">
        <v>553</v>
      </c>
    </row>
    <row r="13" spans="1:19" x14ac:dyDescent="0.25">
      <c r="A13" s="17" t="s">
        <v>480</v>
      </c>
      <c r="B13" s="17" t="s">
        <v>481</v>
      </c>
      <c r="C13" s="17" t="s">
        <v>476</v>
      </c>
      <c r="D13" s="18" t="s">
        <v>26</v>
      </c>
      <c r="E13" s="18">
        <f>VLOOKUP(M13,Revistas!$B$2:$H$63996,2,FALSE)</f>
        <v>5.6059999999999999</v>
      </c>
      <c r="F13" s="18" t="str">
        <f>VLOOKUP(M13,Revistas!$B$2:$H$63996,3,FALSE)</f>
        <v>Q1</v>
      </c>
      <c r="G13" s="18" t="str">
        <f>VLOOKUP(M13,Revistas!$B$2:$H$63996,4,FALSE)</f>
        <v>ENDOCRINOLOGY &amp; METABOLISM - SCIE;</v>
      </c>
      <c r="H13" s="18" t="str">
        <f>VLOOKUP(M13,Revistas!$B$2:$H$63996,5,FALSE)</f>
        <v>17/138</v>
      </c>
      <c r="I13" s="18" t="str">
        <f>VLOOKUP(M13,Revistas!$B$2:$H$63996,6,FALSE)</f>
        <v>NO</v>
      </c>
      <c r="J13" s="18" t="s">
        <v>482</v>
      </c>
      <c r="K13" s="18"/>
      <c r="L13" s="18">
        <v>0</v>
      </c>
      <c r="M13" s="18" t="s">
        <v>478</v>
      </c>
      <c r="N13" s="18" t="s">
        <v>29</v>
      </c>
      <c r="O13" s="18">
        <v>2017</v>
      </c>
      <c r="P13" s="18">
        <v>108</v>
      </c>
      <c r="Q13" s="18"/>
      <c r="R13" s="18" t="s">
        <v>483</v>
      </c>
      <c r="S13" s="18" t="s">
        <v>483</v>
      </c>
    </row>
    <row r="14" spans="1:19" x14ac:dyDescent="0.25">
      <c r="A14" s="17" t="s">
        <v>448</v>
      </c>
      <c r="B14" s="17" t="s">
        <v>449</v>
      </c>
      <c r="C14" s="17" t="s">
        <v>440</v>
      </c>
      <c r="D14" s="18" t="s">
        <v>10</v>
      </c>
      <c r="E14" s="18">
        <f>VLOOKUP(M14,Revistas!$B$2:$H$63996,2,FALSE)</f>
        <v>6.3369999999999997</v>
      </c>
      <c r="F14" s="18" t="str">
        <f>VLOOKUP(M14,Revistas!$B$2:$H$63996,3,FALSE)</f>
        <v>Q1</v>
      </c>
      <c r="G14" s="18" t="str">
        <f>VLOOKUP(M14,Revistas!$B$2:$H$63996,4,FALSE)</f>
        <v>BIOCHEMISTRY &amp; MOLECULAR BIOLOGY - SCIE</v>
      </c>
      <c r="H14" s="18" t="str">
        <f>VLOOKUP(M14,Revistas!$B$2:$H$63996,5,FALSE)</f>
        <v>34/290</v>
      </c>
      <c r="I14" s="18" t="str">
        <f>VLOOKUP(M14,Revistas!$B$2:$H$63996,6,FALSE)</f>
        <v>NO</v>
      </c>
      <c r="J14" s="18" t="s">
        <v>450</v>
      </c>
      <c r="K14" s="18" t="s">
        <v>451</v>
      </c>
      <c r="L14" s="18">
        <v>0</v>
      </c>
      <c r="M14" s="18" t="s">
        <v>443</v>
      </c>
      <c r="N14" s="18" t="s">
        <v>129</v>
      </c>
      <c r="O14" s="18">
        <v>2017</v>
      </c>
      <c r="P14" s="18">
        <v>13</v>
      </c>
      <c r="Q14" s="18"/>
      <c r="R14" s="18">
        <v>393</v>
      </c>
      <c r="S14" s="18">
        <v>401</v>
      </c>
    </row>
    <row r="15" spans="1:19" x14ac:dyDescent="0.25">
      <c r="A15" s="17" t="s">
        <v>452</v>
      </c>
      <c r="B15" s="17" t="s">
        <v>453</v>
      </c>
      <c r="C15" s="17" t="s">
        <v>440</v>
      </c>
      <c r="D15" s="18" t="s">
        <v>10</v>
      </c>
      <c r="E15" s="18">
        <f>VLOOKUP(M15,Revistas!$B$2:$H$63996,2,FALSE)</f>
        <v>6.3369999999999997</v>
      </c>
      <c r="F15" s="18" t="str">
        <f>VLOOKUP(M15,Revistas!$B$2:$H$63996,3,FALSE)</f>
        <v>Q1</v>
      </c>
      <c r="G15" s="18" t="str">
        <f>VLOOKUP(M15,Revistas!$B$2:$H$63996,4,FALSE)</f>
        <v>BIOCHEMISTRY &amp; MOLECULAR BIOLOGY - SCIE</v>
      </c>
      <c r="H15" s="18" t="str">
        <f>VLOOKUP(M15,Revistas!$B$2:$H$63996,5,FALSE)</f>
        <v>34/290</v>
      </c>
      <c r="I15" s="18" t="str">
        <f>VLOOKUP(M15,Revistas!$B$2:$H$63996,6,FALSE)</f>
        <v>NO</v>
      </c>
      <c r="J15" s="18" t="s">
        <v>454</v>
      </c>
      <c r="K15" s="18" t="s">
        <v>455</v>
      </c>
      <c r="L15" s="18">
        <v>1</v>
      </c>
      <c r="M15" s="18" t="s">
        <v>443</v>
      </c>
      <c r="N15" s="18" t="s">
        <v>129</v>
      </c>
      <c r="O15" s="18">
        <v>2017</v>
      </c>
      <c r="P15" s="18">
        <v>13</v>
      </c>
      <c r="Q15" s="18"/>
      <c r="R15" s="18">
        <v>444</v>
      </c>
      <c r="S15" s="18">
        <v>451</v>
      </c>
    </row>
    <row r="16" spans="1:19" x14ac:dyDescent="0.25">
      <c r="A16" s="17" t="s">
        <v>512</v>
      </c>
      <c r="B16" s="17" t="s">
        <v>511</v>
      </c>
      <c r="C16" s="17" t="s">
        <v>513</v>
      </c>
      <c r="D16" s="18" t="s">
        <v>10</v>
      </c>
      <c r="E16" s="18">
        <f>VLOOKUP(M16,Revistas!$B$2:$H$63996,2,FALSE)</f>
        <v>9.4779999999999998</v>
      </c>
      <c r="F16" s="18" t="str">
        <f>VLOOKUP(M16,Revistas!$B$2:$H$63996,3,FALSE)</f>
        <v>Q1</v>
      </c>
      <c r="G16" s="18" t="str">
        <f>VLOOKUP(M16,Revistas!$B$2:$H$63996,4,FALSE)</f>
        <v>CLINICAL NEUROLOGY - SCIE</v>
      </c>
      <c r="H16" s="18" t="str">
        <f>VLOOKUP(M16,Revistas!$B$2:$H$63996,5,FALSE)</f>
        <v>7/194</v>
      </c>
      <c r="I16" s="18" t="str">
        <f>VLOOKUP(M16,Revistas!$B$2:$H$63996,6,FALSE)</f>
        <v>SI</v>
      </c>
      <c r="J16" s="18" t="s">
        <v>514</v>
      </c>
      <c r="K16" s="18"/>
      <c r="L16" s="18" t="s">
        <v>587</v>
      </c>
      <c r="M16" s="18" t="s">
        <v>515</v>
      </c>
      <c r="N16" s="18" t="s">
        <v>380</v>
      </c>
      <c r="O16" s="18">
        <v>2017</v>
      </c>
      <c r="P16" s="18"/>
      <c r="Q16" s="18"/>
      <c r="R16" s="18"/>
      <c r="S16" s="18"/>
    </row>
    <row r="17" spans="1:19" x14ac:dyDescent="0.25">
      <c r="A17" s="17" t="s">
        <v>456</v>
      </c>
      <c r="B17" s="17" t="s">
        <v>457</v>
      </c>
      <c r="C17" s="17" t="s">
        <v>458</v>
      </c>
      <c r="D17" s="18" t="s">
        <v>10</v>
      </c>
      <c r="E17" s="18">
        <f>VLOOKUP(M17,Revistas!$B$2:$H$63996,2,FALSE)</f>
        <v>3.5819999999999999</v>
      </c>
      <c r="F17" s="18" t="str">
        <f>VLOOKUP(M17,Revistas!$B$2:$H$63996,3,FALSE)</f>
        <v>Q1</v>
      </c>
      <c r="G17" s="18" t="str">
        <f>VLOOKUP(M17,Revistas!$B$2:$H$63996,4,FALSE)</f>
        <v>PHARMACOLOGY &amp; PHARMACY - SCIE;</v>
      </c>
      <c r="H17" s="18" t="str">
        <f>VLOOKUP(M17,Revistas!$B$2:$H$63996,5,FALSE)</f>
        <v>58/257</v>
      </c>
      <c r="I17" s="18" t="str">
        <f>VLOOKUP(M17,Revistas!$B$2:$H$63996,6,FALSE)</f>
        <v>NO</v>
      </c>
      <c r="J17" s="18" t="s">
        <v>459</v>
      </c>
      <c r="K17" s="18" t="s">
        <v>460</v>
      </c>
      <c r="L17" s="18">
        <v>0</v>
      </c>
      <c r="M17" s="18" t="s">
        <v>461</v>
      </c>
      <c r="N17" s="28">
        <v>37135</v>
      </c>
      <c r="O17" s="18">
        <v>2017</v>
      </c>
      <c r="P17" s="18">
        <v>390</v>
      </c>
      <c r="Q17" s="18"/>
      <c r="R17" s="18">
        <v>167</v>
      </c>
      <c r="S17" s="18">
        <v>167</v>
      </c>
    </row>
    <row r="18" spans="1:19" x14ac:dyDescent="0.25">
      <c r="A18" s="17" t="s">
        <v>508</v>
      </c>
      <c r="B18" s="17" t="s">
        <v>509</v>
      </c>
      <c r="C18" s="17" t="s">
        <v>476</v>
      </c>
      <c r="D18" s="18" t="s">
        <v>10</v>
      </c>
      <c r="E18" s="18">
        <f>VLOOKUP(M18,Revistas!$B$2:$H$63996,2,FALSE)</f>
        <v>5.6059999999999999</v>
      </c>
      <c r="F18" s="18" t="str">
        <f>VLOOKUP(M18,Revistas!$B$2:$H$63996,3,FALSE)</f>
        <v>Q1</v>
      </c>
      <c r="G18" s="18" t="str">
        <f>VLOOKUP(M18,Revistas!$B$2:$H$63996,4,FALSE)</f>
        <v>ENDOCRINOLOGY &amp; METABOLISM - SCIE;</v>
      </c>
      <c r="H18" s="18" t="str">
        <f>VLOOKUP(M18,Revistas!$B$2:$H$63996,5,FALSE)</f>
        <v>17/138</v>
      </c>
      <c r="I18" s="18" t="str">
        <f>VLOOKUP(M18,Revistas!$B$2:$H$63996,6,FALSE)</f>
        <v>NO</v>
      </c>
      <c r="J18" s="18" t="s">
        <v>510</v>
      </c>
      <c r="K18" s="18" t="s">
        <v>460</v>
      </c>
      <c r="L18" s="18">
        <v>0</v>
      </c>
      <c r="M18" s="18" t="s">
        <v>478</v>
      </c>
      <c r="N18" s="18" t="s">
        <v>300</v>
      </c>
      <c r="O18" s="18">
        <v>2017</v>
      </c>
      <c r="P18" s="18">
        <v>104</v>
      </c>
      <c r="Q18" s="18"/>
      <c r="R18" s="18">
        <v>382</v>
      </c>
      <c r="S18" s="18">
        <v>382</v>
      </c>
    </row>
    <row r="20" spans="1:19" hidden="1" x14ac:dyDescent="0.25"/>
    <row r="21" spans="1:19" hidden="1" x14ac:dyDescent="0.25"/>
    <row r="22" spans="1:19" hidden="1" x14ac:dyDescent="0.25"/>
    <row r="23" spans="1:19" hidden="1" x14ac:dyDescent="0.25"/>
    <row r="24" spans="1:19" hidden="1" x14ac:dyDescent="0.25"/>
    <row r="25" spans="1:19" hidden="1" x14ac:dyDescent="0.25"/>
    <row r="26" spans="1:19" hidden="1" x14ac:dyDescent="0.25"/>
    <row r="27" spans="1:19" hidden="1" x14ac:dyDescent="0.25"/>
    <row r="28" spans="1:19" hidden="1" x14ac:dyDescent="0.25"/>
    <row r="29" spans="1:19" hidden="1" x14ac:dyDescent="0.25"/>
    <row r="30" spans="1:19" hidden="1" x14ac:dyDescent="0.25"/>
    <row r="31" spans="1:19" hidden="1" x14ac:dyDescent="0.25"/>
    <row r="32" spans="1:19"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1:10" hidden="1" x14ac:dyDescent="0.25"/>
    <row r="1090" spans="1:10" hidden="1" x14ac:dyDescent="0.25"/>
    <row r="1091" spans="1:10" hidden="1" x14ac:dyDescent="0.25">
      <c r="A1091" s="20" t="s">
        <v>73</v>
      </c>
      <c r="B1091" s="20" t="s">
        <v>73</v>
      </c>
      <c r="C1091" s="20" t="s">
        <v>73</v>
      </c>
      <c r="D1091" s="23" t="s">
        <v>74</v>
      </c>
      <c r="E1091" s="23" t="s">
        <v>73</v>
      </c>
      <c r="F1091" s="23" t="s">
        <v>75</v>
      </c>
      <c r="G1091" s="23" t="s">
        <v>7254</v>
      </c>
      <c r="H1091" s="23" t="s">
        <v>73</v>
      </c>
      <c r="I1091" s="23" t="s">
        <v>78</v>
      </c>
      <c r="J1091" s="23" t="s">
        <v>7255</v>
      </c>
    </row>
    <row r="1092" spans="1:10" hidden="1" x14ac:dyDescent="0.25">
      <c r="A1092" s="20" t="s">
        <v>10</v>
      </c>
      <c r="B1092" s="20">
        <f>DCOUNTA(A1:S1088,B1091,A1091:A1092)</f>
        <v>10</v>
      </c>
      <c r="C1092" s="20" t="s">
        <v>10</v>
      </c>
      <c r="D1092" s="23">
        <f>DSUM(A1:S1088,E1,C1091:C1092)</f>
        <v>62.129000000000012</v>
      </c>
      <c r="E1092" s="23" t="s">
        <v>10</v>
      </c>
      <c r="F1092" s="23" t="s">
        <v>5470</v>
      </c>
      <c r="G1092" s="23">
        <f>DCOUNTA(A1:S1088,F1091,E1091:F1092)</f>
        <v>10</v>
      </c>
      <c r="H1092" s="23" t="s">
        <v>10</v>
      </c>
      <c r="I1092" s="23" t="s">
        <v>2680</v>
      </c>
      <c r="J1092" s="23">
        <f>DCOUNTA(A1:S1088,I1,H1091:I1092)</f>
        <v>4</v>
      </c>
    </row>
    <row r="1093" spans="1:10" hidden="1" x14ac:dyDescent="0.25"/>
    <row r="1094" spans="1:10" hidden="1" x14ac:dyDescent="0.25">
      <c r="A1094" s="20" t="s">
        <v>73</v>
      </c>
      <c r="B1094" s="20" t="s">
        <v>73</v>
      </c>
      <c r="C1094" s="20" t="s">
        <v>73</v>
      </c>
      <c r="D1094" s="23" t="s">
        <v>74</v>
      </c>
      <c r="E1094" s="23" t="s">
        <v>73</v>
      </c>
      <c r="F1094" s="23" t="s">
        <v>75</v>
      </c>
      <c r="G1094" s="23" t="s">
        <v>7254</v>
      </c>
      <c r="H1094" s="23" t="s">
        <v>73</v>
      </c>
      <c r="I1094" s="23" t="s">
        <v>78</v>
      </c>
      <c r="J1094" s="23" t="s">
        <v>7255</v>
      </c>
    </row>
    <row r="1095" spans="1:10" hidden="1" x14ac:dyDescent="0.25">
      <c r="A1095" s="20" t="s">
        <v>274</v>
      </c>
      <c r="B1095" s="20">
        <f>DCOUNTA(A1:S1088,D1,A1094:A1095)</f>
        <v>0</v>
      </c>
      <c r="C1095" s="20" t="s">
        <v>274</v>
      </c>
      <c r="D1095" s="23">
        <f>DSUM(A1:S1088,E1,C1094:C1095)</f>
        <v>0</v>
      </c>
      <c r="E1095" s="23" t="s">
        <v>274</v>
      </c>
      <c r="F1095" s="23" t="s">
        <v>5470</v>
      </c>
      <c r="G1095" s="23">
        <f>DCOUNTA(A1:S1088,F1,E1094:F1095)</f>
        <v>0</v>
      </c>
      <c r="H1095" s="23" t="s">
        <v>274</v>
      </c>
      <c r="I1095" s="23" t="s">
        <v>2680</v>
      </c>
      <c r="J1095" s="23">
        <f>DCOUNTA(A1:S1088,I1,H1094:I1095)</f>
        <v>0</v>
      </c>
    </row>
    <row r="1096" spans="1:10" hidden="1" x14ac:dyDescent="0.25"/>
    <row r="1097" spans="1:10" hidden="1" x14ac:dyDescent="0.25">
      <c r="A1097" s="20" t="s">
        <v>73</v>
      </c>
      <c r="B1097" s="20" t="s">
        <v>73</v>
      </c>
      <c r="C1097" s="20" t="s">
        <v>73</v>
      </c>
      <c r="D1097" s="23" t="s">
        <v>74</v>
      </c>
      <c r="E1097" s="23" t="s">
        <v>73</v>
      </c>
      <c r="F1097" s="23" t="s">
        <v>75</v>
      </c>
      <c r="G1097" s="23" t="s">
        <v>7254</v>
      </c>
      <c r="H1097" s="23" t="s">
        <v>73</v>
      </c>
      <c r="I1097" s="23" t="s">
        <v>78</v>
      </c>
      <c r="J1097" s="23" t="s">
        <v>7255</v>
      </c>
    </row>
    <row r="1098" spans="1:10" hidden="1" x14ac:dyDescent="0.25">
      <c r="A1098" s="20" t="s">
        <v>356</v>
      </c>
      <c r="B1098" s="20">
        <f>DCOUNTA(A1:S1088,D1,A1097:A1098)</f>
        <v>0</v>
      </c>
      <c r="C1098" s="20" t="s">
        <v>356</v>
      </c>
      <c r="D1098" s="23">
        <f>DSUM(A1:S1088,E1,C1097:C1098)</f>
        <v>0</v>
      </c>
      <c r="E1098" s="23" t="s">
        <v>356</v>
      </c>
      <c r="F1098" s="23" t="s">
        <v>5470</v>
      </c>
      <c r="G1098" s="23">
        <f>DCOUNTA(A1:S1088,F1,E1097:F1098)</f>
        <v>0</v>
      </c>
      <c r="H1098" s="23" t="s">
        <v>356</v>
      </c>
      <c r="I1098" s="23" t="s">
        <v>2680</v>
      </c>
      <c r="J1098" s="23">
        <f>DCOUNTA(A1:S1088,I1,H1097:I1098)</f>
        <v>0</v>
      </c>
    </row>
    <row r="1099" spans="1:10" hidden="1" x14ac:dyDescent="0.25"/>
    <row r="1100" spans="1:10" hidden="1" x14ac:dyDescent="0.25">
      <c r="A1100" s="20" t="s">
        <v>73</v>
      </c>
      <c r="B1100" s="20" t="s">
        <v>73</v>
      </c>
      <c r="C1100" s="20" t="s">
        <v>73</v>
      </c>
      <c r="D1100" s="23" t="s">
        <v>74</v>
      </c>
      <c r="E1100" s="23" t="s">
        <v>73</v>
      </c>
      <c r="F1100" s="23" t="s">
        <v>75</v>
      </c>
      <c r="G1100" s="23" t="s">
        <v>7254</v>
      </c>
      <c r="H1100" s="23" t="s">
        <v>73</v>
      </c>
      <c r="I1100" s="23" t="s">
        <v>78</v>
      </c>
      <c r="J1100" s="23" t="s">
        <v>7255</v>
      </c>
    </row>
    <row r="1101" spans="1:10" hidden="1" x14ac:dyDescent="0.25">
      <c r="A1101" s="20" t="s">
        <v>571</v>
      </c>
      <c r="B1101" s="20">
        <f>DCOUNTA(A1:S1088,D1,A1100:A1101)</f>
        <v>0</v>
      </c>
      <c r="C1101" s="20" t="s">
        <v>571</v>
      </c>
      <c r="D1101" s="23">
        <f>DSUM(A1:S1088,E1,C1100:C1101)</f>
        <v>0</v>
      </c>
      <c r="E1101" s="23" t="s">
        <v>571</v>
      </c>
      <c r="F1101" s="23" t="s">
        <v>5470</v>
      </c>
      <c r="G1101" s="23">
        <f>DCOUNTA(A1:S1088,F1,E1100:F1101)</f>
        <v>0</v>
      </c>
      <c r="H1101" s="23" t="s">
        <v>571</v>
      </c>
      <c r="I1101" s="23" t="s">
        <v>2680</v>
      </c>
      <c r="J1101" s="23">
        <f>DCOUNTA(A1:S1088,I1,H1100:I1101)</f>
        <v>0</v>
      </c>
    </row>
    <row r="1102" spans="1:10" hidden="1" x14ac:dyDescent="0.25"/>
    <row r="1103" spans="1:10" hidden="1" x14ac:dyDescent="0.25"/>
    <row r="1104" spans="1:10" hidden="1" x14ac:dyDescent="0.25">
      <c r="A1104" s="20" t="s">
        <v>73</v>
      </c>
      <c r="B1104" s="20" t="s">
        <v>73</v>
      </c>
      <c r="C1104" s="20" t="s">
        <v>73</v>
      </c>
      <c r="D1104" s="23" t="s">
        <v>74</v>
      </c>
      <c r="E1104" s="23" t="s">
        <v>73</v>
      </c>
      <c r="F1104" s="23" t="s">
        <v>75</v>
      </c>
      <c r="G1104" s="23" t="s">
        <v>7254</v>
      </c>
      <c r="H1104" s="23" t="s">
        <v>73</v>
      </c>
      <c r="I1104" s="23" t="s">
        <v>78</v>
      </c>
      <c r="J1104" s="23" t="s">
        <v>7255</v>
      </c>
    </row>
    <row r="1105" spans="1:51" hidden="1" x14ac:dyDescent="0.25">
      <c r="A1105" s="20" t="s">
        <v>26</v>
      </c>
      <c r="B1105" s="20">
        <f>DCOUNTA(A1:S1088,D1,A1104:A1105)</f>
        <v>5</v>
      </c>
      <c r="C1105" s="20" t="s">
        <v>26</v>
      </c>
      <c r="D1105" s="23">
        <f>DSUM(A1:S1088,E1,C1104:C1105)</f>
        <v>27.695</v>
      </c>
      <c r="E1105" s="23" t="s">
        <v>26</v>
      </c>
      <c r="F1105" s="23" t="s">
        <v>5470</v>
      </c>
      <c r="G1105" s="23">
        <f>DCOUNTA(A1:S1088,F1,E1104:F1105)</f>
        <v>4</v>
      </c>
      <c r="H1105" s="23" t="s">
        <v>26</v>
      </c>
      <c r="I1105" s="23" t="s">
        <v>2680</v>
      </c>
      <c r="J1105" s="23">
        <f>DCOUNTA(A1:S1088,I1,H1104:I1105)</f>
        <v>2</v>
      </c>
    </row>
    <row r="1106" spans="1:51" hidden="1" x14ac:dyDescent="0.25"/>
    <row r="1107" spans="1:51" hidden="1" x14ac:dyDescent="0.25">
      <c r="A1107" s="20" t="s">
        <v>73</v>
      </c>
      <c r="B1107" s="20" t="s">
        <v>73</v>
      </c>
      <c r="C1107" s="20" t="s">
        <v>73</v>
      </c>
      <c r="D1107" s="23" t="s">
        <v>74</v>
      </c>
      <c r="E1107" s="23" t="s">
        <v>73</v>
      </c>
      <c r="F1107" s="23" t="s">
        <v>75</v>
      </c>
      <c r="G1107" s="23" t="s">
        <v>7254</v>
      </c>
      <c r="H1107" s="23" t="s">
        <v>73</v>
      </c>
      <c r="I1107" s="23" t="s">
        <v>78</v>
      </c>
      <c r="J1107" s="23" t="s">
        <v>7255</v>
      </c>
    </row>
    <row r="1108" spans="1:51" hidden="1" x14ac:dyDescent="0.25">
      <c r="A1108" s="20" t="s">
        <v>210</v>
      </c>
      <c r="B1108" s="20">
        <f>DCOUNTA(A1:S1088,D1,A1107:A1108)</f>
        <v>2</v>
      </c>
      <c r="C1108" s="20" t="s">
        <v>210</v>
      </c>
      <c r="D1108" s="23">
        <f>DSUM(A1:S1088,E1,C1107:C1108)</f>
        <v>12.673999999999999</v>
      </c>
      <c r="E1108" s="23" t="s">
        <v>210</v>
      </c>
      <c r="F1108" s="23" t="s">
        <v>5470</v>
      </c>
      <c r="G1108" s="23">
        <f>DCOUNTA(A1:S1088,F1,E1107:F1108)</f>
        <v>2</v>
      </c>
      <c r="H1108" s="23" t="s">
        <v>210</v>
      </c>
      <c r="I1108" s="23" t="s">
        <v>2680</v>
      </c>
      <c r="J1108" s="23">
        <f>DCOUNTA(A1:S1088,I1,H1107:I1108)</f>
        <v>0</v>
      </c>
    </row>
    <row r="1110" spans="1:51" ht="15.75" x14ac:dyDescent="0.3">
      <c r="B1110" s="19" t="s">
        <v>7256</v>
      </c>
      <c r="C1110" s="19" t="s">
        <v>7257</v>
      </c>
      <c r="D1110" s="19" t="s">
        <v>5466</v>
      </c>
      <c r="E1110" s="19" t="s">
        <v>7258</v>
      </c>
      <c r="F1110" s="19" t="s">
        <v>7259</v>
      </c>
      <c r="N1110" s="24"/>
      <c r="AX1110" s="20" t="s">
        <v>7260</v>
      </c>
      <c r="AY1110" s="20" t="s">
        <v>7261</v>
      </c>
    </row>
    <row r="1111" spans="1:51" ht="15.75" x14ac:dyDescent="0.3">
      <c r="B1111" s="21">
        <f>B1092</f>
        <v>10</v>
      </c>
      <c r="C1111" s="26" t="s">
        <v>7262</v>
      </c>
      <c r="D1111" s="21">
        <f>D1092</f>
        <v>62.129000000000012</v>
      </c>
      <c r="E1111" s="21">
        <f>G1092</f>
        <v>10</v>
      </c>
      <c r="F1111" s="21">
        <f>J1092</f>
        <v>4</v>
      </c>
      <c r="N1111" s="24"/>
    </row>
    <row r="1112" spans="1:51" ht="15.75" x14ac:dyDescent="0.3">
      <c r="B1112" s="21">
        <f>B1105</f>
        <v>5</v>
      </c>
      <c r="C1112" s="26" t="s">
        <v>26</v>
      </c>
      <c r="D1112" s="21">
        <f>D1105</f>
        <v>27.695</v>
      </c>
      <c r="E1112" s="21">
        <f>G1105</f>
        <v>4</v>
      </c>
      <c r="F1112" s="21">
        <f>J1105</f>
        <v>2</v>
      </c>
      <c r="N1112" s="24"/>
    </row>
    <row r="1113" spans="1:51" ht="15.75" x14ac:dyDescent="0.3">
      <c r="B1113" s="21">
        <f>B1108</f>
        <v>2</v>
      </c>
      <c r="C1113" s="26" t="s">
        <v>7266</v>
      </c>
      <c r="D1113" s="21">
        <f>D1108</f>
        <v>12.673999999999999</v>
      </c>
      <c r="E1113" s="21">
        <f>G1108</f>
        <v>2</v>
      </c>
      <c r="F1113" s="21">
        <f>J1108</f>
        <v>0</v>
      </c>
      <c r="N1113" s="24"/>
    </row>
    <row r="1114" spans="1:51" ht="15.75" x14ac:dyDescent="0.3">
      <c r="B1114" s="22"/>
      <c r="C1114" s="19" t="s">
        <v>7267</v>
      </c>
      <c r="D1114" s="19">
        <f>D1111</f>
        <v>62.129000000000012</v>
      </c>
      <c r="E1114" s="22"/>
      <c r="N1114" s="24"/>
    </row>
    <row r="1115" spans="1:51" ht="15.75" x14ac:dyDescent="0.3">
      <c r="B1115" s="22"/>
      <c r="C1115" s="19" t="s">
        <v>7268</v>
      </c>
      <c r="D1115" s="19">
        <f>D1111+D1112+D1113</f>
        <v>102.49800000000002</v>
      </c>
    </row>
  </sheetData>
  <sortState ref="A2:AY18">
    <sortCondition ref="A2:A18"/>
  </sortState>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Y1115"/>
  <sheetViews>
    <sheetView workbookViewId="0">
      <selection activeCell="P1119" sqref="P1119"/>
    </sheetView>
  </sheetViews>
  <sheetFormatPr baseColWidth="10" defaultRowHeight="15" x14ac:dyDescent="0.25"/>
  <cols>
    <col min="1" max="1" width="22.42578125" style="20" customWidth="1"/>
    <col min="2" max="2" width="17" style="20" customWidth="1"/>
    <col min="3" max="3" width="19.28515625" style="20" customWidth="1"/>
    <col min="4" max="4" width="16.85546875" style="23" customWidth="1"/>
    <col min="5" max="6" width="11.42578125" style="23"/>
    <col min="7" max="8" width="0" style="23" hidden="1" customWidth="1"/>
    <col min="9" max="9" width="11.42578125" style="23"/>
    <col min="10" max="14" width="0" style="23" hidden="1" customWidth="1"/>
    <col min="15" max="20" width="11.42578125" style="23"/>
    <col min="21" max="16384" width="11.42578125" style="20"/>
  </cols>
  <sheetData>
    <row r="1" spans="1:44" s="2" customFormat="1" ht="38.25" x14ac:dyDescent="0.2">
      <c r="A1" s="1" t="s">
        <v>70</v>
      </c>
      <c r="B1" s="1" t="s">
        <v>71</v>
      </c>
      <c r="C1" s="1" t="s">
        <v>72</v>
      </c>
      <c r="D1" s="1" t="s">
        <v>73</v>
      </c>
      <c r="E1" s="1" t="s">
        <v>74</v>
      </c>
      <c r="F1" s="1" t="s">
        <v>75</v>
      </c>
      <c r="G1" s="1" t="s">
        <v>76</v>
      </c>
      <c r="H1" s="1" t="s">
        <v>77</v>
      </c>
      <c r="I1" s="1" t="s">
        <v>78</v>
      </c>
      <c r="J1" s="1" t="s">
        <v>79</v>
      </c>
      <c r="K1" s="1" t="s">
        <v>80</v>
      </c>
      <c r="L1" s="1" t="s">
        <v>81</v>
      </c>
      <c r="M1" s="1" t="s">
        <v>0</v>
      </c>
      <c r="N1" s="1" t="s">
        <v>1</v>
      </c>
      <c r="O1" s="1" t="s">
        <v>2</v>
      </c>
      <c r="P1" s="1" t="s">
        <v>3</v>
      </c>
      <c r="Q1" s="1" t="s">
        <v>4</v>
      </c>
      <c r="R1" s="1" t="s">
        <v>5</v>
      </c>
      <c r="S1" s="1" t="s">
        <v>6</v>
      </c>
      <c r="T1" s="2" t="s">
        <v>2782</v>
      </c>
    </row>
    <row r="2" spans="1:44" x14ac:dyDescent="0.25">
      <c r="A2" s="17" t="s">
        <v>5264</v>
      </c>
      <c r="B2" s="17" t="s">
        <v>5263</v>
      </c>
      <c r="C2" s="17" t="s">
        <v>5267</v>
      </c>
      <c r="D2" s="18" t="s">
        <v>10</v>
      </c>
      <c r="E2" s="18">
        <f>VLOOKUP(M2,Revistas!$B$2:$H$63996,2,FALSE)</f>
        <v>3.8149999999999999</v>
      </c>
      <c r="F2" s="18" t="str">
        <f>VLOOKUP(M2,Revistas!$B$2:$H$63996,3,FALSE)</f>
        <v>Q1</v>
      </c>
      <c r="G2" s="18" t="str">
        <f>VLOOKUP(M2,Revistas!$B$2:$H$63996,4,FALSE)</f>
        <v>PHARMACOLOGY &amp; PHARMACY - SCIE;</v>
      </c>
      <c r="H2" s="18" t="str">
        <f>VLOOKUP(M2,Revistas!$B$2:$H$63996,5,FALSE)</f>
        <v>51/256</v>
      </c>
      <c r="I2" s="18" t="str">
        <f>VLOOKUP(M2,Revistas!$B$2:$H$63996,6,FALSE)</f>
        <v>NO</v>
      </c>
      <c r="J2" s="18" t="s">
        <v>5265</v>
      </c>
      <c r="K2" s="18"/>
      <c r="L2" s="18" t="s">
        <v>586</v>
      </c>
      <c r="M2" s="18" t="s">
        <v>5266</v>
      </c>
      <c r="N2" s="18" t="s">
        <v>1167</v>
      </c>
      <c r="O2" s="18">
        <v>2017</v>
      </c>
      <c r="P2" s="18"/>
      <c r="Q2" s="18"/>
      <c r="R2" s="18"/>
      <c r="S2" s="18"/>
      <c r="T2" s="23">
        <v>28094348</v>
      </c>
    </row>
    <row r="3" spans="1:44" x14ac:dyDescent="0.25">
      <c r="A3" s="17" t="s">
        <v>4321</v>
      </c>
      <c r="B3" s="17" t="s">
        <v>4320</v>
      </c>
      <c r="C3" s="17" t="s">
        <v>4322</v>
      </c>
      <c r="D3" s="18" t="s">
        <v>10</v>
      </c>
      <c r="E3" s="18">
        <f>VLOOKUP(M3,Revistas!$B$2:$H$63996,2,FALSE)</f>
        <v>0.86</v>
      </c>
      <c r="F3" s="18" t="str">
        <f>VLOOKUP(M3,Revistas!$B$2:$H$63996,3,FALSE)</f>
        <v>Q4</v>
      </c>
      <c r="G3" s="18" t="str">
        <f>VLOOKUP(M3,Revistas!$B$2:$H$63996,4,FALSE)</f>
        <v>MEDICINE, RESEARCH &amp; EXPERIMENTAL - SCIE</v>
      </c>
      <c r="H3" s="18" t="str">
        <f>VLOOKUP(M3,Revistas!$B$2:$H$63996,5,FALSE)</f>
        <v>114/128</v>
      </c>
      <c r="I3" s="18" t="str">
        <f>VLOOKUP(M3,Revistas!$B$2:$H$63996,6,FALSE)</f>
        <v>NO</v>
      </c>
      <c r="J3" s="18" t="s">
        <v>4324</v>
      </c>
      <c r="K3" s="18"/>
      <c r="L3" s="18" t="s">
        <v>586</v>
      </c>
      <c r="M3" s="18" t="s">
        <v>4325</v>
      </c>
      <c r="N3" s="18" t="s">
        <v>4323</v>
      </c>
      <c r="O3" s="18">
        <v>2017</v>
      </c>
      <c r="P3" s="18"/>
      <c r="Q3" s="18"/>
      <c r="R3" s="18"/>
      <c r="S3" s="18"/>
      <c r="T3" s="23">
        <v>29193749</v>
      </c>
      <c r="AR3" s="25"/>
    </row>
    <row r="4" spans="1:44" x14ac:dyDescent="0.25">
      <c r="A4" s="17" t="s">
        <v>3664</v>
      </c>
      <c r="B4" s="17" t="s">
        <v>3663</v>
      </c>
      <c r="C4" s="17" t="s">
        <v>5268</v>
      </c>
      <c r="D4" s="18" t="s">
        <v>10</v>
      </c>
      <c r="E4" s="18">
        <f>VLOOKUP(M4,Revistas!$B$2:$H$63996,2,FALSE)</f>
        <v>5.2640000000000002</v>
      </c>
      <c r="F4" s="18" t="str">
        <f>VLOOKUP(M4,Revistas!$B$2:$H$63996,3,FALSE)</f>
        <v>Q1</v>
      </c>
      <c r="G4" s="18" t="str">
        <f>VLOOKUP(M4,Revistas!$B$2:$H$63996,4,FALSE)</f>
        <v>ALLERGY - SCIE;</v>
      </c>
      <c r="H4" s="18" t="str">
        <f>VLOOKUP(M4,Revistas!$B$2:$H$63996,5,FALSE)</f>
        <v>4 DE 26</v>
      </c>
      <c r="I4" s="18" t="str">
        <f>VLOOKUP(M4,Revistas!$B$2:$H$63996,6,FALSE)</f>
        <v>NO</v>
      </c>
      <c r="J4" s="18" t="s">
        <v>3667</v>
      </c>
      <c r="K4" s="18"/>
      <c r="L4" s="18" t="s">
        <v>586</v>
      </c>
      <c r="M4" s="18" t="s">
        <v>3668</v>
      </c>
      <c r="N4" s="18" t="s">
        <v>3666</v>
      </c>
      <c r="O4" s="18">
        <v>2017</v>
      </c>
      <c r="P4" s="18"/>
      <c r="Q4" s="18"/>
      <c r="R4" s="18"/>
      <c r="S4" s="18"/>
      <c r="T4" s="23">
        <v>29265576</v>
      </c>
    </row>
    <row r="5" spans="1:44" x14ac:dyDescent="0.25">
      <c r="A5" s="17" t="s">
        <v>5236</v>
      </c>
      <c r="B5" s="17" t="s">
        <v>5237</v>
      </c>
      <c r="C5" s="17" t="s">
        <v>5238</v>
      </c>
      <c r="D5" s="18" t="s">
        <v>274</v>
      </c>
      <c r="E5" s="18">
        <f>VLOOKUP(M5,Revistas!$B$2:$H$63996,2,FALSE)</f>
        <v>4.9779999999999998</v>
      </c>
      <c r="F5" s="18" t="str">
        <f>VLOOKUP(M5,Revistas!$B$2:$H$63996,3,FALSE)</f>
        <v>Q1</v>
      </c>
      <c r="G5" s="18" t="str">
        <f>VLOOKUP(M5,Revistas!$B$2:$H$63996,4,FALSE)</f>
        <v>HEALTH CARE SCIENCES &amp; SERVICES - SCIE;</v>
      </c>
      <c r="H5" s="18" t="str">
        <f>VLOOKUP(M5,Revistas!$B$2:$H$63996,5,FALSE)</f>
        <v>6 DE 90</v>
      </c>
      <c r="I5" s="18" t="str">
        <f>VLOOKUP(M5,Revistas!$B$2:$H$63996,6,FALSE)</f>
        <v>SI</v>
      </c>
      <c r="J5" s="18" t="s">
        <v>5239</v>
      </c>
      <c r="K5" s="18" t="s">
        <v>5240</v>
      </c>
      <c r="L5" s="18">
        <v>0</v>
      </c>
      <c r="M5" s="18" t="s">
        <v>5241</v>
      </c>
      <c r="N5" s="18" t="s">
        <v>14</v>
      </c>
      <c r="O5" s="18">
        <v>2017</v>
      </c>
      <c r="P5" s="18">
        <v>92</v>
      </c>
      <c r="Q5" s="18"/>
      <c r="R5" s="18">
        <v>129</v>
      </c>
      <c r="S5" s="18">
        <v>129</v>
      </c>
      <c r="T5" s="23">
        <v>28919461</v>
      </c>
    </row>
    <row r="6" spans="1:44" x14ac:dyDescent="0.25">
      <c r="A6" s="17" t="s">
        <v>5242</v>
      </c>
      <c r="B6" s="17" t="s">
        <v>5243</v>
      </c>
      <c r="C6" s="17" t="s">
        <v>5244</v>
      </c>
      <c r="D6" s="18" t="s">
        <v>10</v>
      </c>
      <c r="E6" s="18">
        <f>VLOOKUP(M6,Revistas!$B$2:$H$63996,2,FALSE)</f>
        <v>2.9020000000000001</v>
      </c>
      <c r="F6" s="18" t="str">
        <f>VLOOKUP(M6,Revistas!$B$2:$H$63996,3,FALSE)</f>
        <v>Q2</v>
      </c>
      <c r="G6" s="18" t="str">
        <f>VLOOKUP(M6,Revistas!$B$2:$H$63996,4,FALSE)</f>
        <v>PHARMACOLOGY &amp; PHARMACY - SCIE</v>
      </c>
      <c r="H6" s="18" t="str">
        <f>VLOOKUP(M6,Revistas!$B$2:$H$63996,5,FALSE)</f>
        <v>97/256</v>
      </c>
      <c r="I6" s="18" t="str">
        <f>VLOOKUP(M6,Revistas!$B$2:$H$63996,6,FALSE)</f>
        <v>NO</v>
      </c>
      <c r="J6" s="18" t="s">
        <v>5245</v>
      </c>
      <c r="K6" s="18" t="s">
        <v>5246</v>
      </c>
      <c r="L6" s="18">
        <v>0</v>
      </c>
      <c r="M6" s="18" t="s">
        <v>5247</v>
      </c>
      <c r="N6" s="18" t="s">
        <v>14</v>
      </c>
      <c r="O6" s="18">
        <v>2017</v>
      </c>
      <c r="P6" s="18">
        <v>73</v>
      </c>
      <c r="Q6" s="18">
        <v>12</v>
      </c>
      <c r="R6" s="18">
        <v>1557</v>
      </c>
      <c r="S6" s="18">
        <v>1563</v>
      </c>
      <c r="T6" s="23">
        <v>28900674</v>
      </c>
    </row>
    <row r="7" spans="1:44" x14ac:dyDescent="0.25">
      <c r="A7" s="17" t="s">
        <v>5248</v>
      </c>
      <c r="B7" s="17" t="s">
        <v>5249</v>
      </c>
      <c r="C7" s="17" t="s">
        <v>5250</v>
      </c>
      <c r="D7" s="18" t="s">
        <v>10</v>
      </c>
      <c r="E7" s="18">
        <f>VLOOKUP(M7,Revistas!$B$2:$H$63996,2,FALSE)</f>
        <v>3.2949999999999999</v>
      </c>
      <c r="F7" s="18" t="str">
        <f>VLOOKUP(M7,Revistas!$B$2:$H$63996,3,FALSE)</f>
        <v>Q1</v>
      </c>
      <c r="G7" s="18" t="str">
        <f>VLOOKUP(M7,Revistas!$B$2:$H$63996,4,FALSE)</f>
        <v>HEALTH CARE SCIENCES &amp; SERVICES - SCIE</v>
      </c>
      <c r="H7" s="18" t="str">
        <f>VLOOKUP(M7,Revistas!$B$2:$H$63996,5,FALSE)</f>
        <v>17/90</v>
      </c>
      <c r="I7" s="18" t="str">
        <f>VLOOKUP(M7,Revistas!$B$2:$H$63996,6,FALSE)</f>
        <v>NO</v>
      </c>
      <c r="J7" s="18" t="s">
        <v>5251</v>
      </c>
      <c r="K7" s="18" t="s">
        <v>5252</v>
      </c>
      <c r="L7" s="18">
        <v>0</v>
      </c>
      <c r="M7" s="18" t="s">
        <v>5253</v>
      </c>
      <c r="N7" s="28">
        <v>43344</v>
      </c>
      <c r="O7" s="18">
        <v>2017</v>
      </c>
      <c r="P7" s="18">
        <v>17</v>
      </c>
      <c r="Q7" s="18"/>
      <c r="R7" s="18"/>
      <c r="S7" s="18">
        <v>145</v>
      </c>
      <c r="T7" s="23">
        <v>28923007</v>
      </c>
    </row>
    <row r="8" spans="1:44" x14ac:dyDescent="0.25">
      <c r="A8" s="17" t="s">
        <v>5248</v>
      </c>
      <c r="B8" s="17" t="s">
        <v>5254</v>
      </c>
      <c r="C8" s="17" t="s">
        <v>2359</v>
      </c>
      <c r="D8" s="18" t="s">
        <v>10</v>
      </c>
      <c r="E8" s="18">
        <f>VLOOKUP(M8,Revistas!$B$2:$H$63996,2,FALSE)</f>
        <v>3.4929999999999999</v>
      </c>
      <c r="F8" s="18" t="str">
        <f>VLOOKUP(M8,Revistas!$B$2:$H$63996,3,FALSE)</f>
        <v>Q1</v>
      </c>
      <c r="G8" s="18" t="str">
        <f>VLOOKUP(M8,Revistas!$B$2:$H$63996,4,FALSE)</f>
        <v>PHARMACOLOGY &amp; PHARMACY - SCIE</v>
      </c>
      <c r="H8" s="18" t="str">
        <f>VLOOKUP(M8,Revistas!$B$2:$H$63996,5,FALSE)</f>
        <v>60/257</v>
      </c>
      <c r="I8" s="18" t="str">
        <f>VLOOKUP(M8,Revistas!$B$2:$H$63996,6,FALSE)</f>
        <v>NO</v>
      </c>
      <c r="J8" s="18" t="s">
        <v>5255</v>
      </c>
      <c r="K8" s="18" t="s">
        <v>5256</v>
      </c>
      <c r="L8" s="18">
        <v>2</v>
      </c>
      <c r="M8" s="18" t="s">
        <v>2362</v>
      </c>
      <c r="N8" s="18" t="s">
        <v>154</v>
      </c>
      <c r="O8" s="18">
        <v>2017</v>
      </c>
      <c r="P8" s="18">
        <v>83</v>
      </c>
      <c r="Q8" s="18">
        <v>9</v>
      </c>
      <c r="R8" s="18">
        <v>1921</v>
      </c>
      <c r="S8" s="18">
        <v>1931</v>
      </c>
      <c r="T8" s="23">
        <v>28419518</v>
      </c>
    </row>
    <row r="9" spans="1:44" x14ac:dyDescent="0.25">
      <c r="A9" s="17" t="s">
        <v>3813</v>
      </c>
      <c r="B9" s="17" t="s">
        <v>3814</v>
      </c>
      <c r="C9" s="17" t="s">
        <v>1219</v>
      </c>
      <c r="D9" s="18" t="s">
        <v>10</v>
      </c>
      <c r="E9" s="18">
        <f>VLOOKUP(M9,Revistas!$B$2:$H$63996,2,FALSE)</f>
        <v>1.607</v>
      </c>
      <c r="F9" s="18" t="str">
        <f>VLOOKUP(M9,Revistas!$B$2:$H$63996,3,FALSE)</f>
        <v>Q4</v>
      </c>
      <c r="G9" s="18" t="str">
        <f>VLOOKUP(M9,Revistas!$B$2:$H$63996,4,FALSE)</f>
        <v>HEMATOLOGY - SCIE</v>
      </c>
      <c r="H9" s="18" t="str">
        <f>VLOOKUP(M9,Revistas!$B$2:$H$63996,5,FALSE)</f>
        <v>54/70</v>
      </c>
      <c r="I9" s="18" t="str">
        <f>VLOOKUP(M9,Revistas!$B$2:$H$63996,6,FALSE)</f>
        <v>NO</v>
      </c>
      <c r="J9" s="18" t="s">
        <v>3815</v>
      </c>
      <c r="K9" s="18" t="s">
        <v>3816</v>
      </c>
      <c r="L9" s="18">
        <v>0</v>
      </c>
      <c r="M9" s="18" t="s">
        <v>1222</v>
      </c>
      <c r="N9" s="18"/>
      <c r="O9" s="18">
        <v>2017</v>
      </c>
      <c r="P9" s="18">
        <v>15</v>
      </c>
      <c r="Q9" s="18">
        <v>3</v>
      </c>
      <c r="R9" s="18">
        <v>199</v>
      </c>
      <c r="S9" s="18">
        <v>206</v>
      </c>
      <c r="T9" s="23">
        <v>27416566</v>
      </c>
    </row>
    <row r="10" spans="1:44" x14ac:dyDescent="0.25">
      <c r="A10" s="17" t="s">
        <v>2308</v>
      </c>
      <c r="B10" s="17" t="s">
        <v>2309</v>
      </c>
      <c r="C10" s="17" t="s">
        <v>2310</v>
      </c>
      <c r="D10" s="18" t="s">
        <v>10</v>
      </c>
      <c r="E10" s="18">
        <f>VLOOKUP(M10,Revistas!$B$2:$H$63996,2,FALSE)</f>
        <v>6.2869999999999999</v>
      </c>
      <c r="F10" s="18" t="str">
        <f>VLOOKUP(M10,Revistas!$B$2:$H$63996,3,FALSE)</f>
        <v>Q1</v>
      </c>
      <c r="G10" s="18" t="str">
        <f>VLOOKUP(M10,Revistas!$B$2:$H$63996,4,FALSE)</f>
        <v>DERMATOLOGY - SCIE</v>
      </c>
      <c r="H10" s="18" t="str">
        <f>VLOOKUP(M10,Revistas!$B$2:$H$63996,5,FALSE)</f>
        <v>2 DE 63</v>
      </c>
      <c r="I10" s="18" t="str">
        <f>VLOOKUP(M10,Revistas!$B$2:$H$63996,6,FALSE)</f>
        <v>SI</v>
      </c>
      <c r="J10" s="18" t="s">
        <v>2311</v>
      </c>
      <c r="K10" s="18" t="s">
        <v>2312</v>
      </c>
      <c r="L10" s="18">
        <v>2</v>
      </c>
      <c r="M10" s="18" t="s">
        <v>2313</v>
      </c>
      <c r="N10" s="18" t="s">
        <v>129</v>
      </c>
      <c r="O10" s="18">
        <v>2017</v>
      </c>
      <c r="P10" s="18">
        <v>137</v>
      </c>
      <c r="Q10" s="18">
        <v>10</v>
      </c>
      <c r="R10" s="18">
        <v>2092</v>
      </c>
      <c r="S10" s="18">
        <v>2100</v>
      </c>
      <c r="T10" s="23">
        <v>28634032</v>
      </c>
    </row>
    <row r="11" spans="1:44" x14ac:dyDescent="0.25">
      <c r="A11" s="17" t="s">
        <v>3798</v>
      </c>
      <c r="B11" s="17" t="s">
        <v>3799</v>
      </c>
      <c r="C11" s="17" t="s">
        <v>1219</v>
      </c>
      <c r="D11" s="18" t="s">
        <v>10</v>
      </c>
      <c r="E11" s="18">
        <f>VLOOKUP(M11,Revistas!$B$2:$H$63996,2,FALSE)</f>
        <v>1.607</v>
      </c>
      <c r="F11" s="18" t="str">
        <f>VLOOKUP(M11,Revistas!$B$2:$H$63996,3,FALSE)</f>
        <v>Q4</v>
      </c>
      <c r="G11" s="18" t="str">
        <f>VLOOKUP(M11,Revistas!$B$2:$H$63996,4,FALSE)</f>
        <v>HEMATOLOGY - SCIE</v>
      </c>
      <c r="H11" s="18" t="str">
        <f>VLOOKUP(M11,Revistas!$B$2:$H$63996,5,FALSE)</f>
        <v>54/70</v>
      </c>
      <c r="I11" s="18" t="str">
        <f>VLOOKUP(M11,Revistas!$B$2:$H$63996,6,FALSE)</f>
        <v>NO</v>
      </c>
      <c r="J11" s="18" t="s">
        <v>3800</v>
      </c>
      <c r="K11" s="18" t="s">
        <v>3801</v>
      </c>
      <c r="L11" s="18">
        <v>2</v>
      </c>
      <c r="M11" s="18" t="s">
        <v>1222</v>
      </c>
      <c r="N11" s="18"/>
      <c r="O11" s="18">
        <v>2017</v>
      </c>
      <c r="P11" s="18">
        <v>15</v>
      </c>
      <c r="Q11" s="18">
        <v>5</v>
      </c>
      <c r="R11" s="18">
        <v>438</v>
      </c>
      <c r="S11" s="18">
        <v>446</v>
      </c>
      <c r="T11" s="23">
        <v>28151394</v>
      </c>
    </row>
    <row r="12" spans="1:44" x14ac:dyDescent="0.25">
      <c r="A12" s="17" t="s">
        <v>2367</v>
      </c>
      <c r="B12" s="17" t="s">
        <v>2368</v>
      </c>
      <c r="C12" s="17" t="s">
        <v>2369</v>
      </c>
      <c r="D12" s="18" t="s">
        <v>10</v>
      </c>
      <c r="E12" s="18">
        <f>VLOOKUP(M12,Revistas!$B$2:$H$63996,2,FALSE)</f>
        <v>4.4800000000000004</v>
      </c>
      <c r="F12" s="18" t="str">
        <f>VLOOKUP(M12,Revistas!$B$2:$H$63996,3,FALSE)</f>
        <v>Q1</v>
      </c>
      <c r="G12" s="18" t="str">
        <f>VLOOKUP(M12,Revistas!$B$2:$H$63996,4,FALSE)</f>
        <v>PHARMACOLOGY &amp;PHARMACY</v>
      </c>
      <c r="H12" s="18" t="str">
        <f>VLOOKUP(M12,Revistas!$B$2:$H$63996,5,FALSE)</f>
        <v>31/256</v>
      </c>
      <c r="I12" s="18" t="str">
        <f>VLOOKUP(M12,Revistas!$B$2:$H$63996,6,FALSE)</f>
        <v>NO</v>
      </c>
      <c r="J12" s="18" t="s">
        <v>2370</v>
      </c>
      <c r="K12" s="18" t="s">
        <v>2371</v>
      </c>
      <c r="L12" s="18">
        <v>1</v>
      </c>
      <c r="M12" s="18" t="s">
        <v>2372</v>
      </c>
      <c r="N12" s="18" t="s">
        <v>344</v>
      </c>
      <c r="O12" s="18">
        <v>2017</v>
      </c>
      <c r="P12" s="18">
        <v>115</v>
      </c>
      <c r="Q12" s="18"/>
      <c r="R12" s="18">
        <v>168</v>
      </c>
      <c r="S12" s="18">
        <v>178</v>
      </c>
      <c r="T12" s="23">
        <v>27888155</v>
      </c>
    </row>
    <row r="13" spans="1:44" x14ac:dyDescent="0.25">
      <c r="A13" s="17" t="s">
        <v>2357</v>
      </c>
      <c r="B13" s="17" t="s">
        <v>2358</v>
      </c>
      <c r="C13" s="17" t="s">
        <v>2359</v>
      </c>
      <c r="D13" s="18" t="s">
        <v>10</v>
      </c>
      <c r="E13" s="18">
        <f>VLOOKUP(M13,Revistas!$B$2:$H$63996,2,FALSE)</f>
        <v>3.4929999999999999</v>
      </c>
      <c r="F13" s="18" t="str">
        <f>VLOOKUP(M13,Revistas!$B$2:$H$63996,3,FALSE)</f>
        <v>Q1</v>
      </c>
      <c r="G13" s="18" t="str">
        <f>VLOOKUP(M13,Revistas!$B$2:$H$63996,4,FALSE)</f>
        <v>PHARMACOLOGY &amp; PHARMACY - SCIE</v>
      </c>
      <c r="H13" s="18" t="str">
        <f>VLOOKUP(M13,Revistas!$B$2:$H$63996,5,FALSE)</f>
        <v>60/257</v>
      </c>
      <c r="I13" s="18" t="str">
        <f>VLOOKUP(M13,Revistas!$B$2:$H$63996,6,FALSE)</f>
        <v>NO</v>
      </c>
      <c r="J13" s="18" t="s">
        <v>2360</v>
      </c>
      <c r="K13" s="18" t="s">
        <v>2361</v>
      </c>
      <c r="L13" s="18">
        <v>1</v>
      </c>
      <c r="M13" s="18" t="s">
        <v>2362</v>
      </c>
      <c r="N13" s="18" t="s">
        <v>62</v>
      </c>
      <c r="O13" s="18">
        <v>2017</v>
      </c>
      <c r="P13" s="18">
        <v>83</v>
      </c>
      <c r="Q13" s="18">
        <v>2</v>
      </c>
      <c r="R13" s="18">
        <v>400</v>
      </c>
      <c r="S13" s="18">
        <v>415</v>
      </c>
      <c r="T13" s="23">
        <v>27543764</v>
      </c>
    </row>
    <row r="14" spans="1:44" x14ac:dyDescent="0.25">
      <c r="A14" s="17" t="s">
        <v>5257</v>
      </c>
      <c r="B14" s="17" t="s">
        <v>5258</v>
      </c>
      <c r="C14" s="17" t="s">
        <v>5259</v>
      </c>
      <c r="D14" s="18" t="s">
        <v>571</v>
      </c>
      <c r="E14" s="18">
        <f>VLOOKUP(M14,Revistas!$B$2:$H$63996,2,FALSE)</f>
        <v>8.2219999999999995</v>
      </c>
      <c r="F14" s="18" t="str">
        <f>VLOOKUP(M14,Revistas!$B$2:$H$63996,3,FALSE)</f>
        <v>Q1</v>
      </c>
      <c r="G14" s="18" t="str">
        <f>VLOOKUP(M14,Revistas!$B$2:$H$63996,4,FALSE)</f>
        <v>IMMUNOLOGY - SCIE;</v>
      </c>
      <c r="H14" s="18" t="str">
        <f>VLOOKUP(M14,Revistas!$B$2:$H$63996,5,FALSE)</f>
        <v>14/150</v>
      </c>
      <c r="I14" s="18" t="str">
        <f>VLOOKUP(M14,Revistas!$B$2:$H$63996,6,FALSE)</f>
        <v>SI</v>
      </c>
      <c r="J14" s="18" t="s">
        <v>5260</v>
      </c>
      <c r="K14" s="18" t="s">
        <v>5261</v>
      </c>
      <c r="L14" s="18">
        <v>0</v>
      </c>
      <c r="M14" s="18" t="s">
        <v>5262</v>
      </c>
      <c r="N14" s="18" t="s">
        <v>199</v>
      </c>
      <c r="O14" s="18">
        <v>2017</v>
      </c>
      <c r="P14" s="18">
        <v>23</v>
      </c>
      <c r="Q14" s="18">
        <v>8</v>
      </c>
      <c r="R14" s="18">
        <v>1426</v>
      </c>
      <c r="S14" s="18">
        <v>1428</v>
      </c>
      <c r="T14" s="23">
        <v>28628450</v>
      </c>
    </row>
    <row r="15" spans="1:44" x14ac:dyDescent="0.25">
      <c r="A15" s="17" t="s">
        <v>2722</v>
      </c>
      <c r="B15" s="17" t="s">
        <v>2723</v>
      </c>
      <c r="C15" s="17" t="s">
        <v>2724</v>
      </c>
      <c r="D15" s="18" t="s">
        <v>10</v>
      </c>
      <c r="E15" s="18">
        <f>VLOOKUP(M15,Revistas!$B$2:$H$63996,2,FALSE)</f>
        <v>2.35</v>
      </c>
      <c r="F15" s="18" t="str">
        <f>VLOOKUP(M15,Revistas!$B$2:$H$63996,3,FALSE)</f>
        <v>Q3</v>
      </c>
      <c r="G15" s="18" t="str">
        <f>VLOOKUP(M15,Revistas!$B$2:$H$63996,4,FALSE)</f>
        <v>PHARMACOLOGY &amp;PHARMACY</v>
      </c>
      <c r="H15" s="18" t="str">
        <f>VLOOKUP(M15,Revistas!$B$2:$H$63996,5,FALSE)</f>
        <v>132/256</v>
      </c>
      <c r="I15" s="18" t="str">
        <f>VLOOKUP(M15,Revistas!$B$2:$H$63996,6,FALSE)</f>
        <v>NO</v>
      </c>
      <c r="J15" s="18" t="s">
        <v>2725</v>
      </c>
      <c r="K15" s="18" t="s">
        <v>2726</v>
      </c>
      <c r="L15" s="18">
        <v>1</v>
      </c>
      <c r="M15" s="18" t="s">
        <v>2727</v>
      </c>
      <c r="N15" s="18" t="s">
        <v>226</v>
      </c>
      <c r="O15" s="18">
        <v>2017</v>
      </c>
      <c r="P15" s="18">
        <v>18</v>
      </c>
      <c r="Q15" s="18">
        <v>8</v>
      </c>
      <c r="R15" s="18">
        <v>797</v>
      </c>
      <c r="S15" s="18">
        <v>805</v>
      </c>
      <c r="T15" s="23">
        <v>28592191</v>
      </c>
    </row>
    <row r="16" spans="1:44" x14ac:dyDescent="0.25">
      <c r="A16" s="17" t="s">
        <v>3792</v>
      </c>
      <c r="B16" s="17" t="s">
        <v>3793</v>
      </c>
      <c r="C16" s="17" t="s">
        <v>3794</v>
      </c>
      <c r="D16" s="18" t="s">
        <v>10</v>
      </c>
      <c r="E16" s="18">
        <f>VLOOKUP(M16,Revistas!$B$2:$H$63996,2,FALSE)</f>
        <v>1.1639999999999999</v>
      </c>
      <c r="F16" s="18" t="str">
        <f>VLOOKUP(M16,Revistas!$B$2:$H$63996,3,FALSE)</f>
        <v>Q3</v>
      </c>
      <c r="G16" s="18" t="str">
        <f>VLOOKUP(M16,Revistas!$B$2:$H$63996,4,FALSE)</f>
        <v>PEDIATRICS</v>
      </c>
      <c r="H16" s="18" t="str">
        <f>VLOOKUP(M16,Revistas!$B$2:$H$63996,5,FALSE)</f>
        <v>84/121</v>
      </c>
      <c r="I16" s="18" t="str">
        <f>VLOOKUP(M16,Revistas!$B$2:$H$63996,6,FALSE)</f>
        <v>NO</v>
      </c>
      <c r="J16" s="18" t="s">
        <v>3795</v>
      </c>
      <c r="K16" s="18" t="s">
        <v>3796</v>
      </c>
      <c r="L16" s="18">
        <v>0</v>
      </c>
      <c r="M16" s="18" t="s">
        <v>3797</v>
      </c>
      <c r="N16" s="18" t="s">
        <v>62</v>
      </c>
      <c r="O16" s="18">
        <v>2017</v>
      </c>
      <c r="P16" s="18">
        <v>13</v>
      </c>
      <c r="Q16" s="18">
        <v>1</v>
      </c>
      <c r="R16" s="18">
        <v>76</v>
      </c>
      <c r="S16" s="18">
        <v>83</v>
      </c>
      <c r="T16" s="23">
        <v>27457792</v>
      </c>
    </row>
    <row r="18" hidden="1" x14ac:dyDescent="0.25"/>
    <row r="19" hidden="1" x14ac:dyDescent="0.25"/>
    <row r="20" hidden="1" x14ac:dyDescent="0.25"/>
    <row r="21" hidden="1" x14ac:dyDescent="0.25"/>
    <row r="22" hidden="1" x14ac:dyDescent="0.25"/>
    <row r="23" hidden="1" x14ac:dyDescent="0.25"/>
    <row r="24" hidden="1" x14ac:dyDescent="0.25"/>
    <row r="25" hidden="1" x14ac:dyDescent="0.25"/>
    <row r="26" hidden="1" x14ac:dyDescent="0.25"/>
    <row r="27" hidden="1" x14ac:dyDescent="0.25"/>
    <row r="28" hidden="1" x14ac:dyDescent="0.25"/>
    <row r="29" hidden="1" x14ac:dyDescent="0.25"/>
    <row r="30" hidden="1" x14ac:dyDescent="0.25"/>
    <row r="31" hidden="1" x14ac:dyDescent="0.25"/>
    <row r="32"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1:10" hidden="1" x14ac:dyDescent="0.25"/>
    <row r="1090" spans="1:10" hidden="1" x14ac:dyDescent="0.25"/>
    <row r="1091" spans="1:10" hidden="1" x14ac:dyDescent="0.25">
      <c r="A1091" s="20" t="s">
        <v>73</v>
      </c>
      <c r="B1091" s="20" t="s">
        <v>73</v>
      </c>
      <c r="C1091" s="20" t="s">
        <v>73</v>
      </c>
      <c r="D1091" s="23" t="s">
        <v>74</v>
      </c>
      <c r="E1091" s="23" t="s">
        <v>73</v>
      </c>
      <c r="F1091" s="23" t="s">
        <v>75</v>
      </c>
      <c r="G1091" s="23" t="s">
        <v>7254</v>
      </c>
      <c r="H1091" s="23" t="s">
        <v>73</v>
      </c>
      <c r="I1091" s="23" t="s">
        <v>78</v>
      </c>
      <c r="J1091" s="23" t="s">
        <v>7255</v>
      </c>
    </row>
    <row r="1092" spans="1:10" hidden="1" x14ac:dyDescent="0.25">
      <c r="A1092" s="20" t="s">
        <v>10</v>
      </c>
      <c r="B1092" s="20">
        <f>DCOUNTA(A1:S1088,B1091,A1091:A1092)</f>
        <v>13</v>
      </c>
      <c r="C1092" s="20" t="s">
        <v>10</v>
      </c>
      <c r="D1092" s="23">
        <f>DSUM(A1:S1088,E1,C1091:C1092)</f>
        <v>40.617000000000004</v>
      </c>
      <c r="E1092" s="23" t="s">
        <v>10</v>
      </c>
      <c r="F1092" s="23" t="s">
        <v>5470</v>
      </c>
      <c r="G1092" s="23">
        <f>DCOUNTA(A1:S1088,F1091,E1091:F1092)</f>
        <v>7</v>
      </c>
      <c r="H1092" s="23" t="s">
        <v>10</v>
      </c>
      <c r="I1092" s="23" t="s">
        <v>2680</v>
      </c>
      <c r="J1092" s="23">
        <f>DCOUNTA(A1:S1088,I1,H1091:I1092)</f>
        <v>1</v>
      </c>
    </row>
    <row r="1093" spans="1:10" hidden="1" x14ac:dyDescent="0.25"/>
    <row r="1094" spans="1:10" hidden="1" x14ac:dyDescent="0.25">
      <c r="A1094" s="20" t="s">
        <v>73</v>
      </c>
      <c r="B1094" s="20" t="s">
        <v>73</v>
      </c>
      <c r="C1094" s="20" t="s">
        <v>73</v>
      </c>
      <c r="D1094" s="23" t="s">
        <v>74</v>
      </c>
      <c r="E1094" s="23" t="s">
        <v>73</v>
      </c>
      <c r="F1094" s="23" t="s">
        <v>75</v>
      </c>
      <c r="G1094" s="23" t="s">
        <v>7254</v>
      </c>
      <c r="H1094" s="23" t="s">
        <v>73</v>
      </c>
      <c r="I1094" s="23" t="s">
        <v>78</v>
      </c>
      <c r="J1094" s="23" t="s">
        <v>7255</v>
      </c>
    </row>
    <row r="1095" spans="1:10" hidden="1" x14ac:dyDescent="0.25">
      <c r="A1095" s="20" t="s">
        <v>274</v>
      </c>
      <c r="B1095" s="20">
        <f>DCOUNTA(A1:S1088,D1,A1094:A1095)</f>
        <v>1</v>
      </c>
      <c r="C1095" s="20" t="s">
        <v>274</v>
      </c>
      <c r="D1095" s="23">
        <f>DSUM(A1:S1088,E1,C1094:C1095)</f>
        <v>4.9779999999999998</v>
      </c>
      <c r="E1095" s="23" t="s">
        <v>274</v>
      </c>
      <c r="F1095" s="23" t="s">
        <v>5470</v>
      </c>
      <c r="G1095" s="23">
        <f>DCOUNTA(A1:S1088,F1,E1094:F1095)</f>
        <v>1</v>
      </c>
      <c r="H1095" s="23" t="s">
        <v>274</v>
      </c>
      <c r="I1095" s="23" t="s">
        <v>2680</v>
      </c>
      <c r="J1095" s="23">
        <f>DCOUNTA(A1:S1088,I1,H1094:I1095)</f>
        <v>1</v>
      </c>
    </row>
    <row r="1096" spans="1:10" hidden="1" x14ac:dyDescent="0.25"/>
    <row r="1097" spans="1:10" hidden="1" x14ac:dyDescent="0.25">
      <c r="A1097" s="20" t="s">
        <v>73</v>
      </c>
      <c r="B1097" s="20" t="s">
        <v>73</v>
      </c>
      <c r="C1097" s="20" t="s">
        <v>73</v>
      </c>
      <c r="D1097" s="23" t="s">
        <v>74</v>
      </c>
      <c r="E1097" s="23" t="s">
        <v>73</v>
      </c>
      <c r="F1097" s="23" t="s">
        <v>75</v>
      </c>
      <c r="G1097" s="23" t="s">
        <v>7254</v>
      </c>
      <c r="H1097" s="23" t="s">
        <v>73</v>
      </c>
      <c r="I1097" s="23" t="s">
        <v>78</v>
      </c>
      <c r="J1097" s="23" t="s">
        <v>7255</v>
      </c>
    </row>
    <row r="1098" spans="1:10" hidden="1" x14ac:dyDescent="0.25">
      <c r="A1098" s="20" t="s">
        <v>356</v>
      </c>
      <c r="B1098" s="20">
        <f>DCOUNTA(A1:S1088,D1,A1097:A1098)</f>
        <v>0</v>
      </c>
      <c r="C1098" s="20" t="s">
        <v>356</v>
      </c>
      <c r="D1098" s="23">
        <f>DSUM(A1:S1088,E1,C1097:C1098)</f>
        <v>0</v>
      </c>
      <c r="E1098" s="23" t="s">
        <v>356</v>
      </c>
      <c r="F1098" s="23" t="s">
        <v>5470</v>
      </c>
      <c r="G1098" s="23">
        <f>DCOUNTA(A1:S1088,F1,E1097:F1098)</f>
        <v>0</v>
      </c>
      <c r="H1098" s="23" t="s">
        <v>356</v>
      </c>
      <c r="I1098" s="23" t="s">
        <v>2680</v>
      </c>
      <c r="J1098" s="23">
        <f>DCOUNTA(A1:S1088,I1,H1097:I1098)</f>
        <v>0</v>
      </c>
    </row>
    <row r="1099" spans="1:10" hidden="1" x14ac:dyDescent="0.25"/>
    <row r="1100" spans="1:10" hidden="1" x14ac:dyDescent="0.25">
      <c r="A1100" s="20" t="s">
        <v>73</v>
      </c>
      <c r="B1100" s="20" t="s">
        <v>73</v>
      </c>
      <c r="C1100" s="20" t="s">
        <v>73</v>
      </c>
      <c r="D1100" s="23" t="s">
        <v>74</v>
      </c>
      <c r="E1100" s="23" t="s">
        <v>73</v>
      </c>
      <c r="F1100" s="23" t="s">
        <v>75</v>
      </c>
      <c r="G1100" s="23" t="s">
        <v>7254</v>
      </c>
      <c r="H1100" s="23" t="s">
        <v>73</v>
      </c>
      <c r="I1100" s="23" t="s">
        <v>78</v>
      </c>
      <c r="J1100" s="23" t="s">
        <v>7255</v>
      </c>
    </row>
    <row r="1101" spans="1:10" hidden="1" x14ac:dyDescent="0.25">
      <c r="A1101" s="20" t="s">
        <v>571</v>
      </c>
      <c r="B1101" s="20">
        <f>DCOUNTA(A1:S1088,D1,A1100:A1101)</f>
        <v>1</v>
      </c>
      <c r="C1101" s="20" t="s">
        <v>571</v>
      </c>
      <c r="D1101" s="23">
        <f>DSUM(A1:S1088,E1,C1100:C1101)</f>
        <v>8.2219999999999995</v>
      </c>
      <c r="E1101" s="23" t="s">
        <v>571</v>
      </c>
      <c r="F1101" s="23" t="s">
        <v>5470</v>
      </c>
      <c r="G1101" s="23">
        <f>DCOUNTA(A1:S1088,F1,E1100:F1101)</f>
        <v>1</v>
      </c>
      <c r="H1101" s="23" t="s">
        <v>571</v>
      </c>
      <c r="I1101" s="23" t="s">
        <v>2680</v>
      </c>
      <c r="J1101" s="23">
        <f>DCOUNTA(A1:S1088,I1,H1100:I1101)</f>
        <v>1</v>
      </c>
    </row>
    <row r="1102" spans="1:10" hidden="1" x14ac:dyDescent="0.25"/>
    <row r="1103" spans="1:10" hidden="1" x14ac:dyDescent="0.25"/>
    <row r="1104" spans="1:10" hidden="1" x14ac:dyDescent="0.25">
      <c r="A1104" s="20" t="s">
        <v>73</v>
      </c>
      <c r="B1104" s="20" t="s">
        <v>73</v>
      </c>
      <c r="C1104" s="20" t="s">
        <v>73</v>
      </c>
      <c r="D1104" s="23" t="s">
        <v>74</v>
      </c>
      <c r="E1104" s="23" t="s">
        <v>73</v>
      </c>
      <c r="F1104" s="23" t="s">
        <v>75</v>
      </c>
      <c r="G1104" s="23" t="s">
        <v>7254</v>
      </c>
      <c r="H1104" s="23" t="s">
        <v>73</v>
      </c>
      <c r="I1104" s="23" t="s">
        <v>78</v>
      </c>
      <c r="J1104" s="23" t="s">
        <v>7255</v>
      </c>
    </row>
    <row r="1105" spans="1:51" hidden="1" x14ac:dyDescent="0.25">
      <c r="A1105" s="20" t="s">
        <v>26</v>
      </c>
      <c r="B1105" s="20">
        <f>DCOUNTA(A1:S1088,D1,A1104:A1105)</f>
        <v>0</v>
      </c>
      <c r="C1105" s="20" t="s">
        <v>26</v>
      </c>
      <c r="D1105" s="23">
        <f>DSUM(A1:S1088,E1,C1104:C1105)</f>
        <v>0</v>
      </c>
      <c r="E1105" s="23" t="s">
        <v>26</v>
      </c>
      <c r="F1105" s="23" t="s">
        <v>5470</v>
      </c>
      <c r="G1105" s="23">
        <f>DCOUNTA(A1:S1088,F1,E1104:F1105)</f>
        <v>0</v>
      </c>
      <c r="H1105" s="23" t="s">
        <v>26</v>
      </c>
      <c r="I1105" s="23" t="s">
        <v>2680</v>
      </c>
      <c r="J1105" s="23">
        <f>DCOUNTA(A1:S1088,I1,H1104:I1105)</f>
        <v>0</v>
      </c>
    </row>
    <row r="1106" spans="1:51" hidden="1" x14ac:dyDescent="0.25"/>
    <row r="1107" spans="1:51" hidden="1" x14ac:dyDescent="0.25">
      <c r="A1107" s="20" t="s">
        <v>73</v>
      </c>
      <c r="B1107" s="20" t="s">
        <v>73</v>
      </c>
      <c r="C1107" s="20" t="s">
        <v>73</v>
      </c>
      <c r="D1107" s="23" t="s">
        <v>74</v>
      </c>
      <c r="E1107" s="23" t="s">
        <v>73</v>
      </c>
      <c r="F1107" s="23" t="s">
        <v>75</v>
      </c>
      <c r="G1107" s="23" t="s">
        <v>7254</v>
      </c>
      <c r="H1107" s="23" t="s">
        <v>73</v>
      </c>
      <c r="I1107" s="23" t="s">
        <v>78</v>
      </c>
      <c r="J1107" s="23" t="s">
        <v>7255</v>
      </c>
    </row>
    <row r="1108" spans="1:51" hidden="1" x14ac:dyDescent="0.25">
      <c r="A1108" s="20" t="s">
        <v>210</v>
      </c>
      <c r="B1108" s="20">
        <f>DCOUNTA(A1:S1088,D1,A1107:A1108)</f>
        <v>0</v>
      </c>
      <c r="C1108" s="20" t="s">
        <v>210</v>
      </c>
      <c r="D1108" s="23">
        <f>DSUM(A1:S1088,E1,C1107:C1108)</f>
        <v>0</v>
      </c>
      <c r="E1108" s="23" t="s">
        <v>210</v>
      </c>
      <c r="F1108" s="23" t="s">
        <v>5470</v>
      </c>
      <c r="G1108" s="23">
        <f>DCOUNTA(A1:S1088,F1,E1107:F1108)</f>
        <v>0</v>
      </c>
      <c r="H1108" s="23" t="s">
        <v>210</v>
      </c>
      <c r="I1108" s="23" t="s">
        <v>2680</v>
      </c>
      <c r="J1108" s="23">
        <f>DCOUNTA(A1:S1088,I1,H1107:I1108)</f>
        <v>0</v>
      </c>
    </row>
    <row r="1110" spans="1:51" ht="15.75" x14ac:dyDescent="0.3">
      <c r="B1110" s="19" t="s">
        <v>7256</v>
      </c>
      <c r="C1110" s="19" t="s">
        <v>7257</v>
      </c>
      <c r="D1110" s="19" t="s">
        <v>5466</v>
      </c>
      <c r="E1110" s="19" t="s">
        <v>7258</v>
      </c>
      <c r="F1110" s="19" t="s">
        <v>7259</v>
      </c>
      <c r="N1110" s="24"/>
      <c r="AX1110" s="20" t="s">
        <v>7260</v>
      </c>
      <c r="AY1110" s="20" t="s">
        <v>7261</v>
      </c>
    </row>
    <row r="1111" spans="1:51" ht="15.75" x14ac:dyDescent="0.3">
      <c r="B1111" s="21">
        <f>B1092</f>
        <v>13</v>
      </c>
      <c r="C1111" s="26" t="s">
        <v>7262</v>
      </c>
      <c r="D1111" s="21">
        <f>D1092</f>
        <v>40.617000000000004</v>
      </c>
      <c r="E1111" s="21">
        <f>G1092</f>
        <v>7</v>
      </c>
      <c r="F1111" s="21">
        <f>J1092</f>
        <v>1</v>
      </c>
      <c r="N1111" s="24"/>
    </row>
    <row r="1112" spans="1:51" ht="15.75" x14ac:dyDescent="0.3">
      <c r="B1112" s="21">
        <f>B1095</f>
        <v>1</v>
      </c>
      <c r="C1112" s="26" t="s">
        <v>7263</v>
      </c>
      <c r="D1112" s="21">
        <f>D1095</f>
        <v>4.9779999999999998</v>
      </c>
      <c r="E1112" s="21">
        <f>G1095</f>
        <v>1</v>
      </c>
      <c r="F1112" s="21">
        <f>J1095</f>
        <v>1</v>
      </c>
      <c r="N1112" s="24"/>
    </row>
    <row r="1113" spans="1:51" ht="15.75" x14ac:dyDescent="0.3">
      <c r="B1113" s="21">
        <f>B1101</f>
        <v>1</v>
      </c>
      <c r="C1113" s="26" t="s">
        <v>7265</v>
      </c>
      <c r="D1113" s="21">
        <f>D1101</f>
        <v>8.2219999999999995</v>
      </c>
      <c r="E1113" s="21">
        <f>G1101</f>
        <v>1</v>
      </c>
      <c r="F1113" s="21">
        <f>J1101</f>
        <v>1</v>
      </c>
      <c r="N1113" s="24"/>
    </row>
    <row r="1114" spans="1:51" ht="15.75" x14ac:dyDescent="0.3">
      <c r="B1114" s="22"/>
      <c r="C1114" s="19" t="s">
        <v>7267</v>
      </c>
      <c r="D1114" s="19">
        <f>D1111</f>
        <v>40.617000000000004</v>
      </c>
      <c r="E1114" s="22"/>
      <c r="N1114" s="24"/>
    </row>
    <row r="1115" spans="1:51" ht="15.75" x14ac:dyDescent="0.3">
      <c r="B1115" s="22"/>
      <c r="C1115" s="19" t="s">
        <v>7268</v>
      </c>
      <c r="D1115" s="19">
        <f>D1111+D1112++D1113</f>
        <v>53.817000000000007</v>
      </c>
    </row>
  </sheetData>
  <sortState ref="A2:AY16">
    <sortCondition ref="A2:A16"/>
  </sortState>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Y1117"/>
  <sheetViews>
    <sheetView workbookViewId="0">
      <selection activeCell="P1119" sqref="P1119"/>
    </sheetView>
  </sheetViews>
  <sheetFormatPr baseColWidth="10" defaultRowHeight="15" x14ac:dyDescent="0.25"/>
  <cols>
    <col min="1" max="1" width="22.42578125" style="20" customWidth="1"/>
    <col min="2" max="2" width="17" style="20" customWidth="1"/>
    <col min="3" max="3" width="19.28515625" style="20" customWidth="1"/>
    <col min="4" max="4" width="16.28515625" style="23" customWidth="1"/>
    <col min="5" max="6" width="11.42578125" style="23"/>
    <col min="7" max="8" width="0" style="23" hidden="1" customWidth="1"/>
    <col min="9" max="9" width="11.42578125" style="23"/>
    <col min="10" max="14" width="0" style="23" hidden="1" customWidth="1"/>
    <col min="15" max="20" width="11.42578125" style="23"/>
    <col min="21" max="16384" width="11.42578125" style="20"/>
  </cols>
  <sheetData>
    <row r="1" spans="1:20" s="2" customFormat="1" ht="38.25" x14ac:dyDescent="0.2">
      <c r="A1" s="1" t="s">
        <v>70</v>
      </c>
      <c r="B1" s="1" t="s">
        <v>71</v>
      </c>
      <c r="C1" s="1" t="s">
        <v>72</v>
      </c>
      <c r="D1" s="1" t="s">
        <v>73</v>
      </c>
      <c r="E1" s="1" t="s">
        <v>74</v>
      </c>
      <c r="F1" s="1" t="s">
        <v>75</v>
      </c>
      <c r="G1" s="1" t="s">
        <v>76</v>
      </c>
      <c r="H1" s="1" t="s">
        <v>77</v>
      </c>
      <c r="I1" s="1" t="s">
        <v>78</v>
      </c>
      <c r="J1" s="1" t="s">
        <v>79</v>
      </c>
      <c r="K1" s="1" t="s">
        <v>80</v>
      </c>
      <c r="L1" s="1" t="s">
        <v>81</v>
      </c>
      <c r="M1" s="1" t="s">
        <v>0</v>
      </c>
      <c r="N1" s="1" t="s">
        <v>1</v>
      </c>
      <c r="O1" s="1" t="s">
        <v>2</v>
      </c>
      <c r="P1" s="1" t="s">
        <v>3</v>
      </c>
      <c r="Q1" s="1" t="s">
        <v>4</v>
      </c>
      <c r="R1" s="1" t="s">
        <v>5</v>
      </c>
      <c r="S1" s="1" t="s">
        <v>6</v>
      </c>
      <c r="T1" s="2" t="s">
        <v>2782</v>
      </c>
    </row>
    <row r="2" spans="1:20" x14ac:dyDescent="0.25">
      <c r="A2" s="17" t="s">
        <v>1231</v>
      </c>
      <c r="B2" s="17" t="s">
        <v>1232</v>
      </c>
      <c r="C2" s="17" t="s">
        <v>1177</v>
      </c>
      <c r="D2" s="18" t="s">
        <v>274</v>
      </c>
      <c r="E2" s="18">
        <f>VLOOKUP(M2,Revistas!$B$2:$H$63996,2,FALSE)</f>
        <v>3.569</v>
      </c>
      <c r="F2" s="18" t="str">
        <f>VLOOKUP(M2,Revistas!$B$2:$H$63996,3,FALSE)</f>
        <v>Q2</v>
      </c>
      <c r="G2" s="18" t="str">
        <f>VLOOKUP(M2,Revistas!$B$2:$H$63996,4,FALSE)</f>
        <v>HEMATOLOGY</v>
      </c>
      <c r="H2" s="18" t="str">
        <f>VLOOKUP(M2,Revistas!$B$2:$H$63996,5,FALSE)</f>
        <v>22/70</v>
      </c>
      <c r="I2" s="18" t="str">
        <f>VLOOKUP(M2,Revistas!$B$2:$H$63996,6,FALSE)</f>
        <v>NO</v>
      </c>
      <c r="J2" s="18" t="s">
        <v>1233</v>
      </c>
      <c r="K2" s="18" t="s">
        <v>1234</v>
      </c>
      <c r="L2" s="18">
        <v>3</v>
      </c>
      <c r="M2" s="18" t="s">
        <v>1180</v>
      </c>
      <c r="N2" s="18" t="s">
        <v>344</v>
      </c>
      <c r="O2" s="18">
        <v>2017</v>
      </c>
      <c r="P2" s="18">
        <v>23</v>
      </c>
      <c r="Q2" s="18">
        <v>1</v>
      </c>
      <c r="R2" s="18" t="s">
        <v>1235</v>
      </c>
      <c r="S2" s="18" t="s">
        <v>1236</v>
      </c>
      <c r="T2" s="23">
        <v>28074560</v>
      </c>
    </row>
    <row r="3" spans="1:20" x14ac:dyDescent="0.25">
      <c r="A3" s="17" t="s">
        <v>5276</v>
      </c>
      <c r="B3" s="17" t="s">
        <v>5277</v>
      </c>
      <c r="C3" s="17" t="s">
        <v>5145</v>
      </c>
      <c r="D3" s="18" t="s">
        <v>10</v>
      </c>
      <c r="E3" s="18">
        <f>VLOOKUP(M3,Revistas!$B$2:$H$63996,2,FALSE)</f>
        <v>4.84</v>
      </c>
      <c r="F3" s="18" t="str">
        <f>VLOOKUP(M3,Revistas!$B$2:$H$63996,3,FALSE)</f>
        <v>Q1</v>
      </c>
      <c r="G3" s="18" t="str">
        <f>VLOOKUP(M3,Revistas!$B$2:$H$63996,4,FALSE)</f>
        <v>SURGERY - SCIE;</v>
      </c>
      <c r="H3" s="18" t="str">
        <f>VLOOKUP(M3,Revistas!$B$2:$H$63996,5,FALSE)</f>
        <v>2 DE 76</v>
      </c>
      <c r="I3" s="18" t="str">
        <f>VLOOKUP(M3,Revistas!$B$2:$H$63996,6,FALSE)</f>
        <v>SI</v>
      </c>
      <c r="J3" s="18" t="s">
        <v>5278</v>
      </c>
      <c r="K3" s="18" t="s">
        <v>5279</v>
      </c>
      <c r="L3" s="18">
        <v>0</v>
      </c>
      <c r="M3" s="18" t="s">
        <v>5148</v>
      </c>
      <c r="N3" s="28">
        <v>44075</v>
      </c>
      <c r="O3" s="18">
        <v>2017</v>
      </c>
      <c r="P3" s="18">
        <v>99</v>
      </c>
      <c r="Q3" s="18">
        <v>18</v>
      </c>
      <c r="R3" s="18">
        <v>1524</v>
      </c>
      <c r="S3" s="18">
        <v>1531</v>
      </c>
      <c r="T3" s="23">
        <v>28926381</v>
      </c>
    </row>
    <row r="4" spans="1:20" x14ac:dyDescent="0.25">
      <c r="A4" s="17" t="s">
        <v>5378</v>
      </c>
      <c r="B4" s="17" t="s">
        <v>5377</v>
      </c>
      <c r="C4" s="17" t="s">
        <v>5379</v>
      </c>
      <c r="D4" s="18" t="s">
        <v>210</v>
      </c>
      <c r="E4" s="18" t="str">
        <f>VLOOKUP(M4,Revistas!$B$2:$H$63996,2,FALSE)</f>
        <v>NO TIENE</v>
      </c>
      <c r="F4" s="18" t="str">
        <f>VLOOKUP(M4,Revistas!$B$2:$H$63996,3,FALSE)</f>
        <v>NO TIENE</v>
      </c>
      <c r="G4" s="18" t="str">
        <f>VLOOKUP(M4,Revistas!$B$2:$H$63996,4,FALSE)</f>
        <v>NO TIENE</v>
      </c>
      <c r="H4" s="18" t="str">
        <f>VLOOKUP(M4,Revistas!$B$2:$H$63996,5,FALSE)</f>
        <v>NO TIENE</v>
      </c>
      <c r="I4" s="18" t="str">
        <f>VLOOKUP(M4,Revistas!$B$2:$H$63996,6,FALSE)</f>
        <v>NO</v>
      </c>
      <c r="J4" s="18" t="s">
        <v>5382</v>
      </c>
      <c r="K4" s="18"/>
      <c r="L4" s="18" t="s">
        <v>586</v>
      </c>
      <c r="M4" s="18" t="s">
        <v>5383</v>
      </c>
      <c r="N4" s="18" t="s">
        <v>5381</v>
      </c>
      <c r="O4" s="18">
        <v>2017</v>
      </c>
      <c r="P4" s="18">
        <v>2</v>
      </c>
      <c r="Q4" s="18">
        <v>8</v>
      </c>
      <c r="R4" s="18" t="s">
        <v>5380</v>
      </c>
      <c r="S4" s="18"/>
      <c r="T4" s="23">
        <v>28932488</v>
      </c>
    </row>
    <row r="5" spans="1:20" x14ac:dyDescent="0.25">
      <c r="A5" s="17" t="s">
        <v>5369</v>
      </c>
      <c r="B5" s="17" t="s">
        <v>5368</v>
      </c>
      <c r="C5" s="17" t="s">
        <v>5370</v>
      </c>
      <c r="D5" s="18" t="s">
        <v>10</v>
      </c>
      <c r="E5" s="18" t="str">
        <f>VLOOKUP(M5,Revistas!$B$2:$H$63996,2,FALSE)</f>
        <v>NO TIENE</v>
      </c>
      <c r="F5" s="18" t="str">
        <f>VLOOKUP(M5,Revistas!$B$2:$H$63996,3,FALSE)</f>
        <v>NO TIENE</v>
      </c>
      <c r="G5" s="18" t="str">
        <f>VLOOKUP(M5,Revistas!$B$2:$H$63996,4,FALSE)</f>
        <v>NO TIENE</v>
      </c>
      <c r="H5" s="18" t="str">
        <f>VLOOKUP(M5,Revistas!$B$2:$H$63996,5,FALSE)</f>
        <v>NO TIENE</v>
      </c>
      <c r="I5" s="18" t="str">
        <f>VLOOKUP(M5,Revistas!$B$2:$H$63996,6,FALSE)</f>
        <v>NO</v>
      </c>
      <c r="J5" s="18" t="s">
        <v>5372</v>
      </c>
      <c r="K5" s="18"/>
      <c r="L5" s="18" t="s">
        <v>586</v>
      </c>
      <c r="M5" s="18" t="s">
        <v>5373</v>
      </c>
      <c r="N5" s="18" t="s">
        <v>3341</v>
      </c>
      <c r="O5" s="18">
        <v>2017</v>
      </c>
      <c r="P5" s="18">
        <v>8</v>
      </c>
      <c r="Q5" s="18">
        <v>4</v>
      </c>
      <c r="R5" s="18" t="s">
        <v>5371</v>
      </c>
      <c r="S5" s="18"/>
      <c r="T5" s="23">
        <v>29062214</v>
      </c>
    </row>
    <row r="6" spans="1:20" x14ac:dyDescent="0.25">
      <c r="A6" s="17" t="s">
        <v>5143</v>
      </c>
      <c r="B6" s="17" t="s">
        <v>5144</v>
      </c>
      <c r="C6" s="17" t="s">
        <v>5145</v>
      </c>
      <c r="D6" s="18" t="s">
        <v>10</v>
      </c>
      <c r="E6" s="18">
        <f>VLOOKUP(M6,Revistas!$B$2:$H$63996,2,FALSE)</f>
        <v>4.84</v>
      </c>
      <c r="F6" s="18" t="str">
        <f>VLOOKUP(M6,Revistas!$B$2:$H$63996,3,FALSE)</f>
        <v>Q1</v>
      </c>
      <c r="G6" s="18" t="str">
        <f>VLOOKUP(M6,Revistas!$B$2:$H$63996,4,FALSE)</f>
        <v>SURGERY - SCIE;</v>
      </c>
      <c r="H6" s="18" t="str">
        <f>VLOOKUP(M6,Revistas!$B$2:$H$63996,5,FALSE)</f>
        <v>2 DE 76</v>
      </c>
      <c r="I6" s="18" t="str">
        <f>VLOOKUP(M6,Revistas!$B$2:$H$63996,6,FALSE)</f>
        <v>SI</v>
      </c>
      <c r="J6" s="18" t="s">
        <v>5146</v>
      </c>
      <c r="K6" s="18" t="s">
        <v>5147</v>
      </c>
      <c r="L6" s="18">
        <v>0</v>
      </c>
      <c r="M6" s="18" t="s">
        <v>5148</v>
      </c>
      <c r="N6" s="28">
        <v>42309</v>
      </c>
      <c r="O6" s="18">
        <v>2017</v>
      </c>
      <c r="P6" s="18">
        <v>99</v>
      </c>
      <c r="Q6" s="18">
        <v>22</v>
      </c>
      <c r="R6" s="18">
        <v>1927</v>
      </c>
      <c r="S6" s="18">
        <v>1931</v>
      </c>
      <c r="T6" s="23">
        <v>29135666</v>
      </c>
    </row>
    <row r="7" spans="1:20" x14ac:dyDescent="0.25">
      <c r="A7" s="17" t="s">
        <v>5300</v>
      </c>
      <c r="B7" s="17" t="s">
        <v>5301</v>
      </c>
      <c r="C7" s="17" t="s">
        <v>2683</v>
      </c>
      <c r="D7" s="18" t="s">
        <v>10</v>
      </c>
      <c r="E7" s="18">
        <f>VLOOKUP(M7,Revistas!$B$2:$H$63996,2,FALSE)</f>
        <v>2.65</v>
      </c>
      <c r="F7" s="18" t="str">
        <f>VLOOKUP(M7,Revistas!$B$2:$H$63996,3,FALSE)</f>
        <v>Q2</v>
      </c>
      <c r="G7" s="18" t="str">
        <f>VLOOKUP(M7,Revistas!$B$2:$H$63996,4,FALSE)</f>
        <v>HEMATOLOGY</v>
      </c>
      <c r="H7" s="18" t="str">
        <f>VLOOKUP(M7,Revistas!$B$2:$H$63996,5,FALSE)</f>
        <v>34/70</v>
      </c>
      <c r="I7" s="18" t="str">
        <f>VLOOKUP(M7,Revistas!$B$2:$H$63996,6,FALSE)</f>
        <v>NO</v>
      </c>
      <c r="J7" s="18" t="s">
        <v>5302</v>
      </c>
      <c r="K7" s="18" t="s">
        <v>5303</v>
      </c>
      <c r="L7" s="18">
        <v>0</v>
      </c>
      <c r="M7" s="18" t="s">
        <v>2686</v>
      </c>
      <c r="N7" s="18" t="s">
        <v>250</v>
      </c>
      <c r="O7" s="18">
        <v>2017</v>
      </c>
      <c r="P7" s="18">
        <v>153</v>
      </c>
      <c r="Q7" s="18"/>
      <c r="R7" s="18">
        <v>51</v>
      </c>
      <c r="S7" s="18">
        <v>56</v>
      </c>
      <c r="T7" s="23">
        <v>28324767</v>
      </c>
    </row>
    <row r="8" spans="1:20" x14ac:dyDescent="0.25">
      <c r="A8" s="17" t="s">
        <v>5310</v>
      </c>
      <c r="B8" s="17" t="s">
        <v>5311</v>
      </c>
      <c r="C8" s="17" t="s">
        <v>5312</v>
      </c>
      <c r="D8" s="18" t="s">
        <v>10</v>
      </c>
      <c r="E8" s="18">
        <f>VLOOKUP(M8,Revistas!$B$2:$H$63996,2,FALSE)</f>
        <v>1.0549999999999999</v>
      </c>
      <c r="F8" s="18" t="str">
        <f>VLOOKUP(M8,Revistas!$B$2:$H$63996,3,FALSE)</f>
        <v>Q3</v>
      </c>
      <c r="G8" s="18" t="str">
        <f>VLOOKUP(M8,Revistas!$B$2:$H$63996,4,FALSE)</f>
        <v>ORTHOPEDICS - SCIE</v>
      </c>
      <c r="H8" s="18" t="str">
        <f>VLOOKUP(M8,Revistas!$B$2:$H$63996,5,FALSE)</f>
        <v>52/76</v>
      </c>
      <c r="I8" s="18" t="str">
        <f>VLOOKUP(M8,Revistas!$B$2:$H$63996,6,FALSE)</f>
        <v>NO</v>
      </c>
      <c r="J8" s="18" t="s">
        <v>5313</v>
      </c>
      <c r="K8" s="18" t="s">
        <v>5314</v>
      </c>
      <c r="L8" s="18">
        <v>0</v>
      </c>
      <c r="M8" s="18" t="s">
        <v>5315</v>
      </c>
      <c r="N8" s="18" t="s">
        <v>768</v>
      </c>
      <c r="O8" s="18">
        <v>2017</v>
      </c>
      <c r="P8" s="18">
        <v>27</v>
      </c>
      <c r="Q8" s="18">
        <v>3</v>
      </c>
      <c r="R8" s="18">
        <v>267</v>
      </c>
      <c r="S8" s="18">
        <v>272</v>
      </c>
      <c r="T8" s="23">
        <v>28165596</v>
      </c>
    </row>
    <row r="9" spans="1:20" x14ac:dyDescent="0.25">
      <c r="A9" s="17" t="s">
        <v>5172</v>
      </c>
      <c r="B9" s="17" t="s">
        <v>5173</v>
      </c>
      <c r="C9" s="17" t="s">
        <v>5174</v>
      </c>
      <c r="D9" s="18" t="s">
        <v>10</v>
      </c>
      <c r="E9" s="18">
        <f>VLOOKUP(M9,Revistas!$B$2:$H$63996,2,FALSE)</f>
        <v>2.948</v>
      </c>
      <c r="F9" s="18" t="str">
        <f>VLOOKUP(M9,Revistas!$B$2:$H$63996,3,FALSE)</f>
        <v>Q1</v>
      </c>
      <c r="G9" s="18" t="str">
        <f>VLOOKUP(M9,Revistas!$B$2:$H$63996,4,FALSE)</f>
        <v>ORTHOPEDICS - SCIE;</v>
      </c>
      <c r="H9" s="18" t="str">
        <f>VLOOKUP(M9,Revistas!$B$2:$H$63996,5,FALSE)</f>
        <v>11 DE 76</v>
      </c>
      <c r="I9" s="18" t="str">
        <f>VLOOKUP(M9,Revistas!$B$2:$H$63996,6,FALSE)</f>
        <v>NO</v>
      </c>
      <c r="J9" s="18" t="s">
        <v>5175</v>
      </c>
      <c r="K9" s="18" t="s">
        <v>5176</v>
      </c>
      <c r="L9" s="18">
        <v>0</v>
      </c>
      <c r="M9" s="18" t="s">
        <v>5177</v>
      </c>
      <c r="N9" s="18" t="s">
        <v>226</v>
      </c>
      <c r="O9" s="18">
        <v>2017</v>
      </c>
      <c r="P9" s="18" t="s">
        <v>5178</v>
      </c>
      <c r="Q9" s="18">
        <v>6</v>
      </c>
      <c r="R9" s="18">
        <v>749</v>
      </c>
      <c r="S9" s="18">
        <v>758</v>
      </c>
      <c r="T9" s="23">
        <v>28566393</v>
      </c>
    </row>
    <row r="10" spans="1:20" x14ac:dyDescent="0.25">
      <c r="A10" s="17" t="s">
        <v>5320</v>
      </c>
      <c r="B10" s="17" t="s">
        <v>5321</v>
      </c>
      <c r="C10" s="17" t="s">
        <v>5181</v>
      </c>
      <c r="D10" s="18" t="s">
        <v>571</v>
      </c>
      <c r="E10" s="18">
        <f>VLOOKUP(M10,Revistas!$B$2:$H$63996,2,FALSE)</f>
        <v>3.8969999999999998</v>
      </c>
      <c r="F10" s="18" t="str">
        <f>VLOOKUP(M10,Revistas!$B$2:$H$63996,3,FALSE)</f>
        <v>Q1</v>
      </c>
      <c r="G10" s="18" t="str">
        <f>VLOOKUP(M10,Revistas!$B$2:$H$63996,4,FALSE)</f>
        <v>ORTHOPEDICS - SCIE;</v>
      </c>
      <c r="H10" s="18" t="str">
        <f>VLOOKUP(M10,Revistas!$B$2:$H$63996,5,FALSE)</f>
        <v>6 DE 76</v>
      </c>
      <c r="I10" s="18" t="str">
        <f>VLOOKUP(M10,Revistas!$B$2:$H$63996,6,FALSE)</f>
        <v>NO</v>
      </c>
      <c r="J10" s="18" t="s">
        <v>5322</v>
      </c>
      <c r="K10" s="18" t="s">
        <v>5323</v>
      </c>
      <c r="L10" s="18">
        <v>0</v>
      </c>
      <c r="M10" s="18" t="s">
        <v>5184</v>
      </c>
      <c r="N10" s="18" t="s">
        <v>62</v>
      </c>
      <c r="O10" s="18">
        <v>2017</v>
      </c>
      <c r="P10" s="18">
        <v>475</v>
      </c>
      <c r="Q10" s="18">
        <v>2</v>
      </c>
      <c r="R10" s="18">
        <v>495</v>
      </c>
      <c r="S10" s="18">
        <v>497</v>
      </c>
      <c r="T10" s="23">
        <v>28004292</v>
      </c>
    </row>
    <row r="11" spans="1:20" x14ac:dyDescent="0.25">
      <c r="A11" s="17" t="s">
        <v>5333</v>
      </c>
      <c r="B11" s="17" t="s">
        <v>5334</v>
      </c>
      <c r="C11" s="17" t="s">
        <v>5335</v>
      </c>
      <c r="D11" s="18" t="s">
        <v>10</v>
      </c>
      <c r="E11" s="18">
        <f>VLOOKUP(M11,Revistas!$B$2:$H$63996,2,FALSE)</f>
        <v>3.54</v>
      </c>
      <c r="F11" s="18" t="str">
        <f>VLOOKUP(M11,Revistas!$B$2:$H$63996,3,FALSE)</f>
        <v>Q2</v>
      </c>
      <c r="G11" s="18" t="str">
        <f>VLOOKUP(M11,Revistas!$B$2:$H$63996,4,FALSE)</f>
        <v>CELL &amp; TISSUE ENGINEERING - SCIE</v>
      </c>
      <c r="H11" s="18" t="str">
        <f>VLOOKUP(M11,Revistas!$B$2:$H$63996,5,FALSE)</f>
        <v>8 DE 21</v>
      </c>
      <c r="I11" s="18" t="str">
        <f>VLOOKUP(M11,Revistas!$B$2:$H$63996,6,FALSE)</f>
        <v>NO</v>
      </c>
      <c r="J11" s="18" t="s">
        <v>5336</v>
      </c>
      <c r="K11" s="18" t="s">
        <v>5337</v>
      </c>
      <c r="L11" s="18">
        <v>0</v>
      </c>
      <c r="M11" s="18" t="s">
        <v>5338</v>
      </c>
      <c r="N11" s="18"/>
      <c r="O11" s="18">
        <v>2017</v>
      </c>
      <c r="P11" s="18"/>
      <c r="Q11" s="18"/>
      <c r="R11" s="18"/>
      <c r="S11" s="18">
        <v>3674045</v>
      </c>
    </row>
    <row r="12" spans="1:20" x14ac:dyDescent="0.25">
      <c r="A12" s="17" t="s">
        <v>5294</v>
      </c>
      <c r="B12" s="17" t="s">
        <v>5295</v>
      </c>
      <c r="C12" s="17" t="s">
        <v>1177</v>
      </c>
      <c r="D12" s="18" t="s">
        <v>10</v>
      </c>
      <c r="E12" s="18">
        <f>VLOOKUP(M12,Revistas!$B$2:$H$63996,2,FALSE)</f>
        <v>3.569</v>
      </c>
      <c r="F12" s="18" t="str">
        <f>VLOOKUP(M12,Revistas!$B$2:$H$63996,3,FALSE)</f>
        <v>Q2</v>
      </c>
      <c r="G12" s="18" t="str">
        <f>VLOOKUP(M12,Revistas!$B$2:$H$63996,4,FALSE)</f>
        <v>HEMATOLOGY</v>
      </c>
      <c r="H12" s="18" t="str">
        <f>VLOOKUP(M12,Revistas!$B$2:$H$63996,5,FALSE)</f>
        <v>22/70</v>
      </c>
      <c r="I12" s="18" t="str">
        <f>VLOOKUP(M12,Revistas!$B$2:$H$63996,6,FALSE)</f>
        <v>NO</v>
      </c>
      <c r="J12" s="18" t="s">
        <v>5296</v>
      </c>
      <c r="K12" s="18" t="s">
        <v>5297</v>
      </c>
      <c r="L12" s="18">
        <v>2</v>
      </c>
      <c r="M12" s="18" t="s">
        <v>1180</v>
      </c>
      <c r="N12" s="18" t="s">
        <v>250</v>
      </c>
      <c r="O12" s="18">
        <v>2017</v>
      </c>
      <c r="P12" s="18">
        <v>23</v>
      </c>
      <c r="Q12" s="18">
        <v>3</v>
      </c>
      <c r="R12" s="18" t="s">
        <v>5298</v>
      </c>
      <c r="S12" s="18" t="s">
        <v>5299</v>
      </c>
      <c r="T12" s="23">
        <v>28345268</v>
      </c>
    </row>
    <row r="13" spans="1:20" x14ac:dyDescent="0.25">
      <c r="A13" s="17" t="s">
        <v>5347</v>
      </c>
      <c r="B13" s="17" t="s">
        <v>5348</v>
      </c>
      <c r="C13" s="17" t="s">
        <v>5349</v>
      </c>
      <c r="D13" s="18" t="s">
        <v>571</v>
      </c>
      <c r="E13" s="18">
        <f>VLOOKUP(M13,Revistas!$B$2:$H$63996,2,FALSE)</f>
        <v>11.125999999999999</v>
      </c>
      <c r="F13" s="18" t="str">
        <f>VLOOKUP(M13,Revistas!$B$2:$H$63996,3,FALSE)</f>
        <v>Q1</v>
      </c>
      <c r="G13" s="18" t="str">
        <f>VLOOKUP(M13,Revistas!$B$2:$H$63996,4,FALSE)</f>
        <v>BIOTECHNOLOGY &amp; APPLIED MICROBIOLOGY - SCIE</v>
      </c>
      <c r="H13" s="18" t="str">
        <f>VLOOKUP(M13,Revistas!$B$2:$H$63996,5,FALSE)</f>
        <v>5 DE 160</v>
      </c>
      <c r="I13" s="18" t="str">
        <f>VLOOKUP(M13,Revistas!$B$2:$H$63996,6,FALSE)</f>
        <v>SI</v>
      </c>
      <c r="J13" s="18" t="s">
        <v>5350</v>
      </c>
      <c r="K13" s="18" t="s">
        <v>5351</v>
      </c>
      <c r="L13" s="18">
        <v>1</v>
      </c>
      <c r="M13" s="18" t="s">
        <v>5352</v>
      </c>
      <c r="N13" s="18" t="s">
        <v>344</v>
      </c>
      <c r="O13" s="18">
        <v>2017</v>
      </c>
      <c r="P13" s="18">
        <v>35</v>
      </c>
      <c r="Q13" s="18">
        <v>1</v>
      </c>
      <c r="R13" s="18">
        <v>8</v>
      </c>
      <c r="S13" s="18">
        <v>11</v>
      </c>
      <c r="T13" s="23">
        <v>27282532</v>
      </c>
    </row>
    <row r="14" spans="1:20" x14ac:dyDescent="0.25">
      <c r="A14" s="17" t="s">
        <v>5287</v>
      </c>
      <c r="B14" s="17" t="s">
        <v>5288</v>
      </c>
      <c r="C14" s="17" t="s">
        <v>5289</v>
      </c>
      <c r="D14" s="18" t="s">
        <v>210</v>
      </c>
      <c r="E14" s="18" t="str">
        <f>VLOOKUP(M14,Revistas!$B$2:$H$63996,2,FALSE)</f>
        <v>NO TIENE</v>
      </c>
      <c r="F14" s="18" t="str">
        <f>VLOOKUP(M14,Revistas!$B$2:$H$63996,3,FALSE)</f>
        <v>NO TIENE</v>
      </c>
      <c r="G14" s="18" t="str">
        <f>VLOOKUP(M14,Revistas!$B$2:$H$63996,4,FALSE)</f>
        <v>NO TIENE</v>
      </c>
      <c r="H14" s="18" t="str">
        <f>VLOOKUP(M14,Revistas!$B$2:$H$63996,5,FALSE)</f>
        <v>NO TIENE</v>
      </c>
      <c r="I14" s="18" t="str">
        <f>VLOOKUP(M14,Revistas!$B$2:$H$63996,6,FALSE)</f>
        <v>NO</v>
      </c>
      <c r="J14" s="18" t="s">
        <v>5290</v>
      </c>
      <c r="K14" s="18" t="s">
        <v>5291</v>
      </c>
      <c r="L14" s="18">
        <v>0</v>
      </c>
      <c r="M14" s="18" t="s">
        <v>5292</v>
      </c>
      <c r="N14" s="18" t="s">
        <v>199</v>
      </c>
      <c r="O14" s="18">
        <v>2017</v>
      </c>
      <c r="P14" s="18">
        <v>5</v>
      </c>
      <c r="Q14" s="18">
        <v>8</v>
      </c>
      <c r="R14" s="18"/>
      <c r="S14" s="18" t="s">
        <v>5293</v>
      </c>
      <c r="T14" s="23">
        <v>28832348</v>
      </c>
    </row>
    <row r="15" spans="1:20" x14ac:dyDescent="0.25">
      <c r="A15" s="17" t="s">
        <v>5304</v>
      </c>
      <c r="B15" s="17" t="s">
        <v>5305</v>
      </c>
      <c r="C15" s="17" t="s">
        <v>5306</v>
      </c>
      <c r="D15" s="18" t="s">
        <v>10</v>
      </c>
      <c r="E15" s="18">
        <f>VLOOKUP(M15,Revistas!$B$2:$H$63996,2,FALSE)</f>
        <v>2.597</v>
      </c>
      <c r="F15" s="18" t="str">
        <f>VLOOKUP(M15,Revistas!$B$2:$H$63996,3,FALSE)</f>
        <v>Q1</v>
      </c>
      <c r="G15" s="18" t="str">
        <f>VLOOKUP(M15,Revistas!$B$2:$H$63996,4,FALSE)</f>
        <v>ORTHOPEDICS - SCIE;</v>
      </c>
      <c r="H15" s="18" t="str">
        <f>VLOOKUP(M15,Revistas!$B$2:$H$63996,5,FALSE)</f>
        <v>17/76</v>
      </c>
      <c r="I15" s="18" t="str">
        <f>VLOOKUP(M15,Revistas!$B$2:$H$63996,6,FALSE)</f>
        <v>NO</v>
      </c>
      <c r="J15" s="18" t="s">
        <v>5307</v>
      </c>
      <c r="K15" s="18" t="s">
        <v>5308</v>
      </c>
      <c r="L15" s="18">
        <v>0</v>
      </c>
      <c r="M15" s="18" t="s">
        <v>5309</v>
      </c>
      <c r="N15" s="18" t="s">
        <v>250</v>
      </c>
      <c r="O15" s="18">
        <v>2017</v>
      </c>
      <c r="P15" s="18">
        <v>6</v>
      </c>
      <c r="Q15" s="18">
        <v>5</v>
      </c>
      <c r="R15" s="18">
        <v>315</v>
      </c>
      <c r="S15" s="18">
        <v>322</v>
      </c>
      <c r="T15" s="23">
        <v>28522445</v>
      </c>
    </row>
    <row r="16" spans="1:20" x14ac:dyDescent="0.25">
      <c r="A16" s="17" t="s">
        <v>5150</v>
      </c>
      <c r="B16" s="17" t="s">
        <v>5151</v>
      </c>
      <c r="C16" s="17" t="s">
        <v>181</v>
      </c>
      <c r="D16" s="18" t="s">
        <v>10</v>
      </c>
      <c r="E16" s="18">
        <f>VLOOKUP(M16,Revistas!$B$2:$H$63996,2,FALSE)</f>
        <v>4.2590000000000003</v>
      </c>
      <c r="F16" s="18" t="str">
        <f>VLOOKUP(M16,Revistas!$B$2:$H$63996,3,FALSE)</f>
        <v>Q1</v>
      </c>
      <c r="G16" s="18" t="str">
        <f>VLOOKUP(M16,Revistas!$B$2:$H$63996,4,FALSE)</f>
        <v>MULTIDISCIPLINARY SCIENCES</v>
      </c>
      <c r="H16" s="18" t="str">
        <f>VLOOKUP(M16,Revistas!$B$2:$H$63996,5,FALSE)</f>
        <v>10 DE 64</v>
      </c>
      <c r="I16" s="18" t="str">
        <f>VLOOKUP(M16,Revistas!$B$2:$H$63996,6,FALSE)</f>
        <v>NO</v>
      </c>
      <c r="J16" s="18" t="s">
        <v>5152</v>
      </c>
      <c r="K16" s="18" t="s">
        <v>5153</v>
      </c>
      <c r="L16" s="18">
        <v>0</v>
      </c>
      <c r="M16" s="18" t="s">
        <v>184</v>
      </c>
      <c r="N16" s="28">
        <v>40118</v>
      </c>
      <c r="O16" s="18">
        <v>2017</v>
      </c>
      <c r="P16" s="18">
        <v>7</v>
      </c>
      <c r="Q16" s="18"/>
      <c r="R16" s="18"/>
      <c r="S16" s="18">
        <v>15182</v>
      </c>
      <c r="T16" s="23">
        <v>29123118</v>
      </c>
    </row>
    <row r="17" spans="1:20" x14ac:dyDescent="0.25">
      <c r="A17" s="17" t="s">
        <v>5316</v>
      </c>
      <c r="B17" s="17" t="s">
        <v>5317</v>
      </c>
      <c r="C17" s="17" t="s">
        <v>5318</v>
      </c>
      <c r="D17" s="18" t="s">
        <v>274</v>
      </c>
      <c r="E17" s="18">
        <f>VLOOKUP(M17,Revistas!$B$2:$H$63996,2,FALSE)</f>
        <v>1.143</v>
      </c>
      <c r="F17" s="18" t="str">
        <f>VLOOKUP(M17,Revistas!$B$2:$H$63996,3,FALSE)</f>
        <v>Q3</v>
      </c>
      <c r="G17" s="18" t="str">
        <f>VLOOKUP(M17,Revistas!$B$2:$H$63996,4,FALSE)</f>
        <v>ORTHOPEDICS - SCIE</v>
      </c>
      <c r="H17" s="18" t="str">
        <f>VLOOKUP(M17,Revistas!$B$2:$H$63996,5,FALSE)</f>
        <v>49/76</v>
      </c>
      <c r="I17" s="18" t="str">
        <f>VLOOKUP(M17,Revistas!$B$2:$H$63996,6,FALSE)</f>
        <v>NO</v>
      </c>
      <c r="J17" s="18"/>
      <c r="K17" s="18"/>
      <c r="L17" s="18">
        <v>0</v>
      </c>
      <c r="M17" s="18" t="s">
        <v>5319</v>
      </c>
      <c r="N17" s="18" t="s">
        <v>295</v>
      </c>
      <c r="O17" s="18">
        <v>2017</v>
      </c>
      <c r="P17" s="18">
        <v>40</v>
      </c>
      <c r="Q17" s="18">
        <v>2</v>
      </c>
      <c r="R17" s="18">
        <v>70</v>
      </c>
      <c r="S17" s="18">
        <v>70</v>
      </c>
    </row>
    <row r="18" spans="1:20" x14ac:dyDescent="0.25">
      <c r="A18" s="17" t="s">
        <v>5354</v>
      </c>
      <c r="B18" s="17" t="s">
        <v>5390</v>
      </c>
      <c r="C18" s="17" t="s">
        <v>7246</v>
      </c>
      <c r="D18" s="18" t="s">
        <v>210</v>
      </c>
      <c r="E18" s="18" t="str">
        <f>VLOOKUP(M18,Revistas!$B$2:$H$63996,2,FALSE)</f>
        <v>NO TIENE</v>
      </c>
      <c r="F18" s="18" t="str">
        <f>VLOOKUP(M18,Revistas!$B$2:$H$63996,3,FALSE)</f>
        <v>NO TIENE</v>
      </c>
      <c r="G18" s="18" t="str">
        <f>VLOOKUP(M18,Revistas!$B$2:$H$63996,4,FALSE)</f>
        <v>NO TIENE</v>
      </c>
      <c r="H18" s="18" t="str">
        <f>VLOOKUP(M18,Revistas!$B$2:$H$63996,5,FALSE)</f>
        <v>NO TIENE</v>
      </c>
      <c r="I18" s="18" t="str">
        <f>VLOOKUP(M18,Revistas!$B$2:$H$63996,6,FALSE)</f>
        <v>NO</v>
      </c>
      <c r="J18" s="18" t="s">
        <v>5393</v>
      </c>
      <c r="K18" s="18"/>
      <c r="L18" s="18" t="s">
        <v>586</v>
      </c>
      <c r="M18" s="18" t="s">
        <v>5394</v>
      </c>
      <c r="N18" s="18" t="s">
        <v>5392</v>
      </c>
      <c r="O18" s="18">
        <v>2017</v>
      </c>
      <c r="P18" s="18">
        <v>5</v>
      </c>
      <c r="Q18" s="18">
        <v>4</v>
      </c>
      <c r="R18" s="18" t="s">
        <v>5391</v>
      </c>
      <c r="S18" s="18"/>
      <c r="T18" s="23">
        <v>28913376</v>
      </c>
    </row>
    <row r="19" spans="1:20" x14ac:dyDescent="0.25">
      <c r="A19" s="17" t="s">
        <v>5354</v>
      </c>
      <c r="B19" s="17" t="s">
        <v>5374</v>
      </c>
      <c r="C19" s="17" t="s">
        <v>1245</v>
      </c>
      <c r="D19" s="18" t="s">
        <v>210</v>
      </c>
      <c r="E19" s="18">
        <f>VLOOKUP(M19,Revistas!$B$2:$H$63996,2,FALSE)</f>
        <v>6.3419999999999996</v>
      </c>
      <c r="F19" s="18" t="str">
        <f>VLOOKUP(M19,Revistas!$B$2:$H$63996,3,FALSE)</f>
        <v>Q1</v>
      </c>
      <c r="G19" s="18" t="str">
        <f>VLOOKUP(M19,Revistas!$B$2:$H$63996,4,FALSE)</f>
        <v>HEMATOLOGY - SCIE</v>
      </c>
      <c r="H19" s="18" t="str">
        <f>VLOOKUP(M19,Revistas!$B$2:$H$63996,5,FALSE)</f>
        <v>70 DE 8</v>
      </c>
      <c r="I19" s="18" t="str">
        <f>VLOOKUP(M19,Revistas!$B$2:$H$63996,6,FALSE)</f>
        <v>NO</v>
      </c>
      <c r="J19" s="18" t="s">
        <v>5376</v>
      </c>
      <c r="K19" s="18"/>
      <c r="L19" s="18" t="s">
        <v>586</v>
      </c>
      <c r="M19" s="18" t="s">
        <v>1248</v>
      </c>
      <c r="N19" s="18" t="s">
        <v>5375</v>
      </c>
      <c r="O19" s="18">
        <v>2017</v>
      </c>
      <c r="P19" s="18"/>
      <c r="Q19" s="18"/>
      <c r="R19" s="18"/>
      <c r="S19" s="18"/>
      <c r="T19" s="23">
        <v>28943040</v>
      </c>
    </row>
    <row r="20" spans="1:20" x14ac:dyDescent="0.25">
      <c r="A20" s="17" t="s">
        <v>5354</v>
      </c>
      <c r="B20" s="17" t="s">
        <v>5399</v>
      </c>
      <c r="C20" s="17" t="s">
        <v>5385</v>
      </c>
      <c r="D20" s="18" t="s">
        <v>10</v>
      </c>
      <c r="E20" s="18" t="str">
        <f>VLOOKUP(M20,Revistas!$B$2:$H$63996,2,FALSE)</f>
        <v>NO TIENE</v>
      </c>
      <c r="F20" s="18" t="str">
        <f>VLOOKUP(M20,Revistas!$B$2:$H$63996,3,FALSE)</f>
        <v>NO TIENE</v>
      </c>
      <c r="G20" s="18" t="str">
        <f>VLOOKUP(M20,Revistas!$B$2:$H$63996,4,FALSE)</f>
        <v>NO TIENE</v>
      </c>
      <c r="H20" s="18" t="str">
        <f>VLOOKUP(M20,Revistas!$B$2:$H$63996,5,FALSE)</f>
        <v>NO TIENE</v>
      </c>
      <c r="I20" s="18" t="str">
        <f>VLOOKUP(M20,Revistas!$B$2:$H$63996,6,FALSE)</f>
        <v>NO</v>
      </c>
      <c r="J20" s="18" t="s">
        <v>5401</v>
      </c>
      <c r="K20" s="18"/>
      <c r="L20" s="18" t="s">
        <v>586</v>
      </c>
      <c r="M20" s="18" t="s">
        <v>5389</v>
      </c>
      <c r="N20" s="18">
        <v>2017</v>
      </c>
      <c r="O20" s="18">
        <v>2017</v>
      </c>
      <c r="P20" s="18">
        <v>17</v>
      </c>
      <c r="Q20" s="18">
        <v>2</v>
      </c>
      <c r="R20" s="18" t="s">
        <v>5400</v>
      </c>
      <c r="S20" s="18"/>
      <c r="T20" s="23">
        <v>28891453</v>
      </c>
    </row>
    <row r="21" spans="1:20" x14ac:dyDescent="0.25">
      <c r="A21" s="17" t="s">
        <v>5354</v>
      </c>
      <c r="B21" s="17" t="s">
        <v>5384</v>
      </c>
      <c r="C21" s="17" t="s">
        <v>5385</v>
      </c>
      <c r="D21" s="18" t="s">
        <v>10</v>
      </c>
      <c r="E21" s="18" t="str">
        <f>VLOOKUP(M21,Revistas!$B$2:$H$63996,2,FALSE)</f>
        <v>NO TIENE</v>
      </c>
      <c r="F21" s="18" t="str">
        <f>VLOOKUP(M21,Revistas!$B$2:$H$63996,3,FALSE)</f>
        <v>NO TIENE</v>
      </c>
      <c r="G21" s="18" t="str">
        <f>VLOOKUP(M21,Revistas!$B$2:$H$63996,4,FALSE)</f>
        <v>NO TIENE</v>
      </c>
      <c r="H21" s="18" t="str">
        <f>VLOOKUP(M21,Revistas!$B$2:$H$63996,5,FALSE)</f>
        <v>NO TIENE</v>
      </c>
      <c r="I21" s="18" t="str">
        <f>VLOOKUP(M21,Revistas!$B$2:$H$63996,6,FALSE)</f>
        <v>NO</v>
      </c>
      <c r="J21" s="18" t="s">
        <v>5388</v>
      </c>
      <c r="K21" s="18"/>
      <c r="L21" s="18" t="s">
        <v>586</v>
      </c>
      <c r="M21" s="18" t="s">
        <v>5389</v>
      </c>
      <c r="N21" s="18" t="s">
        <v>5387</v>
      </c>
      <c r="O21" s="18">
        <v>2017</v>
      </c>
      <c r="P21" s="18">
        <v>17</v>
      </c>
      <c r="Q21" s="18">
        <v>1</v>
      </c>
      <c r="R21" s="18" t="s">
        <v>5386</v>
      </c>
      <c r="S21" s="18"/>
      <c r="T21" s="23">
        <v>28044933</v>
      </c>
    </row>
    <row r="22" spans="1:20" x14ac:dyDescent="0.25">
      <c r="A22" s="17" t="s">
        <v>5354</v>
      </c>
      <c r="B22" s="17" t="s">
        <v>5353</v>
      </c>
      <c r="C22" s="17" t="s">
        <v>5355</v>
      </c>
      <c r="D22" s="18" t="s">
        <v>210</v>
      </c>
      <c r="E22" s="18" t="str">
        <f>VLOOKUP(M22,Revistas!$B$2:$H$63996,2,FALSE)</f>
        <v>NO TIENE</v>
      </c>
      <c r="F22" s="18" t="str">
        <f>VLOOKUP(M22,Revistas!$B$2:$H$63996,3,FALSE)</f>
        <v>NO TIENE</v>
      </c>
      <c r="G22" s="18" t="str">
        <f>VLOOKUP(M22,Revistas!$B$2:$H$63996,4,FALSE)</f>
        <v>NO TIENE</v>
      </c>
      <c r="H22" s="18" t="str">
        <f>VLOOKUP(M22,Revistas!$B$2:$H$63996,5,FALSE)</f>
        <v>NO TIENE</v>
      </c>
      <c r="I22" s="18" t="str">
        <f>VLOOKUP(M22,Revistas!$B$2:$H$63996,6,FALSE)</f>
        <v>NO</v>
      </c>
      <c r="J22" s="18" t="s">
        <v>5358</v>
      </c>
      <c r="K22" s="18"/>
      <c r="L22" s="18" t="s">
        <v>586</v>
      </c>
      <c r="M22" s="18" t="s">
        <v>5359</v>
      </c>
      <c r="N22" s="18" t="s">
        <v>5357</v>
      </c>
      <c r="O22" s="18">
        <v>2017</v>
      </c>
      <c r="P22" s="18">
        <v>45</v>
      </c>
      <c r="Q22" s="18">
        <v>5</v>
      </c>
      <c r="R22" s="18" t="s">
        <v>5356</v>
      </c>
      <c r="S22" s="18"/>
      <c r="T22" s="23">
        <v>28942686</v>
      </c>
    </row>
    <row r="23" spans="1:20" x14ac:dyDescent="0.25">
      <c r="A23" s="17" t="s">
        <v>5354</v>
      </c>
      <c r="B23" s="17" t="s">
        <v>5360</v>
      </c>
      <c r="C23" s="17" t="s">
        <v>5355</v>
      </c>
      <c r="D23" s="18" t="s">
        <v>10</v>
      </c>
      <c r="E23" s="18" t="str">
        <f>VLOOKUP(M23,Revistas!$B$2:$H$63996,2,FALSE)</f>
        <v>NO TIENE</v>
      </c>
      <c r="F23" s="18" t="str">
        <f>VLOOKUP(M23,Revistas!$B$2:$H$63996,3,FALSE)</f>
        <v>NO TIENE</v>
      </c>
      <c r="G23" s="18" t="str">
        <f>VLOOKUP(M23,Revistas!$B$2:$H$63996,4,FALSE)</f>
        <v>NO TIENE</v>
      </c>
      <c r="H23" s="18" t="str">
        <f>VLOOKUP(M23,Revistas!$B$2:$H$63996,5,FALSE)</f>
        <v>NO TIENE</v>
      </c>
      <c r="I23" s="18" t="str">
        <f>VLOOKUP(M23,Revistas!$B$2:$H$63996,6,FALSE)</f>
        <v>NO</v>
      </c>
      <c r="J23" s="18" t="s">
        <v>5358</v>
      </c>
      <c r="K23" s="18"/>
      <c r="L23" s="18" t="s">
        <v>586</v>
      </c>
      <c r="M23" s="18" t="s">
        <v>5359</v>
      </c>
      <c r="N23" s="18" t="s">
        <v>5361</v>
      </c>
      <c r="O23" s="18">
        <v>2017</v>
      </c>
      <c r="P23" s="18"/>
      <c r="Q23" s="18"/>
      <c r="R23" s="27">
        <v>43191</v>
      </c>
      <c r="S23" s="18"/>
      <c r="T23" s="23">
        <v>29172843</v>
      </c>
    </row>
    <row r="24" spans="1:20" x14ac:dyDescent="0.25">
      <c r="A24" s="17" t="s">
        <v>5280</v>
      </c>
      <c r="B24" s="17" t="s">
        <v>5327</v>
      </c>
      <c r="C24" s="17" t="s">
        <v>3808</v>
      </c>
      <c r="D24" s="18" t="s">
        <v>210</v>
      </c>
      <c r="E24" s="18">
        <f>VLOOKUP(M24,Revistas!$B$2:$H$63996,2,FALSE)</f>
        <v>2.246</v>
      </c>
      <c r="F24" s="18" t="str">
        <f>VLOOKUP(M24,Revistas!$B$2:$H$63996,3,FALSE)</f>
        <v>Q3</v>
      </c>
      <c r="G24" s="18" t="str">
        <f>VLOOKUP(M24,Revistas!$B$2:$H$63996,4,FALSE)</f>
        <v>HEMATOLOGY - SCIE</v>
      </c>
      <c r="H24" s="18" t="str">
        <f>VLOOKUP(M24,Revistas!$B$2:$H$63996,5,FALSE)</f>
        <v>40/70</v>
      </c>
      <c r="I24" s="18" t="str">
        <f>VLOOKUP(M24,Revistas!$B$2:$H$63996,6,FALSE)</f>
        <v>NO</v>
      </c>
      <c r="J24" s="18" t="s">
        <v>5328</v>
      </c>
      <c r="K24" s="18" t="s">
        <v>5329</v>
      </c>
      <c r="L24" s="18">
        <v>0</v>
      </c>
      <c r="M24" s="18" t="s">
        <v>3811</v>
      </c>
      <c r="N24" s="18"/>
      <c r="O24" s="18">
        <v>2017</v>
      </c>
      <c r="P24" s="18">
        <v>10</v>
      </c>
      <c r="Q24" s="18">
        <v>10</v>
      </c>
      <c r="R24" s="18">
        <v>847</v>
      </c>
      <c r="S24" s="18">
        <v>851</v>
      </c>
      <c r="T24" s="23">
        <v>28724345</v>
      </c>
    </row>
    <row r="25" spans="1:20" x14ac:dyDescent="0.25">
      <c r="A25" s="17" t="s">
        <v>5280</v>
      </c>
      <c r="B25" s="17" t="s">
        <v>5281</v>
      </c>
      <c r="C25" s="17" t="s">
        <v>1177</v>
      </c>
      <c r="D25" s="18" t="s">
        <v>274</v>
      </c>
      <c r="E25" s="18">
        <f>VLOOKUP(M25,Revistas!$B$2:$H$63996,2,FALSE)</f>
        <v>3.569</v>
      </c>
      <c r="F25" s="18" t="str">
        <f>VLOOKUP(M25,Revistas!$B$2:$H$63996,3,FALSE)</f>
        <v>Q2</v>
      </c>
      <c r="G25" s="18" t="str">
        <f>VLOOKUP(M25,Revistas!$B$2:$H$63996,4,FALSE)</f>
        <v>HEMATOLOGY</v>
      </c>
      <c r="H25" s="18" t="str">
        <f>VLOOKUP(M25,Revistas!$B$2:$H$63996,5,FALSE)</f>
        <v>22/70</v>
      </c>
      <c r="I25" s="18" t="str">
        <f>VLOOKUP(M25,Revistas!$B$2:$H$63996,6,FALSE)</f>
        <v>NO</v>
      </c>
      <c r="J25" s="18" t="s">
        <v>5282</v>
      </c>
      <c r="K25" s="18" t="s">
        <v>5283</v>
      </c>
      <c r="L25" s="18">
        <v>0</v>
      </c>
      <c r="M25" s="18" t="s">
        <v>1180</v>
      </c>
      <c r="N25" s="18" t="s">
        <v>154</v>
      </c>
      <c r="O25" s="18">
        <v>2017</v>
      </c>
      <c r="P25" s="18">
        <v>23</v>
      </c>
      <c r="Q25" s="18">
        <v>5</v>
      </c>
      <c r="R25" s="18" t="s">
        <v>5285</v>
      </c>
      <c r="S25" s="18" t="s">
        <v>5286</v>
      </c>
      <c r="T25" s="23">
        <v>28840633</v>
      </c>
    </row>
    <row r="26" spans="1:20" x14ac:dyDescent="0.25">
      <c r="A26" s="17" t="s">
        <v>5324</v>
      </c>
      <c r="B26" s="17" t="s">
        <v>5325</v>
      </c>
      <c r="C26" s="17" t="s">
        <v>3808</v>
      </c>
      <c r="D26" s="18" t="s">
        <v>210</v>
      </c>
      <c r="E26" s="18">
        <f>VLOOKUP(M26,Revistas!$B$2:$H$63996,2,FALSE)</f>
        <v>2.246</v>
      </c>
      <c r="F26" s="18" t="str">
        <f>VLOOKUP(M26,Revistas!$B$2:$H$63996,3,FALSE)</f>
        <v>Q3</v>
      </c>
      <c r="G26" s="18" t="str">
        <f>VLOOKUP(M26,Revistas!$B$2:$H$63996,4,FALSE)</f>
        <v>HEMATOLOGY - SCIE</v>
      </c>
      <c r="H26" s="18" t="str">
        <f>VLOOKUP(M26,Revistas!$B$2:$H$63996,5,FALSE)</f>
        <v>40/70</v>
      </c>
      <c r="I26" s="18" t="str">
        <f>VLOOKUP(M26,Revistas!$B$2:$H$63996,6,FALSE)</f>
        <v>NO</v>
      </c>
      <c r="J26" s="18" t="s">
        <v>5326</v>
      </c>
      <c r="K26" s="18" t="s">
        <v>5303</v>
      </c>
      <c r="L26" s="18">
        <v>0</v>
      </c>
      <c r="M26" s="18" t="s">
        <v>3811</v>
      </c>
      <c r="N26" s="18"/>
      <c r="O26" s="18">
        <v>2017</v>
      </c>
      <c r="P26" s="18">
        <v>10</v>
      </c>
      <c r="Q26" s="18">
        <v>12</v>
      </c>
      <c r="R26" s="18">
        <v>1029</v>
      </c>
      <c r="S26" s="18">
        <v>1032</v>
      </c>
      <c r="T26" s="23">
        <v>29020808</v>
      </c>
    </row>
    <row r="27" spans="1:20" x14ac:dyDescent="0.25">
      <c r="A27" s="17" t="s">
        <v>5330</v>
      </c>
      <c r="B27" s="17" t="s">
        <v>5331</v>
      </c>
      <c r="C27" s="17" t="s">
        <v>3808</v>
      </c>
      <c r="D27" s="18" t="s">
        <v>210</v>
      </c>
      <c r="E27" s="18">
        <f>VLOOKUP(M27,Revistas!$B$2:$H$63996,2,FALSE)</f>
        <v>2.246</v>
      </c>
      <c r="F27" s="18" t="str">
        <f>VLOOKUP(M27,Revistas!$B$2:$H$63996,3,FALSE)</f>
        <v>Q3</v>
      </c>
      <c r="G27" s="18" t="str">
        <f>VLOOKUP(M27,Revistas!$B$2:$H$63996,4,FALSE)</f>
        <v>HEMATOLOGY - SCIE</v>
      </c>
      <c r="H27" s="18" t="str">
        <f>VLOOKUP(M27,Revistas!$B$2:$H$63996,5,FALSE)</f>
        <v>40/70</v>
      </c>
      <c r="I27" s="18" t="str">
        <f>VLOOKUP(M27,Revistas!$B$2:$H$63996,6,FALSE)</f>
        <v>NO</v>
      </c>
      <c r="J27" s="18" t="s">
        <v>5332</v>
      </c>
      <c r="K27" s="18" t="s">
        <v>5303</v>
      </c>
      <c r="L27" s="18">
        <v>0</v>
      </c>
      <c r="M27" s="18" t="s">
        <v>3811</v>
      </c>
      <c r="N27" s="18"/>
      <c r="O27" s="18">
        <v>2017</v>
      </c>
      <c r="P27" s="18">
        <v>10</v>
      </c>
      <c r="Q27" s="18">
        <v>7</v>
      </c>
      <c r="R27" s="18">
        <v>587</v>
      </c>
      <c r="S27" s="18">
        <v>594</v>
      </c>
      <c r="T27" s="23">
        <v>28586248</v>
      </c>
    </row>
    <row r="28" spans="1:20" x14ac:dyDescent="0.25">
      <c r="A28" s="17" t="s">
        <v>5339</v>
      </c>
      <c r="B28" s="17" t="s">
        <v>5340</v>
      </c>
      <c r="C28" s="17" t="s">
        <v>5341</v>
      </c>
      <c r="D28" s="18" t="s">
        <v>210</v>
      </c>
      <c r="E28" s="18">
        <f>VLOOKUP(M28,Revistas!$B$2:$H$63996,2,FALSE)</f>
        <v>0.55900000000000005</v>
      </c>
      <c r="F28" s="18" t="str">
        <f>VLOOKUP(M28,Revistas!$B$2:$H$63996,3,FALSE)</f>
        <v>Q4</v>
      </c>
      <c r="G28" s="18" t="str">
        <f>VLOOKUP(M28,Revistas!$B$2:$H$63996,4,FALSE)</f>
        <v>PHARMACOLOGY &amp; PHARMACY - SCIE</v>
      </c>
      <c r="H28" s="18" t="str">
        <f>VLOOKUP(M28,Revistas!$B$2:$H$63996,5,FALSE)</f>
        <v>247/257</v>
      </c>
      <c r="I28" s="18" t="str">
        <f>VLOOKUP(M28,Revistas!$B$2:$H$63996,6,FALSE)</f>
        <v>NO</v>
      </c>
      <c r="J28" s="18" t="s">
        <v>5342</v>
      </c>
      <c r="K28" s="18" t="s">
        <v>5329</v>
      </c>
      <c r="L28" s="18">
        <v>1</v>
      </c>
      <c r="M28" s="18" t="s">
        <v>5343</v>
      </c>
      <c r="N28" s="18"/>
      <c r="O28" s="18">
        <v>2017</v>
      </c>
      <c r="P28" s="18">
        <v>5</v>
      </c>
      <c r="Q28" s="18">
        <v>2</v>
      </c>
      <c r="R28" s="18">
        <v>173</v>
      </c>
      <c r="S28" s="18">
        <v>179</v>
      </c>
    </row>
    <row r="29" spans="1:20" x14ac:dyDescent="0.25">
      <c r="A29" s="17" t="s">
        <v>5339</v>
      </c>
      <c r="B29" s="17" t="s">
        <v>5344</v>
      </c>
      <c r="C29" s="17" t="s">
        <v>5341</v>
      </c>
      <c r="D29" s="18" t="s">
        <v>356</v>
      </c>
      <c r="E29" s="18">
        <f>VLOOKUP(M29,Revistas!$B$2:$H$63996,2,FALSE)</f>
        <v>0.55900000000000005</v>
      </c>
      <c r="F29" s="18" t="str">
        <f>VLOOKUP(M29,Revistas!$B$2:$H$63996,3,FALSE)</f>
        <v>Q4</v>
      </c>
      <c r="G29" s="18" t="str">
        <f>VLOOKUP(M29,Revistas!$B$2:$H$63996,4,FALSE)</f>
        <v>PHARMACOLOGY &amp; PHARMACY - SCIE</v>
      </c>
      <c r="H29" s="18" t="str">
        <f>VLOOKUP(M29,Revistas!$B$2:$H$63996,5,FALSE)</f>
        <v>247/257</v>
      </c>
      <c r="I29" s="18" t="str">
        <f>VLOOKUP(M29,Revistas!$B$2:$H$63996,6,FALSE)</f>
        <v>NO</v>
      </c>
      <c r="J29" s="18" t="s">
        <v>5345</v>
      </c>
      <c r="K29" s="18" t="s">
        <v>5346</v>
      </c>
      <c r="L29" s="18">
        <v>0</v>
      </c>
      <c r="M29" s="18" t="s">
        <v>5343</v>
      </c>
      <c r="N29" s="18"/>
      <c r="O29" s="18">
        <v>2017</v>
      </c>
      <c r="P29" s="18">
        <v>5</v>
      </c>
      <c r="Q29" s="18">
        <v>2</v>
      </c>
      <c r="R29" s="18"/>
      <c r="S29" s="18"/>
    </row>
    <row r="30" spans="1:20" x14ac:dyDescent="0.25">
      <c r="A30" s="17" t="s">
        <v>5269</v>
      </c>
      <c r="B30" s="17" t="s">
        <v>5270</v>
      </c>
      <c r="C30" s="17" t="s">
        <v>5271</v>
      </c>
      <c r="D30" s="18" t="s">
        <v>274</v>
      </c>
      <c r="E30" s="18">
        <f>VLOOKUP(M30,Revistas!$B$2:$H$63996,2,FALSE)</f>
        <v>1.25</v>
      </c>
      <c r="F30" s="18" t="str">
        <f>VLOOKUP(M30,Revistas!$B$2:$H$63996,3,FALSE)</f>
        <v>Q3</v>
      </c>
      <c r="G30" s="18" t="str">
        <f>VLOOKUP(M30,Revistas!$B$2:$H$63996,4,FALSE)</f>
        <v>MEDICINE, GENERAL &amp; INTERNAL - SCIE;</v>
      </c>
      <c r="H30" s="18" t="str">
        <f>VLOOKUP(M30,Revistas!$B$2:$H$63996,5,FALSE)</f>
        <v>83/155</v>
      </c>
      <c r="I30" s="18" t="str">
        <f>VLOOKUP(M30,Revistas!$B$2:$H$63996,6,FALSE)</f>
        <v>NO</v>
      </c>
      <c r="J30" s="18" t="s">
        <v>5272</v>
      </c>
      <c r="K30" s="18" t="s">
        <v>5273</v>
      </c>
      <c r="L30" s="18">
        <v>0</v>
      </c>
      <c r="M30" s="18" t="s">
        <v>5274</v>
      </c>
      <c r="N30" s="18" t="s">
        <v>14</v>
      </c>
      <c r="O30" s="18">
        <v>2017</v>
      </c>
      <c r="P30" s="18">
        <v>23</v>
      </c>
      <c r="Q30" s="18">
        <v>6</v>
      </c>
      <c r="R30" s="18">
        <v>1478</v>
      </c>
      <c r="S30" s="18">
        <v>1481</v>
      </c>
      <c r="T30" s="23">
        <v>28948670</v>
      </c>
    </row>
    <row r="31" spans="1:20" x14ac:dyDescent="0.25">
      <c r="A31" s="17" t="s">
        <v>5154</v>
      </c>
      <c r="B31" s="17" t="s">
        <v>5155</v>
      </c>
      <c r="C31" s="17" t="s">
        <v>181</v>
      </c>
      <c r="D31" s="18" t="s">
        <v>10</v>
      </c>
      <c r="E31" s="18">
        <f>VLOOKUP(M31,Revistas!$B$2:$H$63996,2,FALSE)</f>
        <v>4.2590000000000003</v>
      </c>
      <c r="F31" s="18" t="str">
        <f>VLOOKUP(M31,Revistas!$B$2:$H$63996,3,FALSE)</f>
        <v>Q1</v>
      </c>
      <c r="G31" s="18" t="str">
        <f>VLOOKUP(M31,Revistas!$B$2:$H$63996,4,FALSE)</f>
        <v>MULTIDISCIPLINARY SCIENCES</v>
      </c>
      <c r="H31" s="18" t="str">
        <f>VLOOKUP(M31,Revistas!$B$2:$H$63996,5,FALSE)</f>
        <v>10 DE 64</v>
      </c>
      <c r="I31" s="18" t="str">
        <f>VLOOKUP(M31,Revistas!$B$2:$H$63996,6,FALSE)</f>
        <v>NO</v>
      </c>
      <c r="J31" s="18" t="s">
        <v>5156</v>
      </c>
      <c r="K31" s="18" t="s">
        <v>5157</v>
      </c>
      <c r="L31" s="18">
        <v>1</v>
      </c>
      <c r="M31" s="18" t="s">
        <v>184</v>
      </c>
      <c r="N31" s="28">
        <v>37926</v>
      </c>
      <c r="O31" s="18">
        <v>2017</v>
      </c>
      <c r="P31" s="18">
        <v>7</v>
      </c>
      <c r="Q31" s="18"/>
      <c r="R31" s="18"/>
      <c r="S31" s="18">
        <v>14618</v>
      </c>
      <c r="T31" s="23">
        <v>29097745</v>
      </c>
    </row>
    <row r="32" spans="1:20" x14ac:dyDescent="0.25">
      <c r="A32" s="17" t="s">
        <v>5396</v>
      </c>
      <c r="B32" s="17" t="s">
        <v>5395</v>
      </c>
      <c r="C32" s="17" t="s">
        <v>5379</v>
      </c>
      <c r="D32" s="18" t="s">
        <v>210</v>
      </c>
      <c r="E32" s="18" t="str">
        <f>VLOOKUP(M32,Revistas!$B$2:$H$63996,2,FALSE)</f>
        <v>NO TIENE</v>
      </c>
      <c r="F32" s="18" t="str">
        <f>VLOOKUP(M32,Revistas!$B$2:$H$63996,3,FALSE)</f>
        <v>NO TIENE</v>
      </c>
      <c r="G32" s="18" t="str">
        <f>VLOOKUP(M32,Revistas!$B$2:$H$63996,4,FALSE)</f>
        <v>NO TIENE</v>
      </c>
      <c r="H32" s="18" t="str">
        <f>VLOOKUP(M32,Revistas!$B$2:$H$63996,5,FALSE)</f>
        <v>NO TIENE</v>
      </c>
      <c r="I32" s="18" t="str">
        <f>VLOOKUP(M32,Revistas!$B$2:$H$63996,6,FALSE)</f>
        <v>NO</v>
      </c>
      <c r="J32" s="18" t="s">
        <v>5398</v>
      </c>
      <c r="K32" s="18"/>
      <c r="L32" s="18" t="s">
        <v>586</v>
      </c>
      <c r="M32" s="18" t="s">
        <v>5383</v>
      </c>
      <c r="N32" s="18" t="s">
        <v>2952</v>
      </c>
      <c r="O32" s="18">
        <v>2017</v>
      </c>
      <c r="P32" s="18">
        <v>2</v>
      </c>
      <c r="Q32" s="18">
        <v>4</v>
      </c>
      <c r="R32" s="18" t="s">
        <v>5397</v>
      </c>
      <c r="S32" s="18"/>
      <c r="T32" s="23">
        <v>28507781</v>
      </c>
    </row>
    <row r="33" spans="1:20" x14ac:dyDescent="0.25">
      <c r="A33" s="17" t="s">
        <v>5363</v>
      </c>
      <c r="B33" s="17" t="s">
        <v>5362</v>
      </c>
      <c r="C33" s="17" t="s">
        <v>7245</v>
      </c>
      <c r="D33" s="18" t="s">
        <v>10</v>
      </c>
      <c r="E33" s="18">
        <f>VLOOKUP(M33,Revistas!$B$2:$H$63996,2,FALSE)</f>
        <v>3.0550000000000002</v>
      </c>
      <c r="F33" s="18" t="str">
        <f>VLOOKUP(M33,Revistas!$B$2:$H$63996,3,FALSE)</f>
        <v>Q1</v>
      </c>
      <c r="G33" s="18" t="str">
        <f>VLOOKUP(M33,Revistas!$B$2:$H$63996,4,FALSE)</f>
        <v>ORTHOPEDICS - SCIE</v>
      </c>
      <c r="H33" s="18" t="str">
        <f>VLOOKUP(M33,Revistas!$B$2:$H$63996,5,FALSE)</f>
        <v>9 DE 76</v>
      </c>
      <c r="I33" s="18" t="str">
        <f>VLOOKUP(M33,Revistas!$B$2:$H$63996,6,FALSE)</f>
        <v>NO</v>
      </c>
      <c r="J33" s="18" t="s">
        <v>5366</v>
      </c>
      <c r="K33" s="18"/>
      <c r="L33" s="18" t="s">
        <v>586</v>
      </c>
      <c r="M33" s="18" t="s">
        <v>5367</v>
      </c>
      <c r="N33" s="18" t="s">
        <v>5365</v>
      </c>
      <c r="O33" s="18">
        <v>2017</v>
      </c>
      <c r="P33" s="18"/>
      <c r="Q33" s="18"/>
      <c r="R33" s="18"/>
      <c r="S33" s="18"/>
      <c r="T33" s="23">
        <v>29258761</v>
      </c>
    </row>
    <row r="35" spans="1:20" hidden="1" x14ac:dyDescent="0.25"/>
    <row r="36" spans="1:20" hidden="1" x14ac:dyDescent="0.25"/>
    <row r="37" spans="1:20" hidden="1" x14ac:dyDescent="0.25"/>
    <row r="38" spans="1:20" hidden="1" x14ac:dyDescent="0.25"/>
    <row r="39" spans="1:20" hidden="1" x14ac:dyDescent="0.25"/>
    <row r="40" spans="1:20" hidden="1" x14ac:dyDescent="0.25"/>
    <row r="41" spans="1:20" hidden="1" x14ac:dyDescent="0.25"/>
    <row r="42" spans="1:20" hidden="1" x14ac:dyDescent="0.25"/>
    <row r="43" spans="1:20" hidden="1" x14ac:dyDescent="0.25"/>
    <row r="44" spans="1:20" hidden="1" x14ac:dyDescent="0.25"/>
    <row r="45" spans="1:20" hidden="1" x14ac:dyDescent="0.25"/>
    <row r="46" spans="1:20" hidden="1" x14ac:dyDescent="0.25"/>
    <row r="47" spans="1:20" hidden="1" x14ac:dyDescent="0.25"/>
    <row r="48" spans="1:20"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1:10" hidden="1" x14ac:dyDescent="0.25"/>
    <row r="1090" spans="1:10" hidden="1" x14ac:dyDescent="0.25"/>
    <row r="1091" spans="1:10" hidden="1" x14ac:dyDescent="0.25">
      <c r="A1091" s="20" t="s">
        <v>73</v>
      </c>
      <c r="B1091" s="20" t="s">
        <v>73</v>
      </c>
      <c r="C1091" s="20" t="s">
        <v>73</v>
      </c>
      <c r="D1091" s="23" t="s">
        <v>74</v>
      </c>
      <c r="E1091" s="23" t="s">
        <v>73</v>
      </c>
      <c r="F1091" s="23" t="s">
        <v>75</v>
      </c>
      <c r="G1091" s="23" t="s">
        <v>7254</v>
      </c>
      <c r="H1091" s="23" t="s">
        <v>73</v>
      </c>
      <c r="I1091" s="23" t="s">
        <v>78</v>
      </c>
      <c r="J1091" s="23" t="s">
        <v>7255</v>
      </c>
    </row>
    <row r="1092" spans="1:10" hidden="1" x14ac:dyDescent="0.25">
      <c r="A1092" s="20" t="s">
        <v>10</v>
      </c>
      <c r="B1092" s="20">
        <f>DCOUNTA(A1:S1088,B1091,A1091:A1092)</f>
        <v>15</v>
      </c>
      <c r="C1092" s="20" t="s">
        <v>10</v>
      </c>
      <c r="D1092" s="23">
        <f>DSUM(A1:S1088,E1,C1091:C1092)</f>
        <v>37.612000000000002</v>
      </c>
      <c r="E1092" s="23" t="s">
        <v>10</v>
      </c>
      <c r="F1092" s="23" t="s">
        <v>5470</v>
      </c>
      <c r="G1092" s="23">
        <f>DCOUNTA(A1:S1088,F1091,E1091:F1092)</f>
        <v>7</v>
      </c>
      <c r="H1092" s="23" t="s">
        <v>10</v>
      </c>
      <c r="I1092" s="23" t="s">
        <v>2680</v>
      </c>
      <c r="J1092" s="23">
        <f>DCOUNTA(A1:S1088,I1,H1091:I1092)</f>
        <v>2</v>
      </c>
    </row>
    <row r="1093" spans="1:10" hidden="1" x14ac:dyDescent="0.25"/>
    <row r="1094" spans="1:10" hidden="1" x14ac:dyDescent="0.25">
      <c r="A1094" s="20" t="s">
        <v>73</v>
      </c>
      <c r="B1094" s="20" t="s">
        <v>73</v>
      </c>
      <c r="C1094" s="20" t="s">
        <v>73</v>
      </c>
      <c r="D1094" s="23" t="s">
        <v>74</v>
      </c>
      <c r="E1094" s="23" t="s">
        <v>73</v>
      </c>
      <c r="F1094" s="23" t="s">
        <v>75</v>
      </c>
      <c r="G1094" s="23" t="s">
        <v>7254</v>
      </c>
      <c r="H1094" s="23" t="s">
        <v>73</v>
      </c>
      <c r="I1094" s="23" t="s">
        <v>78</v>
      </c>
      <c r="J1094" s="23" t="s">
        <v>7255</v>
      </c>
    </row>
    <row r="1095" spans="1:10" hidden="1" x14ac:dyDescent="0.25">
      <c r="A1095" s="20" t="s">
        <v>274</v>
      </c>
      <c r="B1095" s="20">
        <f>DCOUNTA(A1:S1088,D1,A1094:A1095)</f>
        <v>4</v>
      </c>
      <c r="C1095" s="20" t="s">
        <v>274</v>
      </c>
      <c r="D1095" s="23">
        <f>DSUM(A1:S1088,E1,C1094:C1095)</f>
        <v>9.5309999999999988</v>
      </c>
      <c r="E1095" s="23" t="s">
        <v>274</v>
      </c>
      <c r="F1095" s="23" t="s">
        <v>5470</v>
      </c>
      <c r="G1095" s="23">
        <f>DCOUNTA(A1:S1088,F1,E1094:F1095)</f>
        <v>0</v>
      </c>
      <c r="H1095" s="23" t="s">
        <v>274</v>
      </c>
      <c r="I1095" s="23" t="s">
        <v>2680</v>
      </c>
      <c r="J1095" s="23">
        <f>DCOUNTA(A1:S1088,I1,H1094:I1095)</f>
        <v>0</v>
      </c>
    </row>
    <row r="1096" spans="1:10" hidden="1" x14ac:dyDescent="0.25"/>
    <row r="1097" spans="1:10" hidden="1" x14ac:dyDescent="0.25">
      <c r="A1097" s="20" t="s">
        <v>73</v>
      </c>
      <c r="B1097" s="20" t="s">
        <v>73</v>
      </c>
      <c r="C1097" s="20" t="s">
        <v>73</v>
      </c>
      <c r="D1097" s="23" t="s">
        <v>74</v>
      </c>
      <c r="E1097" s="23" t="s">
        <v>73</v>
      </c>
      <c r="F1097" s="23" t="s">
        <v>75</v>
      </c>
      <c r="G1097" s="23" t="s">
        <v>7254</v>
      </c>
      <c r="H1097" s="23" t="s">
        <v>73</v>
      </c>
      <c r="I1097" s="23" t="s">
        <v>78</v>
      </c>
      <c r="J1097" s="23" t="s">
        <v>7255</v>
      </c>
    </row>
    <row r="1098" spans="1:10" hidden="1" x14ac:dyDescent="0.25">
      <c r="A1098" s="20" t="s">
        <v>356</v>
      </c>
      <c r="B1098" s="20">
        <f>DCOUNTA(A1:S1088,D1,A1097:A1098)</f>
        <v>1</v>
      </c>
      <c r="C1098" s="20" t="s">
        <v>356</v>
      </c>
      <c r="D1098" s="23">
        <f>DSUM(A1:S1088,E1,C1097:C1098)</f>
        <v>0.55900000000000005</v>
      </c>
      <c r="E1098" s="23" t="s">
        <v>356</v>
      </c>
      <c r="F1098" s="23" t="s">
        <v>5470</v>
      </c>
      <c r="G1098" s="23">
        <f>DCOUNTA(A1:S1088,F1,E1097:F1098)</f>
        <v>0</v>
      </c>
      <c r="H1098" s="23" t="s">
        <v>356</v>
      </c>
      <c r="I1098" s="23" t="s">
        <v>2680</v>
      </c>
      <c r="J1098" s="23">
        <f>DCOUNTA(A1:S1088,I1,H1097:I1098)</f>
        <v>0</v>
      </c>
    </row>
    <row r="1099" spans="1:10" hidden="1" x14ac:dyDescent="0.25"/>
    <row r="1100" spans="1:10" hidden="1" x14ac:dyDescent="0.25">
      <c r="A1100" s="20" t="s">
        <v>73</v>
      </c>
      <c r="B1100" s="20" t="s">
        <v>73</v>
      </c>
      <c r="C1100" s="20" t="s">
        <v>73</v>
      </c>
      <c r="D1100" s="23" t="s">
        <v>74</v>
      </c>
      <c r="E1100" s="23" t="s">
        <v>73</v>
      </c>
      <c r="F1100" s="23" t="s">
        <v>75</v>
      </c>
      <c r="G1100" s="23" t="s">
        <v>7254</v>
      </c>
      <c r="H1100" s="23" t="s">
        <v>73</v>
      </c>
      <c r="I1100" s="23" t="s">
        <v>78</v>
      </c>
      <c r="J1100" s="23" t="s">
        <v>7255</v>
      </c>
    </row>
    <row r="1101" spans="1:10" hidden="1" x14ac:dyDescent="0.25">
      <c r="A1101" s="20" t="s">
        <v>571</v>
      </c>
      <c r="B1101" s="20">
        <f>DCOUNTA(A1:S1088,D1,A1100:A1101)</f>
        <v>2</v>
      </c>
      <c r="C1101" s="20" t="s">
        <v>571</v>
      </c>
      <c r="D1101" s="23">
        <f>DSUM(A1:S1088,E1,C1100:C1101)</f>
        <v>15.023</v>
      </c>
      <c r="E1101" s="23" t="s">
        <v>571</v>
      </c>
      <c r="F1101" s="23" t="s">
        <v>5470</v>
      </c>
      <c r="G1101" s="23">
        <f>DCOUNTA(A1:S1088,F1,E1100:F1101)</f>
        <v>2</v>
      </c>
      <c r="H1101" s="23" t="s">
        <v>571</v>
      </c>
      <c r="I1101" s="23" t="s">
        <v>2680</v>
      </c>
      <c r="J1101" s="23">
        <f>DCOUNTA(A1:S1088,I1,H1100:I1101)</f>
        <v>1</v>
      </c>
    </row>
    <row r="1102" spans="1:10" hidden="1" x14ac:dyDescent="0.25"/>
    <row r="1103" spans="1:10" hidden="1" x14ac:dyDescent="0.25"/>
    <row r="1104" spans="1:10" hidden="1" x14ac:dyDescent="0.25">
      <c r="A1104" s="20" t="s">
        <v>73</v>
      </c>
      <c r="B1104" s="20" t="s">
        <v>73</v>
      </c>
      <c r="C1104" s="20" t="s">
        <v>73</v>
      </c>
      <c r="D1104" s="23" t="s">
        <v>74</v>
      </c>
      <c r="E1104" s="23" t="s">
        <v>73</v>
      </c>
      <c r="F1104" s="23" t="s">
        <v>75</v>
      </c>
      <c r="G1104" s="23" t="s">
        <v>7254</v>
      </c>
      <c r="H1104" s="23" t="s">
        <v>73</v>
      </c>
      <c r="I1104" s="23" t="s">
        <v>78</v>
      </c>
      <c r="J1104" s="23" t="s">
        <v>7255</v>
      </c>
    </row>
    <row r="1105" spans="1:51" hidden="1" x14ac:dyDescent="0.25">
      <c r="A1105" s="20" t="s">
        <v>26</v>
      </c>
      <c r="B1105" s="20">
        <f>DCOUNTA(A1:S1088,D1,A1104:A1105)</f>
        <v>0</v>
      </c>
      <c r="C1105" s="20" t="s">
        <v>26</v>
      </c>
      <c r="D1105" s="23">
        <f>DSUM(A1:S1088,E1,C1104:C1105)</f>
        <v>0</v>
      </c>
      <c r="E1105" s="23" t="s">
        <v>26</v>
      </c>
      <c r="F1105" s="23" t="s">
        <v>5470</v>
      </c>
      <c r="G1105" s="23">
        <f>DCOUNTA(A1:S1088,F1,E1104:F1105)</f>
        <v>0</v>
      </c>
      <c r="H1105" s="23" t="s">
        <v>26</v>
      </c>
      <c r="I1105" s="23" t="s">
        <v>2680</v>
      </c>
      <c r="J1105" s="23">
        <f>DCOUNTA(A1:S1088,I1,H1104:I1105)</f>
        <v>0</v>
      </c>
    </row>
    <row r="1106" spans="1:51" hidden="1" x14ac:dyDescent="0.25"/>
    <row r="1107" spans="1:51" hidden="1" x14ac:dyDescent="0.25">
      <c r="A1107" s="20" t="s">
        <v>73</v>
      </c>
      <c r="B1107" s="20" t="s">
        <v>73</v>
      </c>
      <c r="C1107" s="20" t="s">
        <v>73</v>
      </c>
      <c r="D1107" s="23" t="s">
        <v>74</v>
      </c>
      <c r="E1107" s="23" t="s">
        <v>73</v>
      </c>
      <c r="F1107" s="23" t="s">
        <v>75</v>
      </c>
      <c r="G1107" s="23" t="s">
        <v>7254</v>
      </c>
      <c r="H1107" s="23" t="s">
        <v>73</v>
      </c>
      <c r="I1107" s="23" t="s">
        <v>78</v>
      </c>
      <c r="J1107" s="23" t="s">
        <v>7255</v>
      </c>
    </row>
    <row r="1108" spans="1:51" hidden="1" x14ac:dyDescent="0.25">
      <c r="A1108" s="20" t="s">
        <v>210</v>
      </c>
      <c r="B1108" s="20">
        <f>DCOUNTA(A1:S1088,D1,A1107:A1108)</f>
        <v>10</v>
      </c>
      <c r="C1108" s="20" t="s">
        <v>210</v>
      </c>
      <c r="D1108" s="23">
        <f>DSUM(A1:S1088,E1,C1107:C1108)</f>
        <v>13.638999999999999</v>
      </c>
      <c r="E1108" s="23" t="s">
        <v>210</v>
      </c>
      <c r="F1108" s="23" t="s">
        <v>5470</v>
      </c>
      <c r="G1108" s="23">
        <f>DCOUNTA(A1:S1088,F1,E1107:F1108)</f>
        <v>1</v>
      </c>
      <c r="H1108" s="23" t="s">
        <v>210</v>
      </c>
      <c r="I1108" s="23" t="s">
        <v>2680</v>
      </c>
      <c r="J1108" s="23">
        <f>DCOUNTA(A1:S1088,I1,H1107:I1108)</f>
        <v>0</v>
      </c>
    </row>
    <row r="1110" spans="1:51" ht="15.75" x14ac:dyDescent="0.3">
      <c r="B1110" s="19" t="s">
        <v>7256</v>
      </c>
      <c r="C1110" s="19" t="s">
        <v>7257</v>
      </c>
      <c r="D1110" s="19" t="s">
        <v>5466</v>
      </c>
      <c r="E1110" s="19" t="s">
        <v>7258</v>
      </c>
      <c r="F1110" s="19" t="s">
        <v>7259</v>
      </c>
      <c r="N1110" s="24"/>
      <c r="AX1110" s="20" t="s">
        <v>7260</v>
      </c>
      <c r="AY1110" s="20" t="s">
        <v>7261</v>
      </c>
    </row>
    <row r="1111" spans="1:51" ht="15.75" x14ac:dyDescent="0.3">
      <c r="B1111" s="21">
        <f>B1092</f>
        <v>15</v>
      </c>
      <c r="C1111" s="26" t="s">
        <v>7262</v>
      </c>
      <c r="D1111" s="21">
        <f>D1092</f>
        <v>37.612000000000002</v>
      </c>
      <c r="E1111" s="21">
        <f>G1092</f>
        <v>7</v>
      </c>
      <c r="F1111" s="21">
        <f>J1092</f>
        <v>2</v>
      </c>
      <c r="N1111" s="24"/>
    </row>
    <row r="1112" spans="1:51" ht="15.75" x14ac:dyDescent="0.3">
      <c r="B1112" s="21">
        <f>B1095</f>
        <v>4</v>
      </c>
      <c r="C1112" s="26" t="s">
        <v>7263</v>
      </c>
      <c r="D1112" s="21">
        <f>D1095</f>
        <v>9.5309999999999988</v>
      </c>
      <c r="E1112" s="21">
        <f>G1095</f>
        <v>0</v>
      </c>
      <c r="F1112" s="21">
        <f>J1095</f>
        <v>0</v>
      </c>
      <c r="N1112" s="24"/>
    </row>
    <row r="1113" spans="1:51" ht="15.75" x14ac:dyDescent="0.3">
      <c r="B1113" s="21">
        <f>B1098</f>
        <v>1</v>
      </c>
      <c r="C1113" s="26" t="s">
        <v>7264</v>
      </c>
      <c r="D1113" s="21">
        <f>D1098</f>
        <v>0.55900000000000005</v>
      </c>
      <c r="E1113" s="21">
        <f>G1098</f>
        <v>0</v>
      </c>
      <c r="F1113" s="21">
        <f>J1098</f>
        <v>0</v>
      </c>
      <c r="N1113" s="24"/>
    </row>
    <row r="1114" spans="1:51" ht="15.75" x14ac:dyDescent="0.3">
      <c r="B1114" s="21">
        <f>B1101</f>
        <v>2</v>
      </c>
      <c r="C1114" s="26" t="s">
        <v>7265</v>
      </c>
      <c r="D1114" s="21">
        <f>D1101</f>
        <v>15.023</v>
      </c>
      <c r="E1114" s="21">
        <f>G1101</f>
        <v>2</v>
      </c>
      <c r="F1114" s="21">
        <f>J1101</f>
        <v>1</v>
      </c>
      <c r="N1114" s="24"/>
    </row>
    <row r="1115" spans="1:51" ht="15.75" x14ac:dyDescent="0.3">
      <c r="B1115" s="21">
        <f>B1108</f>
        <v>10</v>
      </c>
      <c r="C1115" s="26" t="s">
        <v>7266</v>
      </c>
      <c r="D1115" s="21">
        <f>D1108</f>
        <v>13.638999999999999</v>
      </c>
      <c r="E1115" s="21">
        <f>G1108</f>
        <v>1</v>
      </c>
      <c r="F1115" s="21">
        <f>J1108</f>
        <v>0</v>
      </c>
      <c r="N1115" s="24"/>
    </row>
    <row r="1116" spans="1:51" ht="15.75" x14ac:dyDescent="0.3">
      <c r="B1116" s="22"/>
      <c r="C1116" s="19" t="s">
        <v>7267</v>
      </c>
      <c r="D1116" s="19">
        <f>D1111</f>
        <v>37.612000000000002</v>
      </c>
      <c r="E1116" s="22"/>
      <c r="N1116" s="24"/>
    </row>
    <row r="1117" spans="1:51" ht="15.75" x14ac:dyDescent="0.3">
      <c r="B1117" s="22"/>
      <c r="C1117" s="19" t="s">
        <v>7268</v>
      </c>
      <c r="D1117" s="19">
        <f>D1111+D1112+D1113+D1114+D1115</f>
        <v>76.36399999999999</v>
      </c>
    </row>
  </sheetData>
  <sortState ref="A2:AY33">
    <sortCondition ref="A2:A33"/>
  </sortState>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Y1114"/>
  <sheetViews>
    <sheetView workbookViewId="0">
      <selection activeCell="P1119" sqref="P1119"/>
    </sheetView>
  </sheetViews>
  <sheetFormatPr baseColWidth="10" defaultRowHeight="15" x14ac:dyDescent="0.25"/>
  <cols>
    <col min="1" max="1" width="22.42578125" style="20" customWidth="1"/>
    <col min="2" max="2" width="17" style="20" customWidth="1"/>
    <col min="3" max="3" width="19.28515625" style="20" customWidth="1"/>
    <col min="4" max="4" width="18.28515625" style="23" customWidth="1"/>
    <col min="5" max="6" width="11.42578125" style="23"/>
    <col min="7" max="8" width="0" style="23" hidden="1" customWidth="1"/>
    <col min="9" max="9" width="11.42578125" style="23"/>
    <col min="10" max="14" width="0" style="23" hidden="1" customWidth="1"/>
    <col min="15" max="20" width="11.42578125" style="23"/>
    <col min="21" max="16384" width="11.42578125" style="20"/>
  </cols>
  <sheetData>
    <row r="1" spans="1:20" s="2" customFormat="1" ht="38.25" x14ac:dyDescent="0.2">
      <c r="A1" s="1" t="s">
        <v>70</v>
      </c>
      <c r="B1" s="1" t="s">
        <v>71</v>
      </c>
      <c r="C1" s="1" t="s">
        <v>72</v>
      </c>
      <c r="D1" s="1" t="s">
        <v>73</v>
      </c>
      <c r="E1" s="1" t="s">
        <v>74</v>
      </c>
      <c r="F1" s="1" t="s">
        <v>75</v>
      </c>
      <c r="G1" s="1" t="s">
        <v>76</v>
      </c>
      <c r="H1" s="1" t="s">
        <v>77</v>
      </c>
      <c r="I1" s="1" t="s">
        <v>78</v>
      </c>
      <c r="J1" s="1" t="s">
        <v>79</v>
      </c>
      <c r="K1" s="1" t="s">
        <v>80</v>
      </c>
      <c r="L1" s="1" t="s">
        <v>81</v>
      </c>
      <c r="M1" s="1" t="s">
        <v>0</v>
      </c>
      <c r="N1" s="1" t="s">
        <v>1</v>
      </c>
      <c r="O1" s="1" t="s">
        <v>2</v>
      </c>
      <c r="P1" s="1" t="s">
        <v>3</v>
      </c>
      <c r="Q1" s="1" t="s">
        <v>4</v>
      </c>
      <c r="R1" s="1" t="s">
        <v>5</v>
      </c>
      <c r="S1" s="1" t="s">
        <v>6</v>
      </c>
      <c r="T1" s="2" t="s">
        <v>2782</v>
      </c>
    </row>
    <row r="2" spans="1:20" x14ac:dyDescent="0.25">
      <c r="A2" s="17" t="s">
        <v>5412</v>
      </c>
      <c r="B2" s="17" t="s">
        <v>5413</v>
      </c>
      <c r="C2" s="17" t="s">
        <v>5414</v>
      </c>
      <c r="D2" s="18" t="s">
        <v>10</v>
      </c>
      <c r="E2" s="18">
        <f>VLOOKUP(M2,Revistas!$B$2:$H$63996,2,FALSE)</f>
        <v>2.6230000000000002</v>
      </c>
      <c r="F2" s="18" t="str">
        <f>VLOOKUP(M2,Revistas!$B$2:$H$63996,3,FALSE)</f>
        <v>Q2</v>
      </c>
      <c r="G2" s="18" t="str">
        <f>VLOOKUP(M2,Revistas!$B$2:$H$63996,4,FALSE)</f>
        <v>ANESTHESIOLOGY</v>
      </c>
      <c r="H2" s="18" t="str">
        <f>VLOOKUP(M2,Revistas!$B$2:$H$63996,5,FALSE)</f>
        <v>12 DE 31</v>
      </c>
      <c r="I2" s="18" t="str">
        <f>VLOOKUP(M2,Revistas!$B$2:$H$63996,6,FALSE)</f>
        <v>NO</v>
      </c>
      <c r="J2" s="18" t="s">
        <v>5415</v>
      </c>
      <c r="K2" s="18" t="s">
        <v>5416</v>
      </c>
      <c r="L2" s="18">
        <v>2</v>
      </c>
      <c r="M2" s="18" t="s">
        <v>5417</v>
      </c>
      <c r="N2" s="18" t="s">
        <v>35</v>
      </c>
      <c r="O2" s="18">
        <v>2017</v>
      </c>
      <c r="P2" s="18">
        <v>83</v>
      </c>
      <c r="Q2" s="18">
        <v>4</v>
      </c>
      <c r="R2" s="18">
        <v>353</v>
      </c>
      <c r="S2" s="18">
        <v>360</v>
      </c>
      <c r="T2" s="23">
        <v>27827518</v>
      </c>
    </row>
    <row r="3" spans="1:20" x14ac:dyDescent="0.25">
      <c r="A3" s="17" t="s">
        <v>5402</v>
      </c>
      <c r="B3" s="17" t="s">
        <v>5403</v>
      </c>
      <c r="C3" s="17" t="s">
        <v>3425</v>
      </c>
      <c r="D3" s="18" t="s">
        <v>26</v>
      </c>
      <c r="E3" s="18">
        <f>VLOOKUP(M3,Revistas!$B$2:$H$63996,2,FALSE)</f>
        <v>4.2350000000000003</v>
      </c>
      <c r="F3" s="18" t="str">
        <f>VLOOKUP(M3,Revistas!$B$2:$H$63996,3,FALSE)</f>
        <v>Q1</v>
      </c>
      <c r="G3" s="18" t="str">
        <f>VLOOKUP(M3,Revistas!$B$2:$H$63996,4,FALSE)</f>
        <v>HEALTH CARE SCIENCES &amp; SERVICES - SCIE</v>
      </c>
      <c r="H3" s="18" t="str">
        <f>VLOOKUP(M3,Revistas!$B$2:$H$63996,5,FALSE)</f>
        <v>10 DE 90</v>
      </c>
      <c r="I3" s="18" t="str">
        <f>VLOOKUP(M3,Revistas!$B$2:$H$63996,6,FALSE)</f>
        <v>NO</v>
      </c>
      <c r="J3" s="18" t="s">
        <v>5404</v>
      </c>
      <c r="K3" s="18"/>
      <c r="L3" s="18">
        <v>0</v>
      </c>
      <c r="M3" s="18" t="s">
        <v>3427</v>
      </c>
      <c r="N3" s="18" t="s">
        <v>3428</v>
      </c>
      <c r="O3" s="18">
        <v>2017</v>
      </c>
      <c r="P3" s="18">
        <v>20</v>
      </c>
      <c r="Q3" s="18">
        <v>9</v>
      </c>
      <c r="R3" s="18" t="s">
        <v>5405</v>
      </c>
      <c r="S3" s="18" t="s">
        <v>5405</v>
      </c>
    </row>
    <row r="4" spans="1:20" x14ac:dyDescent="0.25">
      <c r="A4" s="17" t="s">
        <v>5406</v>
      </c>
      <c r="B4" s="17" t="s">
        <v>5407</v>
      </c>
      <c r="C4" s="17" t="s">
        <v>5408</v>
      </c>
      <c r="D4" s="18" t="s">
        <v>10</v>
      </c>
      <c r="E4" s="18">
        <f>VLOOKUP(M4,Revistas!$B$2:$H$63996,2,FALSE)</f>
        <v>1.6579999999999999</v>
      </c>
      <c r="F4" s="18" t="str">
        <f>VLOOKUP(M4,Revistas!$B$2:$H$63996,3,FALSE)</f>
        <v>Q3</v>
      </c>
      <c r="G4" s="18" t="str">
        <f>VLOOKUP(M4,Revistas!$B$2:$H$63996,4,FALSE)</f>
        <v>SURGERY - SCIE</v>
      </c>
      <c r="H4" s="18" t="str">
        <f>VLOOKUP(M4,Revistas!$B$2:$H$63996,5,FALSE)</f>
        <v>104/197</v>
      </c>
      <c r="I4" s="18" t="str">
        <f>VLOOKUP(M4,Revistas!$B$2:$H$63996,6,FALSE)</f>
        <v>NO</v>
      </c>
      <c r="J4" s="18" t="s">
        <v>5409</v>
      </c>
      <c r="K4" s="18" t="s">
        <v>5410</v>
      </c>
      <c r="L4" s="18">
        <v>0</v>
      </c>
      <c r="M4" s="18" t="s">
        <v>5411</v>
      </c>
      <c r="N4" s="18" t="s">
        <v>35</v>
      </c>
      <c r="O4" s="18">
        <v>2017</v>
      </c>
      <c r="P4" s="18">
        <v>44</v>
      </c>
      <c r="Q4" s="18">
        <v>2</v>
      </c>
      <c r="R4" s="18">
        <v>403</v>
      </c>
      <c r="S4" s="18" t="s">
        <v>167</v>
      </c>
      <c r="T4" s="23">
        <v>28340671</v>
      </c>
    </row>
    <row r="6" spans="1:20" hidden="1" x14ac:dyDescent="0.25"/>
    <row r="7" spans="1:20" hidden="1" x14ac:dyDescent="0.25"/>
    <row r="8" spans="1:20" hidden="1" x14ac:dyDescent="0.25"/>
    <row r="9" spans="1:20" hidden="1" x14ac:dyDescent="0.25"/>
    <row r="10" spans="1:20" hidden="1" x14ac:dyDescent="0.25"/>
    <row r="11" spans="1:20" hidden="1" x14ac:dyDescent="0.25"/>
    <row r="12" spans="1:20" hidden="1" x14ac:dyDescent="0.25"/>
    <row r="13" spans="1:20" hidden="1" x14ac:dyDescent="0.25"/>
    <row r="14" spans="1:20" hidden="1" x14ac:dyDescent="0.25"/>
    <row r="15" spans="1:20" hidden="1" x14ac:dyDescent="0.25"/>
    <row r="16" spans="1:20" hidden="1" x14ac:dyDescent="0.25"/>
    <row r="17" hidden="1" x14ac:dyDescent="0.25"/>
    <row r="18" hidden="1" x14ac:dyDescent="0.25"/>
    <row r="19" hidden="1" x14ac:dyDescent="0.25"/>
    <row r="20" hidden="1" x14ac:dyDescent="0.25"/>
    <row r="21" hidden="1" x14ac:dyDescent="0.25"/>
    <row r="22" hidden="1" x14ac:dyDescent="0.25"/>
    <row r="23" hidden="1" x14ac:dyDescent="0.25"/>
    <row r="24" hidden="1" x14ac:dyDescent="0.25"/>
    <row r="25" hidden="1" x14ac:dyDescent="0.25"/>
    <row r="26" hidden="1" x14ac:dyDescent="0.25"/>
    <row r="27" hidden="1" x14ac:dyDescent="0.25"/>
    <row r="28" hidden="1" x14ac:dyDescent="0.25"/>
    <row r="29" hidden="1" x14ac:dyDescent="0.25"/>
    <row r="30" hidden="1" x14ac:dyDescent="0.25"/>
    <row r="31" hidden="1" x14ac:dyDescent="0.25"/>
    <row r="32"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1:10" hidden="1" x14ac:dyDescent="0.25"/>
    <row r="1090" spans="1:10" hidden="1" x14ac:dyDescent="0.25"/>
    <row r="1091" spans="1:10" hidden="1" x14ac:dyDescent="0.25">
      <c r="A1091" s="20" t="s">
        <v>73</v>
      </c>
      <c r="B1091" s="20" t="s">
        <v>73</v>
      </c>
      <c r="C1091" s="20" t="s">
        <v>73</v>
      </c>
      <c r="D1091" s="23" t="s">
        <v>74</v>
      </c>
      <c r="E1091" s="23" t="s">
        <v>73</v>
      </c>
      <c r="F1091" s="23" t="s">
        <v>75</v>
      </c>
      <c r="G1091" s="23" t="s">
        <v>7254</v>
      </c>
      <c r="H1091" s="23" t="s">
        <v>73</v>
      </c>
      <c r="I1091" s="23" t="s">
        <v>78</v>
      </c>
      <c r="J1091" s="23" t="s">
        <v>7255</v>
      </c>
    </row>
    <row r="1092" spans="1:10" hidden="1" x14ac:dyDescent="0.25">
      <c r="A1092" s="20" t="s">
        <v>10</v>
      </c>
      <c r="B1092" s="20">
        <f>DCOUNTA(A1:S1088,B1091,A1091:A1092)</f>
        <v>2</v>
      </c>
      <c r="C1092" s="20" t="s">
        <v>10</v>
      </c>
      <c r="D1092" s="23">
        <f>DSUM(A1:S1088,E1,C1091:C1092)</f>
        <v>4.2810000000000006</v>
      </c>
      <c r="E1092" s="23" t="s">
        <v>10</v>
      </c>
      <c r="F1092" s="23" t="s">
        <v>5470</v>
      </c>
      <c r="G1092" s="23">
        <f>DCOUNTA(A1:S1088,F1091,E1091:F1092)</f>
        <v>0</v>
      </c>
      <c r="H1092" s="23" t="s">
        <v>10</v>
      </c>
      <c r="I1092" s="23" t="s">
        <v>2680</v>
      </c>
      <c r="J1092" s="23">
        <f>DCOUNTA(A1:S1088,I1,H1091:I1092)</f>
        <v>0</v>
      </c>
    </row>
    <row r="1093" spans="1:10" hidden="1" x14ac:dyDescent="0.25"/>
    <row r="1094" spans="1:10" hidden="1" x14ac:dyDescent="0.25">
      <c r="A1094" s="20" t="s">
        <v>73</v>
      </c>
      <c r="B1094" s="20" t="s">
        <v>73</v>
      </c>
      <c r="C1094" s="20" t="s">
        <v>73</v>
      </c>
      <c r="D1094" s="23" t="s">
        <v>74</v>
      </c>
      <c r="E1094" s="23" t="s">
        <v>73</v>
      </c>
      <c r="F1094" s="23" t="s">
        <v>75</v>
      </c>
      <c r="G1094" s="23" t="s">
        <v>7254</v>
      </c>
      <c r="H1094" s="23" t="s">
        <v>73</v>
      </c>
      <c r="I1094" s="23" t="s">
        <v>78</v>
      </c>
      <c r="J1094" s="23" t="s">
        <v>7255</v>
      </c>
    </row>
    <row r="1095" spans="1:10" hidden="1" x14ac:dyDescent="0.25">
      <c r="A1095" s="20" t="s">
        <v>274</v>
      </c>
      <c r="B1095" s="20">
        <f>DCOUNTA(A1:S1088,D1,A1094:A1095)</f>
        <v>0</v>
      </c>
      <c r="C1095" s="20" t="s">
        <v>274</v>
      </c>
      <c r="D1095" s="23">
        <f>DSUM(A1:S1088,E1,C1094:C1095)</f>
        <v>0</v>
      </c>
      <c r="E1095" s="23" t="s">
        <v>274</v>
      </c>
      <c r="F1095" s="23" t="s">
        <v>5470</v>
      </c>
      <c r="G1095" s="23">
        <f>DCOUNTA(A1:S1088,F1,E1094:F1095)</f>
        <v>0</v>
      </c>
      <c r="H1095" s="23" t="s">
        <v>274</v>
      </c>
      <c r="I1095" s="23" t="s">
        <v>2680</v>
      </c>
      <c r="J1095" s="23">
        <f>DCOUNTA(A1:S1088,I1,H1094:I1095)</f>
        <v>0</v>
      </c>
    </row>
    <row r="1096" spans="1:10" hidden="1" x14ac:dyDescent="0.25"/>
    <row r="1097" spans="1:10" hidden="1" x14ac:dyDescent="0.25">
      <c r="A1097" s="20" t="s">
        <v>73</v>
      </c>
      <c r="B1097" s="20" t="s">
        <v>73</v>
      </c>
      <c r="C1097" s="20" t="s">
        <v>73</v>
      </c>
      <c r="D1097" s="23" t="s">
        <v>74</v>
      </c>
      <c r="E1097" s="23" t="s">
        <v>73</v>
      </c>
      <c r="F1097" s="23" t="s">
        <v>75</v>
      </c>
      <c r="G1097" s="23" t="s">
        <v>7254</v>
      </c>
      <c r="H1097" s="23" t="s">
        <v>73</v>
      </c>
      <c r="I1097" s="23" t="s">
        <v>78</v>
      </c>
      <c r="J1097" s="23" t="s">
        <v>7255</v>
      </c>
    </row>
    <row r="1098" spans="1:10" hidden="1" x14ac:dyDescent="0.25">
      <c r="A1098" s="20" t="s">
        <v>356</v>
      </c>
      <c r="B1098" s="20">
        <f>DCOUNTA(A1:S1088,D1,A1097:A1098)</f>
        <v>0</v>
      </c>
      <c r="C1098" s="20" t="s">
        <v>356</v>
      </c>
      <c r="D1098" s="23">
        <f>DSUM(A1:S1088,E1,C1097:C1098)</f>
        <v>0</v>
      </c>
      <c r="E1098" s="23" t="s">
        <v>356</v>
      </c>
      <c r="F1098" s="23" t="s">
        <v>5470</v>
      </c>
      <c r="G1098" s="23">
        <f>DCOUNTA(A1:S1088,F1,E1097:F1098)</f>
        <v>0</v>
      </c>
      <c r="H1098" s="23" t="s">
        <v>356</v>
      </c>
      <c r="I1098" s="23" t="s">
        <v>2680</v>
      </c>
      <c r="J1098" s="23">
        <f>DCOUNTA(A1:S1088,I1,H1097:I1098)</f>
        <v>0</v>
      </c>
    </row>
    <row r="1099" spans="1:10" hidden="1" x14ac:dyDescent="0.25"/>
    <row r="1100" spans="1:10" hidden="1" x14ac:dyDescent="0.25">
      <c r="A1100" s="20" t="s">
        <v>73</v>
      </c>
      <c r="B1100" s="20" t="s">
        <v>73</v>
      </c>
      <c r="C1100" s="20" t="s">
        <v>73</v>
      </c>
      <c r="D1100" s="23" t="s">
        <v>74</v>
      </c>
      <c r="E1100" s="23" t="s">
        <v>73</v>
      </c>
      <c r="F1100" s="23" t="s">
        <v>75</v>
      </c>
      <c r="G1100" s="23" t="s">
        <v>7254</v>
      </c>
      <c r="H1100" s="23" t="s">
        <v>73</v>
      </c>
      <c r="I1100" s="23" t="s">
        <v>78</v>
      </c>
      <c r="J1100" s="23" t="s">
        <v>7255</v>
      </c>
    </row>
    <row r="1101" spans="1:10" hidden="1" x14ac:dyDescent="0.25">
      <c r="A1101" s="20" t="s">
        <v>571</v>
      </c>
      <c r="B1101" s="20">
        <f>DCOUNTA(A1:S1088,D1,A1100:A1101)</f>
        <v>0</v>
      </c>
      <c r="C1101" s="20" t="s">
        <v>571</v>
      </c>
      <c r="D1101" s="23">
        <f>DSUM(A1:S1088,E1,C1100:C1101)</f>
        <v>0</v>
      </c>
      <c r="E1101" s="23" t="s">
        <v>571</v>
      </c>
      <c r="F1101" s="23" t="s">
        <v>5470</v>
      </c>
      <c r="G1101" s="23">
        <f>DCOUNTA(A1:S1088,F1,E1100:F1101)</f>
        <v>0</v>
      </c>
      <c r="H1101" s="23" t="s">
        <v>571</v>
      </c>
      <c r="I1101" s="23" t="s">
        <v>2680</v>
      </c>
      <c r="J1101" s="23">
        <f>DCOUNTA(A1:S1088,I1,H1100:I1101)</f>
        <v>0</v>
      </c>
    </row>
    <row r="1102" spans="1:10" hidden="1" x14ac:dyDescent="0.25"/>
    <row r="1103" spans="1:10" hidden="1" x14ac:dyDescent="0.25"/>
    <row r="1104" spans="1:10" hidden="1" x14ac:dyDescent="0.25">
      <c r="A1104" s="20" t="s">
        <v>73</v>
      </c>
      <c r="B1104" s="20" t="s">
        <v>73</v>
      </c>
      <c r="C1104" s="20" t="s">
        <v>73</v>
      </c>
      <c r="D1104" s="23" t="s">
        <v>74</v>
      </c>
      <c r="E1104" s="23" t="s">
        <v>73</v>
      </c>
      <c r="F1104" s="23" t="s">
        <v>75</v>
      </c>
      <c r="G1104" s="23" t="s">
        <v>7254</v>
      </c>
      <c r="H1104" s="23" t="s">
        <v>73</v>
      </c>
      <c r="I1104" s="23" t="s">
        <v>78</v>
      </c>
      <c r="J1104" s="23" t="s">
        <v>7255</v>
      </c>
    </row>
    <row r="1105" spans="1:51" hidden="1" x14ac:dyDescent="0.25">
      <c r="A1105" s="20" t="s">
        <v>26</v>
      </c>
      <c r="B1105" s="20">
        <f>DCOUNTA(A1:S1088,D1,A1104:A1105)</f>
        <v>1</v>
      </c>
      <c r="C1105" s="20" t="s">
        <v>26</v>
      </c>
      <c r="D1105" s="23">
        <f>DSUM(A1:S1088,E1,C1104:C1105)</f>
        <v>4.2350000000000003</v>
      </c>
      <c r="E1105" s="23" t="s">
        <v>26</v>
      </c>
      <c r="F1105" s="23" t="s">
        <v>5470</v>
      </c>
      <c r="G1105" s="23">
        <f>DCOUNTA(A1:S1088,F1,E1104:F1105)</f>
        <v>1</v>
      </c>
      <c r="H1105" s="23" t="s">
        <v>26</v>
      </c>
      <c r="I1105" s="23" t="s">
        <v>2680</v>
      </c>
      <c r="J1105" s="23">
        <f>DCOUNTA(A1:S1088,I1,H1104:I1105)</f>
        <v>0</v>
      </c>
    </row>
    <row r="1106" spans="1:51" hidden="1" x14ac:dyDescent="0.25"/>
    <row r="1107" spans="1:51" hidden="1" x14ac:dyDescent="0.25">
      <c r="A1107" s="20" t="s">
        <v>73</v>
      </c>
      <c r="B1107" s="20" t="s">
        <v>73</v>
      </c>
      <c r="C1107" s="20" t="s">
        <v>73</v>
      </c>
      <c r="D1107" s="23" t="s">
        <v>74</v>
      </c>
      <c r="E1107" s="23" t="s">
        <v>73</v>
      </c>
      <c r="F1107" s="23" t="s">
        <v>75</v>
      </c>
      <c r="G1107" s="23" t="s">
        <v>7254</v>
      </c>
      <c r="H1107" s="23" t="s">
        <v>73</v>
      </c>
      <c r="I1107" s="23" t="s">
        <v>78</v>
      </c>
      <c r="J1107" s="23" t="s">
        <v>7255</v>
      </c>
    </row>
    <row r="1108" spans="1:51" hidden="1" x14ac:dyDescent="0.25">
      <c r="A1108" s="20" t="s">
        <v>210</v>
      </c>
      <c r="B1108" s="20">
        <f>DCOUNTA(A1:S1088,D1,A1107:A1108)</f>
        <v>0</v>
      </c>
      <c r="C1108" s="20" t="s">
        <v>210</v>
      </c>
      <c r="D1108" s="23">
        <f>DSUM(A1:S1088,E1,C1107:C1108)</f>
        <v>0</v>
      </c>
      <c r="E1108" s="23" t="s">
        <v>210</v>
      </c>
      <c r="F1108" s="23" t="s">
        <v>5470</v>
      </c>
      <c r="G1108" s="23">
        <f>DCOUNTA(A1:S1088,F1,E1107:F1108)</f>
        <v>0</v>
      </c>
      <c r="H1108" s="23" t="s">
        <v>210</v>
      </c>
      <c r="I1108" s="23" t="s">
        <v>2680</v>
      </c>
      <c r="J1108" s="23">
        <f>DCOUNTA(A1:S1088,I1,H1107:I1108)</f>
        <v>0</v>
      </c>
    </row>
    <row r="1110" spans="1:51" ht="15.75" x14ac:dyDescent="0.3">
      <c r="B1110" s="19" t="s">
        <v>7256</v>
      </c>
      <c r="C1110" s="19" t="s">
        <v>7257</v>
      </c>
      <c r="D1110" s="19" t="s">
        <v>5466</v>
      </c>
      <c r="E1110" s="19" t="s">
        <v>7258</v>
      </c>
      <c r="F1110" s="19" t="s">
        <v>7259</v>
      </c>
      <c r="N1110" s="24"/>
      <c r="AX1110" s="20" t="s">
        <v>7260</v>
      </c>
      <c r="AY1110" s="20" t="s">
        <v>7261</v>
      </c>
    </row>
    <row r="1111" spans="1:51" ht="15.75" x14ac:dyDescent="0.3">
      <c r="B1111" s="21">
        <f>B1092</f>
        <v>2</v>
      </c>
      <c r="C1111" s="26" t="s">
        <v>7262</v>
      </c>
      <c r="D1111" s="21">
        <f>D1092</f>
        <v>4.2810000000000006</v>
      </c>
      <c r="E1111" s="21">
        <f>G1092</f>
        <v>0</v>
      </c>
      <c r="F1111" s="21">
        <f>J1092</f>
        <v>0</v>
      </c>
      <c r="N1111" s="24"/>
    </row>
    <row r="1112" spans="1:51" ht="15.75" x14ac:dyDescent="0.3">
      <c r="B1112" s="21">
        <f>B1105</f>
        <v>1</v>
      </c>
      <c r="C1112" s="26" t="s">
        <v>26</v>
      </c>
      <c r="D1112" s="21">
        <f>D1105</f>
        <v>4.2350000000000003</v>
      </c>
      <c r="E1112" s="21">
        <f>G1105</f>
        <v>1</v>
      </c>
      <c r="F1112" s="21">
        <f>J1105</f>
        <v>0</v>
      </c>
      <c r="N1112" s="24"/>
    </row>
    <row r="1113" spans="1:51" ht="15.75" x14ac:dyDescent="0.3">
      <c r="B1113" s="22"/>
      <c r="C1113" s="19" t="s">
        <v>7267</v>
      </c>
      <c r="D1113" s="19">
        <f>D1111</f>
        <v>4.2810000000000006</v>
      </c>
      <c r="E1113" s="22"/>
      <c r="N1113" s="24"/>
    </row>
    <row r="1114" spans="1:51" ht="15.75" x14ac:dyDescent="0.3">
      <c r="B1114" s="22"/>
      <c r="C1114" s="19" t="s">
        <v>7268</v>
      </c>
      <c r="D1114" s="19" t="e">
        <f>D1111+#REF!+#REF!+#REF!+D1112+#REF!</f>
        <v>#REF!</v>
      </c>
    </row>
  </sheetData>
  <sortState ref="A2:AY4">
    <sortCondition ref="A2:A4"/>
  </sortState>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Y1116"/>
  <sheetViews>
    <sheetView topLeftCell="A2" workbookViewId="0">
      <selection activeCell="P1119" sqref="P1119"/>
    </sheetView>
  </sheetViews>
  <sheetFormatPr baseColWidth="10" defaultRowHeight="15" x14ac:dyDescent="0.25"/>
  <cols>
    <col min="1" max="1" width="22.42578125" style="20" customWidth="1"/>
    <col min="2" max="2" width="17" style="20" customWidth="1"/>
    <col min="3" max="3" width="19.28515625" style="20" customWidth="1"/>
    <col min="4" max="4" width="16.140625" style="23" customWidth="1"/>
    <col min="5" max="6" width="11.42578125" style="23"/>
    <col min="7" max="8" width="0" style="23" hidden="1" customWidth="1"/>
    <col min="9" max="9" width="11.42578125" style="23"/>
    <col min="10" max="14" width="0" style="23" hidden="1" customWidth="1"/>
    <col min="15" max="20" width="11.42578125" style="23"/>
    <col min="21" max="16384" width="11.42578125" style="20"/>
  </cols>
  <sheetData>
    <row r="1" spans="1:20" s="2" customFormat="1" ht="38.25" x14ac:dyDescent="0.2">
      <c r="A1" s="1" t="s">
        <v>70</v>
      </c>
      <c r="B1" s="1" t="s">
        <v>71</v>
      </c>
      <c r="C1" s="1" t="s">
        <v>72</v>
      </c>
      <c r="D1" s="1" t="s">
        <v>73</v>
      </c>
      <c r="E1" s="1" t="s">
        <v>74</v>
      </c>
      <c r="F1" s="1" t="s">
        <v>75</v>
      </c>
      <c r="G1" s="1" t="s">
        <v>76</v>
      </c>
      <c r="H1" s="1" t="s">
        <v>77</v>
      </c>
      <c r="I1" s="1" t="s">
        <v>78</v>
      </c>
      <c r="J1" s="1" t="s">
        <v>79</v>
      </c>
      <c r="K1" s="1" t="s">
        <v>80</v>
      </c>
      <c r="L1" s="1" t="s">
        <v>81</v>
      </c>
      <c r="M1" s="1" t="s">
        <v>0</v>
      </c>
      <c r="N1" s="1" t="s">
        <v>1</v>
      </c>
      <c r="O1" s="1" t="s">
        <v>2</v>
      </c>
      <c r="P1" s="1" t="s">
        <v>3</v>
      </c>
      <c r="Q1" s="1" t="s">
        <v>4</v>
      </c>
      <c r="R1" s="1" t="s">
        <v>5</v>
      </c>
      <c r="S1" s="1" t="s">
        <v>6</v>
      </c>
      <c r="T1" s="2" t="s">
        <v>2782</v>
      </c>
    </row>
    <row r="2" spans="1:20" x14ac:dyDescent="0.25">
      <c r="A2" s="17" t="s">
        <v>5427</v>
      </c>
      <c r="B2" s="17" t="s">
        <v>5428</v>
      </c>
      <c r="C2" s="17" t="s">
        <v>764</v>
      </c>
      <c r="D2" s="18" t="s">
        <v>10</v>
      </c>
      <c r="E2" s="18" t="str">
        <f>VLOOKUP(M2,Revistas!$B$2:$H$63996,2,FALSE)</f>
        <v>NO TIENE</v>
      </c>
      <c r="F2" s="18" t="str">
        <f>VLOOKUP(M2,Revistas!$B$2:$H$63996,3,FALSE)</f>
        <v>NO TIENE</v>
      </c>
      <c r="G2" s="18" t="str">
        <f>VLOOKUP(M2,Revistas!$B$2:$H$63996,4,FALSE)</f>
        <v>NO TIENE</v>
      </c>
      <c r="H2" s="18" t="str">
        <f>VLOOKUP(M2,Revistas!$B$2:$H$63996,5,FALSE)</f>
        <v>NO TIENE</v>
      </c>
      <c r="I2" s="18" t="str">
        <f>VLOOKUP(M2,Revistas!$B$2:$H$63996,6,FALSE)</f>
        <v>NO</v>
      </c>
      <c r="J2" s="18" t="s">
        <v>5429</v>
      </c>
      <c r="K2" s="18" t="s">
        <v>5430</v>
      </c>
      <c r="L2" s="18">
        <v>0</v>
      </c>
      <c r="M2" s="18" t="s">
        <v>767</v>
      </c>
      <c r="N2" s="18" t="s">
        <v>768</v>
      </c>
      <c r="O2" s="18">
        <v>2017</v>
      </c>
      <c r="P2" s="18">
        <v>24</v>
      </c>
      <c r="Q2" s="18">
        <v>3</v>
      </c>
      <c r="R2" s="18">
        <v>129</v>
      </c>
      <c r="S2" s="18">
        <v>134</v>
      </c>
    </row>
    <row r="3" spans="1:20" x14ac:dyDescent="0.25">
      <c r="A3" s="17" t="s">
        <v>762</v>
      </c>
      <c r="B3" s="17" t="s">
        <v>763</v>
      </c>
      <c r="C3" s="17" t="s">
        <v>764</v>
      </c>
      <c r="D3" s="18" t="s">
        <v>10</v>
      </c>
      <c r="E3" s="18" t="str">
        <f>VLOOKUP(M3,Revistas!$B$2:$H$63996,2,FALSE)</f>
        <v>NO TIENE</v>
      </c>
      <c r="F3" s="18" t="str">
        <f>VLOOKUP(M3,Revistas!$B$2:$H$63996,3,FALSE)</f>
        <v>NO TIENE</v>
      </c>
      <c r="G3" s="18" t="str">
        <f>VLOOKUP(M3,Revistas!$B$2:$H$63996,4,FALSE)</f>
        <v>NO TIENE</v>
      </c>
      <c r="H3" s="18" t="str">
        <f>VLOOKUP(M3,Revistas!$B$2:$H$63996,5,FALSE)</f>
        <v>NO TIENE</v>
      </c>
      <c r="I3" s="18" t="str">
        <f>VLOOKUP(M3,Revistas!$B$2:$H$63996,6,FALSE)</f>
        <v>NO</v>
      </c>
      <c r="J3" s="18" t="s">
        <v>765</v>
      </c>
      <c r="K3" s="18" t="s">
        <v>766</v>
      </c>
      <c r="L3" s="18">
        <v>0</v>
      </c>
      <c r="M3" s="18" t="s">
        <v>767</v>
      </c>
      <c r="N3" s="18" t="s">
        <v>768</v>
      </c>
      <c r="O3" s="18">
        <v>2017</v>
      </c>
      <c r="P3" s="18">
        <v>24</v>
      </c>
      <c r="Q3" s="18">
        <v>3</v>
      </c>
      <c r="R3" s="18">
        <v>135</v>
      </c>
      <c r="S3" s="18">
        <v>141</v>
      </c>
    </row>
    <row r="4" spans="1:20" x14ac:dyDescent="0.25">
      <c r="A4" s="17" t="s">
        <v>5457</v>
      </c>
      <c r="B4" s="17" t="s">
        <v>5464</v>
      </c>
      <c r="C4" s="17" t="s">
        <v>4113</v>
      </c>
      <c r="D4" s="18" t="s">
        <v>10</v>
      </c>
      <c r="E4" s="18" t="str">
        <f>VLOOKUP(M4,Revistas!$B$2:$H$63996,2,FALSE)</f>
        <v>NO TIENE</v>
      </c>
      <c r="F4" s="18" t="str">
        <f>VLOOKUP(M4,Revistas!$B$2:$H$63996,3,FALSE)</f>
        <v>NO TIENE</v>
      </c>
      <c r="G4" s="18" t="str">
        <f>VLOOKUP(M4,Revistas!$B$2:$H$63996,4,FALSE)</f>
        <v>NO TIENE</v>
      </c>
      <c r="H4" s="18" t="str">
        <f>VLOOKUP(M4,Revistas!$B$2:$H$63996,5,FALSE)</f>
        <v>NO TIENE</v>
      </c>
      <c r="I4" s="18" t="str">
        <f>VLOOKUP(M4,Revistas!$B$2:$H$63996,6,FALSE)</f>
        <v>NO</v>
      </c>
      <c r="J4" s="18" t="s">
        <v>4116</v>
      </c>
      <c r="K4" s="18"/>
      <c r="L4" s="18" t="s">
        <v>586</v>
      </c>
      <c r="M4" s="18" t="s">
        <v>4117</v>
      </c>
      <c r="N4" s="18" t="s">
        <v>4128</v>
      </c>
      <c r="O4" s="18">
        <v>2017</v>
      </c>
      <c r="P4" s="18">
        <v>30</v>
      </c>
      <c r="Q4" s="18">
        <v>1</v>
      </c>
      <c r="R4" s="18" t="s">
        <v>5458</v>
      </c>
      <c r="S4" s="18"/>
      <c r="T4" s="23">
        <v>28585786</v>
      </c>
    </row>
    <row r="5" spans="1:20" x14ac:dyDescent="0.25">
      <c r="A5" s="17" t="s">
        <v>5138</v>
      </c>
      <c r="B5" s="17" t="s">
        <v>5142</v>
      </c>
      <c r="C5" s="17" t="s">
        <v>4113</v>
      </c>
      <c r="D5" s="18" t="s">
        <v>10</v>
      </c>
      <c r="E5" s="18" t="str">
        <f>VLOOKUP(M5,Revistas!$B$2:$H$63996,2,FALSE)</f>
        <v>NO TIENE</v>
      </c>
      <c r="F5" s="18" t="str">
        <f>VLOOKUP(M5,Revistas!$B$2:$H$63996,3,FALSE)</f>
        <v>NO TIENE</v>
      </c>
      <c r="G5" s="18" t="str">
        <f>VLOOKUP(M5,Revistas!$B$2:$H$63996,4,FALSE)</f>
        <v>NO TIENE</v>
      </c>
      <c r="H5" s="18" t="str">
        <f>VLOOKUP(M5,Revistas!$B$2:$H$63996,5,FALSE)</f>
        <v>NO TIENE</v>
      </c>
      <c r="I5" s="18" t="str">
        <f>VLOOKUP(M5,Revistas!$B$2:$H$63996,6,FALSE)</f>
        <v>NO</v>
      </c>
      <c r="J5" s="18" t="s">
        <v>4129</v>
      </c>
      <c r="K5" s="18"/>
      <c r="L5" s="18" t="s">
        <v>586</v>
      </c>
      <c r="M5" s="18" t="s">
        <v>4117</v>
      </c>
      <c r="N5" s="18" t="s">
        <v>5140</v>
      </c>
      <c r="O5" s="18">
        <v>2017</v>
      </c>
      <c r="P5" s="18">
        <v>30</v>
      </c>
      <c r="Q5" s="18">
        <v>2</v>
      </c>
      <c r="R5" s="18" t="s">
        <v>5139</v>
      </c>
      <c r="S5" s="18"/>
      <c r="T5" s="23">
        <v>28857528</v>
      </c>
    </row>
    <row r="6" spans="1:20" x14ac:dyDescent="0.25">
      <c r="A6" s="17" t="s">
        <v>5116</v>
      </c>
      <c r="B6" s="17" t="s">
        <v>5117</v>
      </c>
      <c r="C6" s="17" t="s">
        <v>3194</v>
      </c>
      <c r="D6" s="18" t="s">
        <v>10</v>
      </c>
      <c r="E6" s="18">
        <f>VLOOKUP(M6,Revistas!$B$2:$H$63996,2,FALSE)</f>
        <v>1.3129999999999999</v>
      </c>
      <c r="F6" s="18" t="str">
        <f>VLOOKUP(M6,Revistas!$B$2:$H$63996,3,FALSE)</f>
        <v>Q3</v>
      </c>
      <c r="G6" s="18" t="str">
        <f>VLOOKUP(M6,Revistas!$B$2:$H$63996,4,FALSE)</f>
        <v>SURGERY</v>
      </c>
      <c r="H6" s="18" t="str">
        <f>VLOOKUP(M6,Revistas!$B$2:$H$63996,5,FALSE)</f>
        <v>127/196</v>
      </c>
      <c r="I6" s="18" t="str">
        <f>VLOOKUP(M6,Revistas!$B$2:$H$63996,6,FALSE)</f>
        <v>NO</v>
      </c>
      <c r="J6" s="18" t="s">
        <v>5118</v>
      </c>
      <c r="K6" s="18" t="s">
        <v>5119</v>
      </c>
      <c r="L6" s="18">
        <v>2</v>
      </c>
      <c r="M6" s="18" t="s">
        <v>3197</v>
      </c>
      <c r="N6" s="18" t="s">
        <v>62</v>
      </c>
      <c r="O6" s="18">
        <v>2017</v>
      </c>
      <c r="P6" s="18">
        <v>27</v>
      </c>
      <c r="Q6" s="18">
        <v>1</v>
      </c>
      <c r="R6" s="18">
        <v>116</v>
      </c>
      <c r="S6" s="18">
        <v>120</v>
      </c>
      <c r="T6" s="23">
        <v>28052307</v>
      </c>
    </row>
    <row r="7" spans="1:20" x14ac:dyDescent="0.25">
      <c r="A7" s="17" t="s">
        <v>5133</v>
      </c>
      <c r="B7" s="17" t="s">
        <v>5132</v>
      </c>
      <c r="C7" s="17" t="s">
        <v>5127</v>
      </c>
      <c r="D7" s="18" t="s">
        <v>10</v>
      </c>
      <c r="E7" s="18">
        <f>VLOOKUP(M7,Revistas!$B$2:$H$63996,2,FALSE)</f>
        <v>1.3129999999999999</v>
      </c>
      <c r="F7" s="18" t="str">
        <f>VLOOKUP(M7,Revistas!$B$2:$H$63996,3,FALSE)</f>
        <v>Q3</v>
      </c>
      <c r="G7" s="18" t="str">
        <f>VLOOKUP(M7,Revistas!$B$2:$H$63996,4,FALSE)</f>
        <v>SURGERY</v>
      </c>
      <c r="H7" s="18" t="str">
        <f>VLOOKUP(M7,Revistas!$B$2:$H$63996,5,FALSE)</f>
        <v>127/196</v>
      </c>
      <c r="I7" s="18" t="str">
        <f>VLOOKUP(M7,Revistas!$B$2:$H$63996,6,FALSE)</f>
        <v>NO</v>
      </c>
      <c r="J7" s="18" t="s">
        <v>5128</v>
      </c>
      <c r="K7" s="18"/>
      <c r="L7" s="18" t="s">
        <v>586</v>
      </c>
      <c r="M7" s="18" t="s">
        <v>3198</v>
      </c>
      <c r="N7" s="18" t="s">
        <v>5134</v>
      </c>
      <c r="O7" s="18">
        <v>2017</v>
      </c>
      <c r="P7" s="18"/>
      <c r="Q7" s="18"/>
      <c r="R7" s="18"/>
      <c r="S7" s="18"/>
      <c r="T7" s="23">
        <v>28759900</v>
      </c>
    </row>
    <row r="8" spans="1:20" x14ac:dyDescent="0.25">
      <c r="A8" s="17" t="s">
        <v>5136</v>
      </c>
      <c r="B8" s="17" t="s">
        <v>5135</v>
      </c>
      <c r="C8" s="17" t="s">
        <v>5127</v>
      </c>
      <c r="D8" s="18" t="s">
        <v>10</v>
      </c>
      <c r="E8" s="18">
        <f>VLOOKUP(M8,Revistas!$B$2:$H$63996,2,FALSE)</f>
        <v>1.3129999999999999</v>
      </c>
      <c r="F8" s="18" t="str">
        <f>VLOOKUP(M8,Revistas!$B$2:$H$63996,3,FALSE)</f>
        <v>Q3</v>
      </c>
      <c r="G8" s="18" t="str">
        <f>VLOOKUP(M8,Revistas!$B$2:$H$63996,4,FALSE)</f>
        <v>SURGERY</v>
      </c>
      <c r="H8" s="18" t="str">
        <f>VLOOKUP(M8,Revistas!$B$2:$H$63996,5,FALSE)</f>
        <v>127/196</v>
      </c>
      <c r="I8" s="18" t="str">
        <f>VLOOKUP(M8,Revistas!$B$2:$H$63996,6,FALSE)</f>
        <v>NO</v>
      </c>
      <c r="J8" s="18" t="s">
        <v>5128</v>
      </c>
      <c r="K8" s="18"/>
      <c r="L8" s="18" t="s">
        <v>586</v>
      </c>
      <c r="M8" s="18" t="s">
        <v>3198</v>
      </c>
      <c r="N8" s="18" t="s">
        <v>5137</v>
      </c>
      <c r="O8" s="18">
        <v>2017</v>
      </c>
      <c r="P8" s="18"/>
      <c r="Q8" s="18"/>
      <c r="R8" s="18"/>
      <c r="S8" s="18"/>
      <c r="T8" s="23">
        <v>28743143</v>
      </c>
    </row>
    <row r="9" spans="1:20" x14ac:dyDescent="0.25">
      <c r="A9" s="17" t="s">
        <v>4805</v>
      </c>
      <c r="B9" s="17" t="s">
        <v>4806</v>
      </c>
      <c r="C9" s="17" t="s">
        <v>4811</v>
      </c>
      <c r="D9" s="18" t="s">
        <v>26</v>
      </c>
      <c r="E9" s="18">
        <f>VLOOKUP(M9,Revistas!$B$2:$H$63996,2,FALSE)</f>
        <v>4.8570000000000002</v>
      </c>
      <c r="F9" s="18" t="str">
        <f>VLOOKUP(M9,Revistas!$B$2:$H$63996,3,FALSE)</f>
        <v>Q1</v>
      </c>
      <c r="G9" s="18" t="str">
        <f>VLOOKUP(M9,Revistas!$B$2:$H$63996,4,FALSE)</f>
        <v>PATHOLOGY - SCIE;</v>
      </c>
      <c r="H9" s="18" t="str">
        <f>VLOOKUP(M9,Revistas!$B$2:$H$63996,5,FALSE)</f>
        <v>9 DE 79</v>
      </c>
      <c r="I9" s="18" t="str">
        <f>VLOOKUP(M9,Revistas!$B$2:$H$63996,6,FALSE)</f>
        <v>NO</v>
      </c>
      <c r="J9" s="18" t="s">
        <v>4812</v>
      </c>
      <c r="K9" s="18"/>
      <c r="L9" s="18">
        <v>0</v>
      </c>
      <c r="M9" s="18" t="s">
        <v>4813</v>
      </c>
      <c r="N9" s="18" t="s">
        <v>62</v>
      </c>
      <c r="O9" s="18">
        <v>2017</v>
      </c>
      <c r="P9" s="18">
        <v>97</v>
      </c>
      <c r="Q9" s="18"/>
      <c r="R9" s="18" t="s">
        <v>4810</v>
      </c>
      <c r="S9" s="18" t="s">
        <v>4810</v>
      </c>
    </row>
    <row r="10" spans="1:20" x14ac:dyDescent="0.25">
      <c r="A10" s="17" t="s">
        <v>4805</v>
      </c>
      <c r="B10" s="17" t="s">
        <v>4806</v>
      </c>
      <c r="C10" s="17" t="s">
        <v>4807</v>
      </c>
      <c r="D10" s="18" t="s">
        <v>26</v>
      </c>
      <c r="E10" s="18">
        <f>VLOOKUP(M10,Revistas!$B$2:$H$63996,2,FALSE)</f>
        <v>5.7279999999999998</v>
      </c>
      <c r="F10" s="18" t="str">
        <f>VLOOKUP(M10,Revistas!$B$2:$H$63996,3,FALSE)</f>
        <v>Q1</v>
      </c>
      <c r="G10" s="18" t="str">
        <f>VLOOKUP(M10,Revistas!$B$2:$H$63996,4,FALSE)</f>
        <v>PATHOLOGY - SCIE</v>
      </c>
      <c r="H10" s="18" t="str">
        <f>VLOOKUP(M10,Revistas!$B$2:$H$63996,5,FALSE)</f>
        <v>5 DE 79</v>
      </c>
      <c r="I10" s="18" t="str">
        <f>VLOOKUP(M10,Revistas!$B$2:$H$63996,6,FALSE)</f>
        <v>SI</v>
      </c>
      <c r="J10" s="18" t="s">
        <v>4808</v>
      </c>
      <c r="K10" s="18"/>
      <c r="L10" s="18">
        <v>0</v>
      </c>
      <c r="M10" s="18" t="s">
        <v>4809</v>
      </c>
      <c r="N10" s="18" t="s">
        <v>62</v>
      </c>
      <c r="O10" s="18">
        <v>2017</v>
      </c>
      <c r="P10" s="18">
        <v>30</v>
      </c>
      <c r="Q10" s="18"/>
      <c r="R10" s="18" t="s">
        <v>4810</v>
      </c>
      <c r="S10" s="18" t="s">
        <v>4810</v>
      </c>
    </row>
    <row r="11" spans="1:20" x14ac:dyDescent="0.25">
      <c r="A11" s="17" t="s">
        <v>5431</v>
      </c>
      <c r="B11" s="17" t="s">
        <v>5432</v>
      </c>
      <c r="C11" s="17" t="s">
        <v>2795</v>
      </c>
      <c r="D11" s="18" t="s">
        <v>10</v>
      </c>
      <c r="E11" s="18">
        <f>VLOOKUP(M11,Revistas!$B$2:$H$63996,2,FALSE)</f>
        <v>0.747</v>
      </c>
      <c r="F11" s="18" t="str">
        <f>VLOOKUP(M11,Revistas!$B$2:$H$63996,3,FALSE)</f>
        <v>Q4</v>
      </c>
      <c r="G11" s="18" t="str">
        <f>VLOOKUP(M11,Revistas!$B$2:$H$63996,4,FALSE)</f>
        <v>NUTRITION &amp; DIETETICS</v>
      </c>
      <c r="H11" s="18" t="str">
        <f>VLOOKUP(M11,Revistas!$B$2:$H$63996,5,FALSE)</f>
        <v>68/81</v>
      </c>
      <c r="I11" s="18" t="str">
        <f>VLOOKUP(M11,Revistas!$B$2:$H$63996,6,FALSE)</f>
        <v>NO</v>
      </c>
      <c r="J11" s="18" t="s">
        <v>5433</v>
      </c>
      <c r="K11" s="18" t="s">
        <v>5434</v>
      </c>
      <c r="L11" s="18">
        <v>0</v>
      </c>
      <c r="M11" s="18" t="s">
        <v>2798</v>
      </c>
      <c r="N11" s="18" t="s">
        <v>768</v>
      </c>
      <c r="O11" s="18">
        <v>2017</v>
      </c>
      <c r="P11" s="18">
        <v>34</v>
      </c>
      <c r="Q11" s="18">
        <v>3</v>
      </c>
      <c r="R11" s="18">
        <v>578</v>
      </c>
      <c r="S11" s="18">
        <v>583</v>
      </c>
      <c r="T11" s="23">
        <v>28627192</v>
      </c>
    </row>
    <row r="12" spans="1:20" x14ac:dyDescent="0.25">
      <c r="A12" s="17" t="s">
        <v>5455</v>
      </c>
      <c r="B12" s="17" t="s">
        <v>5463</v>
      </c>
      <c r="C12" s="17" t="s">
        <v>4113</v>
      </c>
      <c r="D12" s="18" t="s">
        <v>571</v>
      </c>
      <c r="E12" s="18" t="str">
        <f>VLOOKUP(M12,Revistas!$B$2:$H$63996,2,FALSE)</f>
        <v>NO TIENE</v>
      </c>
      <c r="F12" s="18" t="str">
        <f>VLOOKUP(M12,Revistas!$B$2:$H$63996,3,FALSE)</f>
        <v>NO TIENE</v>
      </c>
      <c r="G12" s="18" t="str">
        <f>VLOOKUP(M12,Revistas!$B$2:$H$63996,4,FALSE)</f>
        <v>NO TIENE</v>
      </c>
      <c r="H12" s="18" t="str">
        <f>VLOOKUP(M12,Revistas!$B$2:$H$63996,5,FALSE)</f>
        <v>NO TIENE</v>
      </c>
      <c r="I12" s="18" t="str">
        <f>VLOOKUP(M12,Revistas!$B$2:$H$63996,6,FALSE)</f>
        <v>NO</v>
      </c>
      <c r="J12" s="18" t="s">
        <v>5456</v>
      </c>
      <c r="K12" s="18"/>
      <c r="L12" s="18" t="s">
        <v>586</v>
      </c>
      <c r="M12" s="18" t="s">
        <v>4117</v>
      </c>
      <c r="N12" s="18" t="s">
        <v>4128</v>
      </c>
      <c r="O12" s="18">
        <v>2017</v>
      </c>
      <c r="P12" s="18">
        <v>30</v>
      </c>
      <c r="Q12" s="18">
        <v>1</v>
      </c>
      <c r="R12" s="27">
        <v>43132</v>
      </c>
      <c r="S12" s="18"/>
      <c r="T12" s="23">
        <v>28585782</v>
      </c>
    </row>
    <row r="13" spans="1:20" x14ac:dyDescent="0.25">
      <c r="A13" s="17" t="s">
        <v>5451</v>
      </c>
      <c r="B13" s="17" t="s">
        <v>5462</v>
      </c>
      <c r="C13" s="17" t="s">
        <v>2512</v>
      </c>
      <c r="D13" s="18" t="s">
        <v>10</v>
      </c>
      <c r="E13" s="18">
        <f>VLOOKUP(M13,Revistas!$B$2:$H$63996,2,FALSE)</f>
        <v>1.1399999999999999</v>
      </c>
      <c r="F13" s="18" t="str">
        <f>VLOOKUP(M13,Revistas!$B$2:$H$63996,3,FALSE)</f>
        <v>Q3</v>
      </c>
      <c r="G13" s="18" t="str">
        <f>VLOOKUP(M13,Revistas!$B$2:$H$63996,4,FALSE)</f>
        <v>PEDIATRICS - SCIE</v>
      </c>
      <c r="H13" s="18" t="str">
        <f>VLOOKUP(M13,Revistas!$B$2:$H$63996,5,FALSE)</f>
        <v>88/121/</v>
      </c>
      <c r="I13" s="18" t="str">
        <f>VLOOKUP(M13,Revistas!$B$2:$H$63996,6,FALSE)</f>
        <v>NO</v>
      </c>
      <c r="J13" s="18" t="s">
        <v>5453</v>
      </c>
      <c r="K13" s="18"/>
      <c r="L13" s="18" t="s">
        <v>586</v>
      </c>
      <c r="M13" s="18" t="s">
        <v>2515</v>
      </c>
      <c r="N13" s="18" t="s">
        <v>5454</v>
      </c>
      <c r="O13" s="18">
        <v>2017</v>
      </c>
      <c r="P13" s="18"/>
      <c r="Q13" s="18"/>
      <c r="R13" s="18"/>
      <c r="S13" s="18"/>
      <c r="T13" s="23">
        <v>28663140</v>
      </c>
    </row>
    <row r="14" spans="1:20" x14ac:dyDescent="0.25">
      <c r="A14" s="17" t="s">
        <v>5451</v>
      </c>
      <c r="B14" s="17" t="s">
        <v>5460</v>
      </c>
      <c r="C14" s="17" t="s">
        <v>2512</v>
      </c>
      <c r="D14" s="18" t="s">
        <v>10</v>
      </c>
      <c r="E14" s="18">
        <f>VLOOKUP(M14,Revistas!$B$2:$H$63996,2,FALSE)</f>
        <v>1.1399999999999999</v>
      </c>
      <c r="F14" s="18" t="str">
        <f>VLOOKUP(M14,Revistas!$B$2:$H$63996,3,FALSE)</f>
        <v>Q3</v>
      </c>
      <c r="G14" s="18" t="str">
        <f>VLOOKUP(M14,Revistas!$B$2:$H$63996,4,FALSE)</f>
        <v>PEDIATRICS - SCIE</v>
      </c>
      <c r="H14" s="18" t="str">
        <f>VLOOKUP(M14,Revistas!$B$2:$H$63996,5,FALSE)</f>
        <v>88/121/</v>
      </c>
      <c r="I14" s="18" t="str">
        <f>VLOOKUP(M14,Revistas!$B$2:$H$63996,6,FALSE)</f>
        <v>NO</v>
      </c>
      <c r="J14" s="18" t="s">
        <v>5453</v>
      </c>
      <c r="K14" s="18"/>
      <c r="L14" s="18" t="s">
        <v>586</v>
      </c>
      <c r="M14" s="18" t="s">
        <v>2515</v>
      </c>
      <c r="N14" s="18" t="s">
        <v>5452</v>
      </c>
      <c r="O14" s="18">
        <v>2017</v>
      </c>
      <c r="P14" s="18"/>
      <c r="Q14" s="18"/>
      <c r="R14" s="18"/>
      <c r="S14" s="18"/>
      <c r="T14" s="23">
        <v>28757190</v>
      </c>
    </row>
    <row r="15" spans="1:20" x14ac:dyDescent="0.25">
      <c r="A15" s="17" t="s">
        <v>5442</v>
      </c>
      <c r="B15" s="17" t="s">
        <v>5441</v>
      </c>
      <c r="C15" s="17" t="s">
        <v>5443</v>
      </c>
      <c r="D15" s="18" t="s">
        <v>10</v>
      </c>
      <c r="E15" s="18" t="str">
        <f>VLOOKUP(M15,Revistas!$B$2:$H$63996,2,FALSE)</f>
        <v>NO TIENE</v>
      </c>
      <c r="F15" s="18" t="str">
        <f>VLOOKUP(M15,Revistas!$B$2:$H$63996,3,FALSE)</f>
        <v>NO TIENE</v>
      </c>
      <c r="G15" s="18" t="str">
        <f>VLOOKUP(M15,Revistas!$B$2:$H$63996,4,FALSE)</f>
        <v>NO TIENE</v>
      </c>
      <c r="H15" s="18" t="str">
        <f>VLOOKUP(M15,Revistas!$B$2:$H$63996,5,FALSE)</f>
        <v>NO TIENE</v>
      </c>
      <c r="I15" s="18" t="str">
        <f>VLOOKUP(M15,Revistas!$B$2:$H$63996,6,FALSE)</f>
        <v>NO</v>
      </c>
      <c r="J15" s="18" t="s">
        <v>5445</v>
      </c>
      <c r="K15" s="18"/>
      <c r="L15" s="18" t="s">
        <v>586</v>
      </c>
      <c r="M15" s="18" t="s">
        <v>5446</v>
      </c>
      <c r="N15" s="18" t="s">
        <v>5444</v>
      </c>
      <c r="O15" s="18">
        <v>2017</v>
      </c>
      <c r="P15" s="18"/>
      <c r="Q15" s="18"/>
      <c r="R15" s="18"/>
      <c r="S15" s="18"/>
      <c r="T15" s="23">
        <v>29246395</v>
      </c>
    </row>
    <row r="16" spans="1:20" x14ac:dyDescent="0.25">
      <c r="A16" s="17" t="s">
        <v>5435</v>
      </c>
      <c r="B16" s="17" t="s">
        <v>5436</v>
      </c>
      <c r="C16" s="17" t="s">
        <v>764</v>
      </c>
      <c r="D16" s="18" t="s">
        <v>10</v>
      </c>
      <c r="E16" s="18" t="str">
        <f>VLOOKUP(M16,Revistas!$B$2:$H$63996,2,FALSE)</f>
        <v>NO TIENE</v>
      </c>
      <c r="F16" s="18" t="str">
        <f>VLOOKUP(M16,Revistas!$B$2:$H$63996,3,FALSE)</f>
        <v>NO TIENE</v>
      </c>
      <c r="G16" s="18" t="str">
        <f>VLOOKUP(M16,Revistas!$B$2:$H$63996,4,FALSE)</f>
        <v>NO TIENE</v>
      </c>
      <c r="H16" s="18" t="str">
        <f>VLOOKUP(M16,Revistas!$B$2:$H$63996,5,FALSE)</f>
        <v>NO TIENE</v>
      </c>
      <c r="I16" s="18" t="str">
        <f>VLOOKUP(M16,Revistas!$B$2:$H$63996,6,FALSE)</f>
        <v>NO</v>
      </c>
      <c r="J16" s="18" t="s">
        <v>5437</v>
      </c>
      <c r="K16" s="18" t="s">
        <v>5438</v>
      </c>
      <c r="L16" s="18">
        <v>0</v>
      </c>
      <c r="M16" s="18" t="s">
        <v>767</v>
      </c>
      <c r="N16" s="18" t="s">
        <v>2799</v>
      </c>
      <c r="O16" s="18">
        <v>2017</v>
      </c>
      <c r="P16" s="18">
        <v>24</v>
      </c>
      <c r="Q16" s="18">
        <v>1</v>
      </c>
      <c r="R16" s="18">
        <v>8</v>
      </c>
      <c r="S16" s="18">
        <v>13</v>
      </c>
    </row>
    <row r="17" spans="1:20" x14ac:dyDescent="0.25">
      <c r="A17" s="17" t="s">
        <v>5423</v>
      </c>
      <c r="B17" s="17" t="s">
        <v>5424</v>
      </c>
      <c r="C17" s="17" t="s">
        <v>674</v>
      </c>
      <c r="D17" s="18" t="s">
        <v>274</v>
      </c>
      <c r="E17" s="18">
        <f>VLOOKUP(M17,Revistas!$B$2:$H$63996,2,FALSE)</f>
        <v>4.4850000000000003</v>
      </c>
      <c r="F17" s="18" t="str">
        <f>VLOOKUP(M17,Revistas!$B$2:$H$63996,3,FALSE)</f>
        <v>Q2</v>
      </c>
      <c r="G17" s="18" t="str">
        <f>VLOOKUP(M17,Revistas!$B$2:$H$63996,4,FALSE)</f>
        <v>CARDIAC &amp; CARDIOVASCULAR SYSTEM</v>
      </c>
      <c r="H17" s="18" t="str">
        <f>VLOOKUP(M17,Revistas!$B$2:$H$63996,5,FALSE)</f>
        <v>33/126</v>
      </c>
      <c r="I17" s="18" t="str">
        <f>VLOOKUP(M17,Revistas!$B$2:$H$63996,6,FALSE)</f>
        <v>NO</v>
      </c>
      <c r="J17" s="18" t="s">
        <v>5425</v>
      </c>
      <c r="K17" s="18" t="s">
        <v>5426</v>
      </c>
      <c r="L17" s="18">
        <v>0</v>
      </c>
      <c r="M17" s="18" t="s">
        <v>677</v>
      </c>
      <c r="N17" s="18" t="s">
        <v>199</v>
      </c>
      <c r="O17" s="18">
        <v>2017</v>
      </c>
      <c r="P17" s="18">
        <v>70</v>
      </c>
      <c r="Q17" s="18">
        <v>8</v>
      </c>
      <c r="R17" s="18">
        <v>675</v>
      </c>
      <c r="S17" s="18">
        <v>677</v>
      </c>
      <c r="T17" s="23">
        <v>28342794</v>
      </c>
    </row>
    <row r="18" spans="1:20" x14ac:dyDescent="0.25">
      <c r="A18" s="17" t="s">
        <v>5418</v>
      </c>
      <c r="B18" s="17" t="s">
        <v>5419</v>
      </c>
      <c r="C18" s="17" t="s">
        <v>5420</v>
      </c>
      <c r="D18" s="18" t="s">
        <v>26</v>
      </c>
      <c r="E18" s="18">
        <f>VLOOKUP(M18,Revistas!$B$2:$H$63996,2,FALSE)</f>
        <v>3.0790000000000002</v>
      </c>
      <c r="F18" s="18" t="str">
        <f>VLOOKUP(M18,Revistas!$B$2:$H$63996,3,FALSE)</f>
        <v>Q1</v>
      </c>
      <c r="G18" s="18" t="str">
        <f>VLOOKUP(M18,Revistas!$B$2:$H$63996,4,FALSE)</f>
        <v>SURGERY - SCIE;</v>
      </c>
      <c r="H18" s="18" t="str">
        <f>VLOOKUP(M18,Revistas!$B$2:$H$63996,5,FALSE)</f>
        <v>41/197</v>
      </c>
      <c r="I18" s="18" t="str">
        <f>VLOOKUP(M18,Revistas!$B$2:$H$63996,6,FALSE)</f>
        <v>NO</v>
      </c>
      <c r="J18" s="18" t="s">
        <v>5421</v>
      </c>
      <c r="K18" s="18"/>
      <c r="L18" s="18">
        <v>0</v>
      </c>
      <c r="M18" s="18" t="s">
        <v>5422</v>
      </c>
      <c r="N18" s="18" t="s">
        <v>154</v>
      </c>
      <c r="O18" s="18">
        <v>2017</v>
      </c>
      <c r="P18" s="18">
        <v>30</v>
      </c>
      <c r="Q18" s="18"/>
      <c r="R18" s="18">
        <v>31</v>
      </c>
      <c r="S18" s="18">
        <v>31</v>
      </c>
    </row>
    <row r="19" spans="1:20" x14ac:dyDescent="0.25">
      <c r="A19" s="17" t="s">
        <v>5439</v>
      </c>
      <c r="B19" s="17" t="s">
        <v>5461</v>
      </c>
      <c r="C19" s="17" t="s">
        <v>2512</v>
      </c>
      <c r="D19" s="18" t="s">
        <v>10</v>
      </c>
      <c r="E19" s="18">
        <f>VLOOKUP(M19,Revistas!$B$2:$H$63996,2,FALSE)</f>
        <v>1.1399999999999999</v>
      </c>
      <c r="F19" s="18" t="str">
        <f>VLOOKUP(M19,Revistas!$B$2:$H$63996,3,FALSE)</f>
        <v>Q3</v>
      </c>
      <c r="G19" s="18" t="str">
        <f>VLOOKUP(M19,Revistas!$B$2:$H$63996,4,FALSE)</f>
        <v>PEDIATRICS - SCIE</v>
      </c>
      <c r="H19" s="18" t="str">
        <f>VLOOKUP(M19,Revistas!$B$2:$H$63996,5,FALSE)</f>
        <v>88/121/</v>
      </c>
      <c r="I19" s="18" t="str">
        <f>VLOOKUP(M19,Revistas!$B$2:$H$63996,6,FALSE)</f>
        <v>NO</v>
      </c>
      <c r="J19" s="18" t="s">
        <v>5440</v>
      </c>
      <c r="K19" s="18"/>
      <c r="L19" s="18" t="s">
        <v>586</v>
      </c>
      <c r="M19" s="18" t="s">
        <v>2515</v>
      </c>
      <c r="N19" s="18" t="s">
        <v>2608</v>
      </c>
      <c r="O19" s="18">
        <v>2017</v>
      </c>
      <c r="P19" s="18"/>
      <c r="Q19" s="18"/>
      <c r="R19" s="18"/>
      <c r="S19" s="18"/>
      <c r="T19" s="23">
        <v>28732586</v>
      </c>
    </row>
    <row r="20" spans="1:20" x14ac:dyDescent="0.25">
      <c r="A20" s="17" t="s">
        <v>5108</v>
      </c>
      <c r="B20" s="17" t="s">
        <v>5109</v>
      </c>
      <c r="C20" s="17" t="s">
        <v>3194</v>
      </c>
      <c r="D20" s="18" t="s">
        <v>10</v>
      </c>
      <c r="E20" s="18">
        <f>VLOOKUP(M20,Revistas!$B$2:$H$63996,2,FALSE)</f>
        <v>1.3129999999999999</v>
      </c>
      <c r="F20" s="18" t="str">
        <f>VLOOKUP(M20,Revistas!$B$2:$H$63996,3,FALSE)</f>
        <v>Q3</v>
      </c>
      <c r="G20" s="18" t="str">
        <f>VLOOKUP(M20,Revistas!$B$2:$H$63996,4,FALSE)</f>
        <v>SURGERY</v>
      </c>
      <c r="H20" s="18" t="str">
        <f>VLOOKUP(M20,Revistas!$B$2:$H$63996,5,FALSE)</f>
        <v>127/196</v>
      </c>
      <c r="I20" s="18" t="str">
        <f>VLOOKUP(M20,Revistas!$B$2:$H$63996,6,FALSE)</f>
        <v>NO</v>
      </c>
      <c r="J20" s="18" t="s">
        <v>5110</v>
      </c>
      <c r="K20" s="18" t="s">
        <v>5111</v>
      </c>
      <c r="L20" s="18">
        <v>0</v>
      </c>
      <c r="M20" s="18" t="s">
        <v>3197</v>
      </c>
      <c r="N20" s="18" t="s">
        <v>62</v>
      </c>
      <c r="O20" s="18">
        <v>2017</v>
      </c>
      <c r="P20" s="18">
        <v>27</v>
      </c>
      <c r="Q20" s="18">
        <v>1</v>
      </c>
      <c r="R20" s="18">
        <v>16</v>
      </c>
      <c r="S20" s="18">
        <v>19</v>
      </c>
      <c r="T20" s="23">
        <v>27723922</v>
      </c>
    </row>
    <row r="21" spans="1:20" x14ac:dyDescent="0.25">
      <c r="A21" s="17" t="s">
        <v>5447</v>
      </c>
      <c r="B21" s="17" t="s">
        <v>5459</v>
      </c>
      <c r="C21" s="17" t="s">
        <v>1137</v>
      </c>
      <c r="D21" s="18" t="s">
        <v>10</v>
      </c>
      <c r="E21" s="18">
        <f>VLOOKUP(M21,Revistas!$B$2:$H$63996,2,FALSE)</f>
        <v>0.747</v>
      </c>
      <c r="F21" s="18" t="str">
        <f>VLOOKUP(M21,Revistas!$B$2:$H$63996,3,FALSE)</f>
        <v>Q4</v>
      </c>
      <c r="G21" s="18" t="str">
        <f>VLOOKUP(M21,Revistas!$B$2:$H$63996,4,FALSE)</f>
        <v>NUTRITION &amp; DIETETICS</v>
      </c>
      <c r="H21" s="18" t="str">
        <f>VLOOKUP(M21,Revistas!$B$2:$H$63996,5,FALSE)</f>
        <v>68/81</v>
      </c>
      <c r="I21" s="18" t="str">
        <f>VLOOKUP(M21,Revistas!$B$2:$H$63996,6,FALSE)</f>
        <v>NO</v>
      </c>
      <c r="J21" s="18" t="s">
        <v>5450</v>
      </c>
      <c r="K21" s="18"/>
      <c r="L21" s="18" t="s">
        <v>586</v>
      </c>
      <c r="M21" s="18" t="s">
        <v>1141</v>
      </c>
      <c r="N21" s="18" t="s">
        <v>5449</v>
      </c>
      <c r="O21" s="18">
        <v>2017</v>
      </c>
      <c r="P21" s="18">
        <v>34</v>
      </c>
      <c r="Q21" s="18">
        <v>5</v>
      </c>
      <c r="R21" s="18" t="s">
        <v>5448</v>
      </c>
      <c r="S21" s="18"/>
      <c r="T21" s="23">
        <v>29280669</v>
      </c>
    </row>
    <row r="23" spans="1:20" hidden="1" x14ac:dyDescent="0.25"/>
    <row r="24" spans="1:20" hidden="1" x14ac:dyDescent="0.25"/>
    <row r="25" spans="1:20" hidden="1" x14ac:dyDescent="0.25"/>
    <row r="26" spans="1:20" hidden="1" x14ac:dyDescent="0.25"/>
    <row r="27" spans="1:20" hidden="1" x14ac:dyDescent="0.25"/>
    <row r="28" spans="1:20" hidden="1" x14ac:dyDescent="0.25"/>
    <row r="29" spans="1:20" hidden="1" x14ac:dyDescent="0.25"/>
    <row r="30" spans="1:20" hidden="1" x14ac:dyDescent="0.25"/>
    <row r="31" spans="1:20" hidden="1" x14ac:dyDescent="0.25"/>
    <row r="32" spans="1:20"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1:10" hidden="1" x14ac:dyDescent="0.25"/>
    <row r="1090" spans="1:10" hidden="1" x14ac:dyDescent="0.25"/>
    <row r="1091" spans="1:10" hidden="1" x14ac:dyDescent="0.25">
      <c r="A1091" s="20" t="s">
        <v>73</v>
      </c>
      <c r="B1091" s="20" t="s">
        <v>73</v>
      </c>
      <c r="C1091" s="20" t="s">
        <v>73</v>
      </c>
      <c r="D1091" s="23" t="s">
        <v>74</v>
      </c>
      <c r="E1091" s="23" t="s">
        <v>73</v>
      </c>
      <c r="F1091" s="23" t="s">
        <v>75</v>
      </c>
      <c r="G1091" s="23" t="s">
        <v>7254</v>
      </c>
      <c r="H1091" s="23" t="s">
        <v>73</v>
      </c>
      <c r="I1091" s="23" t="s">
        <v>78</v>
      </c>
      <c r="J1091" s="23" t="s">
        <v>7255</v>
      </c>
    </row>
    <row r="1092" spans="1:10" hidden="1" x14ac:dyDescent="0.25">
      <c r="A1092" s="20" t="s">
        <v>10</v>
      </c>
      <c r="B1092" s="20">
        <f>DCOUNTA(A1:S1088,B1091,A1091:A1092)</f>
        <v>15</v>
      </c>
      <c r="C1092" s="20" t="s">
        <v>10</v>
      </c>
      <c r="D1092" s="23">
        <f>DSUM(A1:S1088,E1,C1091:C1092)</f>
        <v>10.166</v>
      </c>
      <c r="E1092" s="23" t="s">
        <v>10</v>
      </c>
      <c r="F1092" s="23" t="s">
        <v>5470</v>
      </c>
      <c r="G1092" s="23">
        <f>DCOUNTA(A1:S1088,F1091,E1091:F1092)</f>
        <v>0</v>
      </c>
      <c r="H1092" s="23" t="s">
        <v>10</v>
      </c>
      <c r="I1092" s="23" t="s">
        <v>2680</v>
      </c>
      <c r="J1092" s="23">
        <f>DCOUNTA(A1:S1088,I1,H1091:I1092)</f>
        <v>0</v>
      </c>
    </row>
    <row r="1093" spans="1:10" hidden="1" x14ac:dyDescent="0.25"/>
    <row r="1094" spans="1:10" hidden="1" x14ac:dyDescent="0.25">
      <c r="A1094" s="20" t="s">
        <v>73</v>
      </c>
      <c r="B1094" s="20" t="s">
        <v>73</v>
      </c>
      <c r="C1094" s="20" t="s">
        <v>73</v>
      </c>
      <c r="D1094" s="23" t="s">
        <v>74</v>
      </c>
      <c r="E1094" s="23" t="s">
        <v>73</v>
      </c>
      <c r="F1094" s="23" t="s">
        <v>75</v>
      </c>
      <c r="G1094" s="23" t="s">
        <v>7254</v>
      </c>
      <c r="H1094" s="23" t="s">
        <v>73</v>
      </c>
      <c r="I1094" s="23" t="s">
        <v>78</v>
      </c>
      <c r="J1094" s="23" t="s">
        <v>7255</v>
      </c>
    </row>
    <row r="1095" spans="1:10" hidden="1" x14ac:dyDescent="0.25">
      <c r="A1095" s="20" t="s">
        <v>274</v>
      </c>
      <c r="B1095" s="20">
        <f>DCOUNTA(A1:S1088,D1,A1094:A1095)</f>
        <v>1</v>
      </c>
      <c r="C1095" s="20" t="s">
        <v>274</v>
      </c>
      <c r="D1095" s="23">
        <f>DSUM(A1:S1088,E1,C1094:C1095)</f>
        <v>4.4850000000000003</v>
      </c>
      <c r="E1095" s="23" t="s">
        <v>274</v>
      </c>
      <c r="F1095" s="23" t="s">
        <v>5470</v>
      </c>
      <c r="G1095" s="23">
        <f>DCOUNTA(A1:S1088,F1,E1094:F1095)</f>
        <v>0</v>
      </c>
      <c r="H1095" s="23" t="s">
        <v>274</v>
      </c>
      <c r="I1095" s="23" t="s">
        <v>2680</v>
      </c>
      <c r="J1095" s="23">
        <f>DCOUNTA(A1:S1088,I1,H1094:I1095)</f>
        <v>0</v>
      </c>
    </row>
    <row r="1096" spans="1:10" hidden="1" x14ac:dyDescent="0.25"/>
    <row r="1097" spans="1:10" hidden="1" x14ac:dyDescent="0.25">
      <c r="A1097" s="20" t="s">
        <v>73</v>
      </c>
      <c r="B1097" s="20" t="s">
        <v>73</v>
      </c>
      <c r="C1097" s="20" t="s">
        <v>73</v>
      </c>
      <c r="D1097" s="23" t="s">
        <v>74</v>
      </c>
      <c r="E1097" s="23" t="s">
        <v>73</v>
      </c>
      <c r="F1097" s="23" t="s">
        <v>75</v>
      </c>
      <c r="G1097" s="23" t="s">
        <v>7254</v>
      </c>
      <c r="H1097" s="23" t="s">
        <v>73</v>
      </c>
      <c r="I1097" s="23" t="s">
        <v>78</v>
      </c>
      <c r="J1097" s="23" t="s">
        <v>7255</v>
      </c>
    </row>
    <row r="1098" spans="1:10" hidden="1" x14ac:dyDescent="0.25">
      <c r="A1098" s="20" t="s">
        <v>356</v>
      </c>
      <c r="B1098" s="20">
        <f>DCOUNTA(A1:S1088,D1,A1097:A1098)</f>
        <v>0</v>
      </c>
      <c r="C1098" s="20" t="s">
        <v>356</v>
      </c>
      <c r="D1098" s="23">
        <f>DSUM(A1:S1088,E1,C1097:C1098)</f>
        <v>0</v>
      </c>
      <c r="E1098" s="23" t="s">
        <v>356</v>
      </c>
      <c r="F1098" s="23" t="s">
        <v>5470</v>
      </c>
      <c r="G1098" s="23">
        <f>DCOUNTA(A1:S1088,F1,E1097:F1098)</f>
        <v>0</v>
      </c>
      <c r="H1098" s="23" t="s">
        <v>356</v>
      </c>
      <c r="I1098" s="23" t="s">
        <v>2680</v>
      </c>
      <c r="J1098" s="23">
        <f>DCOUNTA(A1:S1088,I1,H1097:I1098)</f>
        <v>0</v>
      </c>
    </row>
    <row r="1099" spans="1:10" hidden="1" x14ac:dyDescent="0.25"/>
    <row r="1100" spans="1:10" hidden="1" x14ac:dyDescent="0.25">
      <c r="A1100" s="20" t="s">
        <v>73</v>
      </c>
      <c r="B1100" s="20" t="s">
        <v>73</v>
      </c>
      <c r="C1100" s="20" t="s">
        <v>73</v>
      </c>
      <c r="D1100" s="23" t="s">
        <v>74</v>
      </c>
      <c r="E1100" s="23" t="s">
        <v>73</v>
      </c>
      <c r="F1100" s="23" t="s">
        <v>75</v>
      </c>
      <c r="G1100" s="23" t="s">
        <v>7254</v>
      </c>
      <c r="H1100" s="23" t="s">
        <v>73</v>
      </c>
      <c r="I1100" s="23" t="s">
        <v>78</v>
      </c>
      <c r="J1100" s="23" t="s">
        <v>7255</v>
      </c>
    </row>
    <row r="1101" spans="1:10" hidden="1" x14ac:dyDescent="0.25">
      <c r="A1101" s="20" t="s">
        <v>571</v>
      </c>
      <c r="B1101" s="20">
        <f>DCOUNTA(A1:S1088,D1,A1100:A1101)</f>
        <v>1</v>
      </c>
      <c r="C1101" s="20" t="s">
        <v>571</v>
      </c>
      <c r="D1101" s="23">
        <f>DSUM(A1:S1088,E1,C1100:C1101)</f>
        <v>0</v>
      </c>
      <c r="E1101" s="23" t="s">
        <v>571</v>
      </c>
      <c r="F1101" s="23" t="s">
        <v>5470</v>
      </c>
      <c r="G1101" s="23">
        <f>DCOUNTA(A1:S1088,F1,E1100:F1101)</f>
        <v>0</v>
      </c>
      <c r="H1101" s="23" t="s">
        <v>571</v>
      </c>
      <c r="I1101" s="23" t="s">
        <v>2680</v>
      </c>
      <c r="J1101" s="23">
        <f>DCOUNTA(A1:S1088,I1,H1100:I1101)</f>
        <v>0</v>
      </c>
    </row>
    <row r="1102" spans="1:10" hidden="1" x14ac:dyDescent="0.25"/>
    <row r="1103" spans="1:10" hidden="1" x14ac:dyDescent="0.25"/>
    <row r="1104" spans="1:10" hidden="1" x14ac:dyDescent="0.25">
      <c r="A1104" s="20" t="s">
        <v>73</v>
      </c>
      <c r="B1104" s="20" t="s">
        <v>73</v>
      </c>
      <c r="C1104" s="20" t="s">
        <v>73</v>
      </c>
      <c r="D1104" s="23" t="s">
        <v>74</v>
      </c>
      <c r="E1104" s="23" t="s">
        <v>73</v>
      </c>
      <c r="F1104" s="23" t="s">
        <v>75</v>
      </c>
      <c r="G1104" s="23" t="s">
        <v>7254</v>
      </c>
      <c r="H1104" s="23" t="s">
        <v>73</v>
      </c>
      <c r="I1104" s="23" t="s">
        <v>78</v>
      </c>
      <c r="J1104" s="23" t="s">
        <v>7255</v>
      </c>
    </row>
    <row r="1105" spans="1:51" hidden="1" x14ac:dyDescent="0.25">
      <c r="A1105" s="20" t="s">
        <v>26</v>
      </c>
      <c r="B1105" s="20">
        <f>DCOUNTA(A1:S1088,D1,A1104:A1105)</f>
        <v>3</v>
      </c>
      <c r="C1105" s="20" t="s">
        <v>26</v>
      </c>
      <c r="D1105" s="23">
        <f>DSUM(A1:S1088,E1,C1104:C1105)</f>
        <v>13.664000000000001</v>
      </c>
      <c r="E1105" s="23" t="s">
        <v>26</v>
      </c>
      <c r="F1105" s="23" t="s">
        <v>5470</v>
      </c>
      <c r="G1105" s="23">
        <f>DCOUNTA(A1:S1088,F1,E1104:F1105)</f>
        <v>3</v>
      </c>
      <c r="H1105" s="23" t="s">
        <v>26</v>
      </c>
      <c r="I1105" s="23" t="s">
        <v>2680</v>
      </c>
      <c r="J1105" s="23">
        <f>DCOUNTA(A1:S1088,I1,H1104:I1105)</f>
        <v>1</v>
      </c>
    </row>
    <row r="1106" spans="1:51" hidden="1" x14ac:dyDescent="0.25"/>
    <row r="1107" spans="1:51" hidden="1" x14ac:dyDescent="0.25">
      <c r="A1107" s="20" t="s">
        <v>73</v>
      </c>
      <c r="B1107" s="20" t="s">
        <v>73</v>
      </c>
      <c r="C1107" s="20" t="s">
        <v>73</v>
      </c>
      <c r="D1107" s="23" t="s">
        <v>74</v>
      </c>
      <c r="E1107" s="23" t="s">
        <v>73</v>
      </c>
      <c r="F1107" s="23" t="s">
        <v>75</v>
      </c>
      <c r="G1107" s="23" t="s">
        <v>7254</v>
      </c>
      <c r="H1107" s="23" t="s">
        <v>73</v>
      </c>
      <c r="I1107" s="23" t="s">
        <v>78</v>
      </c>
      <c r="J1107" s="23" t="s">
        <v>7255</v>
      </c>
    </row>
    <row r="1108" spans="1:51" hidden="1" x14ac:dyDescent="0.25">
      <c r="A1108" s="20" t="s">
        <v>210</v>
      </c>
      <c r="B1108" s="20">
        <f>DCOUNTA(A1:S1088,D1,A1107:A1108)</f>
        <v>0</v>
      </c>
      <c r="C1108" s="20" t="s">
        <v>210</v>
      </c>
      <c r="D1108" s="23">
        <f>DSUM(A1:S1088,E1,C1107:C1108)</f>
        <v>0</v>
      </c>
      <c r="E1108" s="23" t="s">
        <v>210</v>
      </c>
      <c r="F1108" s="23" t="s">
        <v>5470</v>
      </c>
      <c r="G1108" s="23">
        <f>DCOUNTA(A1:S1088,F1,E1107:F1108)</f>
        <v>0</v>
      </c>
      <c r="H1108" s="23" t="s">
        <v>210</v>
      </c>
      <c r="I1108" s="23" t="s">
        <v>2680</v>
      </c>
      <c r="J1108" s="23">
        <f>DCOUNTA(A1:S1088,I1,H1107:I1108)</f>
        <v>0</v>
      </c>
    </row>
    <row r="1110" spans="1:51" ht="15.75" x14ac:dyDescent="0.3">
      <c r="B1110" s="19" t="s">
        <v>7256</v>
      </c>
      <c r="C1110" s="19" t="s">
        <v>7257</v>
      </c>
      <c r="D1110" s="19" t="s">
        <v>5466</v>
      </c>
      <c r="E1110" s="19" t="s">
        <v>7258</v>
      </c>
      <c r="F1110" s="19" t="s">
        <v>7259</v>
      </c>
      <c r="N1110" s="24"/>
      <c r="AX1110" s="20" t="s">
        <v>7260</v>
      </c>
      <c r="AY1110" s="20" t="s">
        <v>7261</v>
      </c>
    </row>
    <row r="1111" spans="1:51" ht="15.75" x14ac:dyDescent="0.3">
      <c r="B1111" s="21">
        <f>B1092</f>
        <v>15</v>
      </c>
      <c r="C1111" s="26" t="s">
        <v>7262</v>
      </c>
      <c r="D1111" s="21">
        <f>D1092</f>
        <v>10.166</v>
      </c>
      <c r="E1111" s="21">
        <f>G1092</f>
        <v>0</v>
      </c>
      <c r="F1111" s="21">
        <f>J1092</f>
        <v>0</v>
      </c>
      <c r="N1111" s="24"/>
    </row>
    <row r="1112" spans="1:51" ht="15.75" x14ac:dyDescent="0.3">
      <c r="B1112" s="21">
        <f>B1095</f>
        <v>1</v>
      </c>
      <c r="C1112" s="26" t="s">
        <v>7263</v>
      </c>
      <c r="D1112" s="21">
        <f>D1095</f>
        <v>4.4850000000000003</v>
      </c>
      <c r="E1112" s="21">
        <f>G1095</f>
        <v>0</v>
      </c>
      <c r="F1112" s="21">
        <f>J1095</f>
        <v>0</v>
      </c>
      <c r="N1112" s="24"/>
    </row>
    <row r="1113" spans="1:51" ht="15.75" x14ac:dyDescent="0.3">
      <c r="B1113" s="21">
        <f>B1101</f>
        <v>1</v>
      </c>
      <c r="C1113" s="26" t="s">
        <v>7265</v>
      </c>
      <c r="D1113" s="21">
        <f>D1101</f>
        <v>0</v>
      </c>
      <c r="E1113" s="21">
        <f>G1101</f>
        <v>0</v>
      </c>
      <c r="F1113" s="21">
        <f>J1101</f>
        <v>0</v>
      </c>
      <c r="N1113" s="24"/>
    </row>
    <row r="1114" spans="1:51" ht="15.75" x14ac:dyDescent="0.3">
      <c r="B1114" s="21">
        <f>B1105</f>
        <v>3</v>
      </c>
      <c r="C1114" s="26" t="s">
        <v>26</v>
      </c>
      <c r="D1114" s="21">
        <f>D1105</f>
        <v>13.664000000000001</v>
      </c>
      <c r="E1114" s="21">
        <f>G1105</f>
        <v>3</v>
      </c>
      <c r="F1114" s="21">
        <f>J1105</f>
        <v>1</v>
      </c>
      <c r="N1114" s="24"/>
    </row>
    <row r="1115" spans="1:51" ht="15.75" x14ac:dyDescent="0.3">
      <c r="B1115" s="22"/>
      <c r="C1115" s="19" t="s">
        <v>7267</v>
      </c>
      <c r="D1115" s="19">
        <f>D1111</f>
        <v>10.166</v>
      </c>
      <c r="E1115" s="22"/>
      <c r="N1115" s="24"/>
    </row>
    <row r="1116" spans="1:51" ht="15.75" x14ac:dyDescent="0.3">
      <c r="B1116" s="22"/>
      <c r="C1116" s="19" t="s">
        <v>7268</v>
      </c>
      <c r="D1116" s="19" t="e">
        <f>D1111+D1112+#REF!+D1113+D1114+#REF!</f>
        <v>#REF!</v>
      </c>
    </row>
  </sheetData>
  <sortState ref="A2:AY21">
    <sortCondition ref="A2:A21"/>
  </sortState>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976"/>
  <sheetViews>
    <sheetView topLeftCell="A952" workbookViewId="0">
      <selection sqref="A1:XFD1048576"/>
    </sheetView>
  </sheetViews>
  <sheetFormatPr baseColWidth="10" defaultColWidth="11.5703125" defaultRowHeight="15" x14ac:dyDescent="0.25"/>
  <cols>
    <col min="1" max="1" width="79.85546875" style="7" customWidth="1"/>
    <col min="2" max="16384" width="11.5703125" style="7"/>
  </cols>
  <sheetData>
    <row r="1" spans="1:37" x14ac:dyDescent="0.25">
      <c r="A1" s="7" t="s">
        <v>72</v>
      </c>
      <c r="B1" s="7" t="s">
        <v>5465</v>
      </c>
      <c r="C1" s="7" t="s">
        <v>5466</v>
      </c>
      <c r="D1" s="7" t="s">
        <v>75</v>
      </c>
      <c r="E1" s="7" t="s">
        <v>76</v>
      </c>
      <c r="F1" s="7" t="s">
        <v>5467</v>
      </c>
      <c r="G1" s="7" t="s">
        <v>78</v>
      </c>
    </row>
    <row r="2" spans="1:37" x14ac:dyDescent="0.25">
      <c r="A2" s="9" t="s">
        <v>5468</v>
      </c>
      <c r="B2" s="9" t="s">
        <v>5469</v>
      </c>
      <c r="C2" s="9">
        <v>2.6850000000000001</v>
      </c>
      <c r="D2" s="9" t="s">
        <v>5470</v>
      </c>
      <c r="E2" s="9" t="s">
        <v>5471</v>
      </c>
      <c r="F2" s="9" t="s">
        <v>5472</v>
      </c>
      <c r="G2" s="9" t="s">
        <v>2680</v>
      </c>
      <c r="H2" s="9"/>
      <c r="I2" s="9"/>
      <c r="J2" s="9"/>
      <c r="K2" s="9"/>
      <c r="L2" s="9"/>
      <c r="M2" s="9"/>
      <c r="N2" s="9"/>
      <c r="O2" s="9"/>
      <c r="P2" s="9"/>
      <c r="Q2" s="9"/>
      <c r="R2" s="9"/>
      <c r="S2" s="9"/>
    </row>
    <row r="3" spans="1:37" x14ac:dyDescent="0.25">
      <c r="A3" s="9" t="s">
        <v>5160</v>
      </c>
      <c r="B3" s="9" t="s">
        <v>5163</v>
      </c>
      <c r="C3" s="9">
        <v>6.319</v>
      </c>
      <c r="D3" s="9" t="s">
        <v>5470</v>
      </c>
      <c r="E3" s="9" t="s">
        <v>5473</v>
      </c>
      <c r="F3" s="9" t="s">
        <v>5474</v>
      </c>
      <c r="G3" s="9" t="s">
        <v>2680</v>
      </c>
      <c r="H3" s="9"/>
      <c r="I3" s="9"/>
      <c r="J3" s="9"/>
      <c r="K3" s="9"/>
      <c r="L3" s="9"/>
      <c r="M3" s="9"/>
      <c r="N3" s="9"/>
      <c r="O3" s="9"/>
      <c r="P3" s="9"/>
      <c r="Q3" s="9"/>
      <c r="R3" s="9"/>
      <c r="S3" s="9"/>
    </row>
    <row r="4" spans="1:37" x14ac:dyDescent="0.25">
      <c r="A4" s="9" t="s">
        <v>5475</v>
      </c>
      <c r="B4" s="9" t="s">
        <v>5476</v>
      </c>
      <c r="C4" s="9">
        <v>3.34</v>
      </c>
      <c r="D4" s="9" t="s">
        <v>5477</v>
      </c>
      <c r="E4" s="9" t="s">
        <v>5478</v>
      </c>
      <c r="F4" s="9" t="s">
        <v>5479</v>
      </c>
      <c r="G4" s="9" t="s">
        <v>5480</v>
      </c>
      <c r="H4" s="9"/>
      <c r="I4" s="9"/>
      <c r="J4" s="9"/>
      <c r="K4" s="9"/>
      <c r="L4" s="9"/>
      <c r="M4" s="9"/>
      <c r="N4" s="9"/>
      <c r="O4" s="9"/>
      <c r="P4" s="9"/>
      <c r="Q4" s="9"/>
      <c r="R4" s="9"/>
      <c r="S4" s="9"/>
    </row>
    <row r="5" spans="1:37" x14ac:dyDescent="0.25">
      <c r="A5" s="9" t="s">
        <v>5481</v>
      </c>
      <c r="B5" s="9" t="s">
        <v>5482</v>
      </c>
      <c r="C5" s="9">
        <v>1.2050000000000001</v>
      </c>
      <c r="D5" s="9" t="s">
        <v>5483</v>
      </c>
      <c r="E5" s="9" t="s">
        <v>5484</v>
      </c>
      <c r="F5" s="9" t="s">
        <v>5485</v>
      </c>
      <c r="G5" s="9" t="s">
        <v>5480</v>
      </c>
      <c r="H5" s="9"/>
      <c r="I5" s="9"/>
      <c r="J5" s="9"/>
      <c r="K5" s="9"/>
      <c r="L5" s="9"/>
      <c r="M5" s="9"/>
      <c r="N5" s="9"/>
      <c r="O5" s="9"/>
      <c r="P5" s="9"/>
      <c r="Q5" s="9"/>
      <c r="R5" s="9"/>
      <c r="S5" s="9"/>
    </row>
    <row r="6" spans="1:37" x14ac:dyDescent="0.25">
      <c r="A6" s="9" t="s">
        <v>84</v>
      </c>
      <c r="B6" s="9" t="s">
        <v>87</v>
      </c>
      <c r="C6" s="9">
        <v>3.0870000000000002</v>
      </c>
      <c r="D6" s="9" t="s">
        <v>5477</v>
      </c>
      <c r="E6" s="9" t="s">
        <v>5619</v>
      </c>
      <c r="F6" s="9" t="s">
        <v>7180</v>
      </c>
      <c r="G6" s="9" t="s">
        <v>5480</v>
      </c>
      <c r="H6" s="9"/>
      <c r="I6" s="9"/>
      <c r="J6" s="9"/>
      <c r="K6" s="9"/>
      <c r="L6" s="9"/>
      <c r="M6" s="9"/>
      <c r="N6" s="9"/>
      <c r="O6" s="9"/>
      <c r="P6" s="9"/>
      <c r="Q6" s="9"/>
      <c r="R6" s="9"/>
      <c r="S6" s="9"/>
    </row>
    <row r="7" spans="1:37" x14ac:dyDescent="0.25">
      <c r="A7" s="9" t="s">
        <v>4105</v>
      </c>
      <c r="B7" s="9" t="s">
        <v>4108</v>
      </c>
      <c r="C7" s="9">
        <v>2.48</v>
      </c>
      <c r="D7" s="9" t="s">
        <v>5477</v>
      </c>
      <c r="E7" s="9" t="s">
        <v>5486</v>
      </c>
      <c r="F7" s="9" t="s">
        <v>5487</v>
      </c>
      <c r="G7" s="9" t="s">
        <v>5480</v>
      </c>
      <c r="H7" s="9"/>
      <c r="I7" s="9"/>
      <c r="J7" s="9"/>
      <c r="K7" s="9"/>
      <c r="L7" s="9"/>
      <c r="M7" s="9"/>
      <c r="N7" s="9"/>
      <c r="O7" s="9"/>
      <c r="P7" s="9"/>
      <c r="Q7" s="9"/>
      <c r="R7" s="9"/>
      <c r="S7" s="9"/>
    </row>
    <row r="8" spans="1:37" x14ac:dyDescent="0.25">
      <c r="A8" s="12" t="s">
        <v>5488</v>
      </c>
      <c r="B8" s="12" t="s">
        <v>5489</v>
      </c>
      <c r="C8" s="12">
        <v>0.59899999999999998</v>
      </c>
      <c r="D8" s="12" t="s">
        <v>5483</v>
      </c>
      <c r="E8" s="12" t="s">
        <v>5490</v>
      </c>
      <c r="F8" s="12" t="s">
        <v>5491</v>
      </c>
      <c r="G8" s="12" t="s">
        <v>5480</v>
      </c>
      <c r="H8" s="12"/>
      <c r="I8" s="12"/>
      <c r="J8" s="12"/>
      <c r="K8" s="12"/>
      <c r="L8" s="12"/>
      <c r="M8" s="12"/>
      <c r="N8" s="12"/>
      <c r="O8" s="12"/>
      <c r="P8" s="12"/>
      <c r="Q8" s="12"/>
      <c r="R8" s="12"/>
      <c r="S8" s="12"/>
    </row>
    <row r="9" spans="1:37" x14ac:dyDescent="0.25">
      <c r="A9" s="7" t="s">
        <v>5492</v>
      </c>
      <c r="B9" s="7" t="s">
        <v>5493</v>
      </c>
      <c r="C9" s="7">
        <v>1.1160000000000001</v>
      </c>
      <c r="D9" s="7" t="s">
        <v>5494</v>
      </c>
      <c r="E9" s="7" t="s">
        <v>5495</v>
      </c>
      <c r="F9" s="7" t="s">
        <v>5496</v>
      </c>
      <c r="G9" s="7" t="s">
        <v>5480</v>
      </c>
    </row>
    <row r="10" spans="1:37" x14ac:dyDescent="0.25">
      <c r="A10" s="7" t="s">
        <v>3205</v>
      </c>
      <c r="B10" s="7" t="s">
        <v>3207</v>
      </c>
      <c r="C10" s="7">
        <v>2.0430000000000001</v>
      </c>
      <c r="D10" s="7" t="s">
        <v>5477</v>
      </c>
      <c r="E10" s="7" t="s">
        <v>5497</v>
      </c>
      <c r="F10" s="7" t="s">
        <v>5498</v>
      </c>
      <c r="G10" s="7" t="s">
        <v>5480</v>
      </c>
    </row>
    <row r="11" spans="1:37" x14ac:dyDescent="0.25">
      <c r="A11" s="7" t="s">
        <v>5499</v>
      </c>
      <c r="B11" s="7" t="s">
        <v>5500</v>
      </c>
      <c r="C11" s="7">
        <v>2.218</v>
      </c>
      <c r="D11" s="7" t="s">
        <v>5477</v>
      </c>
      <c r="E11" s="7" t="s">
        <v>5501</v>
      </c>
      <c r="F11" s="7" t="s">
        <v>5502</v>
      </c>
      <c r="G11" s="7" t="s">
        <v>5480</v>
      </c>
    </row>
    <row r="12" spans="1:37" x14ac:dyDescent="0.25">
      <c r="A12" s="7" t="s">
        <v>2297</v>
      </c>
      <c r="B12" s="7" t="s">
        <v>2300</v>
      </c>
      <c r="C12" s="7" t="s">
        <v>587</v>
      </c>
      <c r="D12" s="7" t="s">
        <v>587</v>
      </c>
      <c r="E12" s="7" t="s">
        <v>587</v>
      </c>
      <c r="F12" s="7" t="s">
        <v>587</v>
      </c>
      <c r="G12" s="7" t="s">
        <v>5480</v>
      </c>
    </row>
    <row r="13" spans="1:37" x14ac:dyDescent="0.25">
      <c r="A13" s="7" t="s">
        <v>2379</v>
      </c>
      <c r="B13" s="7" t="s">
        <v>2301</v>
      </c>
      <c r="C13" s="7" t="s">
        <v>587</v>
      </c>
      <c r="D13" s="7" t="s">
        <v>587</v>
      </c>
      <c r="E13" s="7" t="s">
        <v>587</v>
      </c>
      <c r="F13" s="7" t="s">
        <v>587</v>
      </c>
      <c r="G13" s="7" t="s">
        <v>5480</v>
      </c>
    </row>
    <row r="14" spans="1:37" x14ac:dyDescent="0.25">
      <c r="A14" s="7" t="s">
        <v>209</v>
      </c>
      <c r="B14" s="7" t="s">
        <v>213</v>
      </c>
      <c r="C14" s="7">
        <v>1.339</v>
      </c>
      <c r="D14" s="7" t="s">
        <v>5494</v>
      </c>
      <c r="E14" s="7" t="s">
        <v>5503</v>
      </c>
      <c r="F14" s="7" t="s">
        <v>5504</v>
      </c>
      <c r="G14" s="7" t="s">
        <v>5480</v>
      </c>
    </row>
    <row r="15" spans="1:37" x14ac:dyDescent="0.25">
      <c r="A15" s="7" t="s">
        <v>3945</v>
      </c>
      <c r="B15" s="7" t="s">
        <v>3948</v>
      </c>
      <c r="C15" s="7">
        <v>1.181</v>
      </c>
      <c r="D15" s="7" t="s">
        <v>5483</v>
      </c>
      <c r="E15" s="7" t="s">
        <v>5505</v>
      </c>
      <c r="F15" s="7" t="s">
        <v>5506</v>
      </c>
      <c r="G15" s="7" t="s">
        <v>5480</v>
      </c>
    </row>
    <row r="16" spans="1:37" x14ac:dyDescent="0.25">
      <c r="A16" s="7" t="s">
        <v>4032</v>
      </c>
      <c r="B16" s="7" t="s">
        <v>3949</v>
      </c>
      <c r="C16" s="7">
        <v>1.181</v>
      </c>
      <c r="D16" s="7" t="s">
        <v>5483</v>
      </c>
      <c r="E16" s="7" t="s">
        <v>5505</v>
      </c>
      <c r="F16" s="7" t="s">
        <v>5506</v>
      </c>
      <c r="G16" s="7" t="s">
        <v>5480</v>
      </c>
      <c r="AK16" s="10"/>
    </row>
    <row r="17" spans="1:7" x14ac:dyDescent="0.25">
      <c r="A17" s="7" t="s">
        <v>5507</v>
      </c>
      <c r="B17" s="7" t="s">
        <v>5508</v>
      </c>
      <c r="C17" s="7" t="s">
        <v>587</v>
      </c>
      <c r="D17" s="7" t="s">
        <v>587</v>
      </c>
      <c r="E17" s="7" t="s">
        <v>587</v>
      </c>
      <c r="F17" s="7" t="s">
        <v>587</v>
      </c>
      <c r="G17" s="7" t="s">
        <v>5480</v>
      </c>
    </row>
    <row r="18" spans="1:7" x14ac:dyDescent="0.25">
      <c r="A18" s="7" t="s">
        <v>5509</v>
      </c>
      <c r="B18" s="7" t="s">
        <v>5510</v>
      </c>
      <c r="C18" s="7">
        <v>1.2989999999999999</v>
      </c>
      <c r="D18" s="7" t="s">
        <v>5494</v>
      </c>
      <c r="E18" s="7" t="s">
        <v>5511</v>
      </c>
      <c r="F18" s="7" t="s">
        <v>5512</v>
      </c>
      <c r="G18" s="7" t="s">
        <v>5480</v>
      </c>
    </row>
    <row r="19" spans="1:7" x14ac:dyDescent="0.25">
      <c r="A19" s="7" t="s">
        <v>578</v>
      </c>
      <c r="B19" s="7" t="s">
        <v>581</v>
      </c>
      <c r="C19" s="7" t="s">
        <v>587</v>
      </c>
      <c r="D19" s="7" t="s">
        <v>587</v>
      </c>
      <c r="E19" s="7" t="s">
        <v>587</v>
      </c>
      <c r="F19" s="7" t="s">
        <v>587</v>
      </c>
      <c r="G19" s="7" t="s">
        <v>5480</v>
      </c>
    </row>
    <row r="20" spans="1:7" x14ac:dyDescent="0.25">
      <c r="A20" s="7" t="s">
        <v>5513</v>
      </c>
      <c r="B20" s="7" t="s">
        <v>5514</v>
      </c>
      <c r="C20" s="7">
        <v>1.0880000000000001</v>
      </c>
      <c r="D20" s="7" t="s">
        <v>5494</v>
      </c>
      <c r="E20" s="7" t="s">
        <v>5515</v>
      </c>
      <c r="F20" s="7" t="s">
        <v>5516</v>
      </c>
      <c r="G20" s="7" t="s">
        <v>5480</v>
      </c>
    </row>
    <row r="21" spans="1:7" x14ac:dyDescent="0.25">
      <c r="A21" s="7" t="s">
        <v>983</v>
      </c>
      <c r="B21" s="7" t="s">
        <v>986</v>
      </c>
      <c r="C21" s="7">
        <v>4.282</v>
      </c>
      <c r="D21" s="7" t="s">
        <v>5470</v>
      </c>
      <c r="E21" s="7" t="s">
        <v>5517</v>
      </c>
      <c r="F21" s="7" t="s">
        <v>5518</v>
      </c>
      <c r="G21" s="7" t="s">
        <v>5480</v>
      </c>
    </row>
    <row r="22" spans="1:7" x14ac:dyDescent="0.25">
      <c r="A22" s="7" t="s">
        <v>1069</v>
      </c>
      <c r="B22" s="7" t="s">
        <v>1072</v>
      </c>
      <c r="C22" s="7">
        <v>4.6479999999999997</v>
      </c>
      <c r="D22" s="7" t="s">
        <v>5470</v>
      </c>
      <c r="E22" s="7" t="s">
        <v>5519</v>
      </c>
      <c r="F22" s="8" t="s">
        <v>5520</v>
      </c>
      <c r="G22" s="7" t="s">
        <v>5480</v>
      </c>
    </row>
    <row r="23" spans="1:7" x14ac:dyDescent="0.25">
      <c r="A23" s="7" t="s">
        <v>5521</v>
      </c>
      <c r="B23" s="7" t="s">
        <v>5522</v>
      </c>
      <c r="C23" s="7" t="s">
        <v>587</v>
      </c>
      <c r="D23" s="7" t="s">
        <v>587</v>
      </c>
      <c r="E23" s="7" t="s">
        <v>587</v>
      </c>
      <c r="F23" s="7" t="s">
        <v>587</v>
      </c>
      <c r="G23" s="7" t="s">
        <v>5480</v>
      </c>
    </row>
    <row r="24" spans="1:7" x14ac:dyDescent="0.25">
      <c r="A24" s="7" t="s">
        <v>1467</v>
      </c>
      <c r="B24" s="7" t="s">
        <v>1470</v>
      </c>
      <c r="C24" s="7">
        <v>5.0030000000000001</v>
      </c>
      <c r="D24" s="7" t="s">
        <v>5470</v>
      </c>
      <c r="E24" s="7" t="s">
        <v>2068</v>
      </c>
      <c r="F24" s="7" t="s">
        <v>5523</v>
      </c>
      <c r="G24" s="7" t="s">
        <v>5480</v>
      </c>
    </row>
    <row r="25" spans="1:7" x14ac:dyDescent="0.25">
      <c r="A25" s="7" t="s">
        <v>5524</v>
      </c>
      <c r="B25" s="7" t="s">
        <v>5525</v>
      </c>
      <c r="C25" s="7">
        <v>1.8240000000000001</v>
      </c>
      <c r="D25" s="7" t="s">
        <v>5477</v>
      </c>
      <c r="E25" s="7" t="s">
        <v>5526</v>
      </c>
      <c r="F25" s="7" t="s">
        <v>5527</v>
      </c>
      <c r="G25" s="7" t="s">
        <v>5480</v>
      </c>
    </row>
    <row r="26" spans="1:7" x14ac:dyDescent="0.25">
      <c r="A26" s="7" t="s">
        <v>1528</v>
      </c>
      <c r="B26" s="7" t="s">
        <v>1531</v>
      </c>
      <c r="C26" s="7">
        <v>2.0950000000000002</v>
      </c>
      <c r="D26" s="7" t="s">
        <v>5494</v>
      </c>
      <c r="E26" s="7" t="s">
        <v>5528</v>
      </c>
      <c r="F26" s="7" t="s">
        <v>5529</v>
      </c>
      <c r="G26" s="7" t="s">
        <v>5480</v>
      </c>
    </row>
    <row r="27" spans="1:7" x14ac:dyDescent="0.25">
      <c r="A27" s="7" t="s">
        <v>5530</v>
      </c>
      <c r="B27" s="7" t="s">
        <v>5531</v>
      </c>
      <c r="C27" s="7">
        <v>3.1949999999999998</v>
      </c>
      <c r="D27" s="7" t="s">
        <v>5477</v>
      </c>
      <c r="E27" s="7" t="s">
        <v>5532</v>
      </c>
      <c r="F27" s="7" t="s">
        <v>5533</v>
      </c>
      <c r="G27" s="7" t="s">
        <v>5480</v>
      </c>
    </row>
    <row r="28" spans="1:7" x14ac:dyDescent="0.25">
      <c r="A28" s="7" t="s">
        <v>330</v>
      </c>
      <c r="B28" s="7" t="s">
        <v>333</v>
      </c>
      <c r="C28" s="7" t="s">
        <v>587</v>
      </c>
      <c r="D28" s="7" t="s">
        <v>587</v>
      </c>
      <c r="E28" s="7" t="s">
        <v>587</v>
      </c>
      <c r="F28" s="7" t="s">
        <v>587</v>
      </c>
      <c r="G28" s="7" t="s">
        <v>5480</v>
      </c>
    </row>
    <row r="29" spans="1:7" x14ac:dyDescent="0.25">
      <c r="A29" s="7" t="s">
        <v>3576</v>
      </c>
      <c r="B29" s="7" t="s">
        <v>3579</v>
      </c>
      <c r="C29" s="7">
        <v>1.4390000000000001</v>
      </c>
      <c r="D29" s="7" t="s">
        <v>5483</v>
      </c>
      <c r="E29" s="7" t="s">
        <v>5532</v>
      </c>
      <c r="F29" s="7" t="s">
        <v>5534</v>
      </c>
      <c r="G29" s="7" t="s">
        <v>5480</v>
      </c>
    </row>
    <row r="30" spans="1:7" x14ac:dyDescent="0.25">
      <c r="A30" s="7" t="s">
        <v>3671</v>
      </c>
      <c r="B30" s="7" t="s">
        <v>3580</v>
      </c>
      <c r="C30" s="7">
        <v>1.4390000000000001</v>
      </c>
      <c r="D30" s="7" t="s">
        <v>5483</v>
      </c>
      <c r="E30" s="7" t="s">
        <v>5532</v>
      </c>
      <c r="F30" s="7" t="s">
        <v>5534</v>
      </c>
      <c r="G30" s="7" t="s">
        <v>5480</v>
      </c>
    </row>
    <row r="31" spans="1:7" x14ac:dyDescent="0.25">
      <c r="A31" s="7" t="s">
        <v>3654</v>
      </c>
      <c r="B31" s="7" t="s">
        <v>3657</v>
      </c>
      <c r="C31" s="7">
        <v>0.311</v>
      </c>
      <c r="D31" s="7" t="s">
        <v>5483</v>
      </c>
      <c r="E31" s="7" t="s">
        <v>5535</v>
      </c>
      <c r="F31" s="7" t="s">
        <v>5536</v>
      </c>
      <c r="G31" s="7" t="s">
        <v>5480</v>
      </c>
    </row>
    <row r="32" spans="1:7" x14ac:dyDescent="0.25">
      <c r="A32" s="7" t="s">
        <v>5537</v>
      </c>
      <c r="B32" s="7" t="s">
        <v>5538</v>
      </c>
      <c r="C32" s="7">
        <v>3.194</v>
      </c>
      <c r="D32" s="7" t="s">
        <v>5477</v>
      </c>
      <c r="E32" s="7" t="s">
        <v>5539</v>
      </c>
      <c r="F32" s="7" t="s">
        <v>5540</v>
      </c>
      <c r="G32" s="7" t="s">
        <v>5480</v>
      </c>
    </row>
    <row r="33" spans="1:7" x14ac:dyDescent="0.25">
      <c r="A33" s="7" t="s">
        <v>2326</v>
      </c>
      <c r="B33" s="7" t="s">
        <v>2328</v>
      </c>
      <c r="C33" s="7">
        <v>7.3609999999999998</v>
      </c>
      <c r="D33" s="7" t="s">
        <v>5470</v>
      </c>
      <c r="E33" s="7" t="s">
        <v>5539</v>
      </c>
      <c r="F33" s="7" t="s">
        <v>5541</v>
      </c>
      <c r="G33" s="7" t="s">
        <v>2680</v>
      </c>
    </row>
    <row r="34" spans="1:7" x14ac:dyDescent="0.25">
      <c r="A34" s="7" t="s">
        <v>5542</v>
      </c>
      <c r="B34" s="7" t="s">
        <v>5543</v>
      </c>
      <c r="C34" s="7" t="s">
        <v>587</v>
      </c>
      <c r="D34" s="7" t="s">
        <v>587</v>
      </c>
      <c r="E34" s="7" t="s">
        <v>587</v>
      </c>
      <c r="F34" s="7" t="s">
        <v>587</v>
      </c>
      <c r="G34" s="7" t="s">
        <v>5480</v>
      </c>
    </row>
    <row r="35" spans="1:7" x14ac:dyDescent="0.25">
      <c r="A35" s="7" t="s">
        <v>3500</v>
      </c>
      <c r="B35" s="7" t="s">
        <v>3503</v>
      </c>
      <c r="C35" s="7">
        <v>2.8690000000000002</v>
      </c>
      <c r="D35" s="7" t="s">
        <v>5494</v>
      </c>
      <c r="E35" s="7" t="s">
        <v>5539</v>
      </c>
      <c r="F35" s="7" t="s">
        <v>5544</v>
      </c>
      <c r="G35" s="7" t="s">
        <v>5480</v>
      </c>
    </row>
    <row r="36" spans="1:7" x14ac:dyDescent="0.25">
      <c r="A36" s="7" t="s">
        <v>513</v>
      </c>
      <c r="B36" s="7" t="s">
        <v>515</v>
      </c>
      <c r="C36" s="7">
        <v>9.4779999999999998</v>
      </c>
      <c r="D36" s="7" t="s">
        <v>5470</v>
      </c>
      <c r="E36" s="7" t="s">
        <v>5619</v>
      </c>
      <c r="F36" s="7" t="s">
        <v>7181</v>
      </c>
      <c r="G36" s="7" t="s">
        <v>2680</v>
      </c>
    </row>
    <row r="37" spans="1:7" x14ac:dyDescent="0.25">
      <c r="A37" s="7" t="s">
        <v>700</v>
      </c>
      <c r="B37" s="7" t="s">
        <v>703</v>
      </c>
      <c r="C37" s="7">
        <v>4.4359999999999999</v>
      </c>
      <c r="D37" s="7" t="s">
        <v>5477</v>
      </c>
      <c r="E37" s="7" t="s">
        <v>5545</v>
      </c>
      <c r="F37" s="7" t="s">
        <v>5546</v>
      </c>
      <c r="G37" s="7" t="s">
        <v>5480</v>
      </c>
    </row>
    <row r="38" spans="1:7" x14ac:dyDescent="0.25">
      <c r="A38" s="7" t="s">
        <v>813</v>
      </c>
      <c r="B38" s="7" t="s">
        <v>816</v>
      </c>
      <c r="C38" s="7">
        <v>3.3980000000000001</v>
      </c>
      <c r="D38" s="7" t="s">
        <v>5477</v>
      </c>
      <c r="E38" s="7" t="s">
        <v>5545</v>
      </c>
      <c r="F38" s="7" t="s">
        <v>5547</v>
      </c>
      <c r="G38" s="7" t="s">
        <v>5480</v>
      </c>
    </row>
    <row r="39" spans="1:7" x14ac:dyDescent="0.25">
      <c r="A39" s="7" t="s">
        <v>712</v>
      </c>
      <c r="B39" s="7" t="s">
        <v>715</v>
      </c>
      <c r="C39" s="7">
        <v>2.7679999999999998</v>
      </c>
      <c r="D39" s="7" t="s">
        <v>5477</v>
      </c>
      <c r="E39" s="7" t="s">
        <v>5548</v>
      </c>
      <c r="F39" s="7" t="s">
        <v>5549</v>
      </c>
      <c r="G39" s="7" t="s">
        <v>5480</v>
      </c>
    </row>
    <row r="40" spans="1:7" x14ac:dyDescent="0.25">
      <c r="A40" s="7" t="s">
        <v>4143</v>
      </c>
      <c r="B40" s="7" t="s">
        <v>4146</v>
      </c>
      <c r="C40" s="7" t="s">
        <v>587</v>
      </c>
      <c r="D40" s="7" t="s">
        <v>587</v>
      </c>
      <c r="E40" s="7" t="s">
        <v>587</v>
      </c>
      <c r="F40" s="7" t="s">
        <v>587</v>
      </c>
      <c r="G40" s="7" t="s">
        <v>5480</v>
      </c>
    </row>
    <row r="41" spans="1:7" x14ac:dyDescent="0.25">
      <c r="A41" s="7" t="s">
        <v>5550</v>
      </c>
      <c r="B41" s="7" t="s">
        <v>5551</v>
      </c>
      <c r="C41" s="7">
        <v>6.9260000000000002</v>
      </c>
      <c r="D41" s="7" t="s">
        <v>5470</v>
      </c>
      <c r="E41" s="7" t="s">
        <v>5552</v>
      </c>
      <c r="F41" s="7" t="s">
        <v>5553</v>
      </c>
      <c r="G41" s="7" t="s">
        <v>2680</v>
      </c>
    </row>
    <row r="42" spans="1:7" x14ac:dyDescent="0.25">
      <c r="A42" s="7" t="s">
        <v>5554</v>
      </c>
      <c r="B42" s="7" t="s">
        <v>5555</v>
      </c>
      <c r="C42" s="7">
        <v>1.095</v>
      </c>
      <c r="D42" s="7" t="s">
        <v>5483</v>
      </c>
      <c r="E42" s="7" t="s">
        <v>5556</v>
      </c>
      <c r="F42" s="7" t="s">
        <v>5557</v>
      </c>
      <c r="G42" s="7" t="s">
        <v>5480</v>
      </c>
    </row>
    <row r="43" spans="1:7" x14ac:dyDescent="0.25">
      <c r="A43" s="7" t="s">
        <v>1016</v>
      </c>
      <c r="B43" s="7" t="s">
        <v>1019</v>
      </c>
      <c r="C43" s="7">
        <v>9.5660000000000007</v>
      </c>
      <c r="D43" s="7" t="s">
        <v>5470</v>
      </c>
      <c r="E43" s="7" t="s">
        <v>5558</v>
      </c>
      <c r="F43" s="7" t="s">
        <v>5559</v>
      </c>
      <c r="G43" s="7" t="s">
        <v>2680</v>
      </c>
    </row>
    <row r="44" spans="1:7" x14ac:dyDescent="0.25">
      <c r="A44" s="7" t="s">
        <v>4919</v>
      </c>
      <c r="B44" s="7" t="s">
        <v>4922</v>
      </c>
      <c r="C44" s="7">
        <v>5.2750000000000004</v>
      </c>
      <c r="D44" s="7" t="s">
        <v>5470</v>
      </c>
      <c r="E44" s="7" t="s">
        <v>5484</v>
      </c>
      <c r="F44" s="7" t="s">
        <v>5560</v>
      </c>
      <c r="G44" s="7" t="s">
        <v>5480</v>
      </c>
    </row>
    <row r="45" spans="1:7" x14ac:dyDescent="0.25">
      <c r="A45" s="7" t="s">
        <v>4169</v>
      </c>
      <c r="B45" s="7" t="s">
        <v>4172</v>
      </c>
      <c r="C45" s="7">
        <v>9.0250000000000004</v>
      </c>
      <c r="D45" s="7" t="s">
        <v>5470</v>
      </c>
      <c r="E45" s="7" t="s">
        <v>5561</v>
      </c>
      <c r="F45" s="7" t="s">
        <v>5562</v>
      </c>
      <c r="G45" s="7" t="s">
        <v>2680</v>
      </c>
    </row>
    <row r="46" spans="1:7" x14ac:dyDescent="0.25">
      <c r="A46" s="7" t="s">
        <v>1549</v>
      </c>
      <c r="B46" s="7" t="s">
        <v>1552</v>
      </c>
      <c r="C46" s="7">
        <v>2.2090000000000001</v>
      </c>
      <c r="D46" s="7" t="s">
        <v>5477</v>
      </c>
      <c r="E46" s="7" t="s">
        <v>5586</v>
      </c>
      <c r="F46" s="7" t="s">
        <v>7194</v>
      </c>
      <c r="G46" s="7" t="s">
        <v>5480</v>
      </c>
    </row>
    <row r="47" spans="1:7" x14ac:dyDescent="0.25">
      <c r="A47" s="7" t="s">
        <v>4215</v>
      </c>
      <c r="B47" s="7" t="s">
        <v>4218</v>
      </c>
      <c r="C47" s="7">
        <v>2.2589999999999999</v>
      </c>
      <c r="D47" s="7" t="s">
        <v>5494</v>
      </c>
      <c r="E47" s="7" t="s">
        <v>5561</v>
      </c>
      <c r="F47" s="7" t="s">
        <v>5563</v>
      </c>
      <c r="G47" s="7" t="s">
        <v>5480</v>
      </c>
    </row>
    <row r="48" spans="1:7" x14ac:dyDescent="0.25">
      <c r="A48" s="7" t="s">
        <v>5564</v>
      </c>
      <c r="B48" s="7" t="s">
        <v>5565</v>
      </c>
      <c r="C48" s="7">
        <v>5.6</v>
      </c>
      <c r="D48" s="7" t="s">
        <v>5470</v>
      </c>
      <c r="E48" s="7" t="s">
        <v>5561</v>
      </c>
      <c r="F48" s="7" t="s">
        <v>5566</v>
      </c>
      <c r="G48" s="7" t="s">
        <v>5480</v>
      </c>
    </row>
    <row r="49" spans="1:7" x14ac:dyDescent="0.25">
      <c r="A49" s="7" t="s">
        <v>5567</v>
      </c>
      <c r="B49" s="7" t="s">
        <v>4219</v>
      </c>
      <c r="C49" s="7">
        <v>2.2589999999999999</v>
      </c>
      <c r="D49" s="7" t="s">
        <v>5494</v>
      </c>
      <c r="E49" s="7" t="s">
        <v>5561</v>
      </c>
      <c r="F49" s="7" t="s">
        <v>5563</v>
      </c>
      <c r="G49" s="7" t="s">
        <v>5480</v>
      </c>
    </row>
    <row r="50" spans="1:7" x14ac:dyDescent="0.25">
      <c r="A50" s="7" t="s">
        <v>5568</v>
      </c>
      <c r="B50" s="7" t="s">
        <v>5569</v>
      </c>
      <c r="C50" s="7">
        <v>1.6879999999999999</v>
      </c>
      <c r="D50" s="7" t="s">
        <v>5494</v>
      </c>
      <c r="E50" s="7" t="s">
        <v>5526</v>
      </c>
      <c r="F50" s="7" t="s">
        <v>5570</v>
      </c>
      <c r="G50" s="7" t="s">
        <v>5480</v>
      </c>
    </row>
    <row r="51" spans="1:7" x14ac:dyDescent="0.25">
      <c r="A51" s="7" t="s">
        <v>2706</v>
      </c>
      <c r="B51" s="7" t="s">
        <v>2709</v>
      </c>
      <c r="C51" s="7">
        <v>5.55</v>
      </c>
      <c r="D51" s="7" t="s">
        <v>5470</v>
      </c>
      <c r="E51" s="7" t="s">
        <v>5571</v>
      </c>
      <c r="F51" s="7" t="s">
        <v>5572</v>
      </c>
      <c r="G51" s="7" t="s">
        <v>2680</v>
      </c>
    </row>
    <row r="52" spans="1:7" x14ac:dyDescent="0.25">
      <c r="A52" s="7" t="s">
        <v>4075</v>
      </c>
      <c r="B52" s="7" t="s">
        <v>4078</v>
      </c>
      <c r="C52" s="7">
        <v>5.5739999999999998</v>
      </c>
      <c r="D52" s="7" t="s">
        <v>5470</v>
      </c>
      <c r="E52" s="7" t="s">
        <v>5486</v>
      </c>
      <c r="F52" s="7" t="s">
        <v>5573</v>
      </c>
      <c r="G52" s="7" t="s">
        <v>2680</v>
      </c>
    </row>
    <row r="53" spans="1:7" x14ac:dyDescent="0.25">
      <c r="A53" s="7" t="s">
        <v>5574</v>
      </c>
      <c r="B53" s="7" t="s">
        <v>5575</v>
      </c>
      <c r="C53" s="7">
        <v>2.552</v>
      </c>
      <c r="D53" s="7" t="s">
        <v>5477</v>
      </c>
      <c r="E53" s="7" t="s">
        <v>5576</v>
      </c>
      <c r="F53" s="7" t="s">
        <v>5577</v>
      </c>
      <c r="G53" s="7" t="s">
        <v>5480</v>
      </c>
    </row>
    <row r="54" spans="1:7" x14ac:dyDescent="0.25">
      <c r="A54" s="7" t="s">
        <v>133</v>
      </c>
      <c r="B54" s="7" t="s">
        <v>136</v>
      </c>
      <c r="C54" s="7">
        <v>1.734</v>
      </c>
      <c r="D54" s="7" t="s">
        <v>5477</v>
      </c>
      <c r="E54" s="7" t="s">
        <v>5578</v>
      </c>
      <c r="F54" s="7" t="s">
        <v>5579</v>
      </c>
      <c r="G54" s="7" t="s">
        <v>5480</v>
      </c>
    </row>
    <row r="55" spans="1:7" x14ac:dyDescent="0.25">
      <c r="A55" s="7" t="s">
        <v>5580</v>
      </c>
      <c r="B55" s="7" t="s">
        <v>5581</v>
      </c>
      <c r="C55" s="7">
        <v>1.734</v>
      </c>
      <c r="D55" s="7" t="s">
        <v>5477</v>
      </c>
      <c r="E55" s="7" t="s">
        <v>5578</v>
      </c>
      <c r="F55" s="7" t="s">
        <v>5579</v>
      </c>
      <c r="G55" s="7" t="s">
        <v>5480</v>
      </c>
    </row>
    <row r="56" spans="1:7" x14ac:dyDescent="0.25">
      <c r="A56" s="7" t="s">
        <v>3077</v>
      </c>
      <c r="B56" s="7" t="s">
        <v>3080</v>
      </c>
      <c r="C56" s="7">
        <v>3.6110000000000002</v>
      </c>
      <c r="D56" s="7" t="s">
        <v>5470</v>
      </c>
      <c r="E56" s="7" t="s">
        <v>5582</v>
      </c>
      <c r="F56" s="7" t="s">
        <v>5583</v>
      </c>
      <c r="G56" s="7" t="s">
        <v>5480</v>
      </c>
    </row>
    <row r="57" spans="1:7" x14ac:dyDescent="0.25">
      <c r="A57" s="7" t="s">
        <v>5584</v>
      </c>
      <c r="B57" s="7" t="s">
        <v>5585</v>
      </c>
      <c r="C57" s="7">
        <v>4.2119999999999997</v>
      </c>
      <c r="D57" s="7" t="s">
        <v>5470</v>
      </c>
      <c r="E57" s="7" t="s">
        <v>5586</v>
      </c>
      <c r="F57" s="7" t="s">
        <v>5587</v>
      </c>
      <c r="G57" s="7" t="s">
        <v>5480</v>
      </c>
    </row>
    <row r="58" spans="1:7" x14ac:dyDescent="0.25">
      <c r="A58" s="7" t="s">
        <v>953</v>
      </c>
      <c r="B58" s="7" t="s">
        <v>956</v>
      </c>
      <c r="C58" s="7">
        <v>4.2119999999999997</v>
      </c>
      <c r="D58" s="7" t="s">
        <v>5470</v>
      </c>
      <c r="E58" s="7" t="s">
        <v>5586</v>
      </c>
      <c r="F58" s="7" t="s">
        <v>5587</v>
      </c>
      <c r="G58" s="7" t="s">
        <v>5480</v>
      </c>
    </row>
    <row r="59" spans="1:7" x14ac:dyDescent="0.25">
      <c r="A59" s="7" t="s">
        <v>2764</v>
      </c>
      <c r="B59" s="7" t="s">
        <v>2766</v>
      </c>
      <c r="C59" s="7">
        <v>13.204000000000001</v>
      </c>
      <c r="D59" s="7" t="s">
        <v>5470</v>
      </c>
      <c r="E59" s="7" t="s">
        <v>5588</v>
      </c>
      <c r="F59" s="7" t="s">
        <v>5589</v>
      </c>
      <c r="G59" s="7" t="s">
        <v>2680</v>
      </c>
    </row>
    <row r="60" spans="1:7" x14ac:dyDescent="0.25">
      <c r="A60" s="7" t="s">
        <v>2933</v>
      </c>
      <c r="B60" s="7" t="s">
        <v>2767</v>
      </c>
      <c r="C60" s="7">
        <v>13.204000000000001</v>
      </c>
      <c r="D60" s="7" t="s">
        <v>5470</v>
      </c>
      <c r="E60" s="7" t="s">
        <v>5588</v>
      </c>
      <c r="F60" s="7" t="s">
        <v>5589</v>
      </c>
      <c r="G60" s="7" t="s">
        <v>2680</v>
      </c>
    </row>
    <row r="61" spans="1:7" x14ac:dyDescent="0.25">
      <c r="A61" s="7" t="s">
        <v>3066</v>
      </c>
      <c r="B61" s="7" t="s">
        <v>3068</v>
      </c>
      <c r="C61" s="7">
        <v>6.165</v>
      </c>
      <c r="D61" s="7" t="s">
        <v>5470</v>
      </c>
      <c r="E61" s="7" t="s">
        <v>5590</v>
      </c>
      <c r="F61" s="7" t="s">
        <v>5591</v>
      </c>
      <c r="G61" s="7" t="s">
        <v>2680</v>
      </c>
    </row>
    <row r="62" spans="1:7" x14ac:dyDescent="0.25">
      <c r="A62" s="7" t="s">
        <v>1625</v>
      </c>
      <c r="B62" s="7" t="s">
        <v>5592</v>
      </c>
      <c r="C62" s="7">
        <v>2.5489999999999999</v>
      </c>
      <c r="D62" s="7" t="s">
        <v>5477</v>
      </c>
      <c r="E62" s="7" t="s">
        <v>5586</v>
      </c>
      <c r="F62" s="7" t="s">
        <v>5593</v>
      </c>
      <c r="G62" s="7" t="s">
        <v>5480</v>
      </c>
    </row>
    <row r="63" spans="1:7" x14ac:dyDescent="0.25">
      <c r="A63" s="7" t="s">
        <v>1625</v>
      </c>
      <c r="B63" s="7" t="s">
        <v>7206</v>
      </c>
      <c r="C63" s="7">
        <v>2.5489999999999999</v>
      </c>
      <c r="D63" s="7" t="s">
        <v>5477</v>
      </c>
      <c r="E63" s="7" t="s">
        <v>5586</v>
      </c>
      <c r="F63" s="7" t="s">
        <v>5593</v>
      </c>
      <c r="G63" s="7" t="s">
        <v>5480</v>
      </c>
    </row>
    <row r="64" spans="1:7" x14ac:dyDescent="0.25">
      <c r="A64" s="7" t="s">
        <v>3774</v>
      </c>
      <c r="B64" s="7" t="s">
        <v>3777</v>
      </c>
      <c r="C64" s="7">
        <v>4.7409999999999997</v>
      </c>
      <c r="D64" s="7" t="s">
        <v>5470</v>
      </c>
      <c r="E64" s="7" t="s">
        <v>5594</v>
      </c>
      <c r="F64" s="7" t="s">
        <v>5595</v>
      </c>
      <c r="G64" s="7" t="s">
        <v>5480</v>
      </c>
    </row>
    <row r="65" spans="1:68" x14ac:dyDescent="0.25">
      <c r="A65" s="7" t="s">
        <v>5596</v>
      </c>
      <c r="B65" s="7" t="s">
        <v>5597</v>
      </c>
      <c r="C65" s="7" t="s">
        <v>587</v>
      </c>
      <c r="D65" s="7" t="s">
        <v>587</v>
      </c>
      <c r="E65" s="7" t="s">
        <v>587</v>
      </c>
      <c r="F65" s="7" t="s">
        <v>587</v>
      </c>
      <c r="G65" s="7" t="s">
        <v>5480</v>
      </c>
    </row>
    <row r="66" spans="1:68" x14ac:dyDescent="0.25">
      <c r="A66" s="7" t="s">
        <v>195</v>
      </c>
      <c r="B66" s="7" t="s">
        <v>198</v>
      </c>
      <c r="C66" s="7">
        <v>1.1399999999999999</v>
      </c>
      <c r="D66" s="7" t="s">
        <v>5494</v>
      </c>
      <c r="E66" s="7" t="s">
        <v>5598</v>
      </c>
      <c r="F66" s="7" t="s">
        <v>5599</v>
      </c>
      <c r="G66" s="7" t="s">
        <v>5480</v>
      </c>
    </row>
    <row r="67" spans="1:68" x14ac:dyDescent="0.25">
      <c r="A67" s="7" t="s">
        <v>2626</v>
      </c>
      <c r="B67" s="7" t="s">
        <v>2515</v>
      </c>
      <c r="C67" s="7">
        <v>1.1399999999999999</v>
      </c>
      <c r="D67" s="7" t="s">
        <v>5494</v>
      </c>
      <c r="E67" s="7" t="s">
        <v>5598</v>
      </c>
      <c r="F67" s="7" t="s">
        <v>5599</v>
      </c>
      <c r="G67" s="7" t="s">
        <v>5480</v>
      </c>
    </row>
    <row r="68" spans="1:68" x14ac:dyDescent="0.25">
      <c r="A68" s="3" t="s">
        <v>4666</v>
      </c>
      <c r="B68" s="3" t="s">
        <v>4669</v>
      </c>
      <c r="C68" s="3">
        <v>0.871</v>
      </c>
      <c r="D68" s="3" t="s">
        <v>5483</v>
      </c>
      <c r="E68" s="3" t="s">
        <v>7084</v>
      </c>
      <c r="F68" s="3" t="s">
        <v>7224</v>
      </c>
      <c r="G68" s="3" t="s">
        <v>5480</v>
      </c>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row>
    <row r="69" spans="1:68" x14ac:dyDescent="0.25">
      <c r="A69" s="7" t="s">
        <v>5600</v>
      </c>
      <c r="B69" s="7" t="s">
        <v>5601</v>
      </c>
      <c r="C69" s="7">
        <v>0.625</v>
      </c>
      <c r="D69" s="7" t="s">
        <v>5483</v>
      </c>
      <c r="E69" s="7" t="s">
        <v>5602</v>
      </c>
      <c r="F69" s="7" t="s">
        <v>5603</v>
      </c>
      <c r="G69" s="7" t="s">
        <v>5480</v>
      </c>
    </row>
    <row r="70" spans="1:68" x14ac:dyDescent="0.25">
      <c r="A70" s="7" t="s">
        <v>5604</v>
      </c>
      <c r="B70" s="7" t="s">
        <v>5605</v>
      </c>
      <c r="C70" s="7">
        <v>6.32</v>
      </c>
      <c r="D70" s="7" t="s">
        <v>5470</v>
      </c>
      <c r="E70" s="7" t="s">
        <v>5606</v>
      </c>
      <c r="F70" s="7" t="s">
        <v>5607</v>
      </c>
      <c r="G70" s="7" t="s">
        <v>2680</v>
      </c>
    </row>
    <row r="71" spans="1:68" x14ac:dyDescent="0.25">
      <c r="A71" s="7" t="s">
        <v>2900</v>
      </c>
      <c r="B71" s="7" t="s">
        <v>2903</v>
      </c>
      <c r="C71" s="7">
        <v>1.431</v>
      </c>
      <c r="D71" s="7" t="s">
        <v>5477</v>
      </c>
      <c r="E71" s="7" t="s">
        <v>5608</v>
      </c>
      <c r="F71" s="7" t="s">
        <v>5609</v>
      </c>
      <c r="G71" s="7" t="s">
        <v>5480</v>
      </c>
    </row>
    <row r="72" spans="1:68" x14ac:dyDescent="0.25">
      <c r="A72" s="7" t="s">
        <v>4192</v>
      </c>
      <c r="B72" s="7" t="s">
        <v>4195</v>
      </c>
      <c r="C72" s="7">
        <v>2.427</v>
      </c>
      <c r="D72" s="7" t="s">
        <v>5477</v>
      </c>
      <c r="E72" s="7" t="s">
        <v>4192</v>
      </c>
      <c r="F72" s="7" t="s">
        <v>5610</v>
      </c>
      <c r="G72" s="7" t="s">
        <v>5480</v>
      </c>
    </row>
    <row r="73" spans="1:68" x14ac:dyDescent="0.25">
      <c r="A73" s="7" t="s">
        <v>5611</v>
      </c>
      <c r="B73" s="7" t="s">
        <v>5612</v>
      </c>
      <c r="C73" s="7" t="s">
        <v>587</v>
      </c>
      <c r="D73" s="7" t="s">
        <v>587</v>
      </c>
      <c r="E73" s="7" t="s">
        <v>587</v>
      </c>
      <c r="F73" s="7" t="s">
        <v>587</v>
      </c>
      <c r="G73" s="7" t="s">
        <v>5480</v>
      </c>
    </row>
    <row r="74" spans="1:68" x14ac:dyDescent="0.25">
      <c r="A74" s="7" t="s">
        <v>2891</v>
      </c>
      <c r="B74" s="7" t="s">
        <v>2893</v>
      </c>
      <c r="C74" s="7">
        <v>3.7280000000000002</v>
      </c>
      <c r="D74" s="7" t="s">
        <v>5477</v>
      </c>
      <c r="E74" s="7" t="s">
        <v>5539</v>
      </c>
      <c r="F74" s="7" t="s">
        <v>5613</v>
      </c>
      <c r="G74" s="7" t="s">
        <v>5480</v>
      </c>
    </row>
    <row r="75" spans="1:68" x14ac:dyDescent="0.25">
      <c r="A75" s="7" t="s">
        <v>5614</v>
      </c>
      <c r="B75" s="7" t="s">
        <v>5615</v>
      </c>
      <c r="C75" s="7" t="s">
        <v>587</v>
      </c>
      <c r="D75" s="7" t="s">
        <v>587</v>
      </c>
      <c r="E75" s="7" t="s">
        <v>587</v>
      </c>
      <c r="F75" s="7" t="s">
        <v>587</v>
      </c>
      <c r="G75" s="7" t="s">
        <v>5480</v>
      </c>
    </row>
    <row r="76" spans="1:68" x14ac:dyDescent="0.25">
      <c r="A76" s="7" t="s">
        <v>5616</v>
      </c>
      <c r="B76" s="7" t="s">
        <v>5617</v>
      </c>
      <c r="C76" s="7">
        <v>3.0830000000000002</v>
      </c>
      <c r="D76" s="7" t="s">
        <v>5477</v>
      </c>
      <c r="E76" s="7" t="s">
        <v>5484</v>
      </c>
      <c r="F76" s="7" t="s">
        <v>5618</v>
      </c>
      <c r="G76" s="7" t="s">
        <v>5480</v>
      </c>
    </row>
    <row r="77" spans="1:68" x14ac:dyDescent="0.25">
      <c r="A77" s="7" t="s">
        <v>273</v>
      </c>
      <c r="B77" s="7" t="s">
        <v>277</v>
      </c>
      <c r="C77" s="7">
        <v>0.95</v>
      </c>
      <c r="D77" s="7" t="s">
        <v>5483</v>
      </c>
      <c r="E77" s="7" t="s">
        <v>5619</v>
      </c>
      <c r="F77" s="7" t="s">
        <v>5620</v>
      </c>
      <c r="G77" s="7" t="s">
        <v>5480</v>
      </c>
    </row>
    <row r="78" spans="1:68" x14ac:dyDescent="0.25">
      <c r="A78" s="7" t="s">
        <v>4990</v>
      </c>
      <c r="B78" s="7" t="s">
        <v>4993</v>
      </c>
      <c r="C78" s="7">
        <v>9.89</v>
      </c>
      <c r="D78" s="7" t="s">
        <v>5470</v>
      </c>
      <c r="E78" s="7" t="s">
        <v>5621</v>
      </c>
      <c r="F78" s="7" t="s">
        <v>5622</v>
      </c>
      <c r="G78" s="7" t="s">
        <v>2680</v>
      </c>
    </row>
    <row r="79" spans="1:68" x14ac:dyDescent="0.25">
      <c r="A79" s="7" t="s">
        <v>3384</v>
      </c>
      <c r="B79" s="7" t="s">
        <v>3386</v>
      </c>
      <c r="C79" s="7">
        <v>2.4239999999999999</v>
      </c>
      <c r="D79" s="7" t="s">
        <v>5494</v>
      </c>
      <c r="E79" s="7" t="s">
        <v>6040</v>
      </c>
      <c r="F79" s="7" t="s">
        <v>7209</v>
      </c>
      <c r="G79" s="7" t="s">
        <v>5480</v>
      </c>
    </row>
    <row r="80" spans="1:68" x14ac:dyDescent="0.25">
      <c r="A80" s="7" t="s">
        <v>5623</v>
      </c>
      <c r="B80" s="7" t="s">
        <v>5624</v>
      </c>
      <c r="C80" s="7">
        <v>1.71</v>
      </c>
      <c r="D80" s="7" t="s">
        <v>5494</v>
      </c>
      <c r="E80" s="7" t="s">
        <v>5586</v>
      </c>
      <c r="F80" s="7" t="s">
        <v>5625</v>
      </c>
      <c r="G80" s="7" t="s">
        <v>5480</v>
      </c>
    </row>
    <row r="81" spans="1:14" x14ac:dyDescent="0.25">
      <c r="A81" s="7" t="s">
        <v>3847</v>
      </c>
      <c r="B81" s="7" t="s">
        <v>3849</v>
      </c>
      <c r="C81" s="7">
        <v>11.855</v>
      </c>
      <c r="D81" s="7" t="s">
        <v>5470</v>
      </c>
      <c r="E81" s="7" t="s">
        <v>4310</v>
      </c>
      <c r="F81" s="7" t="s">
        <v>5626</v>
      </c>
      <c r="G81" s="7" t="s">
        <v>2680</v>
      </c>
    </row>
    <row r="82" spans="1:14" x14ac:dyDescent="0.25">
      <c r="A82" s="7" t="s">
        <v>5627</v>
      </c>
      <c r="B82" s="7" t="s">
        <v>3850</v>
      </c>
      <c r="C82" s="7">
        <v>11.855</v>
      </c>
      <c r="D82" s="7" t="s">
        <v>5470</v>
      </c>
      <c r="E82" s="7" t="s">
        <v>4310</v>
      </c>
      <c r="F82" s="7" t="s">
        <v>5626</v>
      </c>
      <c r="G82" s="7" t="s">
        <v>2680</v>
      </c>
    </row>
    <row r="83" spans="1:14" x14ac:dyDescent="0.25">
      <c r="A83" s="7" t="s">
        <v>5628</v>
      </c>
      <c r="B83" s="7" t="s">
        <v>5629</v>
      </c>
      <c r="C83" s="7">
        <v>1.3839999999999999</v>
      </c>
      <c r="D83" s="7" t="s">
        <v>5477</v>
      </c>
      <c r="E83" s="7" t="s">
        <v>5495</v>
      </c>
      <c r="F83" s="7" t="s">
        <v>5630</v>
      </c>
      <c r="G83" s="7" t="s">
        <v>5480</v>
      </c>
    </row>
    <row r="84" spans="1:14" x14ac:dyDescent="0.25">
      <c r="A84" s="7" t="s">
        <v>3690</v>
      </c>
      <c r="B84" s="7" t="s">
        <v>3693</v>
      </c>
      <c r="C84" s="7">
        <v>4.0410000000000004</v>
      </c>
      <c r="D84" s="7" t="s">
        <v>5470</v>
      </c>
      <c r="E84" s="7" t="s">
        <v>5631</v>
      </c>
      <c r="F84" s="7" t="s">
        <v>5632</v>
      </c>
      <c r="G84" s="7" t="s">
        <v>2680</v>
      </c>
    </row>
    <row r="85" spans="1:14" x14ac:dyDescent="0.25">
      <c r="A85" s="7" t="s">
        <v>1660</v>
      </c>
      <c r="B85" s="7" t="s">
        <v>1663</v>
      </c>
      <c r="C85" s="7">
        <v>12.811</v>
      </c>
      <c r="D85" s="7" t="s">
        <v>5470</v>
      </c>
      <c r="E85" s="7" t="s">
        <v>5633</v>
      </c>
      <c r="F85" s="7" t="s">
        <v>5634</v>
      </c>
      <c r="G85" s="7" t="s">
        <v>2680</v>
      </c>
    </row>
    <row r="86" spans="1:14" x14ac:dyDescent="0.25">
      <c r="A86" s="7" t="s">
        <v>1938</v>
      </c>
      <c r="B86" s="7" t="s">
        <v>1664</v>
      </c>
      <c r="C86" s="7">
        <v>12.811</v>
      </c>
      <c r="D86" s="7" t="s">
        <v>5470</v>
      </c>
      <c r="E86" s="7" t="s">
        <v>5633</v>
      </c>
      <c r="F86" s="7" t="s">
        <v>5634</v>
      </c>
      <c r="G86" s="7" t="s">
        <v>2680</v>
      </c>
      <c r="N86" s="10"/>
    </row>
    <row r="87" spans="1:14" x14ac:dyDescent="0.25">
      <c r="A87" s="7" t="s">
        <v>823</v>
      </c>
      <c r="B87" s="7" t="s">
        <v>826</v>
      </c>
      <c r="C87" s="7">
        <v>3.7</v>
      </c>
      <c r="D87" s="7" t="s">
        <v>5470</v>
      </c>
      <c r="E87" s="7" t="s">
        <v>5635</v>
      </c>
      <c r="F87" s="7" t="s">
        <v>5636</v>
      </c>
      <c r="G87" s="7" t="s">
        <v>5480</v>
      </c>
    </row>
    <row r="88" spans="1:14" x14ac:dyDescent="0.25">
      <c r="A88" s="7" t="s">
        <v>4648</v>
      </c>
      <c r="B88" s="7" t="s">
        <v>4651</v>
      </c>
      <c r="C88" s="7" t="s">
        <v>587</v>
      </c>
      <c r="D88" s="7" t="s">
        <v>587</v>
      </c>
      <c r="E88" s="7" t="s">
        <v>587</v>
      </c>
      <c r="F88" s="7" t="s">
        <v>587</v>
      </c>
      <c r="G88" s="7" t="s">
        <v>5480</v>
      </c>
    </row>
    <row r="89" spans="1:14" x14ac:dyDescent="0.25">
      <c r="A89" s="7" t="s">
        <v>5637</v>
      </c>
      <c r="B89" s="7" t="s">
        <v>5638</v>
      </c>
      <c r="C89" s="7">
        <v>2.3199999999999998</v>
      </c>
      <c r="D89" s="7" t="s">
        <v>5494</v>
      </c>
      <c r="E89" s="7" t="s">
        <v>4310</v>
      </c>
      <c r="F89" s="7" t="s">
        <v>5639</v>
      </c>
      <c r="G89" s="7" t="s">
        <v>5480</v>
      </c>
    </row>
    <row r="90" spans="1:14" x14ac:dyDescent="0.25">
      <c r="A90" s="7" t="s">
        <v>3968</v>
      </c>
      <c r="B90" s="7" t="s">
        <v>3970</v>
      </c>
      <c r="C90" s="7">
        <v>1.9370000000000001</v>
      </c>
      <c r="D90" s="7" t="s">
        <v>5494</v>
      </c>
      <c r="E90" s="7" t="s">
        <v>4310</v>
      </c>
      <c r="F90" s="7" t="s">
        <v>5640</v>
      </c>
      <c r="G90" s="7" t="s">
        <v>5480</v>
      </c>
    </row>
    <row r="91" spans="1:14" x14ac:dyDescent="0.25">
      <c r="A91" s="7" t="s">
        <v>1430</v>
      </c>
      <c r="B91" s="7" t="s">
        <v>1433</v>
      </c>
      <c r="C91" s="7">
        <v>4.3019999999999996</v>
      </c>
      <c r="D91" s="7" t="s">
        <v>5470</v>
      </c>
      <c r="E91" s="7" t="s">
        <v>5641</v>
      </c>
      <c r="F91" s="7" t="s">
        <v>5642</v>
      </c>
      <c r="G91" s="7" t="s">
        <v>5480</v>
      </c>
    </row>
    <row r="92" spans="1:14" x14ac:dyDescent="0.25">
      <c r="A92" s="7" t="s">
        <v>469</v>
      </c>
      <c r="B92" s="7" t="s">
        <v>472</v>
      </c>
      <c r="C92" s="7">
        <v>6.3369999999999997</v>
      </c>
      <c r="D92" s="7" t="s">
        <v>5470</v>
      </c>
      <c r="E92" s="7" t="s">
        <v>5478</v>
      </c>
      <c r="F92" s="7" t="s">
        <v>5643</v>
      </c>
      <c r="G92" s="7" t="s">
        <v>2680</v>
      </c>
    </row>
    <row r="93" spans="1:14" x14ac:dyDescent="0.25">
      <c r="A93" s="7" t="s">
        <v>518</v>
      </c>
      <c r="B93" s="7" t="s">
        <v>473</v>
      </c>
      <c r="C93" s="7">
        <v>6.3369999999999997</v>
      </c>
      <c r="D93" s="7" t="s">
        <v>5470</v>
      </c>
      <c r="E93" s="7" t="s">
        <v>5478</v>
      </c>
      <c r="F93" s="7" t="s">
        <v>5643</v>
      </c>
      <c r="G93" s="7" t="s">
        <v>2680</v>
      </c>
    </row>
    <row r="94" spans="1:14" x14ac:dyDescent="0.25">
      <c r="A94" s="7" t="s">
        <v>5644</v>
      </c>
      <c r="B94" s="7" t="s">
        <v>5645</v>
      </c>
      <c r="C94" s="7">
        <v>2.5939999999999999</v>
      </c>
      <c r="D94" s="7" t="s">
        <v>5477</v>
      </c>
      <c r="E94" s="7" t="s">
        <v>5646</v>
      </c>
      <c r="F94" s="7" t="s">
        <v>5647</v>
      </c>
      <c r="G94" s="7" t="s">
        <v>5480</v>
      </c>
    </row>
    <row r="95" spans="1:14" x14ac:dyDescent="0.25">
      <c r="A95" s="7" t="s">
        <v>318</v>
      </c>
      <c r="B95" s="7" t="s">
        <v>321</v>
      </c>
      <c r="C95" s="7">
        <v>1.6259999999999999</v>
      </c>
      <c r="D95" s="7" t="s">
        <v>5494</v>
      </c>
      <c r="E95" s="7" t="s">
        <v>5619</v>
      </c>
      <c r="F95" s="7" t="s">
        <v>7182</v>
      </c>
      <c r="G95" s="7" t="s">
        <v>5480</v>
      </c>
    </row>
    <row r="96" spans="1:14" x14ac:dyDescent="0.25">
      <c r="A96" s="7" t="s">
        <v>5648</v>
      </c>
      <c r="B96" s="7" t="s">
        <v>2974</v>
      </c>
      <c r="C96" s="7" t="s">
        <v>587</v>
      </c>
      <c r="D96" s="7" t="s">
        <v>587</v>
      </c>
      <c r="E96" s="7" t="s">
        <v>587</v>
      </c>
      <c r="F96" s="7" t="s">
        <v>587</v>
      </c>
      <c r="G96" s="7" t="s">
        <v>5480</v>
      </c>
    </row>
    <row r="97" spans="1:68" x14ac:dyDescent="0.25">
      <c r="A97" s="7" t="s">
        <v>2970</v>
      </c>
      <c r="B97" s="7" t="s">
        <v>2973</v>
      </c>
      <c r="C97" s="7" t="s">
        <v>587</v>
      </c>
      <c r="D97" s="7" t="s">
        <v>587</v>
      </c>
      <c r="E97" s="7" t="s">
        <v>587</v>
      </c>
      <c r="F97" s="7" t="s">
        <v>587</v>
      </c>
      <c r="G97" s="7" t="s">
        <v>5480</v>
      </c>
    </row>
    <row r="98" spans="1:68" x14ac:dyDescent="0.25">
      <c r="A98" s="7" t="s">
        <v>5649</v>
      </c>
      <c r="B98" s="7" t="s">
        <v>5650</v>
      </c>
      <c r="C98" s="7">
        <v>2.0230000000000001</v>
      </c>
      <c r="D98" s="7" t="s">
        <v>5477</v>
      </c>
      <c r="E98" s="7" t="s">
        <v>5578</v>
      </c>
      <c r="F98" s="7" t="s">
        <v>5651</v>
      </c>
      <c r="G98" s="7" t="s">
        <v>5480</v>
      </c>
    </row>
    <row r="99" spans="1:68" x14ac:dyDescent="0.25">
      <c r="A99" s="7" t="s">
        <v>5652</v>
      </c>
      <c r="B99" s="7" t="s">
        <v>5653</v>
      </c>
      <c r="C99" s="7">
        <v>2.722</v>
      </c>
      <c r="D99" s="7" t="s">
        <v>5470</v>
      </c>
      <c r="E99" s="7" t="s">
        <v>5654</v>
      </c>
      <c r="F99" s="7" t="s">
        <v>5655</v>
      </c>
      <c r="G99" s="7" t="s">
        <v>5480</v>
      </c>
    </row>
    <row r="100" spans="1:68" x14ac:dyDescent="0.25">
      <c r="A100" s="7" t="s">
        <v>5656</v>
      </c>
      <c r="B100" s="7" t="s">
        <v>5394</v>
      </c>
      <c r="C100" s="7" t="s">
        <v>587</v>
      </c>
      <c r="D100" s="7" t="s">
        <v>587</v>
      </c>
      <c r="E100" s="7" t="s">
        <v>587</v>
      </c>
      <c r="F100" s="7" t="s">
        <v>587</v>
      </c>
      <c r="G100" s="7" t="s">
        <v>5480</v>
      </c>
    </row>
    <row r="101" spans="1:68" x14ac:dyDescent="0.25">
      <c r="A101" s="7" t="s">
        <v>801</v>
      </c>
      <c r="B101" s="7" t="s">
        <v>804</v>
      </c>
      <c r="C101" s="7">
        <v>2.331</v>
      </c>
      <c r="D101" s="7" t="s">
        <v>5477</v>
      </c>
      <c r="E101" s="7" t="s">
        <v>5657</v>
      </c>
      <c r="F101" s="7" t="s">
        <v>5658</v>
      </c>
      <c r="G101" s="7" t="s">
        <v>5480</v>
      </c>
    </row>
    <row r="102" spans="1:68" x14ac:dyDescent="0.25">
      <c r="A102" s="7" t="s">
        <v>5659</v>
      </c>
      <c r="B102" s="7" t="s">
        <v>5660</v>
      </c>
      <c r="C102" s="7">
        <v>2.044</v>
      </c>
      <c r="D102" s="7" t="s">
        <v>5494</v>
      </c>
      <c r="E102" s="7" t="s">
        <v>5661</v>
      </c>
      <c r="F102" s="7" t="s">
        <v>5662</v>
      </c>
      <c r="G102" s="7" t="s">
        <v>5480</v>
      </c>
    </row>
    <row r="103" spans="1:68" x14ac:dyDescent="0.25">
      <c r="A103" s="7" t="s">
        <v>5663</v>
      </c>
      <c r="B103" s="7" t="s">
        <v>5664</v>
      </c>
      <c r="C103" s="7">
        <v>3.786</v>
      </c>
      <c r="D103" s="7" t="s">
        <v>5470</v>
      </c>
      <c r="E103" s="7" t="s">
        <v>5598</v>
      </c>
      <c r="F103" s="7" t="s">
        <v>5665</v>
      </c>
      <c r="G103" s="7" t="s">
        <v>2680</v>
      </c>
    </row>
    <row r="104" spans="1:68" x14ac:dyDescent="0.25">
      <c r="A104" s="7" t="s">
        <v>5666</v>
      </c>
      <c r="B104" s="7" t="s">
        <v>5667</v>
      </c>
      <c r="C104" s="7">
        <v>2.09</v>
      </c>
      <c r="D104" s="7" t="s">
        <v>5477</v>
      </c>
      <c r="E104" s="7" t="s">
        <v>5486</v>
      </c>
      <c r="F104" s="7" t="s">
        <v>5668</v>
      </c>
      <c r="G104" s="7" t="s">
        <v>5480</v>
      </c>
    </row>
    <row r="105" spans="1:68" x14ac:dyDescent="0.25">
      <c r="A105" s="7" t="s">
        <v>5669</v>
      </c>
      <c r="B105" s="7" t="s">
        <v>5670</v>
      </c>
      <c r="C105" s="7">
        <v>1.9419999999999999</v>
      </c>
      <c r="D105" s="7" t="s">
        <v>5477</v>
      </c>
      <c r="E105" s="7" t="s">
        <v>5631</v>
      </c>
      <c r="F105" s="7" t="s">
        <v>5671</v>
      </c>
      <c r="G105" s="7" t="s">
        <v>5480</v>
      </c>
    </row>
    <row r="106" spans="1:68" x14ac:dyDescent="0.25">
      <c r="A106" s="3" t="s">
        <v>4149</v>
      </c>
      <c r="B106" s="3" t="s">
        <v>4152</v>
      </c>
      <c r="C106" s="3">
        <v>0.40300000000000002</v>
      </c>
      <c r="D106" s="3" t="s">
        <v>5483</v>
      </c>
      <c r="E106" s="3" t="s">
        <v>5598</v>
      </c>
      <c r="F106" s="3" t="s">
        <v>7225</v>
      </c>
      <c r="G106" s="3" t="s">
        <v>5480</v>
      </c>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row>
    <row r="107" spans="1:68" x14ac:dyDescent="0.25">
      <c r="A107" s="7" t="s">
        <v>3488</v>
      </c>
      <c r="B107" s="7" t="s">
        <v>3491</v>
      </c>
      <c r="C107" s="7">
        <v>2.9790000000000001</v>
      </c>
      <c r="D107" s="7" t="s">
        <v>5477</v>
      </c>
      <c r="E107" s="7" t="s">
        <v>5672</v>
      </c>
      <c r="F107" s="7" t="s">
        <v>5673</v>
      </c>
      <c r="G107" s="7" t="s">
        <v>5480</v>
      </c>
    </row>
    <row r="108" spans="1:68" x14ac:dyDescent="0.25">
      <c r="A108" s="7" t="s">
        <v>5674</v>
      </c>
      <c r="B108" s="7" t="s">
        <v>5675</v>
      </c>
      <c r="C108" s="7" t="s">
        <v>587</v>
      </c>
      <c r="D108" s="7" t="s">
        <v>587</v>
      </c>
      <c r="E108" s="7" t="s">
        <v>587</v>
      </c>
      <c r="F108" s="7" t="s">
        <v>587</v>
      </c>
      <c r="G108" s="7" t="s">
        <v>5480</v>
      </c>
    </row>
    <row r="109" spans="1:68" x14ac:dyDescent="0.25">
      <c r="A109" s="7" t="s">
        <v>4347</v>
      </c>
      <c r="B109" s="7" t="s">
        <v>4349</v>
      </c>
      <c r="C109" s="7" t="s">
        <v>587</v>
      </c>
      <c r="D109" s="7" t="s">
        <v>587</v>
      </c>
      <c r="E109" s="7" t="s">
        <v>587</v>
      </c>
      <c r="F109" s="7" t="s">
        <v>587</v>
      </c>
      <c r="G109" s="7" t="s">
        <v>5480</v>
      </c>
    </row>
    <row r="110" spans="1:68" x14ac:dyDescent="0.25">
      <c r="A110" s="7" t="s">
        <v>3899</v>
      </c>
      <c r="B110" s="7" t="s">
        <v>3902</v>
      </c>
      <c r="C110" s="7">
        <v>0.32300000000000001</v>
      </c>
      <c r="D110" s="7" t="s">
        <v>5483</v>
      </c>
      <c r="E110" s="7" t="s">
        <v>5505</v>
      </c>
      <c r="F110" s="7" t="s">
        <v>5676</v>
      </c>
      <c r="G110" s="7" t="s">
        <v>5480</v>
      </c>
    </row>
    <row r="111" spans="1:68" x14ac:dyDescent="0.25">
      <c r="A111" s="7" t="s">
        <v>2074</v>
      </c>
      <c r="B111" s="7" t="s">
        <v>2077</v>
      </c>
      <c r="C111" s="7">
        <v>6.6070000000000002</v>
      </c>
      <c r="D111" s="7" t="s">
        <v>5470</v>
      </c>
      <c r="E111" s="7" t="s">
        <v>5677</v>
      </c>
      <c r="F111" s="7" t="s">
        <v>5678</v>
      </c>
      <c r="G111" s="7" t="s">
        <v>2680</v>
      </c>
    </row>
    <row r="112" spans="1:68" x14ac:dyDescent="0.25">
      <c r="A112" s="7" t="s">
        <v>1673</v>
      </c>
      <c r="B112" s="7" t="s">
        <v>1675</v>
      </c>
      <c r="C112" s="7">
        <v>6.9180000000000001</v>
      </c>
      <c r="D112" s="7" t="s">
        <v>5470</v>
      </c>
      <c r="E112" s="7" t="s">
        <v>5633</v>
      </c>
      <c r="F112" s="7" t="s">
        <v>5679</v>
      </c>
      <c r="G112" s="7" t="s">
        <v>2680</v>
      </c>
    </row>
    <row r="113" spans="1:39" x14ac:dyDescent="0.25">
      <c r="A113" s="7" t="s">
        <v>1834</v>
      </c>
      <c r="B113" s="7" t="s">
        <v>1837</v>
      </c>
      <c r="C113" s="7">
        <v>3.319</v>
      </c>
      <c r="D113" s="7" t="s">
        <v>5477</v>
      </c>
      <c r="E113" s="7" t="s">
        <v>5633</v>
      </c>
      <c r="F113" s="7" t="s">
        <v>5680</v>
      </c>
      <c r="G113" s="7" t="s">
        <v>5480</v>
      </c>
    </row>
    <row r="114" spans="1:39" x14ac:dyDescent="0.25">
      <c r="A114" s="7" t="s">
        <v>1256</v>
      </c>
      <c r="B114" s="7" t="s">
        <v>1259</v>
      </c>
      <c r="C114" s="7">
        <v>4.1210000000000004</v>
      </c>
      <c r="D114" s="7" t="s">
        <v>5477</v>
      </c>
      <c r="E114" s="7" t="s">
        <v>5633</v>
      </c>
      <c r="F114" s="7" t="s">
        <v>5681</v>
      </c>
      <c r="G114" s="7" t="s">
        <v>5480</v>
      </c>
    </row>
    <row r="115" spans="1:39" x14ac:dyDescent="0.25">
      <c r="A115" s="7" t="s">
        <v>5682</v>
      </c>
      <c r="B115" s="7" t="s">
        <v>2981</v>
      </c>
      <c r="C115" s="7">
        <v>2.403</v>
      </c>
      <c r="D115" s="7" t="s">
        <v>5477</v>
      </c>
      <c r="E115" s="7" t="s">
        <v>5473</v>
      </c>
      <c r="F115" s="7" t="s">
        <v>5683</v>
      </c>
      <c r="G115" s="7" t="s">
        <v>5480</v>
      </c>
    </row>
    <row r="116" spans="1:39" x14ac:dyDescent="0.25">
      <c r="A116" s="7" t="s">
        <v>2125</v>
      </c>
      <c r="B116" s="7" t="s">
        <v>2128</v>
      </c>
      <c r="C116" s="7">
        <v>2.403</v>
      </c>
      <c r="D116" s="7" t="s">
        <v>5477</v>
      </c>
      <c r="E116" s="7" t="s">
        <v>5473</v>
      </c>
      <c r="F116" s="7" t="s">
        <v>5683</v>
      </c>
      <c r="G116" s="7" t="s">
        <v>5480</v>
      </c>
    </row>
    <row r="117" spans="1:39" x14ac:dyDescent="0.25">
      <c r="A117" s="7" t="s">
        <v>5684</v>
      </c>
      <c r="B117" s="7" t="s">
        <v>5685</v>
      </c>
      <c r="C117" s="7" t="s">
        <v>587</v>
      </c>
      <c r="D117" s="7" t="s">
        <v>587</v>
      </c>
      <c r="E117" s="7" t="s">
        <v>587</v>
      </c>
      <c r="F117" s="7" t="s">
        <v>587</v>
      </c>
      <c r="G117" s="7" t="s">
        <v>5480</v>
      </c>
    </row>
    <row r="118" spans="1:39" x14ac:dyDescent="0.25">
      <c r="A118" s="7" t="s">
        <v>3252</v>
      </c>
      <c r="B118" s="7" t="s">
        <v>3255</v>
      </c>
      <c r="C118" s="7">
        <v>1.042</v>
      </c>
      <c r="D118" s="7" t="s">
        <v>5494</v>
      </c>
      <c r="E118" s="7" t="s">
        <v>5686</v>
      </c>
      <c r="F118" s="7" t="s">
        <v>5687</v>
      </c>
      <c r="G118" s="7" t="s">
        <v>5480</v>
      </c>
    </row>
    <row r="119" spans="1:39" x14ac:dyDescent="0.25">
      <c r="A119" s="7" t="s">
        <v>694</v>
      </c>
      <c r="B119" s="7" t="s">
        <v>696</v>
      </c>
      <c r="C119" s="7">
        <v>4.2389999999999999</v>
      </c>
      <c r="D119" s="7" t="s">
        <v>5470</v>
      </c>
      <c r="E119" s="7" t="s">
        <v>5688</v>
      </c>
      <c r="F119" s="8" t="s">
        <v>5689</v>
      </c>
      <c r="G119" s="7" t="s">
        <v>5480</v>
      </c>
    </row>
    <row r="120" spans="1:39" x14ac:dyDescent="0.25">
      <c r="A120" s="7" t="s">
        <v>888</v>
      </c>
      <c r="B120" s="7" t="s">
        <v>891</v>
      </c>
      <c r="C120" s="7">
        <v>2.5819999999999999</v>
      </c>
      <c r="D120" s="7" t="s">
        <v>5477</v>
      </c>
      <c r="E120" s="7" t="s">
        <v>5690</v>
      </c>
      <c r="F120" s="7" t="s">
        <v>5691</v>
      </c>
      <c r="G120" s="7" t="s">
        <v>5480</v>
      </c>
    </row>
    <row r="121" spans="1:39" x14ac:dyDescent="0.25">
      <c r="A121" s="7" t="s">
        <v>2693</v>
      </c>
      <c r="B121" s="7" t="s">
        <v>2696</v>
      </c>
      <c r="C121" s="7">
        <v>8.9610000000000003</v>
      </c>
      <c r="D121" s="7" t="s">
        <v>5470</v>
      </c>
      <c r="E121" s="7" t="s">
        <v>5692</v>
      </c>
      <c r="F121" s="7" t="s">
        <v>5693</v>
      </c>
      <c r="G121" s="7" t="s">
        <v>2680</v>
      </c>
    </row>
    <row r="122" spans="1:39" x14ac:dyDescent="0.25">
      <c r="A122" s="7" t="s">
        <v>5694</v>
      </c>
      <c r="B122" s="7" t="s">
        <v>5695</v>
      </c>
      <c r="C122" s="7">
        <v>8.593</v>
      </c>
      <c r="D122" s="7" t="s">
        <v>5470</v>
      </c>
      <c r="E122" s="7" t="s">
        <v>5696</v>
      </c>
      <c r="F122" s="7" t="s">
        <v>5697</v>
      </c>
      <c r="G122" s="7" t="s">
        <v>5480</v>
      </c>
    </row>
    <row r="123" spans="1:39" x14ac:dyDescent="0.25">
      <c r="A123" s="7" t="s">
        <v>1287</v>
      </c>
      <c r="B123" s="7" t="s">
        <v>1289</v>
      </c>
      <c r="C123" s="7">
        <v>3.1760000000000002</v>
      </c>
      <c r="D123" s="7" t="s">
        <v>5477</v>
      </c>
      <c r="E123" s="7" t="s">
        <v>5646</v>
      </c>
      <c r="F123" s="7" t="s">
        <v>5698</v>
      </c>
      <c r="G123" s="7" t="s">
        <v>5480</v>
      </c>
    </row>
    <row r="124" spans="1:39" x14ac:dyDescent="0.25">
      <c r="A124" s="7" t="s">
        <v>5699</v>
      </c>
      <c r="B124" s="7" t="s">
        <v>5700</v>
      </c>
      <c r="C124" s="7">
        <v>2.2069999999999999</v>
      </c>
      <c r="D124" s="7" t="s">
        <v>5494</v>
      </c>
      <c r="E124" s="7" t="s">
        <v>5701</v>
      </c>
      <c r="F124" s="7" t="s">
        <v>5702</v>
      </c>
      <c r="G124" s="7" t="s">
        <v>5480</v>
      </c>
    </row>
    <row r="125" spans="1:39" x14ac:dyDescent="0.25">
      <c r="A125" s="7" t="s">
        <v>3242</v>
      </c>
      <c r="B125" s="7" t="s">
        <v>3245</v>
      </c>
      <c r="C125" s="7">
        <v>2.9340000000000002</v>
      </c>
      <c r="D125" s="7" t="s">
        <v>5470</v>
      </c>
      <c r="E125" s="7" t="s">
        <v>5703</v>
      </c>
      <c r="F125" s="7" t="s">
        <v>5704</v>
      </c>
      <c r="G125" s="7" t="s">
        <v>5480</v>
      </c>
    </row>
    <row r="126" spans="1:39" x14ac:dyDescent="0.25">
      <c r="A126" s="7" t="s">
        <v>2080</v>
      </c>
      <c r="B126" s="7" t="s">
        <v>2083</v>
      </c>
      <c r="C126" s="7">
        <v>3.7970000000000002</v>
      </c>
      <c r="D126" s="7" t="s">
        <v>5477</v>
      </c>
      <c r="E126" s="7" t="s">
        <v>5705</v>
      </c>
      <c r="F126" s="7" t="s">
        <v>5706</v>
      </c>
      <c r="G126" s="7" t="s">
        <v>5480</v>
      </c>
    </row>
    <row r="127" spans="1:39" x14ac:dyDescent="0.25">
      <c r="A127" s="7" t="s">
        <v>1348</v>
      </c>
      <c r="B127" s="7" t="s">
        <v>1351</v>
      </c>
      <c r="C127" s="7">
        <v>4.5810000000000004</v>
      </c>
      <c r="D127" s="7" t="s">
        <v>5470</v>
      </c>
      <c r="E127" s="7" t="s">
        <v>5707</v>
      </c>
      <c r="F127" s="7" t="s">
        <v>5708</v>
      </c>
      <c r="G127" s="7" t="s">
        <v>5480</v>
      </c>
    </row>
    <row r="128" spans="1:39" x14ac:dyDescent="0.25">
      <c r="A128" s="7" t="s">
        <v>2110</v>
      </c>
      <c r="B128" s="7" t="s">
        <v>2114</v>
      </c>
      <c r="C128" s="7">
        <v>9.452</v>
      </c>
      <c r="D128" s="7" t="s">
        <v>5470</v>
      </c>
      <c r="E128" s="7" t="s">
        <v>6170</v>
      </c>
      <c r="F128" s="7" t="s">
        <v>7195</v>
      </c>
      <c r="G128" s="7" t="s">
        <v>5480</v>
      </c>
      <c r="AF128" s="7" t="s">
        <v>371</v>
      </c>
      <c r="AK128" s="10">
        <v>43042</v>
      </c>
      <c r="AM128" s="7" t="s">
        <v>2116</v>
      </c>
    </row>
    <row r="129" spans="1:7" x14ac:dyDescent="0.25">
      <c r="A129" s="7" t="s">
        <v>5709</v>
      </c>
      <c r="B129" s="7" t="s">
        <v>5710</v>
      </c>
      <c r="C129" s="7">
        <v>5.5469999999999997</v>
      </c>
      <c r="D129" s="7" t="s">
        <v>5470</v>
      </c>
      <c r="E129" s="7" t="s">
        <v>5711</v>
      </c>
      <c r="F129" s="7" t="s">
        <v>5712</v>
      </c>
      <c r="G129" s="7" t="s">
        <v>5480</v>
      </c>
    </row>
    <row r="130" spans="1:7" x14ac:dyDescent="0.25">
      <c r="A130" s="7" t="s">
        <v>5713</v>
      </c>
      <c r="B130" s="7" t="s">
        <v>5714</v>
      </c>
      <c r="C130" s="7">
        <v>5.476</v>
      </c>
      <c r="D130" s="7" t="s">
        <v>5470</v>
      </c>
      <c r="E130" s="7" t="s">
        <v>5711</v>
      </c>
      <c r="F130" s="7" t="s">
        <v>5715</v>
      </c>
      <c r="G130" s="7" t="s">
        <v>5480</v>
      </c>
    </row>
    <row r="131" spans="1:7" x14ac:dyDescent="0.25">
      <c r="A131" s="7" t="s">
        <v>3361</v>
      </c>
      <c r="B131" s="7" t="s">
        <v>3364</v>
      </c>
      <c r="C131" s="7">
        <v>4.5209999999999999</v>
      </c>
      <c r="D131" s="7" t="s">
        <v>5470</v>
      </c>
      <c r="E131" s="7" t="s">
        <v>6170</v>
      </c>
      <c r="F131" s="7" t="s">
        <v>7210</v>
      </c>
      <c r="G131" s="7" t="s">
        <v>5480</v>
      </c>
    </row>
    <row r="132" spans="1:7" x14ac:dyDescent="0.25">
      <c r="A132" s="7" t="s">
        <v>1739</v>
      </c>
      <c r="B132" s="7" t="s">
        <v>1742</v>
      </c>
      <c r="C132" s="7">
        <v>2.835</v>
      </c>
      <c r="D132" s="7" t="s">
        <v>5477</v>
      </c>
      <c r="E132" s="7" t="s">
        <v>5646</v>
      </c>
      <c r="F132" s="7" t="s">
        <v>5716</v>
      </c>
      <c r="G132" s="7" t="s">
        <v>5480</v>
      </c>
    </row>
    <row r="133" spans="1:7" x14ac:dyDescent="0.25">
      <c r="A133" s="7" t="s">
        <v>5717</v>
      </c>
      <c r="B133" s="7" t="s">
        <v>5718</v>
      </c>
      <c r="C133" s="7">
        <v>8.4019999999999992</v>
      </c>
      <c r="D133" s="7" t="s">
        <v>5470</v>
      </c>
      <c r="E133" s="7" t="s">
        <v>5719</v>
      </c>
      <c r="F133" s="7" t="s">
        <v>5720</v>
      </c>
      <c r="G133" s="7" t="s">
        <v>2680</v>
      </c>
    </row>
    <row r="134" spans="1:7" x14ac:dyDescent="0.25">
      <c r="A134" s="7" t="s">
        <v>3190</v>
      </c>
      <c r="B134" s="7" t="s">
        <v>3136</v>
      </c>
      <c r="C134" s="7">
        <v>2.476</v>
      </c>
      <c r="D134" s="7" t="s">
        <v>5477</v>
      </c>
      <c r="E134" s="7" t="s">
        <v>5721</v>
      </c>
      <c r="F134" s="7" t="s">
        <v>5722</v>
      </c>
      <c r="G134" s="7" t="s">
        <v>5480</v>
      </c>
    </row>
    <row r="135" spans="1:7" x14ac:dyDescent="0.25">
      <c r="A135" s="7" t="s">
        <v>3132</v>
      </c>
      <c r="B135" s="7" t="s">
        <v>3135</v>
      </c>
      <c r="C135" s="7">
        <v>2.476</v>
      </c>
      <c r="D135" s="7" t="s">
        <v>5477</v>
      </c>
      <c r="E135" s="7" t="s">
        <v>5721</v>
      </c>
      <c r="F135" s="7" t="s">
        <v>5722</v>
      </c>
      <c r="G135" s="7" t="s">
        <v>5480</v>
      </c>
    </row>
    <row r="136" spans="1:7" x14ac:dyDescent="0.25">
      <c r="A136" s="7" t="s">
        <v>5187</v>
      </c>
      <c r="B136" s="7" t="s">
        <v>5190</v>
      </c>
      <c r="C136" s="7">
        <v>2.4689999999999999</v>
      </c>
      <c r="D136" s="7" t="s">
        <v>5477</v>
      </c>
      <c r="E136" s="7" t="s">
        <v>5473</v>
      </c>
      <c r="F136" s="7" t="s">
        <v>5723</v>
      </c>
      <c r="G136" s="7" t="s">
        <v>5480</v>
      </c>
    </row>
    <row r="137" spans="1:7" x14ac:dyDescent="0.25">
      <c r="A137" s="7" t="s">
        <v>4840</v>
      </c>
      <c r="B137" s="7" t="s">
        <v>4843</v>
      </c>
      <c r="C137" s="7">
        <v>2.7589999999999999</v>
      </c>
      <c r="D137" s="7" t="s">
        <v>5477</v>
      </c>
      <c r="E137" s="7" t="s">
        <v>5724</v>
      </c>
      <c r="F137" s="7" t="s">
        <v>5725</v>
      </c>
      <c r="G137" s="7" t="s">
        <v>5480</v>
      </c>
    </row>
    <row r="138" spans="1:7" x14ac:dyDescent="0.25">
      <c r="A138" s="7" t="s">
        <v>2062</v>
      </c>
      <c r="B138" s="7" t="s">
        <v>2064</v>
      </c>
      <c r="C138" s="7">
        <v>3.6560000000000001</v>
      </c>
      <c r="D138" s="7" t="s">
        <v>5470</v>
      </c>
      <c r="E138" s="7" t="s">
        <v>5726</v>
      </c>
      <c r="F138" s="7" t="s">
        <v>5727</v>
      </c>
      <c r="G138" s="7" t="s">
        <v>5480</v>
      </c>
    </row>
    <row r="139" spans="1:7" x14ac:dyDescent="0.25">
      <c r="A139" s="7" t="s">
        <v>5728</v>
      </c>
      <c r="B139" s="7" t="s">
        <v>5729</v>
      </c>
      <c r="C139" s="7">
        <v>2.9060000000000001</v>
      </c>
      <c r="D139" s="7" t="s">
        <v>5477</v>
      </c>
      <c r="E139" s="7" t="s">
        <v>5711</v>
      </c>
      <c r="F139" s="7" t="s">
        <v>5730</v>
      </c>
      <c r="G139" s="7" t="s">
        <v>5480</v>
      </c>
    </row>
    <row r="140" spans="1:7" x14ac:dyDescent="0.25">
      <c r="A140" s="7" t="s">
        <v>5731</v>
      </c>
      <c r="B140" s="7" t="s">
        <v>5729</v>
      </c>
      <c r="C140" s="7">
        <v>2.9060000000000001</v>
      </c>
      <c r="D140" s="7" t="s">
        <v>5477</v>
      </c>
      <c r="E140" s="7" t="s">
        <v>5711</v>
      </c>
      <c r="F140" s="7" t="s">
        <v>5730</v>
      </c>
      <c r="G140" s="7" t="s">
        <v>5480</v>
      </c>
    </row>
    <row r="141" spans="1:7" x14ac:dyDescent="0.25">
      <c r="A141" s="7" t="s">
        <v>4028</v>
      </c>
      <c r="B141" s="7" t="s">
        <v>4031</v>
      </c>
      <c r="C141" s="7">
        <v>4.3380000000000001</v>
      </c>
      <c r="D141" s="7" t="s">
        <v>5470</v>
      </c>
      <c r="E141" s="7" t="s">
        <v>5505</v>
      </c>
      <c r="F141" s="7" t="s">
        <v>5732</v>
      </c>
      <c r="G141" s="7" t="s">
        <v>5480</v>
      </c>
    </row>
    <row r="142" spans="1:7" x14ac:dyDescent="0.25">
      <c r="A142" s="7" t="s">
        <v>3909</v>
      </c>
      <c r="B142" s="7" t="s">
        <v>3912</v>
      </c>
      <c r="C142" s="7">
        <v>13.164</v>
      </c>
      <c r="D142" s="7" t="s">
        <v>5470</v>
      </c>
      <c r="E142" s="7" t="s">
        <v>5733</v>
      </c>
      <c r="F142" s="7" t="s">
        <v>5734</v>
      </c>
      <c r="G142" s="7" t="s">
        <v>2680</v>
      </c>
    </row>
    <row r="143" spans="1:7" x14ac:dyDescent="0.25">
      <c r="A143" s="7" t="s">
        <v>5735</v>
      </c>
      <c r="B143" s="7" t="s">
        <v>5736</v>
      </c>
      <c r="C143" s="7">
        <v>1.367</v>
      </c>
      <c r="D143" s="7" t="s">
        <v>5483</v>
      </c>
      <c r="E143" s="7" t="s">
        <v>5733</v>
      </c>
      <c r="F143" s="7" t="s">
        <v>5737</v>
      </c>
      <c r="G143" s="7" t="s">
        <v>5480</v>
      </c>
    </row>
    <row r="144" spans="1:7" x14ac:dyDescent="0.25">
      <c r="A144" s="7" t="s">
        <v>903</v>
      </c>
      <c r="B144" s="7" t="s">
        <v>906</v>
      </c>
      <c r="C144" s="7">
        <v>2.1629999999999998</v>
      </c>
      <c r="D144" s="7" t="s">
        <v>5494</v>
      </c>
      <c r="E144" s="7" t="s">
        <v>5690</v>
      </c>
      <c r="F144" s="7" t="s">
        <v>5738</v>
      </c>
      <c r="G144" s="7" t="s">
        <v>5480</v>
      </c>
    </row>
    <row r="145" spans="1:7" x14ac:dyDescent="0.25">
      <c r="A145" s="7" t="s">
        <v>718</v>
      </c>
      <c r="B145" s="7" t="s">
        <v>721</v>
      </c>
      <c r="C145" s="7">
        <v>1.248</v>
      </c>
      <c r="D145" s="7" t="s">
        <v>5483</v>
      </c>
      <c r="E145" s="7" t="s">
        <v>5690</v>
      </c>
      <c r="F145" s="7" t="s">
        <v>5739</v>
      </c>
      <c r="G145" s="7" t="s">
        <v>5480</v>
      </c>
    </row>
    <row r="146" spans="1:7" x14ac:dyDescent="0.25">
      <c r="A146" s="7" t="s">
        <v>5740</v>
      </c>
      <c r="B146" s="7" t="s">
        <v>5741</v>
      </c>
      <c r="C146" s="7">
        <v>6.3419999999999996</v>
      </c>
      <c r="D146" s="7" t="s">
        <v>5470</v>
      </c>
      <c r="E146" s="7" t="s">
        <v>5484</v>
      </c>
      <c r="F146" s="7" t="s">
        <v>5742</v>
      </c>
      <c r="G146" s="7" t="s">
        <v>5480</v>
      </c>
    </row>
    <row r="147" spans="1:7" x14ac:dyDescent="0.25">
      <c r="A147" s="7" t="s">
        <v>1245</v>
      </c>
      <c r="B147" s="7" t="s">
        <v>1248</v>
      </c>
      <c r="C147" s="7">
        <v>6.3419999999999996</v>
      </c>
      <c r="D147" s="7" t="s">
        <v>5470</v>
      </c>
      <c r="E147" s="7" t="s">
        <v>5484</v>
      </c>
      <c r="F147" s="7" t="s">
        <v>5742</v>
      </c>
      <c r="G147" s="7" t="s">
        <v>5480</v>
      </c>
    </row>
    <row r="148" spans="1:7" x14ac:dyDescent="0.25">
      <c r="A148" s="7" t="s">
        <v>1219</v>
      </c>
      <c r="B148" s="7" t="s">
        <v>1222</v>
      </c>
      <c r="C148" s="7">
        <v>1.607</v>
      </c>
      <c r="D148" s="7" t="s">
        <v>5483</v>
      </c>
      <c r="E148" s="7" t="s">
        <v>5484</v>
      </c>
      <c r="F148" s="7" t="s">
        <v>5743</v>
      </c>
      <c r="G148" s="7" t="s">
        <v>5480</v>
      </c>
    </row>
    <row r="149" spans="1:7" x14ac:dyDescent="0.25">
      <c r="A149" s="7" t="s">
        <v>4478</v>
      </c>
      <c r="B149" s="7" t="s">
        <v>4481</v>
      </c>
      <c r="C149" s="7">
        <v>3.2879999999999998</v>
      </c>
      <c r="D149" s="7" t="s">
        <v>5477</v>
      </c>
      <c r="E149" s="7" t="s">
        <v>4310</v>
      </c>
      <c r="F149" s="7" t="s">
        <v>5744</v>
      </c>
      <c r="G149" s="7" t="s">
        <v>5480</v>
      </c>
    </row>
    <row r="150" spans="1:7" x14ac:dyDescent="0.25">
      <c r="A150" s="7" t="s">
        <v>1028</v>
      </c>
      <c r="B150" s="7" t="s">
        <v>1031</v>
      </c>
      <c r="C150" s="7">
        <v>1.8320000000000001</v>
      </c>
      <c r="D150" s="7" t="s">
        <v>5494</v>
      </c>
      <c r="E150" s="7" t="s">
        <v>5657</v>
      </c>
      <c r="F150" s="7" t="s">
        <v>5745</v>
      </c>
      <c r="G150" s="7" t="s">
        <v>5480</v>
      </c>
    </row>
    <row r="151" spans="1:7" x14ac:dyDescent="0.25">
      <c r="A151" s="7" t="s">
        <v>3022</v>
      </c>
      <c r="B151" s="7" t="s">
        <v>3025</v>
      </c>
      <c r="C151" s="7">
        <v>2.198</v>
      </c>
      <c r="D151" s="7" t="s">
        <v>5494</v>
      </c>
      <c r="E151" s="7" t="s">
        <v>5561</v>
      </c>
      <c r="F151" s="7" t="s">
        <v>5746</v>
      </c>
      <c r="G151" s="7" t="s">
        <v>5480</v>
      </c>
    </row>
    <row r="152" spans="1:7" x14ac:dyDescent="0.25">
      <c r="A152" s="7" t="s">
        <v>5250</v>
      </c>
      <c r="B152" s="7" t="s">
        <v>5253</v>
      </c>
      <c r="C152" s="7">
        <v>3.2949999999999999</v>
      </c>
      <c r="D152" s="7" t="s">
        <v>5470</v>
      </c>
      <c r="E152" s="7" t="s">
        <v>5747</v>
      </c>
      <c r="F152" s="7" t="s">
        <v>5748</v>
      </c>
      <c r="G152" s="7" t="s">
        <v>5480</v>
      </c>
    </row>
    <row r="153" spans="1:7" x14ac:dyDescent="0.25">
      <c r="A153" s="7" t="s">
        <v>5749</v>
      </c>
      <c r="B153" s="7" t="s">
        <v>5750</v>
      </c>
      <c r="C153" s="7">
        <v>2.6440000000000001</v>
      </c>
      <c r="D153" s="7" t="s">
        <v>5477</v>
      </c>
      <c r="E153" s="7" t="s">
        <v>5751</v>
      </c>
      <c r="F153" s="7" t="s">
        <v>5752</v>
      </c>
      <c r="G153" s="7" t="s">
        <v>5480</v>
      </c>
    </row>
    <row r="154" spans="1:7" x14ac:dyDescent="0.25">
      <c r="A154" s="7" t="s">
        <v>5753</v>
      </c>
      <c r="B154" s="7" t="s">
        <v>5754</v>
      </c>
      <c r="C154" s="7">
        <v>2.0059999999999998</v>
      </c>
      <c r="D154" s="7" t="s">
        <v>5494</v>
      </c>
      <c r="E154" s="7" t="s">
        <v>5755</v>
      </c>
      <c r="F154" s="7" t="s">
        <v>5756</v>
      </c>
      <c r="G154" s="7" t="s">
        <v>5480</v>
      </c>
    </row>
    <row r="155" spans="1:7" x14ac:dyDescent="0.25">
      <c r="A155" s="7" t="s">
        <v>5757</v>
      </c>
      <c r="B155" s="7" t="s">
        <v>5758</v>
      </c>
      <c r="C155" s="7" t="s">
        <v>587</v>
      </c>
      <c r="D155" s="7" t="s">
        <v>587</v>
      </c>
      <c r="E155" s="7" t="s">
        <v>587</v>
      </c>
      <c r="F155" s="7" t="s">
        <v>587</v>
      </c>
      <c r="G155" s="7" t="s">
        <v>5480</v>
      </c>
    </row>
    <row r="156" spans="1:7" x14ac:dyDescent="0.25">
      <c r="A156" s="7" t="s">
        <v>5759</v>
      </c>
      <c r="B156" s="7" t="s">
        <v>5760</v>
      </c>
      <c r="C156" s="7">
        <v>1.6020000000000001</v>
      </c>
      <c r="D156" s="7" t="s">
        <v>5494</v>
      </c>
      <c r="E156" s="7" t="s">
        <v>5747</v>
      </c>
      <c r="F156" s="7" t="s">
        <v>5761</v>
      </c>
      <c r="G156" s="7" t="s">
        <v>5480</v>
      </c>
    </row>
    <row r="157" spans="1:7" x14ac:dyDescent="0.25">
      <c r="A157" s="7" t="s">
        <v>2882</v>
      </c>
      <c r="B157" s="7" t="s">
        <v>2885</v>
      </c>
      <c r="C157" s="7">
        <v>2.4350000000000001</v>
      </c>
      <c r="D157" s="7" t="s">
        <v>5494</v>
      </c>
      <c r="E157" s="7" t="s">
        <v>5762</v>
      </c>
      <c r="F157" s="7" t="s">
        <v>5763</v>
      </c>
      <c r="G157" s="7" t="s">
        <v>5480</v>
      </c>
    </row>
    <row r="158" spans="1:7" x14ac:dyDescent="0.25">
      <c r="A158" s="7" t="s">
        <v>1009</v>
      </c>
      <c r="B158" s="7" t="s">
        <v>1012</v>
      </c>
      <c r="C158" s="7">
        <v>2.3690000000000002</v>
      </c>
      <c r="D158" s="7" t="s">
        <v>5470</v>
      </c>
      <c r="E158" s="7" t="s">
        <v>5571</v>
      </c>
      <c r="F158" s="7" t="s">
        <v>5764</v>
      </c>
      <c r="G158" s="7" t="s">
        <v>5480</v>
      </c>
    </row>
    <row r="159" spans="1:7" x14ac:dyDescent="0.25">
      <c r="A159" s="7" t="s">
        <v>5174</v>
      </c>
      <c r="B159" s="7" t="s">
        <v>5177</v>
      </c>
      <c r="C159" s="7">
        <v>2.948</v>
      </c>
      <c r="D159" s="7" t="s">
        <v>5470</v>
      </c>
      <c r="E159" s="7" t="s">
        <v>5765</v>
      </c>
      <c r="F159" s="8" t="s">
        <v>5732</v>
      </c>
      <c r="G159" s="7" t="s">
        <v>5480</v>
      </c>
    </row>
    <row r="160" spans="1:7" x14ac:dyDescent="0.25">
      <c r="A160" s="7" t="s">
        <v>5306</v>
      </c>
      <c r="B160" s="7" t="s">
        <v>5309</v>
      </c>
      <c r="C160" s="7">
        <v>2.597</v>
      </c>
      <c r="D160" s="7" t="s">
        <v>5470</v>
      </c>
      <c r="E160" s="7" t="s">
        <v>5765</v>
      </c>
      <c r="F160" s="7" t="s">
        <v>5766</v>
      </c>
      <c r="G160" s="7" t="s">
        <v>5480</v>
      </c>
    </row>
    <row r="161" spans="1:36" x14ac:dyDescent="0.25">
      <c r="A161" s="7" t="s">
        <v>5767</v>
      </c>
      <c r="B161" s="7" t="s">
        <v>5768</v>
      </c>
      <c r="C161" s="7">
        <v>3.8740000000000001</v>
      </c>
      <c r="D161" s="7" t="s">
        <v>5477</v>
      </c>
      <c r="E161" s="7" t="s">
        <v>4310</v>
      </c>
      <c r="F161" s="7" t="s">
        <v>5769</v>
      </c>
      <c r="G161" s="7" t="s">
        <v>5480</v>
      </c>
    </row>
    <row r="162" spans="1:36" x14ac:dyDescent="0.25">
      <c r="A162" s="7" t="s">
        <v>5770</v>
      </c>
      <c r="B162" s="7" t="s">
        <v>5771</v>
      </c>
      <c r="C162" s="7">
        <v>10.292</v>
      </c>
      <c r="D162" s="7" t="s">
        <v>5470</v>
      </c>
      <c r="E162" s="7" t="s">
        <v>5755</v>
      </c>
      <c r="F162" s="7" t="s">
        <v>5772</v>
      </c>
      <c r="G162" s="7" t="s">
        <v>2680</v>
      </c>
    </row>
    <row r="163" spans="1:36" x14ac:dyDescent="0.25">
      <c r="A163" s="7" t="s">
        <v>5773</v>
      </c>
      <c r="B163" s="7" t="s">
        <v>5774</v>
      </c>
      <c r="C163" s="7">
        <v>1.52</v>
      </c>
      <c r="D163" s="7" t="s">
        <v>5483</v>
      </c>
      <c r="E163" s="7" t="s">
        <v>5619</v>
      </c>
      <c r="F163" s="7" t="s">
        <v>5775</v>
      </c>
      <c r="G163" s="7" t="s">
        <v>5480</v>
      </c>
    </row>
    <row r="164" spans="1:36" x14ac:dyDescent="0.25">
      <c r="A164" s="7" t="s">
        <v>3803</v>
      </c>
      <c r="B164" s="7" t="s">
        <v>3805</v>
      </c>
      <c r="C164" s="7">
        <v>1.9710000000000001</v>
      </c>
      <c r="D164" s="7" t="s">
        <v>5477</v>
      </c>
      <c r="E164" s="7" t="s">
        <v>5776</v>
      </c>
      <c r="F164" s="11" t="s">
        <v>5777</v>
      </c>
      <c r="G164" s="7" t="s">
        <v>5480</v>
      </c>
    </row>
    <row r="165" spans="1:36" x14ac:dyDescent="0.25">
      <c r="A165" s="7" t="s">
        <v>5778</v>
      </c>
      <c r="B165" s="7" t="s">
        <v>5779</v>
      </c>
      <c r="C165" s="7">
        <v>2.746</v>
      </c>
      <c r="D165" s="7" t="s">
        <v>5494</v>
      </c>
      <c r="E165" s="7" t="s">
        <v>5780</v>
      </c>
      <c r="F165" s="7" t="s">
        <v>5781</v>
      </c>
      <c r="G165" s="7" t="s">
        <v>5480</v>
      </c>
    </row>
    <row r="166" spans="1:36" x14ac:dyDescent="0.25">
      <c r="A166" s="7" t="s">
        <v>3210</v>
      </c>
      <c r="B166" s="7" t="s">
        <v>3213</v>
      </c>
      <c r="C166" s="7" t="s">
        <v>587</v>
      </c>
      <c r="D166" s="7" t="s">
        <v>587</v>
      </c>
      <c r="E166" s="7" t="s">
        <v>587</v>
      </c>
      <c r="F166" s="7" t="s">
        <v>587</v>
      </c>
      <c r="G166" s="7" t="s">
        <v>5480</v>
      </c>
    </row>
    <row r="167" spans="1:36" x14ac:dyDescent="0.25">
      <c r="A167" s="7" t="s">
        <v>549</v>
      </c>
      <c r="B167" s="7" t="s">
        <v>552</v>
      </c>
      <c r="C167" s="7" t="s">
        <v>587</v>
      </c>
      <c r="D167" s="7" t="s">
        <v>587</v>
      </c>
      <c r="E167" s="7" t="s">
        <v>587</v>
      </c>
      <c r="F167" s="7" t="s">
        <v>587</v>
      </c>
      <c r="G167" s="7" t="s">
        <v>5480</v>
      </c>
      <c r="AJ167" s="10"/>
    </row>
    <row r="168" spans="1:36" x14ac:dyDescent="0.25">
      <c r="A168" s="7" t="s">
        <v>5782</v>
      </c>
      <c r="B168" s="7" t="s">
        <v>5783</v>
      </c>
      <c r="C168" s="7" t="s">
        <v>587</v>
      </c>
      <c r="D168" s="7" t="s">
        <v>587</v>
      </c>
      <c r="E168" s="7" t="s">
        <v>587</v>
      </c>
      <c r="F168" s="7" t="s">
        <v>587</v>
      </c>
      <c r="G168" s="7" t="s">
        <v>5480</v>
      </c>
    </row>
    <row r="169" spans="1:36" x14ac:dyDescent="0.25">
      <c r="A169" s="7" t="s">
        <v>5784</v>
      </c>
      <c r="B169" s="7" t="s">
        <v>5785</v>
      </c>
      <c r="C169" s="7">
        <v>1.226</v>
      </c>
      <c r="D169" s="7" t="s">
        <v>5494</v>
      </c>
      <c r="E169" s="7" t="s">
        <v>5318</v>
      </c>
      <c r="F169" s="7" t="s">
        <v>5786</v>
      </c>
      <c r="G169" s="7" t="s">
        <v>5480</v>
      </c>
    </row>
    <row r="170" spans="1:36" x14ac:dyDescent="0.25">
      <c r="A170" s="7" t="s">
        <v>4455</v>
      </c>
      <c r="B170" s="7" t="s">
        <v>4457</v>
      </c>
      <c r="C170" s="7">
        <v>2.8010000000000002</v>
      </c>
      <c r="D170" s="7" t="s">
        <v>5470</v>
      </c>
      <c r="E170" s="7" t="s">
        <v>5787</v>
      </c>
      <c r="F170" s="7" t="s">
        <v>5788</v>
      </c>
      <c r="G170" s="7" t="s">
        <v>5480</v>
      </c>
    </row>
    <row r="171" spans="1:36" x14ac:dyDescent="0.25">
      <c r="A171" s="7" t="s">
        <v>5789</v>
      </c>
      <c r="B171" s="7" t="s">
        <v>5790</v>
      </c>
      <c r="C171" s="7">
        <v>3.6259999999999999</v>
      </c>
      <c r="D171" s="7" t="s">
        <v>5477</v>
      </c>
      <c r="E171" s="7" t="s">
        <v>5791</v>
      </c>
      <c r="F171" s="7" t="s">
        <v>5792</v>
      </c>
      <c r="G171" s="7" t="s">
        <v>5480</v>
      </c>
    </row>
    <row r="172" spans="1:36" x14ac:dyDescent="0.25">
      <c r="A172" s="7" t="s">
        <v>5793</v>
      </c>
      <c r="B172" s="7" t="s">
        <v>5794</v>
      </c>
      <c r="C172" s="7">
        <v>1.5529999999999999</v>
      </c>
      <c r="D172" s="7" t="s">
        <v>5494</v>
      </c>
      <c r="E172" s="7" t="s">
        <v>5486</v>
      </c>
      <c r="F172" s="7" t="s">
        <v>5795</v>
      </c>
      <c r="G172" s="7" t="s">
        <v>5480</v>
      </c>
    </row>
    <row r="173" spans="1:36" x14ac:dyDescent="0.25">
      <c r="A173" s="7" t="s">
        <v>5796</v>
      </c>
      <c r="B173" s="7" t="s">
        <v>5797</v>
      </c>
      <c r="C173" s="7">
        <v>1.5509999999999999</v>
      </c>
      <c r="D173" s="7" t="s">
        <v>5494</v>
      </c>
      <c r="E173" s="7" t="s">
        <v>5787</v>
      </c>
      <c r="F173" s="7" t="s">
        <v>5798</v>
      </c>
      <c r="G173" s="7" t="s">
        <v>5480</v>
      </c>
    </row>
    <row r="174" spans="1:36" x14ac:dyDescent="0.25">
      <c r="A174" s="7" t="s">
        <v>5799</v>
      </c>
      <c r="B174" s="7" t="s">
        <v>5800</v>
      </c>
      <c r="C174" s="7">
        <v>6.2380000000000004</v>
      </c>
      <c r="D174" s="7" t="s">
        <v>5470</v>
      </c>
      <c r="E174" s="7" t="s">
        <v>5594</v>
      </c>
      <c r="F174" s="7" t="s">
        <v>5801</v>
      </c>
      <c r="G174" s="7" t="s">
        <v>2680</v>
      </c>
    </row>
    <row r="175" spans="1:36" x14ac:dyDescent="0.25">
      <c r="A175" s="7" t="s">
        <v>4606</v>
      </c>
      <c r="B175" s="7" t="s">
        <v>4609</v>
      </c>
      <c r="C175" s="7">
        <v>6.1760000000000002</v>
      </c>
      <c r="D175" s="7" t="s">
        <v>5470</v>
      </c>
      <c r="E175" s="7" t="s">
        <v>4310</v>
      </c>
      <c r="F175" s="7" t="s">
        <v>5802</v>
      </c>
      <c r="G175" s="7" t="s">
        <v>5480</v>
      </c>
    </row>
    <row r="176" spans="1:36" x14ac:dyDescent="0.25">
      <c r="A176" s="7" t="s">
        <v>2359</v>
      </c>
      <c r="B176" s="7" t="s">
        <v>2362</v>
      </c>
      <c r="C176" s="7">
        <v>3.4929999999999999</v>
      </c>
      <c r="D176" s="7" t="s">
        <v>5470</v>
      </c>
      <c r="E176" s="7" t="s">
        <v>5707</v>
      </c>
      <c r="F176" s="7" t="s">
        <v>5803</v>
      </c>
      <c r="G176" s="7" t="s">
        <v>5480</v>
      </c>
    </row>
    <row r="177" spans="1:29" x14ac:dyDescent="0.25">
      <c r="A177" s="7" t="s">
        <v>5804</v>
      </c>
      <c r="B177" s="7" t="s">
        <v>5805</v>
      </c>
      <c r="C177" s="7">
        <v>4.7060000000000004</v>
      </c>
      <c r="D177" s="7" t="s">
        <v>5470</v>
      </c>
      <c r="E177" s="7" t="s">
        <v>5806</v>
      </c>
      <c r="F177" s="7" t="s">
        <v>5807</v>
      </c>
      <c r="G177" s="7" t="s">
        <v>2680</v>
      </c>
    </row>
    <row r="178" spans="1:29" x14ac:dyDescent="0.25">
      <c r="A178" s="7" t="s">
        <v>5808</v>
      </c>
      <c r="B178" s="7" t="s">
        <v>5809</v>
      </c>
      <c r="C178" s="7">
        <v>4.7060000000000004</v>
      </c>
      <c r="D178" s="7" t="s">
        <v>5470</v>
      </c>
      <c r="E178" s="7" t="s">
        <v>5806</v>
      </c>
      <c r="F178" s="7" t="s">
        <v>5807</v>
      </c>
      <c r="G178" s="7" t="s">
        <v>2680</v>
      </c>
    </row>
    <row r="179" spans="1:29" x14ac:dyDescent="0.25">
      <c r="A179" s="7" t="s">
        <v>1189</v>
      </c>
      <c r="B179" s="7" t="s">
        <v>1192</v>
      </c>
      <c r="C179" s="7">
        <v>5.67</v>
      </c>
      <c r="D179" s="7" t="s">
        <v>5470</v>
      </c>
      <c r="E179" s="7" t="s">
        <v>5733</v>
      </c>
      <c r="F179" s="7" t="s">
        <v>5810</v>
      </c>
      <c r="G179" s="7" t="s">
        <v>5480</v>
      </c>
    </row>
    <row r="180" spans="1:29" x14ac:dyDescent="0.25">
      <c r="A180" s="7" t="s">
        <v>1251</v>
      </c>
      <c r="B180" s="7" t="s">
        <v>1193</v>
      </c>
      <c r="C180" s="7">
        <v>5.67</v>
      </c>
      <c r="D180" s="7" t="s">
        <v>5470</v>
      </c>
      <c r="E180" s="7" t="s">
        <v>5733</v>
      </c>
      <c r="F180" s="7" t="s">
        <v>5810</v>
      </c>
      <c r="G180" s="7" t="s">
        <v>5480</v>
      </c>
      <c r="AC180" s="10"/>
    </row>
    <row r="181" spans="1:29" x14ac:dyDescent="0.25">
      <c r="A181" s="7" t="s">
        <v>1078</v>
      </c>
      <c r="B181" s="7" t="s">
        <v>1079</v>
      </c>
      <c r="C181" s="7">
        <v>3.706</v>
      </c>
      <c r="D181" s="7" t="s">
        <v>5470</v>
      </c>
      <c r="E181" s="7" t="s">
        <v>5552</v>
      </c>
      <c r="F181" s="7" t="s">
        <v>5811</v>
      </c>
      <c r="G181" s="7" t="s">
        <v>5480</v>
      </c>
    </row>
    <row r="182" spans="1:29" x14ac:dyDescent="0.25">
      <c r="A182" s="7" t="s">
        <v>5812</v>
      </c>
      <c r="B182" s="7" t="s">
        <v>5813</v>
      </c>
      <c r="C182" s="7">
        <v>1.218</v>
      </c>
      <c r="D182" s="7" t="s">
        <v>5494</v>
      </c>
      <c r="E182" s="7" t="s">
        <v>5814</v>
      </c>
      <c r="F182" s="7" t="s">
        <v>5815</v>
      </c>
      <c r="G182" s="7" t="s">
        <v>5480</v>
      </c>
    </row>
    <row r="183" spans="1:29" x14ac:dyDescent="0.25">
      <c r="A183" s="7" t="s">
        <v>5816</v>
      </c>
      <c r="B183" s="7" t="s">
        <v>5817</v>
      </c>
      <c r="C183" s="7">
        <v>5.4909999999999997</v>
      </c>
      <c r="D183" s="7" t="s">
        <v>5470</v>
      </c>
      <c r="E183" s="7" t="s">
        <v>5818</v>
      </c>
      <c r="F183" s="7" t="s">
        <v>5819</v>
      </c>
      <c r="G183" s="7" t="s">
        <v>2680</v>
      </c>
    </row>
    <row r="184" spans="1:29" x14ac:dyDescent="0.25">
      <c r="A184" s="7" t="s">
        <v>5820</v>
      </c>
      <c r="B184" s="7" t="s">
        <v>5821</v>
      </c>
      <c r="C184" s="7">
        <v>27.407</v>
      </c>
      <c r="D184" s="7" t="s">
        <v>5470</v>
      </c>
      <c r="E184" s="7" t="s">
        <v>5822</v>
      </c>
      <c r="F184" s="7" t="s">
        <v>5823</v>
      </c>
      <c r="G184" s="7" t="s">
        <v>2680</v>
      </c>
    </row>
    <row r="185" spans="1:29" x14ac:dyDescent="0.25">
      <c r="A185" s="7" t="s">
        <v>5824</v>
      </c>
      <c r="B185" s="7" t="s">
        <v>5825</v>
      </c>
      <c r="C185" s="7" t="s">
        <v>587</v>
      </c>
      <c r="D185" s="7" t="s">
        <v>587</v>
      </c>
      <c r="E185" s="7" t="s">
        <v>587</v>
      </c>
      <c r="F185" s="7" t="s">
        <v>587</v>
      </c>
      <c r="G185" s="7" t="s">
        <v>5480</v>
      </c>
    </row>
    <row r="186" spans="1:29" x14ac:dyDescent="0.25">
      <c r="A186" s="7" t="s">
        <v>4622</v>
      </c>
      <c r="B186" s="7" t="s">
        <v>4625</v>
      </c>
      <c r="C186" s="7">
        <v>2.7370000000000001</v>
      </c>
      <c r="D186" s="7" t="s">
        <v>5477</v>
      </c>
      <c r="E186" s="7" t="s">
        <v>5818</v>
      </c>
      <c r="F186" s="7" t="s">
        <v>5826</v>
      </c>
      <c r="G186" s="7" t="s">
        <v>5480</v>
      </c>
    </row>
    <row r="187" spans="1:29" x14ac:dyDescent="0.25">
      <c r="A187" s="7" t="s">
        <v>4486</v>
      </c>
      <c r="B187" s="7" t="s">
        <v>4487</v>
      </c>
      <c r="C187" s="7">
        <v>2.7370000000000001</v>
      </c>
      <c r="D187" s="7" t="s">
        <v>5477</v>
      </c>
      <c r="E187" s="7" t="s">
        <v>5818</v>
      </c>
      <c r="F187" s="7" t="s">
        <v>5826</v>
      </c>
      <c r="G187" s="7" t="s">
        <v>5480</v>
      </c>
    </row>
    <row r="188" spans="1:29" x14ac:dyDescent="0.25">
      <c r="A188" s="7" t="s">
        <v>5827</v>
      </c>
      <c r="B188" s="7" t="s">
        <v>5828</v>
      </c>
      <c r="C188" s="7">
        <v>20.010999999999999</v>
      </c>
      <c r="D188" s="7" t="s">
        <v>5470</v>
      </c>
      <c r="E188" s="7" t="s">
        <v>4310</v>
      </c>
      <c r="F188" s="7" t="s">
        <v>5829</v>
      </c>
      <c r="G188" s="7" t="s">
        <v>2680</v>
      </c>
    </row>
    <row r="189" spans="1:29" x14ac:dyDescent="0.25">
      <c r="A189" s="7" t="s">
        <v>5830</v>
      </c>
      <c r="B189" s="7" t="s">
        <v>5831</v>
      </c>
      <c r="C189" s="7">
        <v>2.343</v>
      </c>
      <c r="D189" s="7" t="s">
        <v>5477</v>
      </c>
      <c r="E189" s="7" t="s">
        <v>5586</v>
      </c>
      <c r="F189" s="7" t="s">
        <v>5832</v>
      </c>
      <c r="G189" s="7" t="s">
        <v>5480</v>
      </c>
    </row>
    <row r="190" spans="1:29" x14ac:dyDescent="0.25">
      <c r="A190" s="7" t="s">
        <v>5833</v>
      </c>
      <c r="B190" s="7" t="s">
        <v>5834</v>
      </c>
      <c r="C190" s="7">
        <v>4.1420000000000003</v>
      </c>
      <c r="D190" s="7" t="s">
        <v>5470</v>
      </c>
      <c r="E190" s="7" t="s">
        <v>5586</v>
      </c>
      <c r="F190" s="7" t="s">
        <v>5587</v>
      </c>
      <c r="G190" s="7" t="s">
        <v>5480</v>
      </c>
    </row>
    <row r="191" spans="1:29" x14ac:dyDescent="0.25">
      <c r="A191" s="7" t="s">
        <v>2276</v>
      </c>
      <c r="B191" s="7" t="s">
        <v>2279</v>
      </c>
      <c r="C191" s="7">
        <v>6.375</v>
      </c>
      <c r="D191" s="7" t="s">
        <v>5470</v>
      </c>
      <c r="E191" s="7" t="s">
        <v>4310</v>
      </c>
      <c r="F191" s="7" t="s">
        <v>5835</v>
      </c>
      <c r="G191" s="7" t="s">
        <v>5480</v>
      </c>
    </row>
    <row r="192" spans="1:29" x14ac:dyDescent="0.25">
      <c r="A192" s="7" t="s">
        <v>4471</v>
      </c>
      <c r="B192" s="7" t="s">
        <v>4474</v>
      </c>
      <c r="C192" s="7">
        <v>9.1120000000000001</v>
      </c>
      <c r="D192" s="7" t="s">
        <v>5470</v>
      </c>
      <c r="E192" s="7" t="s">
        <v>4310</v>
      </c>
      <c r="F192" s="7" t="s">
        <v>5836</v>
      </c>
      <c r="G192" s="7" t="s">
        <v>2680</v>
      </c>
    </row>
    <row r="193" spans="1:68" x14ac:dyDescent="0.25">
      <c r="A193" s="7" t="s">
        <v>5837</v>
      </c>
      <c r="B193" s="7" t="s">
        <v>4475</v>
      </c>
      <c r="C193" s="7">
        <v>9.1120000000000001</v>
      </c>
      <c r="D193" s="7" t="s">
        <v>5470</v>
      </c>
      <c r="E193" s="7" t="s">
        <v>4310</v>
      </c>
      <c r="F193" s="7" t="s">
        <v>5836</v>
      </c>
      <c r="G193" s="7" t="s">
        <v>2680</v>
      </c>
      <c r="AC193" s="10"/>
    </row>
    <row r="194" spans="1:68" x14ac:dyDescent="0.25">
      <c r="A194" s="7" t="s">
        <v>5838</v>
      </c>
      <c r="B194" s="7" t="s">
        <v>5839</v>
      </c>
      <c r="C194" s="7">
        <v>1.742</v>
      </c>
      <c r="D194" s="7" t="s">
        <v>5494</v>
      </c>
      <c r="E194" s="7" t="s">
        <v>5657</v>
      </c>
      <c r="F194" s="7" t="s">
        <v>5840</v>
      </c>
      <c r="G194" s="7" t="s">
        <v>5480</v>
      </c>
    </row>
    <row r="195" spans="1:68" x14ac:dyDescent="0.25">
      <c r="A195" s="7" t="s">
        <v>5841</v>
      </c>
      <c r="B195" s="7" t="s">
        <v>5842</v>
      </c>
      <c r="C195" s="7" t="s">
        <v>587</v>
      </c>
      <c r="D195" s="7" t="s">
        <v>587</v>
      </c>
      <c r="E195" s="7" t="s">
        <v>587</v>
      </c>
      <c r="F195" s="7" t="s">
        <v>587</v>
      </c>
      <c r="G195" s="7" t="s">
        <v>5480</v>
      </c>
    </row>
    <row r="196" spans="1:68" x14ac:dyDescent="0.25">
      <c r="A196" s="7" t="s">
        <v>5843</v>
      </c>
      <c r="B196" s="7" t="s">
        <v>5844</v>
      </c>
      <c r="C196" s="7">
        <v>0.90500000000000003</v>
      </c>
      <c r="D196" s="7" t="s">
        <v>5483</v>
      </c>
      <c r="E196" s="7" t="s">
        <v>5548</v>
      </c>
      <c r="F196" s="7" t="s">
        <v>5845</v>
      </c>
      <c r="G196" s="7" t="s">
        <v>5480</v>
      </c>
    </row>
    <row r="197" spans="1:68" x14ac:dyDescent="0.25">
      <c r="A197" s="7" t="s">
        <v>5385</v>
      </c>
      <c r="B197" s="7" t="s">
        <v>5389</v>
      </c>
      <c r="C197" s="7" t="s">
        <v>587</v>
      </c>
      <c r="D197" s="7" t="s">
        <v>587</v>
      </c>
      <c r="E197" s="7" t="s">
        <v>587</v>
      </c>
      <c r="F197" s="7" t="s">
        <v>587</v>
      </c>
      <c r="G197" s="7" t="s">
        <v>5480</v>
      </c>
    </row>
    <row r="198" spans="1:68" x14ac:dyDescent="0.25">
      <c r="A198" s="7" t="s">
        <v>1358</v>
      </c>
      <c r="B198" s="7" t="s">
        <v>1361</v>
      </c>
      <c r="C198" s="7">
        <v>4.7519999999999998</v>
      </c>
      <c r="D198" s="7" t="s">
        <v>5470</v>
      </c>
      <c r="E198" s="7" t="s">
        <v>5545</v>
      </c>
      <c r="F198" s="7" t="s">
        <v>5846</v>
      </c>
      <c r="G198" s="7" t="s">
        <v>5480</v>
      </c>
    </row>
    <row r="199" spans="1:68" x14ac:dyDescent="0.25">
      <c r="A199" s="7" t="s">
        <v>724</v>
      </c>
      <c r="B199" s="7" t="s">
        <v>727</v>
      </c>
      <c r="C199" s="7" t="s">
        <v>587</v>
      </c>
      <c r="D199" s="7" t="s">
        <v>587</v>
      </c>
      <c r="E199" s="7" t="s">
        <v>587</v>
      </c>
      <c r="F199" s="7" t="s">
        <v>587</v>
      </c>
      <c r="G199" s="7" t="s">
        <v>5480</v>
      </c>
    </row>
    <row r="200" spans="1:68" x14ac:dyDescent="0.25">
      <c r="A200" s="7" t="s">
        <v>5847</v>
      </c>
      <c r="B200" s="7" t="s">
        <v>5848</v>
      </c>
      <c r="C200" s="7" t="s">
        <v>587</v>
      </c>
      <c r="D200" s="7" t="s">
        <v>587</v>
      </c>
      <c r="E200" s="7" t="s">
        <v>587</v>
      </c>
      <c r="F200" s="7" t="s">
        <v>587</v>
      </c>
      <c r="G200" s="7" t="s">
        <v>5480</v>
      </c>
      <c r="AC200" s="7" t="s">
        <v>390</v>
      </c>
      <c r="AF200" s="7" t="s">
        <v>2936</v>
      </c>
      <c r="AK200" s="7" t="s">
        <v>5849</v>
      </c>
      <c r="AM200" s="7" t="s">
        <v>5850</v>
      </c>
      <c r="AN200" s="7" t="s">
        <v>5851</v>
      </c>
    </row>
    <row r="201" spans="1:68" x14ac:dyDescent="0.25">
      <c r="A201" s="7" t="s">
        <v>4352</v>
      </c>
      <c r="B201" s="7" t="s">
        <v>4355</v>
      </c>
      <c r="C201" s="7" t="s">
        <v>587</v>
      </c>
      <c r="D201" s="7" t="s">
        <v>587</v>
      </c>
      <c r="E201" s="7" t="s">
        <v>587</v>
      </c>
      <c r="F201" s="7" t="s">
        <v>587</v>
      </c>
      <c r="G201" s="7" t="s">
        <v>5480</v>
      </c>
    </row>
    <row r="202" spans="1:68" x14ac:dyDescent="0.25">
      <c r="A202" s="7" t="s">
        <v>5852</v>
      </c>
      <c r="B202" s="7" t="s">
        <v>5853</v>
      </c>
      <c r="C202" s="7" t="s">
        <v>587</v>
      </c>
      <c r="D202" s="7" t="s">
        <v>587</v>
      </c>
      <c r="E202" s="7" t="s">
        <v>587</v>
      </c>
      <c r="F202" s="7" t="s">
        <v>587</v>
      </c>
      <c r="G202" s="7" t="s">
        <v>5480</v>
      </c>
    </row>
    <row r="203" spans="1:68" x14ac:dyDescent="0.25">
      <c r="A203" s="7" t="s">
        <v>5854</v>
      </c>
      <c r="B203" s="7" t="s">
        <v>5855</v>
      </c>
      <c r="C203" s="7">
        <v>2.6019999999999999</v>
      </c>
      <c r="D203" s="7" t="s">
        <v>5477</v>
      </c>
      <c r="E203" s="7" t="s">
        <v>5545</v>
      </c>
      <c r="F203" s="7" t="s">
        <v>5856</v>
      </c>
      <c r="G203" s="7" t="s">
        <v>5480</v>
      </c>
    </row>
    <row r="204" spans="1:68" x14ac:dyDescent="0.25">
      <c r="A204" s="7" t="s">
        <v>5857</v>
      </c>
      <c r="B204" s="7" t="s">
        <v>5858</v>
      </c>
      <c r="C204" s="7">
        <v>5.9649999999999999</v>
      </c>
      <c r="D204" s="7" t="s">
        <v>5470</v>
      </c>
      <c r="E204" s="7" t="s">
        <v>5859</v>
      </c>
      <c r="F204" s="7" t="s">
        <v>5860</v>
      </c>
      <c r="G204" s="7" t="s">
        <v>5480</v>
      </c>
    </row>
    <row r="205" spans="1:68" x14ac:dyDescent="0.25">
      <c r="A205" s="7" t="s">
        <v>5861</v>
      </c>
      <c r="B205" s="7" t="s">
        <v>5862</v>
      </c>
      <c r="C205" s="7">
        <v>8.3390000000000004</v>
      </c>
      <c r="D205" s="7" t="s">
        <v>5470</v>
      </c>
      <c r="E205" s="7" t="s">
        <v>5711</v>
      </c>
      <c r="F205" s="7" t="s">
        <v>5863</v>
      </c>
      <c r="G205" s="7" t="s">
        <v>2680</v>
      </c>
    </row>
    <row r="206" spans="1:68" x14ac:dyDescent="0.25">
      <c r="A206" s="3" t="s">
        <v>4882</v>
      </c>
      <c r="B206" s="3" t="s">
        <v>4884</v>
      </c>
      <c r="C206" s="3">
        <v>8.3390000000000004</v>
      </c>
      <c r="D206" s="3" t="s">
        <v>5470</v>
      </c>
      <c r="E206" s="3" t="s">
        <v>6170</v>
      </c>
      <c r="F206" s="3" t="s">
        <v>7226</v>
      </c>
      <c r="G206" s="3" t="s">
        <v>2680</v>
      </c>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row>
    <row r="207" spans="1:68" x14ac:dyDescent="0.25">
      <c r="A207" s="7" t="s">
        <v>2092</v>
      </c>
      <c r="B207" s="7" t="s">
        <v>2095</v>
      </c>
      <c r="C207" s="7">
        <v>8.282</v>
      </c>
      <c r="D207" s="7" t="s">
        <v>5470</v>
      </c>
      <c r="E207" s="7" t="s">
        <v>5859</v>
      </c>
      <c r="F207" s="7" t="s">
        <v>5864</v>
      </c>
      <c r="G207" s="7" t="s">
        <v>5480</v>
      </c>
    </row>
    <row r="208" spans="1:68" x14ac:dyDescent="0.25">
      <c r="A208" s="7" t="s">
        <v>5865</v>
      </c>
      <c r="B208" s="7" t="s">
        <v>5866</v>
      </c>
      <c r="C208" s="7">
        <v>23.393999999999998</v>
      </c>
      <c r="D208" s="7" t="s">
        <v>5470</v>
      </c>
      <c r="E208" s="7" t="s">
        <v>5696</v>
      </c>
      <c r="F208" s="7" t="s">
        <v>5867</v>
      </c>
      <c r="G208" s="7" t="s">
        <v>2680</v>
      </c>
    </row>
    <row r="209" spans="1:36" x14ac:dyDescent="0.25">
      <c r="A209" s="7" t="s">
        <v>5868</v>
      </c>
      <c r="B209" s="7" t="s">
        <v>5869</v>
      </c>
      <c r="C209" s="7">
        <v>5.7880000000000003</v>
      </c>
      <c r="D209" s="7" t="s">
        <v>5470</v>
      </c>
      <c r="E209" s="7" t="s">
        <v>5711</v>
      </c>
      <c r="F209" s="7" t="s">
        <v>5870</v>
      </c>
      <c r="G209" s="7" t="s">
        <v>5480</v>
      </c>
    </row>
    <row r="210" spans="1:36" x14ac:dyDescent="0.25">
      <c r="A210" s="7" t="s">
        <v>5871</v>
      </c>
      <c r="B210" s="7" t="s">
        <v>5872</v>
      </c>
      <c r="C210" s="7">
        <v>3.9369999999999998</v>
      </c>
      <c r="D210" s="7" t="s">
        <v>5477</v>
      </c>
      <c r="E210" s="7" t="s">
        <v>5859</v>
      </c>
      <c r="F210" s="7" t="s">
        <v>5873</v>
      </c>
      <c r="G210" s="7" t="s">
        <v>5480</v>
      </c>
    </row>
    <row r="211" spans="1:36" x14ac:dyDescent="0.25">
      <c r="A211" s="7" t="s">
        <v>3999</v>
      </c>
      <c r="B211" s="7" t="s">
        <v>4002</v>
      </c>
      <c r="C211" s="7" t="s">
        <v>587</v>
      </c>
      <c r="D211" s="7" t="s">
        <v>587</v>
      </c>
      <c r="E211" s="7" t="s">
        <v>587</v>
      </c>
      <c r="F211" s="7" t="s">
        <v>587</v>
      </c>
      <c r="G211" s="7" t="s">
        <v>5480</v>
      </c>
    </row>
    <row r="212" spans="1:36" x14ac:dyDescent="0.25">
      <c r="A212" s="7" t="s">
        <v>5874</v>
      </c>
      <c r="B212" s="7" t="s">
        <v>5875</v>
      </c>
      <c r="C212" s="7" t="s">
        <v>587</v>
      </c>
      <c r="D212" s="7" t="s">
        <v>587</v>
      </c>
      <c r="E212" s="7" t="s">
        <v>587</v>
      </c>
      <c r="F212" s="7" t="s">
        <v>587</v>
      </c>
      <c r="G212" s="7" t="s">
        <v>5480</v>
      </c>
    </row>
    <row r="213" spans="1:36" x14ac:dyDescent="0.25">
      <c r="A213" s="7" t="s">
        <v>529</v>
      </c>
      <c r="B213" s="7" t="s">
        <v>532</v>
      </c>
      <c r="C213" s="7">
        <v>6.5590000000000002</v>
      </c>
      <c r="D213" s="7" t="s">
        <v>5470</v>
      </c>
      <c r="E213" s="7" t="s">
        <v>5876</v>
      </c>
      <c r="F213" s="7" t="s">
        <v>5877</v>
      </c>
      <c r="G213" s="7" t="s">
        <v>2680</v>
      </c>
    </row>
    <row r="214" spans="1:36" x14ac:dyDescent="0.25">
      <c r="A214" s="7" t="s">
        <v>399</v>
      </c>
      <c r="B214" s="7" t="s">
        <v>402</v>
      </c>
      <c r="C214" s="7">
        <v>6.5590000000000002</v>
      </c>
      <c r="D214" s="7" t="s">
        <v>5470</v>
      </c>
      <c r="E214" s="7" t="s">
        <v>5876</v>
      </c>
      <c r="F214" s="7" t="s">
        <v>5877</v>
      </c>
      <c r="G214" s="7" t="s">
        <v>2680</v>
      </c>
      <c r="AJ214" s="10"/>
    </row>
    <row r="215" spans="1:36" x14ac:dyDescent="0.25">
      <c r="A215" s="7" t="s">
        <v>5878</v>
      </c>
      <c r="B215" s="7" t="s">
        <v>5879</v>
      </c>
      <c r="C215" s="7">
        <v>2.9740000000000002</v>
      </c>
      <c r="D215" s="7" t="s">
        <v>5477</v>
      </c>
      <c r="E215" s="7" t="s">
        <v>5755</v>
      </c>
      <c r="F215" s="7" t="s">
        <v>5880</v>
      </c>
      <c r="G215" s="7" t="s">
        <v>5480</v>
      </c>
    </row>
    <row r="216" spans="1:36" x14ac:dyDescent="0.25">
      <c r="A216" s="7" t="s">
        <v>2733</v>
      </c>
      <c r="B216" s="7" t="s">
        <v>2736</v>
      </c>
      <c r="C216" s="7">
        <v>6.0439999999999996</v>
      </c>
      <c r="D216" s="7" t="s">
        <v>5470</v>
      </c>
      <c r="E216" s="7" t="s">
        <v>5977</v>
      </c>
      <c r="F216" s="7" t="s">
        <v>5978</v>
      </c>
      <c r="G216" s="7" t="s">
        <v>5480</v>
      </c>
    </row>
    <row r="217" spans="1:36" x14ac:dyDescent="0.25">
      <c r="A217" s="7" t="s">
        <v>230</v>
      </c>
      <c r="B217" s="7" t="s">
        <v>233</v>
      </c>
      <c r="C217" s="7">
        <v>1.081</v>
      </c>
      <c r="D217" s="7" t="s">
        <v>5483</v>
      </c>
      <c r="E217" s="7" t="s">
        <v>5621</v>
      </c>
      <c r="F217" s="7" t="s">
        <v>5979</v>
      </c>
      <c r="G217" s="7" t="s">
        <v>5480</v>
      </c>
    </row>
    <row r="218" spans="1:36" x14ac:dyDescent="0.25">
      <c r="A218" s="7" t="s">
        <v>5980</v>
      </c>
      <c r="B218" s="7" t="s">
        <v>5981</v>
      </c>
      <c r="C218" s="7">
        <v>3</v>
      </c>
      <c r="D218" s="7" t="s">
        <v>5477</v>
      </c>
      <c r="E218" s="7" t="s">
        <v>5791</v>
      </c>
      <c r="F218" s="7" t="s">
        <v>5982</v>
      </c>
      <c r="G218" s="7" t="s">
        <v>5480</v>
      </c>
    </row>
    <row r="219" spans="1:36" x14ac:dyDescent="0.25">
      <c r="A219" s="7" t="s">
        <v>5983</v>
      </c>
      <c r="B219" s="7" t="s">
        <v>5984</v>
      </c>
      <c r="C219" s="7">
        <v>1.8180000000000001</v>
      </c>
      <c r="D219" s="7" t="s">
        <v>5494</v>
      </c>
      <c r="E219" s="7" t="s">
        <v>5762</v>
      </c>
      <c r="F219" s="7" t="s">
        <v>5985</v>
      </c>
      <c r="G219" s="7" t="s">
        <v>5480</v>
      </c>
    </row>
    <row r="220" spans="1:36" x14ac:dyDescent="0.25">
      <c r="A220" s="7" t="s">
        <v>591</v>
      </c>
      <c r="B220" s="7" t="s">
        <v>593</v>
      </c>
      <c r="C220" s="7">
        <v>19.309000000000001</v>
      </c>
      <c r="D220" s="7" t="s">
        <v>5470</v>
      </c>
      <c r="E220" s="7" t="s">
        <v>5545</v>
      </c>
      <c r="F220" s="7" t="s">
        <v>5881</v>
      </c>
      <c r="G220" s="7" t="s">
        <v>2680</v>
      </c>
    </row>
    <row r="221" spans="1:36" x14ac:dyDescent="0.25">
      <c r="A221" s="7" t="s">
        <v>5882</v>
      </c>
      <c r="B221" s="7" t="s">
        <v>5883</v>
      </c>
      <c r="C221" s="7">
        <v>3.544</v>
      </c>
      <c r="D221" s="7" t="s">
        <v>5477</v>
      </c>
      <c r="E221" s="7" t="s">
        <v>5545</v>
      </c>
      <c r="F221" s="7" t="s">
        <v>5884</v>
      </c>
      <c r="G221" s="7" t="s">
        <v>5480</v>
      </c>
    </row>
    <row r="222" spans="1:36" x14ac:dyDescent="0.25">
      <c r="A222" s="7" t="s">
        <v>660</v>
      </c>
      <c r="B222" s="7" t="s">
        <v>663</v>
      </c>
      <c r="C222" s="7">
        <v>5.41</v>
      </c>
      <c r="D222" s="7" t="s">
        <v>5470</v>
      </c>
      <c r="E222" s="7" t="s">
        <v>5657</v>
      </c>
      <c r="F222" s="7" t="s">
        <v>5885</v>
      </c>
      <c r="G222" s="7" t="s">
        <v>5480</v>
      </c>
    </row>
    <row r="223" spans="1:36" x14ac:dyDescent="0.25">
      <c r="A223" s="7" t="s">
        <v>5886</v>
      </c>
      <c r="B223" s="7" t="s">
        <v>5887</v>
      </c>
      <c r="C223" s="7">
        <v>7.1980000000000004</v>
      </c>
      <c r="D223" s="7" t="s">
        <v>5470</v>
      </c>
      <c r="E223" s="7" t="s">
        <v>5545</v>
      </c>
      <c r="F223" s="7" t="s">
        <v>5888</v>
      </c>
      <c r="G223" s="7" t="s">
        <v>2680</v>
      </c>
    </row>
    <row r="224" spans="1:36" x14ac:dyDescent="0.25">
      <c r="A224" s="7" t="s">
        <v>5889</v>
      </c>
      <c r="B224" s="7" t="s">
        <v>5890</v>
      </c>
      <c r="C224" s="7">
        <v>4.524</v>
      </c>
      <c r="D224" s="7" t="s">
        <v>5477</v>
      </c>
      <c r="E224" s="7" t="s">
        <v>5545</v>
      </c>
      <c r="F224" s="7" t="s">
        <v>5891</v>
      </c>
      <c r="G224" s="7" t="s">
        <v>5480</v>
      </c>
    </row>
    <row r="225" spans="1:68" x14ac:dyDescent="0.25">
      <c r="A225" s="7" t="s">
        <v>764</v>
      </c>
      <c r="B225" s="7" t="s">
        <v>767</v>
      </c>
      <c r="C225" s="7" t="s">
        <v>587</v>
      </c>
      <c r="D225" s="7" t="s">
        <v>587</v>
      </c>
      <c r="E225" s="7" t="s">
        <v>587</v>
      </c>
      <c r="F225" s="7" t="s">
        <v>587</v>
      </c>
      <c r="G225" s="7" t="s">
        <v>5480</v>
      </c>
    </row>
    <row r="226" spans="1:68" x14ac:dyDescent="0.25">
      <c r="A226" s="7" t="s">
        <v>3764</v>
      </c>
      <c r="B226" s="7" t="s">
        <v>3767</v>
      </c>
      <c r="C226" s="7">
        <v>1.276</v>
      </c>
      <c r="D226" s="7" t="s">
        <v>5494</v>
      </c>
      <c r="E226" s="7" t="s">
        <v>5895</v>
      </c>
      <c r="F226" s="7" t="s">
        <v>7211</v>
      </c>
      <c r="G226" s="7" t="s">
        <v>5480</v>
      </c>
    </row>
    <row r="227" spans="1:68" x14ac:dyDescent="0.25">
      <c r="A227" s="7" t="s">
        <v>5892</v>
      </c>
      <c r="B227" s="7" t="s">
        <v>4117</v>
      </c>
      <c r="C227" s="7" t="s">
        <v>587</v>
      </c>
      <c r="D227" s="7" t="s">
        <v>587</v>
      </c>
      <c r="E227" s="7" t="s">
        <v>587</v>
      </c>
      <c r="F227" s="7" t="s">
        <v>587</v>
      </c>
      <c r="G227" s="7" t="s">
        <v>5480</v>
      </c>
    </row>
    <row r="228" spans="1:68" x14ac:dyDescent="0.25">
      <c r="A228" s="7" t="s">
        <v>5893</v>
      </c>
      <c r="B228" s="7" t="s">
        <v>5894</v>
      </c>
      <c r="C228" s="7">
        <v>0.27600000000000002</v>
      </c>
      <c r="D228" s="7" t="s">
        <v>5483</v>
      </c>
      <c r="E228" s="7" t="s">
        <v>5895</v>
      </c>
      <c r="F228" s="7" t="s">
        <v>5896</v>
      </c>
      <c r="G228" s="7" t="s">
        <v>5480</v>
      </c>
    </row>
    <row r="229" spans="1:68" x14ac:dyDescent="0.25">
      <c r="A229" s="7" t="s">
        <v>1316</v>
      </c>
      <c r="B229" s="7" t="s">
        <v>1319</v>
      </c>
      <c r="C229" s="7" t="s">
        <v>587</v>
      </c>
      <c r="D229" s="7" t="s">
        <v>587</v>
      </c>
      <c r="E229" s="7" t="s">
        <v>587</v>
      </c>
      <c r="F229" s="7" t="s">
        <v>587</v>
      </c>
      <c r="G229" s="7" t="s">
        <v>5480</v>
      </c>
    </row>
    <row r="230" spans="1:68" x14ac:dyDescent="0.25">
      <c r="A230" s="7" t="s">
        <v>4431</v>
      </c>
      <c r="B230" s="7" t="s">
        <v>4434</v>
      </c>
      <c r="C230" s="7">
        <v>2.3530000000000002</v>
      </c>
      <c r="D230" s="7" t="s">
        <v>5494</v>
      </c>
      <c r="E230" s="7" t="s">
        <v>4310</v>
      </c>
      <c r="F230" s="7" t="s">
        <v>5897</v>
      </c>
      <c r="G230" s="7" t="s">
        <v>5480</v>
      </c>
    </row>
    <row r="231" spans="1:68" x14ac:dyDescent="0.25">
      <c r="A231" s="7" t="s">
        <v>5898</v>
      </c>
      <c r="B231" s="7" t="s">
        <v>5899</v>
      </c>
      <c r="C231" s="7">
        <v>2.0960000000000001</v>
      </c>
      <c r="D231" s="7" t="s">
        <v>5494</v>
      </c>
      <c r="E231" s="7" t="s">
        <v>5677</v>
      </c>
      <c r="F231" s="7" t="s">
        <v>5900</v>
      </c>
      <c r="G231" s="7" t="s">
        <v>5480</v>
      </c>
    </row>
    <row r="232" spans="1:68" x14ac:dyDescent="0.25">
      <c r="A232" s="7" t="s">
        <v>5901</v>
      </c>
      <c r="B232" s="7" t="s">
        <v>5902</v>
      </c>
      <c r="C232" s="7">
        <v>5.2640000000000002</v>
      </c>
      <c r="D232" s="7" t="s">
        <v>5470</v>
      </c>
      <c r="E232" s="7" t="s">
        <v>5539</v>
      </c>
      <c r="F232" s="7" t="s">
        <v>5903</v>
      </c>
      <c r="G232" s="7" t="s">
        <v>5480</v>
      </c>
    </row>
    <row r="233" spans="1:68" x14ac:dyDescent="0.25">
      <c r="A233" s="7" t="s">
        <v>3665</v>
      </c>
      <c r="B233" s="7" t="s">
        <v>3668</v>
      </c>
      <c r="C233" s="7">
        <v>5.2640000000000002</v>
      </c>
      <c r="D233" s="7" t="s">
        <v>5470</v>
      </c>
      <c r="E233" s="7" t="s">
        <v>5539</v>
      </c>
      <c r="F233" s="7" t="s">
        <v>5903</v>
      </c>
      <c r="G233" s="7" t="s">
        <v>5480</v>
      </c>
    </row>
    <row r="234" spans="1:68" x14ac:dyDescent="0.25">
      <c r="A234" s="7" t="s">
        <v>5904</v>
      </c>
      <c r="B234" s="7" t="s">
        <v>5905</v>
      </c>
      <c r="C234" s="7">
        <v>1.1619999999999999</v>
      </c>
      <c r="D234" s="7" t="s">
        <v>5483</v>
      </c>
      <c r="E234" s="7" t="s">
        <v>5818</v>
      </c>
      <c r="F234" s="7" t="s">
        <v>5906</v>
      </c>
      <c r="G234" s="7" t="s">
        <v>5480</v>
      </c>
    </row>
    <row r="235" spans="1:68" x14ac:dyDescent="0.25">
      <c r="A235" s="7" t="s">
        <v>3559</v>
      </c>
      <c r="B235" s="7" t="s">
        <v>3562</v>
      </c>
      <c r="C235" s="7">
        <v>3.41</v>
      </c>
      <c r="D235" s="7" t="s">
        <v>5477</v>
      </c>
      <c r="E235" s="7" t="s">
        <v>5692</v>
      </c>
      <c r="F235" s="7" t="s">
        <v>5907</v>
      </c>
      <c r="G235" s="7" t="s">
        <v>5480</v>
      </c>
    </row>
    <row r="236" spans="1:68" x14ac:dyDescent="0.25">
      <c r="A236" s="7" t="s">
        <v>5908</v>
      </c>
      <c r="B236" s="7" t="s">
        <v>5909</v>
      </c>
      <c r="C236" s="7">
        <v>0.42899999999999999</v>
      </c>
      <c r="D236" s="7" t="s">
        <v>5483</v>
      </c>
      <c r="E236" s="7" t="s">
        <v>5486</v>
      </c>
      <c r="F236" s="7" t="s">
        <v>5910</v>
      </c>
      <c r="G236" s="7" t="s">
        <v>5480</v>
      </c>
    </row>
    <row r="237" spans="1:68" x14ac:dyDescent="0.25">
      <c r="A237" s="7" t="s">
        <v>5911</v>
      </c>
      <c r="B237" s="7" t="s">
        <v>5912</v>
      </c>
      <c r="C237" s="7">
        <v>2.0099999999999998</v>
      </c>
      <c r="D237" s="7" t="s">
        <v>5494</v>
      </c>
      <c r="E237" s="7" t="s">
        <v>5818</v>
      </c>
      <c r="F237" s="7" t="s">
        <v>5913</v>
      </c>
      <c r="G237" s="7" t="s">
        <v>5480</v>
      </c>
    </row>
    <row r="238" spans="1:68" x14ac:dyDescent="0.25">
      <c r="A238" s="7" t="s">
        <v>1733</v>
      </c>
      <c r="B238" s="7" t="s">
        <v>1736</v>
      </c>
      <c r="C238" s="7">
        <v>2.6339999999999999</v>
      </c>
      <c r="D238" s="7" t="s">
        <v>5494</v>
      </c>
      <c r="E238" s="7" t="s">
        <v>5633</v>
      </c>
      <c r="F238" s="7" t="s">
        <v>5914</v>
      </c>
      <c r="G238" s="7" t="s">
        <v>5480</v>
      </c>
    </row>
    <row r="239" spans="1:68" x14ac:dyDescent="0.25">
      <c r="A239" s="7" t="s">
        <v>3522</v>
      </c>
      <c r="B239" s="7" t="s">
        <v>3525</v>
      </c>
      <c r="C239" s="7">
        <v>3.2389999999999999</v>
      </c>
      <c r="D239" s="7" t="s">
        <v>5477</v>
      </c>
      <c r="E239" s="7" t="s">
        <v>5535</v>
      </c>
      <c r="F239" s="7" t="s">
        <v>5915</v>
      </c>
      <c r="G239" s="7" t="s">
        <v>5480</v>
      </c>
    </row>
    <row r="240" spans="1:68" x14ac:dyDescent="0.25">
      <c r="A240" s="3" t="s">
        <v>4322</v>
      </c>
      <c r="B240" s="3" t="s">
        <v>4325</v>
      </c>
      <c r="C240" s="3">
        <v>0.86</v>
      </c>
      <c r="D240" s="3" t="s">
        <v>5483</v>
      </c>
      <c r="E240" s="3" t="s">
        <v>6029</v>
      </c>
      <c r="F240" s="3" t="s">
        <v>7227</v>
      </c>
      <c r="G240" s="3" t="s">
        <v>5480</v>
      </c>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row>
    <row r="241" spans="1:14" x14ac:dyDescent="0.25">
      <c r="A241" s="7" t="s">
        <v>1967</v>
      </c>
      <c r="B241" s="7" t="s">
        <v>1970</v>
      </c>
      <c r="C241" s="7">
        <v>9.6189999999999998</v>
      </c>
      <c r="D241" s="7" t="s">
        <v>5470</v>
      </c>
      <c r="E241" s="7" t="s">
        <v>4310</v>
      </c>
      <c r="F241" s="7" t="s">
        <v>5916</v>
      </c>
      <c r="G241" s="7" t="s">
        <v>2680</v>
      </c>
    </row>
    <row r="242" spans="1:14" x14ac:dyDescent="0.25">
      <c r="A242" s="7" t="s">
        <v>748</v>
      </c>
      <c r="B242" s="7" t="s">
        <v>751</v>
      </c>
      <c r="C242" s="7">
        <v>2.7570000000000001</v>
      </c>
      <c r="D242" s="7" t="s">
        <v>5477</v>
      </c>
      <c r="E242" s="7" t="s">
        <v>5545</v>
      </c>
      <c r="F242" s="7" t="s">
        <v>5917</v>
      </c>
      <c r="G242" s="7" t="s">
        <v>5480</v>
      </c>
    </row>
    <row r="243" spans="1:14" x14ac:dyDescent="0.25">
      <c r="A243" s="7" t="s">
        <v>882</v>
      </c>
      <c r="B243" s="7" t="s">
        <v>885</v>
      </c>
      <c r="C243" s="7">
        <v>8.0079999999999991</v>
      </c>
      <c r="D243" s="7" t="s">
        <v>5470</v>
      </c>
      <c r="E243" s="7" t="s">
        <v>5703</v>
      </c>
      <c r="F243" s="7" t="s">
        <v>5634</v>
      </c>
      <c r="G243" s="7" t="s">
        <v>2680</v>
      </c>
    </row>
    <row r="244" spans="1:14" x14ac:dyDescent="0.25">
      <c r="A244" s="7" t="s">
        <v>5918</v>
      </c>
      <c r="B244" s="7" t="s">
        <v>5919</v>
      </c>
      <c r="C244" s="7">
        <v>3.327</v>
      </c>
      <c r="D244" s="7" t="s">
        <v>5477</v>
      </c>
      <c r="E244" s="7" t="s">
        <v>5478</v>
      </c>
      <c r="F244" s="7" t="s">
        <v>5920</v>
      </c>
      <c r="G244" s="7" t="s">
        <v>5480</v>
      </c>
    </row>
    <row r="245" spans="1:14" x14ac:dyDescent="0.25">
      <c r="A245" s="7" t="s">
        <v>112</v>
      </c>
      <c r="B245" s="7" t="s">
        <v>115</v>
      </c>
      <c r="C245" s="7">
        <v>3.3260000000000001</v>
      </c>
      <c r="D245" s="7" t="s">
        <v>5477</v>
      </c>
      <c r="E245" s="7" t="s">
        <v>5561</v>
      </c>
      <c r="F245" s="7" t="s">
        <v>5921</v>
      </c>
      <c r="G245" s="7" t="s">
        <v>5480</v>
      </c>
    </row>
    <row r="246" spans="1:14" x14ac:dyDescent="0.25">
      <c r="A246" s="7" t="s">
        <v>4342</v>
      </c>
      <c r="B246" s="7" t="s">
        <v>4200</v>
      </c>
      <c r="C246" s="7">
        <v>3.3260000000000001</v>
      </c>
      <c r="D246" s="7" t="s">
        <v>5477</v>
      </c>
      <c r="E246" s="7" t="s">
        <v>5561</v>
      </c>
      <c r="F246" s="7" t="s">
        <v>5921</v>
      </c>
      <c r="G246" s="7" t="s">
        <v>5480</v>
      </c>
    </row>
    <row r="247" spans="1:14" x14ac:dyDescent="0.25">
      <c r="A247" s="7" t="s">
        <v>2158</v>
      </c>
      <c r="B247" s="7" t="s">
        <v>2161</v>
      </c>
      <c r="C247" s="7">
        <v>3.99</v>
      </c>
      <c r="D247" s="7" t="s">
        <v>5477</v>
      </c>
      <c r="E247" s="7" t="s">
        <v>2068</v>
      </c>
      <c r="F247" s="7" t="s">
        <v>5922</v>
      </c>
      <c r="G247" s="7" t="s">
        <v>5480</v>
      </c>
    </row>
    <row r="248" spans="1:14" x14ac:dyDescent="0.25">
      <c r="A248" s="7" t="s">
        <v>1376</v>
      </c>
      <c r="B248" s="7" t="s">
        <v>1379</v>
      </c>
      <c r="C248" s="7">
        <v>8.2159999999999993</v>
      </c>
      <c r="D248" s="7" t="s">
        <v>5470</v>
      </c>
      <c r="E248" s="7" t="s">
        <v>5532</v>
      </c>
      <c r="F248" s="7" t="s">
        <v>5923</v>
      </c>
      <c r="G248" s="7" t="s">
        <v>2680</v>
      </c>
    </row>
    <row r="249" spans="1:14" x14ac:dyDescent="0.25">
      <c r="A249" s="7" t="s">
        <v>3060</v>
      </c>
      <c r="B249" s="7" t="s">
        <v>3063</v>
      </c>
      <c r="C249" s="7" t="s">
        <v>587</v>
      </c>
      <c r="D249" s="7" t="s">
        <v>587</v>
      </c>
      <c r="E249" s="7" t="s">
        <v>587</v>
      </c>
      <c r="F249" s="7" t="s">
        <v>587</v>
      </c>
      <c r="G249" s="7" t="s">
        <v>5480</v>
      </c>
    </row>
    <row r="250" spans="1:14" x14ac:dyDescent="0.25">
      <c r="A250" s="7" t="s">
        <v>3165</v>
      </c>
      <c r="B250" s="7" t="s">
        <v>3169</v>
      </c>
      <c r="C250" s="7" t="s">
        <v>587</v>
      </c>
      <c r="D250" s="7" t="s">
        <v>587</v>
      </c>
      <c r="E250" s="7" t="s">
        <v>587</v>
      </c>
      <c r="F250" s="7" t="s">
        <v>587</v>
      </c>
      <c r="G250" s="7" t="s">
        <v>5480</v>
      </c>
    </row>
    <row r="251" spans="1:14" x14ac:dyDescent="0.25">
      <c r="A251" s="7" t="s">
        <v>4563</v>
      </c>
      <c r="B251" s="7" t="s">
        <v>4566</v>
      </c>
      <c r="C251" s="7">
        <v>3.4340000000000002</v>
      </c>
      <c r="D251" s="7" t="s">
        <v>5477</v>
      </c>
      <c r="E251" s="7" t="s">
        <v>4310</v>
      </c>
      <c r="F251" s="7" t="s">
        <v>5924</v>
      </c>
      <c r="G251" s="7" t="s">
        <v>5480</v>
      </c>
    </row>
    <row r="252" spans="1:14" x14ac:dyDescent="0.25">
      <c r="A252" s="7" t="s">
        <v>1561</v>
      </c>
      <c r="B252" s="7" t="s">
        <v>1564</v>
      </c>
      <c r="C252" s="7">
        <v>5.2919999999999998</v>
      </c>
      <c r="D252" s="7" t="s">
        <v>5470</v>
      </c>
      <c r="E252" s="7" t="s">
        <v>5925</v>
      </c>
      <c r="F252" s="7" t="s">
        <v>5926</v>
      </c>
      <c r="G252" s="7" t="s">
        <v>2680</v>
      </c>
    </row>
    <row r="253" spans="1:14" x14ac:dyDescent="0.25">
      <c r="A253" s="7" t="s">
        <v>5927</v>
      </c>
      <c r="B253" s="7" t="s">
        <v>5928</v>
      </c>
      <c r="C253" s="7">
        <v>5.2919999999999998</v>
      </c>
      <c r="D253" s="7" t="s">
        <v>5470</v>
      </c>
      <c r="E253" s="7" t="s">
        <v>5925</v>
      </c>
      <c r="F253" s="7" t="s">
        <v>5926</v>
      </c>
      <c r="G253" s="7" t="s">
        <v>2680</v>
      </c>
      <c r="N253" s="10"/>
    </row>
    <row r="254" spans="1:14" x14ac:dyDescent="0.25">
      <c r="A254" s="7" t="s">
        <v>3895</v>
      </c>
      <c r="B254" s="7" t="s">
        <v>3839</v>
      </c>
      <c r="C254" s="7">
        <v>4.5629999999999997</v>
      </c>
      <c r="D254" s="7" t="s">
        <v>5470</v>
      </c>
      <c r="E254" s="7" t="s">
        <v>5929</v>
      </c>
      <c r="F254" s="7" t="s">
        <v>5930</v>
      </c>
      <c r="G254" s="7" t="s">
        <v>2680</v>
      </c>
    </row>
    <row r="255" spans="1:14" x14ac:dyDescent="0.25">
      <c r="A255" s="7" t="s">
        <v>3835</v>
      </c>
      <c r="B255" s="7" t="s">
        <v>3838</v>
      </c>
      <c r="C255" s="7">
        <v>4.5629999999999997</v>
      </c>
      <c r="D255" s="7" t="s">
        <v>5470</v>
      </c>
      <c r="E255" s="7" t="s">
        <v>5929</v>
      </c>
      <c r="F255" s="7" t="s">
        <v>5930</v>
      </c>
      <c r="G255" s="7" t="s">
        <v>2680</v>
      </c>
    </row>
    <row r="256" spans="1:14" x14ac:dyDescent="0.25">
      <c r="A256" s="7" t="s">
        <v>1047</v>
      </c>
      <c r="B256" s="7" t="s">
        <v>1050</v>
      </c>
      <c r="C256" s="7">
        <v>4.548</v>
      </c>
      <c r="D256" s="7" t="s">
        <v>5470</v>
      </c>
      <c r="E256" s="7" t="s">
        <v>5552</v>
      </c>
      <c r="F256" s="7" t="s">
        <v>5931</v>
      </c>
      <c r="G256" s="7" t="s">
        <v>5480</v>
      </c>
    </row>
    <row r="257" spans="1:7" x14ac:dyDescent="0.25">
      <c r="A257" s="7" t="s">
        <v>5932</v>
      </c>
      <c r="B257" s="7" t="s">
        <v>1051</v>
      </c>
      <c r="C257" s="7">
        <v>4.548</v>
      </c>
      <c r="D257" s="7" t="s">
        <v>5470</v>
      </c>
      <c r="E257" s="7" t="s">
        <v>5552</v>
      </c>
      <c r="F257" s="7" t="s">
        <v>5931</v>
      </c>
      <c r="G257" s="7" t="s">
        <v>5480</v>
      </c>
    </row>
    <row r="258" spans="1:7" x14ac:dyDescent="0.25">
      <c r="A258" s="7" t="s">
        <v>5181</v>
      </c>
      <c r="B258" s="7" t="s">
        <v>5184</v>
      </c>
      <c r="C258" s="7">
        <v>3.8969999999999998</v>
      </c>
      <c r="D258" s="7" t="s">
        <v>5470</v>
      </c>
      <c r="E258" s="7" t="s">
        <v>5765</v>
      </c>
      <c r="F258" s="7" t="s">
        <v>5933</v>
      </c>
      <c r="G258" s="7" t="s">
        <v>5480</v>
      </c>
    </row>
    <row r="259" spans="1:7" x14ac:dyDescent="0.25">
      <c r="A259" s="7" t="s">
        <v>1869</v>
      </c>
      <c r="B259" s="7" t="s">
        <v>1872</v>
      </c>
      <c r="C259" s="7" t="s">
        <v>587</v>
      </c>
      <c r="D259" s="7" t="s">
        <v>587</v>
      </c>
      <c r="E259" s="7" t="s">
        <v>587</v>
      </c>
      <c r="F259" s="7" t="s">
        <v>587</v>
      </c>
      <c r="G259" s="7" t="s">
        <v>5480</v>
      </c>
    </row>
    <row r="260" spans="1:7" x14ac:dyDescent="0.25">
      <c r="A260" s="7" t="s">
        <v>1852</v>
      </c>
      <c r="B260" s="7" t="s">
        <v>1855</v>
      </c>
      <c r="C260" s="7">
        <v>2.3650000000000002</v>
      </c>
      <c r="D260" s="7" t="s">
        <v>5494</v>
      </c>
      <c r="E260" s="7" t="s">
        <v>5633</v>
      </c>
      <c r="F260" s="7" t="s">
        <v>5934</v>
      </c>
      <c r="G260" s="7" t="s">
        <v>5480</v>
      </c>
    </row>
    <row r="261" spans="1:7" x14ac:dyDescent="0.25">
      <c r="A261" s="7" t="s">
        <v>2770</v>
      </c>
      <c r="B261" s="7" t="s">
        <v>2772</v>
      </c>
      <c r="C261" s="7">
        <v>2.3650000000000002</v>
      </c>
      <c r="D261" s="7" t="s">
        <v>5494</v>
      </c>
      <c r="E261" s="7" t="s">
        <v>5633</v>
      </c>
      <c r="F261" s="7" t="s">
        <v>5934</v>
      </c>
      <c r="G261" s="7" t="s">
        <v>5480</v>
      </c>
    </row>
    <row r="262" spans="1:7" x14ac:dyDescent="0.25">
      <c r="A262" s="7" t="s">
        <v>5935</v>
      </c>
      <c r="B262" s="7" t="s">
        <v>5936</v>
      </c>
      <c r="C262" s="7" t="s">
        <v>587</v>
      </c>
      <c r="D262" s="7" t="s">
        <v>587</v>
      </c>
      <c r="E262" s="7" t="s">
        <v>587</v>
      </c>
      <c r="F262" s="7" t="s">
        <v>587</v>
      </c>
      <c r="G262" s="7" t="s">
        <v>5480</v>
      </c>
    </row>
    <row r="263" spans="1:7" x14ac:dyDescent="0.25">
      <c r="A263" s="7" t="s">
        <v>3032</v>
      </c>
      <c r="B263" s="7" t="s">
        <v>3035</v>
      </c>
      <c r="C263" s="7">
        <v>4.9359999999999999</v>
      </c>
      <c r="D263" s="7" t="s">
        <v>5470</v>
      </c>
      <c r="E263" s="7" t="s">
        <v>5571</v>
      </c>
      <c r="F263" s="7" t="s">
        <v>5937</v>
      </c>
      <c r="G263" s="7" t="s">
        <v>5480</v>
      </c>
    </row>
    <row r="264" spans="1:7" x14ac:dyDescent="0.25">
      <c r="A264" s="7" t="s">
        <v>3482</v>
      </c>
      <c r="B264" s="7" t="s">
        <v>3485</v>
      </c>
      <c r="C264" s="7">
        <v>2.9470000000000001</v>
      </c>
      <c r="D264" s="7" t="s">
        <v>5477</v>
      </c>
      <c r="E264" s="7" t="s">
        <v>5707</v>
      </c>
      <c r="F264" s="7" t="s">
        <v>5938</v>
      </c>
      <c r="G264" s="7" t="s">
        <v>5480</v>
      </c>
    </row>
    <row r="265" spans="1:7" x14ac:dyDescent="0.25">
      <c r="A265" s="7" t="s">
        <v>4579</v>
      </c>
      <c r="B265" s="7" t="s">
        <v>4582</v>
      </c>
      <c r="C265" s="7" t="s">
        <v>587</v>
      </c>
      <c r="D265" s="7" t="s">
        <v>587</v>
      </c>
      <c r="E265" s="7" t="s">
        <v>587</v>
      </c>
      <c r="F265" s="7" t="s">
        <v>587</v>
      </c>
      <c r="G265" s="7" t="s">
        <v>5480</v>
      </c>
    </row>
    <row r="266" spans="1:7" x14ac:dyDescent="0.25">
      <c r="A266" s="7" t="s">
        <v>5408</v>
      </c>
      <c r="B266" s="7" t="s">
        <v>5411</v>
      </c>
      <c r="C266" s="7">
        <v>1.6579999999999999</v>
      </c>
      <c r="D266" s="7" t="s">
        <v>5494</v>
      </c>
      <c r="E266" s="7" t="s">
        <v>5895</v>
      </c>
      <c r="F266" s="7" t="s">
        <v>5939</v>
      </c>
      <c r="G266" s="7" t="s">
        <v>5480</v>
      </c>
    </row>
    <row r="267" spans="1:7" x14ac:dyDescent="0.25">
      <c r="A267" s="7" t="s">
        <v>5940</v>
      </c>
      <c r="B267" s="7" t="s">
        <v>5941</v>
      </c>
      <c r="C267" s="7" t="s">
        <v>587</v>
      </c>
      <c r="D267" s="7" t="s">
        <v>587</v>
      </c>
      <c r="E267" s="7" t="s">
        <v>587</v>
      </c>
      <c r="F267" s="7" t="s">
        <v>587</v>
      </c>
      <c r="G267" s="7" t="s">
        <v>5480</v>
      </c>
    </row>
    <row r="268" spans="1:7" x14ac:dyDescent="0.25">
      <c r="A268" s="7" t="s">
        <v>5099</v>
      </c>
      <c r="B268" s="7" t="s">
        <v>5102</v>
      </c>
      <c r="C268" s="7">
        <v>8.7690000000000001</v>
      </c>
      <c r="D268" s="7" t="s">
        <v>5470</v>
      </c>
      <c r="E268" s="7" t="s">
        <v>5859</v>
      </c>
      <c r="F268" s="7" t="s">
        <v>5942</v>
      </c>
      <c r="G268" s="7" t="s">
        <v>5480</v>
      </c>
    </row>
    <row r="269" spans="1:7" x14ac:dyDescent="0.25">
      <c r="A269" s="7" t="s">
        <v>5943</v>
      </c>
      <c r="B269" s="7" t="s">
        <v>5944</v>
      </c>
      <c r="C269" s="7">
        <v>1.8120000000000001</v>
      </c>
      <c r="D269" s="7" t="s">
        <v>5470</v>
      </c>
      <c r="E269" s="7" t="s">
        <v>5945</v>
      </c>
      <c r="F269" s="7" t="s">
        <v>5946</v>
      </c>
      <c r="G269" s="7" t="s">
        <v>5480</v>
      </c>
    </row>
    <row r="270" spans="1:7" x14ac:dyDescent="0.25">
      <c r="A270" s="7" t="s">
        <v>5947</v>
      </c>
      <c r="B270" s="7" t="s">
        <v>5948</v>
      </c>
      <c r="C270" s="7">
        <v>0.83599999999999997</v>
      </c>
      <c r="D270" s="7" t="s">
        <v>5494</v>
      </c>
      <c r="E270" s="7" t="s">
        <v>5949</v>
      </c>
      <c r="F270" s="7" t="s">
        <v>5950</v>
      </c>
      <c r="G270" s="7" t="s">
        <v>5480</v>
      </c>
    </row>
    <row r="271" spans="1:7" x14ac:dyDescent="0.25">
      <c r="A271" s="7" t="s">
        <v>2909</v>
      </c>
      <c r="B271" s="7" t="s">
        <v>2912</v>
      </c>
      <c r="C271" s="7">
        <v>2.5760000000000001</v>
      </c>
      <c r="D271" s="7" t="s">
        <v>5494</v>
      </c>
      <c r="E271" s="7" t="s">
        <v>5762</v>
      </c>
      <c r="F271" s="7" t="s">
        <v>5951</v>
      </c>
      <c r="G271" s="7" t="s">
        <v>5480</v>
      </c>
    </row>
    <row r="272" spans="1:7" x14ac:dyDescent="0.25">
      <c r="A272" s="7" t="s">
        <v>5205</v>
      </c>
      <c r="B272" s="7" t="s">
        <v>5208</v>
      </c>
      <c r="C272" s="7">
        <v>2.0099999999999998</v>
      </c>
      <c r="D272" s="7" t="s">
        <v>5477</v>
      </c>
      <c r="E272" s="7" t="s">
        <v>5952</v>
      </c>
      <c r="F272" s="7" t="s">
        <v>5953</v>
      </c>
      <c r="G272" s="7" t="s">
        <v>5480</v>
      </c>
    </row>
    <row r="273" spans="1:68" x14ac:dyDescent="0.25">
      <c r="A273" s="7" t="s">
        <v>2828</v>
      </c>
      <c r="B273" s="7" t="s">
        <v>2831</v>
      </c>
      <c r="C273" s="7">
        <v>5.3579999999999997</v>
      </c>
      <c r="D273" s="7" t="s">
        <v>5470</v>
      </c>
      <c r="E273" s="7" t="s">
        <v>5954</v>
      </c>
      <c r="F273" s="7" t="s">
        <v>5955</v>
      </c>
      <c r="G273" s="7" t="s">
        <v>5480</v>
      </c>
    </row>
    <row r="274" spans="1:68" x14ac:dyDescent="0.25">
      <c r="A274" s="7" t="s">
        <v>2802</v>
      </c>
      <c r="B274" s="7" t="s">
        <v>2805</v>
      </c>
      <c r="C274" s="7">
        <v>7.05</v>
      </c>
      <c r="D274" s="7" t="s">
        <v>5470</v>
      </c>
      <c r="E274" s="7" t="s">
        <v>5954</v>
      </c>
      <c r="F274" s="7" t="s">
        <v>5956</v>
      </c>
      <c r="G274" s="7" t="s">
        <v>5480</v>
      </c>
    </row>
    <row r="275" spans="1:68" x14ac:dyDescent="0.25">
      <c r="A275" s="7" t="s">
        <v>4437</v>
      </c>
      <c r="B275" s="7" t="s">
        <v>4440</v>
      </c>
      <c r="C275" s="7">
        <v>4.9710000000000001</v>
      </c>
      <c r="D275" s="7" t="s">
        <v>5470</v>
      </c>
      <c r="E275" s="7" t="s">
        <v>4310</v>
      </c>
      <c r="F275" s="7" t="s">
        <v>5957</v>
      </c>
      <c r="G275" s="7" t="s">
        <v>5480</v>
      </c>
    </row>
    <row r="276" spans="1:68" x14ac:dyDescent="0.25">
      <c r="A276" s="7" t="s">
        <v>3512</v>
      </c>
      <c r="B276" s="7" t="s">
        <v>3515</v>
      </c>
      <c r="C276" s="7" t="s">
        <v>587</v>
      </c>
      <c r="D276" s="7" t="s">
        <v>587</v>
      </c>
      <c r="E276" s="7" t="s">
        <v>587</v>
      </c>
      <c r="F276" s="7" t="s">
        <v>587</v>
      </c>
      <c r="G276" s="7" t="s">
        <v>5480</v>
      </c>
    </row>
    <row r="277" spans="1:68" x14ac:dyDescent="0.25">
      <c r="A277" s="7" t="s">
        <v>5958</v>
      </c>
      <c r="B277" s="7" t="s">
        <v>5959</v>
      </c>
      <c r="C277" s="7">
        <v>3.7349999999999999</v>
      </c>
      <c r="D277" s="7" t="s">
        <v>5477</v>
      </c>
      <c r="E277" s="7" t="s">
        <v>5539</v>
      </c>
      <c r="F277" s="7" t="s">
        <v>5960</v>
      </c>
      <c r="G277" s="7" t="s">
        <v>5480</v>
      </c>
    </row>
    <row r="278" spans="1:68" x14ac:dyDescent="0.25">
      <c r="A278" s="7" t="s">
        <v>5961</v>
      </c>
      <c r="B278" s="7" t="s">
        <v>5962</v>
      </c>
      <c r="C278" s="7">
        <v>2.992</v>
      </c>
      <c r="D278" s="7" t="s">
        <v>5494</v>
      </c>
      <c r="E278" s="7" t="s">
        <v>4310</v>
      </c>
      <c r="F278" s="7" t="s">
        <v>5963</v>
      </c>
      <c r="G278" s="7" t="s">
        <v>5480</v>
      </c>
    </row>
    <row r="279" spans="1:68" x14ac:dyDescent="0.25">
      <c r="A279" s="7" t="s">
        <v>1163</v>
      </c>
      <c r="B279" s="7" t="s">
        <v>1165</v>
      </c>
      <c r="C279" s="7" t="s">
        <v>587</v>
      </c>
      <c r="D279" s="7" t="s">
        <v>587</v>
      </c>
      <c r="E279" s="7" t="s">
        <v>587</v>
      </c>
      <c r="F279" s="7" t="s">
        <v>587</v>
      </c>
      <c r="G279" s="7" t="s">
        <v>5480</v>
      </c>
    </row>
    <row r="280" spans="1:68" x14ac:dyDescent="0.25">
      <c r="A280" s="7" t="s">
        <v>1875</v>
      </c>
      <c r="B280" s="7" t="s">
        <v>1878</v>
      </c>
      <c r="C280" s="7">
        <v>2.7570000000000001</v>
      </c>
      <c r="D280" s="7" t="s">
        <v>5470</v>
      </c>
      <c r="E280" s="7" t="s">
        <v>5571</v>
      </c>
      <c r="F280" s="7" t="s">
        <v>5964</v>
      </c>
      <c r="G280" s="7" t="s">
        <v>5480</v>
      </c>
    </row>
    <row r="281" spans="1:68" x14ac:dyDescent="0.25">
      <c r="A281" s="3" t="s">
        <v>4642</v>
      </c>
      <c r="B281" s="3" t="s">
        <v>4645</v>
      </c>
      <c r="C281" s="3">
        <v>2.6080000000000001</v>
      </c>
      <c r="D281" s="3" t="s">
        <v>5494</v>
      </c>
      <c r="E281" s="3" t="s">
        <v>5791</v>
      </c>
      <c r="F281" s="3" t="s">
        <v>7228</v>
      </c>
      <c r="G281" s="3" t="s">
        <v>5480</v>
      </c>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row>
    <row r="282" spans="1:68" x14ac:dyDescent="0.25">
      <c r="A282" s="7" t="s">
        <v>5965</v>
      </c>
      <c r="B282" s="7" t="s">
        <v>5966</v>
      </c>
      <c r="C282" s="7">
        <v>3.4630000000000001</v>
      </c>
      <c r="D282" s="7" t="s">
        <v>5477</v>
      </c>
      <c r="E282" s="7" t="s">
        <v>5539</v>
      </c>
      <c r="F282" s="7" t="s">
        <v>5967</v>
      </c>
      <c r="G282" s="7" t="s">
        <v>5480</v>
      </c>
    </row>
    <row r="283" spans="1:68" x14ac:dyDescent="0.25">
      <c r="A283" s="12" t="s">
        <v>3263</v>
      </c>
      <c r="B283" s="12" t="s">
        <v>3266</v>
      </c>
      <c r="C283" s="12">
        <v>4.242</v>
      </c>
      <c r="D283" s="12" t="s">
        <v>5470</v>
      </c>
      <c r="E283" s="12" t="s">
        <v>6158</v>
      </c>
      <c r="F283" s="12" t="s">
        <v>7212</v>
      </c>
      <c r="G283" s="12" t="s">
        <v>5480</v>
      </c>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row>
    <row r="284" spans="1:68" x14ac:dyDescent="0.25">
      <c r="A284" s="7" t="s">
        <v>5968</v>
      </c>
      <c r="B284" s="7" t="s">
        <v>5969</v>
      </c>
      <c r="C284" s="7" t="s">
        <v>587</v>
      </c>
      <c r="D284" s="7" t="s">
        <v>587</v>
      </c>
      <c r="E284" s="7" t="s">
        <v>587</v>
      </c>
      <c r="F284" s="7" t="s">
        <v>587</v>
      </c>
      <c r="G284" s="7" t="s">
        <v>5480</v>
      </c>
    </row>
    <row r="285" spans="1:68" x14ac:dyDescent="0.25">
      <c r="A285" s="7" t="s">
        <v>4908</v>
      </c>
      <c r="B285" s="7" t="s">
        <v>4911</v>
      </c>
      <c r="C285" s="7">
        <v>2.4740000000000002</v>
      </c>
      <c r="D285" s="7" t="s">
        <v>5477</v>
      </c>
      <c r="E285" s="7" t="s">
        <v>5970</v>
      </c>
      <c r="F285" s="7" t="s">
        <v>5971</v>
      </c>
      <c r="G285" s="7" t="s">
        <v>5480</v>
      </c>
    </row>
    <row r="286" spans="1:68" x14ac:dyDescent="0.25">
      <c r="A286" s="7" t="s">
        <v>5972</v>
      </c>
      <c r="B286" s="7" t="s">
        <v>4912</v>
      </c>
      <c r="C286" s="7">
        <v>2.4740000000000002</v>
      </c>
      <c r="D286" s="7" t="s">
        <v>5477</v>
      </c>
      <c r="E286" s="7" t="s">
        <v>5970</v>
      </c>
      <c r="F286" s="7" t="s">
        <v>5971</v>
      </c>
      <c r="G286" s="7" t="s">
        <v>5480</v>
      </c>
    </row>
    <row r="287" spans="1:68" x14ac:dyDescent="0.25">
      <c r="A287" s="7" t="s">
        <v>5973</v>
      </c>
      <c r="B287" s="7" t="s">
        <v>5974</v>
      </c>
      <c r="C287" s="7">
        <v>3.2029999999999998</v>
      </c>
      <c r="D287" s="7" t="s">
        <v>5477</v>
      </c>
      <c r="E287" s="7" t="s">
        <v>5975</v>
      </c>
      <c r="F287" s="7" t="s">
        <v>5976</v>
      </c>
      <c r="G287" s="7" t="s">
        <v>5480</v>
      </c>
    </row>
    <row r="288" spans="1:68" x14ac:dyDescent="0.25">
      <c r="A288" s="7" t="s">
        <v>5986</v>
      </c>
      <c r="B288" s="7" t="s">
        <v>5987</v>
      </c>
      <c r="C288" s="7" t="s">
        <v>587</v>
      </c>
      <c r="D288" s="7" t="s">
        <v>587</v>
      </c>
      <c r="E288" s="7" t="s">
        <v>587</v>
      </c>
      <c r="F288" s="7" t="s">
        <v>587</v>
      </c>
      <c r="G288" s="7" t="s">
        <v>5480</v>
      </c>
    </row>
    <row r="289" spans="1:40" x14ac:dyDescent="0.25">
      <c r="A289" s="7" t="s">
        <v>2334</v>
      </c>
      <c r="B289" s="7" t="s">
        <v>2337</v>
      </c>
      <c r="C289" s="7">
        <v>2.351</v>
      </c>
      <c r="D289" s="7" t="s">
        <v>5477</v>
      </c>
      <c r="E289" s="7" t="s">
        <v>5988</v>
      </c>
      <c r="F289" s="7" t="s">
        <v>5989</v>
      </c>
      <c r="G289" s="7" t="s">
        <v>5480</v>
      </c>
    </row>
    <row r="290" spans="1:40" x14ac:dyDescent="0.25">
      <c r="A290" s="7" t="s">
        <v>5990</v>
      </c>
      <c r="B290" s="7" t="s">
        <v>5991</v>
      </c>
      <c r="C290" s="7">
        <v>1.093</v>
      </c>
      <c r="D290" s="7" t="s">
        <v>5483</v>
      </c>
      <c r="E290" s="7" t="s">
        <v>5556</v>
      </c>
      <c r="F290" s="7" t="s">
        <v>5992</v>
      </c>
      <c r="G290" s="7" t="s">
        <v>5480</v>
      </c>
    </row>
    <row r="291" spans="1:40" x14ac:dyDescent="0.25">
      <c r="A291" s="7" t="s">
        <v>1110</v>
      </c>
      <c r="B291" s="7" t="s">
        <v>1113</v>
      </c>
      <c r="C291" s="7">
        <v>8.6839999999999993</v>
      </c>
      <c r="D291" s="7" t="s">
        <v>5470</v>
      </c>
      <c r="E291" s="7" t="s">
        <v>5478</v>
      </c>
      <c r="F291" s="7" t="s">
        <v>5993</v>
      </c>
      <c r="G291" s="7" t="s">
        <v>2680</v>
      </c>
    </row>
    <row r="292" spans="1:40" x14ac:dyDescent="0.25">
      <c r="A292" s="7" t="s">
        <v>3891</v>
      </c>
      <c r="B292" s="7" t="s">
        <v>3894</v>
      </c>
      <c r="C292" s="7">
        <v>4.101</v>
      </c>
      <c r="D292" s="7" t="s">
        <v>5470</v>
      </c>
      <c r="E292" s="7" t="s">
        <v>5999</v>
      </c>
      <c r="F292" s="7" t="s">
        <v>6110</v>
      </c>
      <c r="G292" s="7" t="s">
        <v>5480</v>
      </c>
      <c r="AG292" s="10"/>
    </row>
    <row r="293" spans="1:40" x14ac:dyDescent="0.25">
      <c r="A293" s="7" t="s">
        <v>5994</v>
      </c>
      <c r="B293" s="7" t="s">
        <v>5995</v>
      </c>
      <c r="C293" s="7">
        <v>11.856999999999999</v>
      </c>
      <c r="D293" s="7" t="s">
        <v>5470</v>
      </c>
      <c r="E293" s="7" t="s">
        <v>5478</v>
      </c>
      <c r="F293" s="7" t="s">
        <v>5996</v>
      </c>
      <c r="G293" s="7" t="s">
        <v>2680</v>
      </c>
    </row>
    <row r="294" spans="1:40" x14ac:dyDescent="0.25">
      <c r="A294" s="7" t="s">
        <v>5997</v>
      </c>
      <c r="B294" s="7" t="s">
        <v>5998</v>
      </c>
      <c r="C294" s="7">
        <v>3.2629999999999999</v>
      </c>
      <c r="D294" s="7" t="s">
        <v>5477</v>
      </c>
      <c r="E294" s="7" t="s">
        <v>5999</v>
      </c>
      <c r="F294" s="7" t="s">
        <v>6000</v>
      </c>
      <c r="G294" s="7" t="s">
        <v>5480</v>
      </c>
    </row>
    <row r="295" spans="1:40" x14ac:dyDescent="0.25">
      <c r="A295" s="7" t="s">
        <v>3853</v>
      </c>
      <c r="B295" s="7" t="s">
        <v>3855</v>
      </c>
      <c r="C295" s="7">
        <v>6.08</v>
      </c>
      <c r="D295" s="7" t="s">
        <v>5470</v>
      </c>
      <c r="E295" s="7" t="s">
        <v>5999</v>
      </c>
      <c r="F295" s="7" t="s">
        <v>6001</v>
      </c>
      <c r="G295" s="7" t="s">
        <v>5480</v>
      </c>
    </row>
    <row r="296" spans="1:40" x14ac:dyDescent="0.25">
      <c r="A296" s="7" t="s">
        <v>1619</v>
      </c>
      <c r="B296" s="7" t="s">
        <v>1622</v>
      </c>
      <c r="C296" s="7">
        <v>2.4009999999999998</v>
      </c>
      <c r="D296" s="7" t="s">
        <v>5494</v>
      </c>
      <c r="E296" s="7" t="s">
        <v>5925</v>
      </c>
      <c r="F296" s="7" t="s">
        <v>6002</v>
      </c>
      <c r="G296" s="7" t="s">
        <v>5480</v>
      </c>
    </row>
    <row r="297" spans="1:40" x14ac:dyDescent="0.25">
      <c r="A297" s="7" t="s">
        <v>405</v>
      </c>
      <c r="B297" s="7" t="s">
        <v>408</v>
      </c>
      <c r="C297" s="7">
        <v>1.804</v>
      </c>
      <c r="D297" s="7" t="s">
        <v>5477</v>
      </c>
      <c r="E297" s="7" t="s">
        <v>6003</v>
      </c>
      <c r="F297" s="7" t="s">
        <v>6004</v>
      </c>
      <c r="G297" s="7" t="s">
        <v>5480</v>
      </c>
      <c r="AC297" s="7" t="s">
        <v>2930</v>
      </c>
      <c r="AF297" s="7" t="s">
        <v>371</v>
      </c>
      <c r="AK297" s="10">
        <v>42897</v>
      </c>
      <c r="AM297" s="7" t="s">
        <v>6005</v>
      </c>
      <c r="AN297" s="7" t="s">
        <v>6006</v>
      </c>
    </row>
    <row r="298" spans="1:40" x14ac:dyDescent="0.25">
      <c r="A298" s="7" t="s">
        <v>6007</v>
      </c>
      <c r="B298" s="7" t="s">
        <v>6008</v>
      </c>
      <c r="C298" s="7">
        <v>4.6909999999999998</v>
      </c>
      <c r="D298" s="7" t="s">
        <v>5470</v>
      </c>
      <c r="E298" s="7" t="s">
        <v>6009</v>
      </c>
      <c r="F298" s="7" t="s">
        <v>6010</v>
      </c>
      <c r="G298" s="7" t="s">
        <v>5480</v>
      </c>
    </row>
    <row r="299" spans="1:40" x14ac:dyDescent="0.25">
      <c r="A299" s="7" t="s">
        <v>6011</v>
      </c>
      <c r="B299" s="7" t="s">
        <v>6012</v>
      </c>
      <c r="C299" s="7">
        <v>3.222</v>
      </c>
      <c r="D299" s="7" t="s">
        <v>5470</v>
      </c>
      <c r="E299" s="7" t="s">
        <v>6013</v>
      </c>
      <c r="F299" s="7" t="s">
        <v>6014</v>
      </c>
      <c r="G299" s="7" t="s">
        <v>5480</v>
      </c>
    </row>
    <row r="300" spans="1:40" x14ac:dyDescent="0.25">
      <c r="A300" s="7" t="s">
        <v>6015</v>
      </c>
      <c r="B300" s="7" t="s">
        <v>6016</v>
      </c>
      <c r="C300" s="7">
        <v>3.4350000000000001</v>
      </c>
      <c r="D300" s="7" t="s">
        <v>5470</v>
      </c>
      <c r="E300" s="7" t="s">
        <v>5646</v>
      </c>
      <c r="F300" s="7" t="s">
        <v>6017</v>
      </c>
      <c r="G300" s="7" t="s">
        <v>5480</v>
      </c>
    </row>
    <row r="301" spans="1:40" x14ac:dyDescent="0.25">
      <c r="A301" s="7" t="s">
        <v>9</v>
      </c>
      <c r="B301" s="7" t="s">
        <v>13</v>
      </c>
      <c r="C301" s="7">
        <v>2.169</v>
      </c>
      <c r="D301" s="7" t="s">
        <v>5477</v>
      </c>
      <c r="E301" s="7" t="s">
        <v>6018</v>
      </c>
      <c r="F301" s="7" t="s">
        <v>6019</v>
      </c>
      <c r="G301" s="7" t="s">
        <v>5480</v>
      </c>
    </row>
    <row r="302" spans="1:40" x14ac:dyDescent="0.25">
      <c r="A302" s="7" t="s">
        <v>6020</v>
      </c>
      <c r="B302" s="7" t="s">
        <v>6021</v>
      </c>
      <c r="C302" s="7" t="s">
        <v>587</v>
      </c>
      <c r="D302" s="7" t="s">
        <v>587</v>
      </c>
      <c r="E302" s="7" t="s">
        <v>587</v>
      </c>
      <c r="F302" s="7" t="s">
        <v>587</v>
      </c>
      <c r="G302" s="7" t="s">
        <v>5480</v>
      </c>
    </row>
    <row r="303" spans="1:40" x14ac:dyDescent="0.25">
      <c r="A303" s="7" t="s">
        <v>6022</v>
      </c>
      <c r="B303" s="7" t="s">
        <v>6023</v>
      </c>
      <c r="C303" s="7" t="s">
        <v>587</v>
      </c>
      <c r="D303" s="7" t="s">
        <v>587</v>
      </c>
      <c r="E303" s="7" t="s">
        <v>587</v>
      </c>
      <c r="F303" s="7" t="s">
        <v>587</v>
      </c>
      <c r="G303" s="7" t="s">
        <v>5480</v>
      </c>
    </row>
    <row r="304" spans="1:40" x14ac:dyDescent="0.25">
      <c r="A304" s="7" t="s">
        <v>5379</v>
      </c>
      <c r="B304" s="7" t="s">
        <v>6024</v>
      </c>
      <c r="C304" s="7" t="s">
        <v>587</v>
      </c>
      <c r="D304" s="7" t="s">
        <v>587</v>
      </c>
      <c r="E304" s="7" t="s">
        <v>587</v>
      </c>
      <c r="F304" s="7" t="s">
        <v>587</v>
      </c>
      <c r="G304" s="7" t="s">
        <v>5480</v>
      </c>
    </row>
    <row r="305" spans="1:14" x14ac:dyDescent="0.25">
      <c r="A305" s="7" t="s">
        <v>5379</v>
      </c>
      <c r="B305" s="7" t="s">
        <v>5383</v>
      </c>
      <c r="C305" s="7" t="s">
        <v>587</v>
      </c>
      <c r="D305" s="7" t="s">
        <v>587</v>
      </c>
      <c r="E305" s="7" t="s">
        <v>587</v>
      </c>
      <c r="F305" s="7" t="s">
        <v>587</v>
      </c>
      <c r="G305" s="7" t="s">
        <v>5480</v>
      </c>
    </row>
    <row r="306" spans="1:14" x14ac:dyDescent="0.25">
      <c r="A306" s="7" t="s">
        <v>6025</v>
      </c>
      <c r="B306" s="7" t="s">
        <v>6026</v>
      </c>
      <c r="C306" s="7" t="s">
        <v>587</v>
      </c>
      <c r="D306" s="7" t="s">
        <v>587</v>
      </c>
      <c r="E306" s="7" t="s">
        <v>587</v>
      </c>
      <c r="F306" s="7" t="s">
        <v>587</v>
      </c>
      <c r="G306" s="7" t="s">
        <v>5480</v>
      </c>
    </row>
    <row r="307" spans="1:14" x14ac:dyDescent="0.25">
      <c r="A307" s="7" t="s">
        <v>1973</v>
      </c>
      <c r="B307" s="7" t="s">
        <v>1976</v>
      </c>
      <c r="C307" s="7">
        <v>7.7249999999999996</v>
      </c>
      <c r="D307" s="7" t="s">
        <v>5470</v>
      </c>
      <c r="E307" s="7" t="s">
        <v>6027</v>
      </c>
      <c r="F307" s="7" t="s">
        <v>6028</v>
      </c>
      <c r="G307" s="7" t="s">
        <v>2680</v>
      </c>
    </row>
    <row r="308" spans="1:14" x14ac:dyDescent="0.25">
      <c r="A308" s="7" t="s">
        <v>5057</v>
      </c>
      <c r="B308" s="7" t="s">
        <v>5060</v>
      </c>
      <c r="C308" s="7">
        <v>9.2490000000000006</v>
      </c>
      <c r="D308" s="7" t="s">
        <v>5470</v>
      </c>
      <c r="E308" s="7" t="s">
        <v>6029</v>
      </c>
      <c r="F308" s="7" t="s">
        <v>6030</v>
      </c>
      <c r="G308" s="7" t="s">
        <v>2680</v>
      </c>
    </row>
    <row r="309" spans="1:14" x14ac:dyDescent="0.25">
      <c r="A309" s="7" t="s">
        <v>6031</v>
      </c>
      <c r="B309" s="7" t="s">
        <v>6032</v>
      </c>
      <c r="C309" s="7" t="s">
        <v>587</v>
      </c>
      <c r="D309" s="7" t="s">
        <v>587</v>
      </c>
      <c r="E309" s="7" t="s">
        <v>587</v>
      </c>
      <c r="F309" s="7" t="s">
        <v>587</v>
      </c>
      <c r="G309" s="7" t="s">
        <v>5480</v>
      </c>
    </row>
    <row r="310" spans="1:14" x14ac:dyDescent="0.25">
      <c r="A310" s="7" t="s">
        <v>6033</v>
      </c>
      <c r="B310" s="7" t="s">
        <v>6034</v>
      </c>
      <c r="C310" s="7">
        <v>3.028</v>
      </c>
      <c r="D310" s="7" t="s">
        <v>5470</v>
      </c>
      <c r="E310" s="7" t="s">
        <v>6035</v>
      </c>
      <c r="F310" s="7" t="s">
        <v>6036</v>
      </c>
      <c r="G310" s="7" t="s">
        <v>5480</v>
      </c>
    </row>
    <row r="311" spans="1:14" x14ac:dyDescent="0.25">
      <c r="A311" s="7" t="s">
        <v>5259</v>
      </c>
      <c r="B311" s="7" t="s">
        <v>5262</v>
      </c>
      <c r="C311" s="7">
        <v>8.2219999999999995</v>
      </c>
      <c r="D311" s="7" t="s">
        <v>5470</v>
      </c>
      <c r="E311" s="7" t="s">
        <v>5532</v>
      </c>
      <c r="F311" s="7" t="s">
        <v>6037</v>
      </c>
      <c r="G311" s="7" t="s">
        <v>2680</v>
      </c>
    </row>
    <row r="312" spans="1:14" x14ac:dyDescent="0.25">
      <c r="A312" s="7" t="s">
        <v>3865</v>
      </c>
      <c r="B312" s="7" t="s">
        <v>3868</v>
      </c>
      <c r="C312" s="7" t="s">
        <v>587</v>
      </c>
      <c r="D312" s="7" t="s">
        <v>587</v>
      </c>
      <c r="E312" s="7" t="s">
        <v>587</v>
      </c>
      <c r="F312" s="7" t="s">
        <v>587</v>
      </c>
      <c r="G312" s="7" t="s">
        <v>5480</v>
      </c>
    </row>
    <row r="313" spans="1:14" x14ac:dyDescent="0.25">
      <c r="A313" s="7" t="s">
        <v>6038</v>
      </c>
      <c r="B313" s="7" t="s">
        <v>6039</v>
      </c>
      <c r="C313" s="7">
        <v>1.1060000000000001</v>
      </c>
      <c r="D313" s="7" t="s">
        <v>5483</v>
      </c>
      <c r="E313" s="7" t="s">
        <v>6040</v>
      </c>
      <c r="F313" s="7" t="s">
        <v>6041</v>
      </c>
      <c r="G313" s="7" t="s">
        <v>5480</v>
      </c>
    </row>
    <row r="314" spans="1:14" x14ac:dyDescent="0.25">
      <c r="A314" s="7" t="s">
        <v>6042</v>
      </c>
      <c r="B314" s="7" t="s">
        <v>6043</v>
      </c>
      <c r="C314" s="7" t="s">
        <v>587</v>
      </c>
      <c r="D314" s="7" t="s">
        <v>587</v>
      </c>
      <c r="E314" s="7" t="s">
        <v>587</v>
      </c>
      <c r="F314" s="7" t="s">
        <v>587</v>
      </c>
      <c r="G314" s="7" t="s">
        <v>5480</v>
      </c>
    </row>
    <row r="315" spans="1:14" x14ac:dyDescent="0.25">
      <c r="A315" s="7" t="s">
        <v>6044</v>
      </c>
      <c r="B315" s="7" t="s">
        <v>6045</v>
      </c>
      <c r="C315" s="7">
        <v>2.262</v>
      </c>
      <c r="D315" s="7" t="s">
        <v>5477</v>
      </c>
      <c r="E315" s="7" t="s">
        <v>6046</v>
      </c>
      <c r="F315" s="7" t="s">
        <v>6047</v>
      </c>
      <c r="G315" s="7" t="s">
        <v>5480</v>
      </c>
    </row>
    <row r="316" spans="1:14" x14ac:dyDescent="0.25">
      <c r="A316" s="7" t="s">
        <v>1459</v>
      </c>
      <c r="B316" s="7" t="s">
        <v>1462</v>
      </c>
      <c r="C316" s="7">
        <v>1.714</v>
      </c>
      <c r="D316" s="7" t="s">
        <v>5494</v>
      </c>
      <c r="E316" s="7" t="s">
        <v>5641</v>
      </c>
      <c r="F316" s="7" t="s">
        <v>6048</v>
      </c>
      <c r="G316" s="7" t="s">
        <v>5480</v>
      </c>
    </row>
    <row r="317" spans="1:14" x14ac:dyDescent="0.25">
      <c r="A317" s="7" t="s">
        <v>1645</v>
      </c>
      <c r="B317" s="7" t="s">
        <v>1462</v>
      </c>
      <c r="C317" s="7">
        <v>1.714</v>
      </c>
      <c r="D317" s="7" t="s">
        <v>5494</v>
      </c>
      <c r="E317" s="7" t="s">
        <v>5641</v>
      </c>
      <c r="F317" s="7" t="s">
        <v>6048</v>
      </c>
      <c r="G317" s="7" t="s">
        <v>5480</v>
      </c>
    </row>
    <row r="318" spans="1:14" x14ac:dyDescent="0.25">
      <c r="A318" s="7" t="s">
        <v>1645</v>
      </c>
      <c r="B318" s="7" t="s">
        <v>1463</v>
      </c>
      <c r="C318" s="7">
        <v>1.714</v>
      </c>
      <c r="D318" s="7" t="s">
        <v>5494</v>
      </c>
      <c r="E318" s="7" t="s">
        <v>5641</v>
      </c>
      <c r="F318" s="7" t="s">
        <v>6048</v>
      </c>
      <c r="G318" s="7" t="s">
        <v>5480</v>
      </c>
      <c r="N318" s="10"/>
    </row>
    <row r="319" spans="1:14" x14ac:dyDescent="0.25">
      <c r="A319" s="7" t="s">
        <v>4069</v>
      </c>
      <c r="B319" s="7" t="s">
        <v>4072</v>
      </c>
      <c r="C319" s="7" t="s">
        <v>587</v>
      </c>
      <c r="D319" s="7" t="s">
        <v>587</v>
      </c>
      <c r="E319" s="7" t="s">
        <v>587</v>
      </c>
      <c r="F319" s="7" t="s">
        <v>587</v>
      </c>
      <c r="G319" s="7" t="s">
        <v>5480</v>
      </c>
    </row>
    <row r="320" spans="1:14" x14ac:dyDescent="0.25">
      <c r="A320" s="7" t="s">
        <v>6049</v>
      </c>
      <c r="B320" s="7" t="s">
        <v>6050</v>
      </c>
      <c r="C320" s="7">
        <v>5.0990000000000002</v>
      </c>
      <c r="D320" s="7" t="s">
        <v>5470</v>
      </c>
      <c r="E320" s="7" t="s">
        <v>6051</v>
      </c>
      <c r="F320" s="7" t="s">
        <v>6052</v>
      </c>
      <c r="G320" s="7" t="s">
        <v>2680</v>
      </c>
    </row>
    <row r="321" spans="1:40" x14ac:dyDescent="0.25">
      <c r="A321" s="7" t="s">
        <v>6053</v>
      </c>
      <c r="B321" s="7" t="s">
        <v>6054</v>
      </c>
      <c r="C321" s="7">
        <v>3.835</v>
      </c>
      <c r="D321" s="7" t="s">
        <v>5470</v>
      </c>
      <c r="E321" s="7" t="s">
        <v>6055</v>
      </c>
      <c r="F321" s="7" t="s">
        <v>6056</v>
      </c>
      <c r="G321" s="7" t="s">
        <v>5480</v>
      </c>
    </row>
    <row r="322" spans="1:40" x14ac:dyDescent="0.25">
      <c r="A322" s="7" t="s">
        <v>1304</v>
      </c>
      <c r="B322" s="7" t="s">
        <v>1307</v>
      </c>
      <c r="C322" s="7">
        <v>3.835</v>
      </c>
      <c r="D322" s="7" t="s">
        <v>5470</v>
      </c>
      <c r="E322" s="7" t="s">
        <v>6055</v>
      </c>
      <c r="F322" s="7" t="s">
        <v>6056</v>
      </c>
      <c r="G322" s="7" t="s">
        <v>5480</v>
      </c>
    </row>
    <row r="323" spans="1:40" x14ac:dyDescent="0.25">
      <c r="A323" s="7" t="s">
        <v>6057</v>
      </c>
      <c r="B323" s="7" t="s">
        <v>6058</v>
      </c>
      <c r="C323" s="7">
        <v>2.7410000000000001</v>
      </c>
      <c r="D323" s="7" t="s">
        <v>5477</v>
      </c>
      <c r="E323" s="7" t="s">
        <v>6051</v>
      </c>
      <c r="F323" s="7" t="s">
        <v>6059</v>
      </c>
      <c r="G323" s="7" t="s">
        <v>5480</v>
      </c>
      <c r="AC323" s="7" t="s">
        <v>2773</v>
      </c>
      <c r="AF323" s="7" t="s">
        <v>371</v>
      </c>
      <c r="AK323" s="10">
        <v>42874</v>
      </c>
      <c r="AM323" s="7" t="s">
        <v>6060</v>
      </c>
      <c r="AN323" s="7" t="s">
        <v>6061</v>
      </c>
    </row>
    <row r="324" spans="1:40" x14ac:dyDescent="0.25">
      <c r="A324" s="7" t="s">
        <v>835</v>
      </c>
      <c r="B324" s="7" t="s">
        <v>838</v>
      </c>
      <c r="C324" s="7">
        <v>5.165</v>
      </c>
      <c r="D324" s="7" t="s">
        <v>5470</v>
      </c>
      <c r="E324" s="7" t="s">
        <v>5545</v>
      </c>
      <c r="F324" s="7" t="s">
        <v>6062</v>
      </c>
      <c r="G324" s="7" t="s">
        <v>5480</v>
      </c>
    </row>
    <row r="325" spans="1:40" x14ac:dyDescent="0.25">
      <c r="A325" s="7" t="s">
        <v>6063</v>
      </c>
      <c r="B325" s="7" t="s">
        <v>6064</v>
      </c>
      <c r="C325" s="7">
        <v>4.53</v>
      </c>
      <c r="D325" s="7" t="s">
        <v>5470</v>
      </c>
      <c r="E325" s="7" t="s">
        <v>5545</v>
      </c>
      <c r="F325" s="7" t="s">
        <v>6065</v>
      </c>
      <c r="G325" s="7" t="s">
        <v>5480</v>
      </c>
    </row>
    <row r="326" spans="1:40" x14ac:dyDescent="0.25">
      <c r="A326" s="7" t="s">
        <v>6066</v>
      </c>
      <c r="B326" s="7" t="s">
        <v>6067</v>
      </c>
      <c r="C326" s="7">
        <v>4.53</v>
      </c>
      <c r="D326" s="7" t="s">
        <v>5470</v>
      </c>
      <c r="E326" s="7" t="s">
        <v>5545</v>
      </c>
      <c r="F326" s="7" t="s">
        <v>6065</v>
      </c>
      <c r="G326" s="7" t="s">
        <v>5480</v>
      </c>
    </row>
    <row r="327" spans="1:40" x14ac:dyDescent="0.25">
      <c r="A327" s="7" t="s">
        <v>856</v>
      </c>
      <c r="B327" s="7" t="s">
        <v>859</v>
      </c>
      <c r="C327" s="7">
        <v>2.5920000000000001</v>
      </c>
      <c r="D327" s="7" t="s">
        <v>5477</v>
      </c>
      <c r="E327" s="7" t="s">
        <v>5503</v>
      </c>
      <c r="F327" s="7" t="s">
        <v>6068</v>
      </c>
      <c r="G327" s="7" t="s">
        <v>5480</v>
      </c>
    </row>
    <row r="328" spans="1:40" x14ac:dyDescent="0.25">
      <c r="A328" s="7" t="s">
        <v>3644</v>
      </c>
      <c r="B328" s="7" t="s">
        <v>3647</v>
      </c>
      <c r="C328" s="7" t="s">
        <v>587</v>
      </c>
      <c r="D328" s="7" t="s">
        <v>587</v>
      </c>
      <c r="E328" s="7" t="s">
        <v>587</v>
      </c>
      <c r="F328" s="7" t="s">
        <v>587</v>
      </c>
      <c r="G328" s="7" t="s">
        <v>5480</v>
      </c>
    </row>
    <row r="329" spans="1:40" x14ac:dyDescent="0.25">
      <c r="A329" s="7" t="s">
        <v>6069</v>
      </c>
      <c r="B329" s="7" t="s">
        <v>6070</v>
      </c>
      <c r="C329" s="7">
        <v>1.66</v>
      </c>
      <c r="D329" s="7" t="s">
        <v>5477</v>
      </c>
      <c r="E329" s="7" t="s">
        <v>5495</v>
      </c>
      <c r="F329" s="7" t="s">
        <v>6071</v>
      </c>
      <c r="G329" s="7" t="s">
        <v>5480</v>
      </c>
    </row>
    <row r="330" spans="1:40" x14ac:dyDescent="0.25">
      <c r="A330" s="7" t="s">
        <v>3436</v>
      </c>
      <c r="B330" s="7" t="s">
        <v>3439</v>
      </c>
      <c r="C330" s="7" t="s">
        <v>587</v>
      </c>
      <c r="D330" s="7" t="s">
        <v>587</v>
      </c>
      <c r="E330" s="7" t="s">
        <v>587</v>
      </c>
      <c r="F330" s="7" t="s">
        <v>587</v>
      </c>
      <c r="G330" s="7" t="s">
        <v>5480</v>
      </c>
    </row>
    <row r="331" spans="1:40" x14ac:dyDescent="0.25">
      <c r="A331" s="7" t="s">
        <v>6072</v>
      </c>
      <c r="B331" s="7" t="s">
        <v>6073</v>
      </c>
      <c r="C331" s="7">
        <v>1.6639999999999999</v>
      </c>
      <c r="D331" s="7" t="s">
        <v>5477</v>
      </c>
      <c r="E331" s="7" t="s">
        <v>6074</v>
      </c>
      <c r="F331" s="7" t="s">
        <v>6075</v>
      </c>
      <c r="G331" s="7" t="s">
        <v>5480</v>
      </c>
    </row>
    <row r="332" spans="1:40" x14ac:dyDescent="0.25">
      <c r="A332" s="7" t="s">
        <v>6076</v>
      </c>
      <c r="B332" s="7" t="s">
        <v>6077</v>
      </c>
      <c r="C332" s="7">
        <v>1.3360000000000001</v>
      </c>
      <c r="D332" s="7" t="s">
        <v>5483</v>
      </c>
      <c r="E332" s="7" t="s">
        <v>5517</v>
      </c>
      <c r="F332" s="7" t="s">
        <v>6078</v>
      </c>
      <c r="G332" s="7" t="s">
        <v>5480</v>
      </c>
    </row>
    <row r="333" spans="1:40" x14ac:dyDescent="0.25">
      <c r="A333" s="7" t="s">
        <v>611</v>
      </c>
      <c r="B333" s="7" t="s">
        <v>614</v>
      </c>
      <c r="C333" s="7">
        <v>19.651</v>
      </c>
      <c r="D333" s="7" t="s">
        <v>5470</v>
      </c>
      <c r="E333" s="7" t="s">
        <v>5545</v>
      </c>
      <c r="F333" s="7" t="s">
        <v>6079</v>
      </c>
      <c r="G333" s="7" t="s">
        <v>2680</v>
      </c>
    </row>
    <row r="334" spans="1:40" x14ac:dyDescent="0.25">
      <c r="A334" s="7" t="s">
        <v>6080</v>
      </c>
      <c r="B334" s="7" t="s">
        <v>6081</v>
      </c>
      <c r="C334" s="7">
        <v>19.651</v>
      </c>
      <c r="D334" s="7" t="s">
        <v>5470</v>
      </c>
      <c r="E334" s="7" t="s">
        <v>5545</v>
      </c>
      <c r="F334" s="7" t="s">
        <v>6079</v>
      </c>
      <c r="G334" s="7" t="s">
        <v>2680</v>
      </c>
    </row>
    <row r="335" spans="1:40" x14ac:dyDescent="0.25">
      <c r="A335" s="7" t="s">
        <v>6082</v>
      </c>
      <c r="B335" s="7" t="s">
        <v>6083</v>
      </c>
      <c r="C335" s="7" t="s">
        <v>587</v>
      </c>
      <c r="D335" s="7" t="s">
        <v>587</v>
      </c>
      <c r="E335" s="7" t="s">
        <v>587</v>
      </c>
      <c r="F335" s="7" t="s">
        <v>587</v>
      </c>
      <c r="G335" s="7" t="s">
        <v>5480</v>
      </c>
    </row>
    <row r="336" spans="1:40" x14ac:dyDescent="0.25">
      <c r="A336" s="7" t="s">
        <v>6084</v>
      </c>
      <c r="B336" s="7" t="s">
        <v>6085</v>
      </c>
      <c r="C336" s="7" t="s">
        <v>587</v>
      </c>
      <c r="D336" s="7" t="s">
        <v>587</v>
      </c>
      <c r="E336" s="7" t="s">
        <v>587</v>
      </c>
      <c r="F336" s="7" t="s">
        <v>587</v>
      </c>
      <c r="G336" s="7" t="s">
        <v>5480</v>
      </c>
    </row>
    <row r="337" spans="1:68" x14ac:dyDescent="0.25">
      <c r="A337" s="7" t="s">
        <v>6086</v>
      </c>
      <c r="B337" s="7" t="s">
        <v>6087</v>
      </c>
      <c r="C337" s="7" t="s">
        <v>587</v>
      </c>
      <c r="D337" s="7" t="s">
        <v>587</v>
      </c>
      <c r="E337" s="7" t="s">
        <v>587</v>
      </c>
      <c r="F337" s="7" t="s">
        <v>587</v>
      </c>
      <c r="G337" s="7" t="s">
        <v>5480</v>
      </c>
    </row>
    <row r="338" spans="1:68" x14ac:dyDescent="0.25">
      <c r="A338" s="7" t="s">
        <v>2263</v>
      </c>
      <c r="B338" s="7" t="s">
        <v>2265</v>
      </c>
      <c r="C338" s="7">
        <v>6.0289999999999999</v>
      </c>
      <c r="D338" s="7" t="s">
        <v>5470</v>
      </c>
      <c r="E338" s="7" t="s">
        <v>5791</v>
      </c>
      <c r="F338" s="7" t="s">
        <v>6088</v>
      </c>
      <c r="G338" s="7" t="s">
        <v>5480</v>
      </c>
    </row>
    <row r="339" spans="1:68" x14ac:dyDescent="0.25">
      <c r="A339" s="7" t="s">
        <v>4595</v>
      </c>
      <c r="B339" s="7" t="s">
        <v>4514</v>
      </c>
      <c r="C339" s="7">
        <v>2.1040000000000001</v>
      </c>
      <c r="D339" s="7" t="s">
        <v>5470</v>
      </c>
      <c r="E339" s="7" t="s">
        <v>5515</v>
      </c>
      <c r="F339" s="7" t="s">
        <v>6089</v>
      </c>
      <c r="G339" s="7" t="s">
        <v>2680</v>
      </c>
    </row>
    <row r="340" spans="1:68" x14ac:dyDescent="0.25">
      <c r="A340" s="3" t="s">
        <v>4510</v>
      </c>
      <c r="B340" s="3" t="s">
        <v>4513</v>
      </c>
      <c r="C340" s="7">
        <v>2.1040000000000001</v>
      </c>
      <c r="D340" s="7" t="s">
        <v>5470</v>
      </c>
      <c r="E340" s="7" t="s">
        <v>5515</v>
      </c>
      <c r="F340" s="7" t="s">
        <v>6089</v>
      </c>
      <c r="G340" s="7" t="s">
        <v>2680</v>
      </c>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row>
    <row r="341" spans="1:68" x14ac:dyDescent="0.25">
      <c r="A341" s="7" t="s">
        <v>3702</v>
      </c>
      <c r="B341" s="7" t="s">
        <v>3705</v>
      </c>
      <c r="C341" s="7">
        <v>2.556</v>
      </c>
      <c r="D341" s="7" t="s">
        <v>5494</v>
      </c>
      <c r="E341" s="7" t="s">
        <v>4310</v>
      </c>
      <c r="F341" s="7" t="s">
        <v>6090</v>
      </c>
      <c r="G341" s="7" t="s">
        <v>5480</v>
      </c>
    </row>
    <row r="342" spans="1:68" x14ac:dyDescent="0.25">
      <c r="A342" s="7" t="s">
        <v>6091</v>
      </c>
      <c r="B342" s="7" t="s">
        <v>6092</v>
      </c>
      <c r="C342" s="7">
        <v>3.7589999999999999</v>
      </c>
      <c r="D342" s="7" t="s">
        <v>5470</v>
      </c>
      <c r="E342" s="7" t="s">
        <v>5635</v>
      </c>
      <c r="F342" s="7" t="s">
        <v>6093</v>
      </c>
      <c r="G342" s="7" t="s">
        <v>5480</v>
      </c>
    </row>
    <row r="343" spans="1:68" x14ac:dyDescent="0.25">
      <c r="A343" s="7" t="s">
        <v>6094</v>
      </c>
      <c r="B343" s="7" t="s">
        <v>6095</v>
      </c>
      <c r="C343" s="7">
        <v>2.7629999999999999</v>
      </c>
      <c r="D343" s="7" t="s">
        <v>5470</v>
      </c>
      <c r="E343" s="7" t="s">
        <v>6096</v>
      </c>
      <c r="F343" s="7" t="s">
        <v>6097</v>
      </c>
      <c r="G343" s="7" t="s">
        <v>2680</v>
      </c>
    </row>
    <row r="344" spans="1:68" x14ac:dyDescent="0.25">
      <c r="A344" s="7" t="s">
        <v>6098</v>
      </c>
      <c r="B344" s="7" t="s">
        <v>6099</v>
      </c>
      <c r="C344" s="7">
        <v>2.714</v>
      </c>
      <c r="D344" s="7" t="s">
        <v>5470</v>
      </c>
      <c r="E344" s="7" t="s">
        <v>5571</v>
      </c>
      <c r="F344" s="7" t="s">
        <v>6100</v>
      </c>
      <c r="G344" s="7" t="s">
        <v>5480</v>
      </c>
    </row>
    <row r="345" spans="1:68" x14ac:dyDescent="0.25">
      <c r="A345" s="7" t="s">
        <v>1555</v>
      </c>
      <c r="B345" s="7" t="s">
        <v>1558</v>
      </c>
      <c r="C345" s="7">
        <v>2.7269999999999999</v>
      </c>
      <c r="D345" s="7" t="s">
        <v>5477</v>
      </c>
      <c r="E345" s="7" t="s">
        <v>6101</v>
      </c>
      <c r="F345" s="7" t="s">
        <v>6102</v>
      </c>
      <c r="G345" s="7" t="s">
        <v>5480</v>
      </c>
    </row>
    <row r="346" spans="1:68" x14ac:dyDescent="0.25">
      <c r="A346" s="7" t="s">
        <v>6103</v>
      </c>
      <c r="B346" s="7" t="s">
        <v>6104</v>
      </c>
      <c r="C346" s="7">
        <v>2.7269999999999999</v>
      </c>
      <c r="D346" s="7" t="s">
        <v>5477</v>
      </c>
      <c r="E346" s="7" t="s">
        <v>6101</v>
      </c>
      <c r="F346" s="7" t="s">
        <v>6102</v>
      </c>
      <c r="G346" s="7" t="s">
        <v>5480</v>
      </c>
    </row>
    <row r="347" spans="1:68" x14ac:dyDescent="0.25">
      <c r="A347" s="7" t="s">
        <v>5244</v>
      </c>
      <c r="B347" s="7" t="s">
        <v>5247</v>
      </c>
      <c r="C347" s="7">
        <v>2.9020000000000001</v>
      </c>
      <c r="D347" s="7" t="s">
        <v>5477</v>
      </c>
      <c r="E347" s="7" t="s">
        <v>5707</v>
      </c>
      <c r="F347" s="7" t="s">
        <v>6105</v>
      </c>
      <c r="G347" s="7" t="s">
        <v>5480</v>
      </c>
    </row>
    <row r="348" spans="1:68" x14ac:dyDescent="0.25">
      <c r="A348" s="7" t="s">
        <v>6106</v>
      </c>
      <c r="B348" s="7" t="s">
        <v>6107</v>
      </c>
      <c r="C348" s="7">
        <v>2.0249999999999999</v>
      </c>
      <c r="D348" s="7" t="s">
        <v>5477</v>
      </c>
      <c r="E348" s="7" t="s">
        <v>6108</v>
      </c>
      <c r="F348" s="7" t="s">
        <v>6109</v>
      </c>
      <c r="G348" s="7" t="s">
        <v>5480</v>
      </c>
    </row>
    <row r="349" spans="1:68" x14ac:dyDescent="0.25">
      <c r="A349" s="7" t="s">
        <v>4209</v>
      </c>
      <c r="B349" s="7" t="s">
        <v>4212</v>
      </c>
      <c r="C349" s="7">
        <v>4.101</v>
      </c>
      <c r="D349" s="7" t="s">
        <v>5470</v>
      </c>
      <c r="E349" s="7" t="s">
        <v>5999</v>
      </c>
      <c r="F349" s="7" t="s">
        <v>6110</v>
      </c>
      <c r="G349" s="7" t="s">
        <v>5480</v>
      </c>
    </row>
    <row r="350" spans="1:68" x14ac:dyDescent="0.25">
      <c r="A350" s="7" t="s">
        <v>1196</v>
      </c>
      <c r="B350" s="7" t="s">
        <v>1199</v>
      </c>
      <c r="C350" s="7">
        <v>2.653</v>
      </c>
      <c r="D350" s="7" t="s">
        <v>5477</v>
      </c>
      <c r="E350" s="7" t="s">
        <v>5733</v>
      </c>
      <c r="F350" s="7" t="s">
        <v>6111</v>
      </c>
      <c r="G350" s="7" t="s">
        <v>5480</v>
      </c>
    </row>
    <row r="351" spans="1:68" x14ac:dyDescent="0.25">
      <c r="A351" s="7" t="s">
        <v>758</v>
      </c>
      <c r="B351" s="7" t="s">
        <v>761</v>
      </c>
      <c r="C351" s="7">
        <v>6.968</v>
      </c>
      <c r="D351" s="7" t="s">
        <v>5470</v>
      </c>
      <c r="E351" s="7" t="s">
        <v>5545</v>
      </c>
      <c r="F351" s="7" t="s">
        <v>6112</v>
      </c>
      <c r="G351" s="7" t="s">
        <v>2680</v>
      </c>
    </row>
    <row r="352" spans="1:68" x14ac:dyDescent="0.25">
      <c r="A352" s="7" t="s">
        <v>1490</v>
      </c>
      <c r="B352" s="7" t="s">
        <v>1493</v>
      </c>
      <c r="C352" s="7">
        <v>0.71799999999999997</v>
      </c>
      <c r="D352" s="7" t="s">
        <v>5483</v>
      </c>
      <c r="E352" s="7" t="s">
        <v>5707</v>
      </c>
      <c r="F352" s="7" t="s">
        <v>6113</v>
      </c>
      <c r="G352" s="7" t="s">
        <v>5480</v>
      </c>
    </row>
    <row r="353" spans="1:40" x14ac:dyDescent="0.25">
      <c r="A353" s="7" t="s">
        <v>4236</v>
      </c>
      <c r="B353" s="7" t="s">
        <v>4239</v>
      </c>
      <c r="C353" s="7">
        <v>4.2869999999999999</v>
      </c>
      <c r="D353" s="7" t="s">
        <v>5470</v>
      </c>
      <c r="E353" s="7" t="s">
        <v>5561</v>
      </c>
      <c r="F353" s="7" t="s">
        <v>6114</v>
      </c>
      <c r="G353" s="7" t="s">
        <v>5480</v>
      </c>
    </row>
    <row r="354" spans="1:40" x14ac:dyDescent="0.25">
      <c r="A354" s="7" t="s">
        <v>971</v>
      </c>
      <c r="B354" s="7" t="s">
        <v>974</v>
      </c>
      <c r="C354" s="7">
        <v>2.96</v>
      </c>
      <c r="D354" s="7" t="s">
        <v>5470</v>
      </c>
      <c r="E354" s="7" t="s">
        <v>5571</v>
      </c>
      <c r="F354" s="7" t="s">
        <v>6115</v>
      </c>
      <c r="G354" s="7" t="s">
        <v>5480</v>
      </c>
    </row>
    <row r="355" spans="1:40" x14ac:dyDescent="0.25">
      <c r="A355" s="7" t="s">
        <v>6116</v>
      </c>
      <c r="B355" s="7" t="s">
        <v>6117</v>
      </c>
      <c r="C355" s="7">
        <v>2.96</v>
      </c>
      <c r="D355" s="7" t="s">
        <v>5470</v>
      </c>
      <c r="E355" s="7" t="s">
        <v>5571</v>
      </c>
      <c r="F355" s="7" t="s">
        <v>6115</v>
      </c>
      <c r="G355" s="7" t="s">
        <v>5480</v>
      </c>
    </row>
    <row r="356" spans="1:40" x14ac:dyDescent="0.25">
      <c r="A356" s="7" t="s">
        <v>4135</v>
      </c>
      <c r="B356" s="7" t="s">
        <v>4136</v>
      </c>
      <c r="C356" s="7">
        <v>2.137</v>
      </c>
      <c r="D356" s="7" t="s">
        <v>5494</v>
      </c>
      <c r="E356" s="7" t="s">
        <v>5561</v>
      </c>
      <c r="F356" s="7" t="s">
        <v>6118</v>
      </c>
      <c r="G356" s="7" t="s">
        <v>5480</v>
      </c>
    </row>
    <row r="357" spans="1:40" x14ac:dyDescent="0.25">
      <c r="A357" s="7" t="s">
        <v>6119</v>
      </c>
      <c r="B357" s="7" t="s">
        <v>4137</v>
      </c>
      <c r="C357" s="7">
        <v>2.137</v>
      </c>
      <c r="D357" s="7" t="s">
        <v>5494</v>
      </c>
      <c r="E357" s="7" t="s">
        <v>5561</v>
      </c>
      <c r="F357" s="7" t="s">
        <v>6118</v>
      </c>
      <c r="G357" s="7" t="s">
        <v>5480</v>
      </c>
    </row>
    <row r="358" spans="1:40" x14ac:dyDescent="0.25">
      <c r="A358" s="7" t="s">
        <v>25</v>
      </c>
      <c r="B358" s="7" t="s">
        <v>28</v>
      </c>
      <c r="C358" s="7">
        <v>3.988</v>
      </c>
      <c r="D358" s="7" t="s">
        <v>5470</v>
      </c>
      <c r="E358" s="7" t="s">
        <v>5755</v>
      </c>
      <c r="F358" s="7" t="s">
        <v>6120</v>
      </c>
      <c r="G358" s="7" t="s">
        <v>5480</v>
      </c>
    </row>
    <row r="359" spans="1:40" x14ac:dyDescent="0.25">
      <c r="A359" s="7" t="s">
        <v>6121</v>
      </c>
      <c r="B359" s="7" t="s">
        <v>6122</v>
      </c>
      <c r="C359" s="7">
        <v>4.37</v>
      </c>
      <c r="D359" s="7" t="s">
        <v>5470</v>
      </c>
      <c r="E359" s="7" t="s">
        <v>6123</v>
      </c>
      <c r="F359" s="7" t="s">
        <v>6124</v>
      </c>
      <c r="G359" s="7" t="s">
        <v>5480</v>
      </c>
    </row>
    <row r="360" spans="1:40" x14ac:dyDescent="0.25">
      <c r="A360" s="7" t="s">
        <v>6125</v>
      </c>
      <c r="B360" s="7" t="s">
        <v>6126</v>
      </c>
      <c r="C360" s="7">
        <v>1.6659999999999999</v>
      </c>
      <c r="D360" s="7" t="s">
        <v>5494</v>
      </c>
      <c r="E360" s="7" t="s">
        <v>5787</v>
      </c>
      <c r="F360" s="7" t="s">
        <v>6127</v>
      </c>
      <c r="G360" s="7" t="s">
        <v>5480</v>
      </c>
    </row>
    <row r="361" spans="1:40" x14ac:dyDescent="0.25">
      <c r="A361" s="7" t="s">
        <v>6128</v>
      </c>
      <c r="B361" s="7" t="s">
        <v>6129</v>
      </c>
      <c r="C361" s="7" t="s">
        <v>587</v>
      </c>
      <c r="D361" s="7" t="s">
        <v>587</v>
      </c>
      <c r="E361" s="7" t="s">
        <v>587</v>
      </c>
      <c r="F361" s="7" t="s">
        <v>587</v>
      </c>
      <c r="G361" s="7" t="s">
        <v>5480</v>
      </c>
    </row>
    <row r="362" spans="1:40" x14ac:dyDescent="0.25">
      <c r="A362" s="7" t="s">
        <v>157</v>
      </c>
      <c r="B362" s="7" t="s">
        <v>160</v>
      </c>
      <c r="C362" s="7">
        <v>2.0129999999999999</v>
      </c>
      <c r="D362" s="7" t="s">
        <v>5477</v>
      </c>
      <c r="E362" s="7" t="s">
        <v>6018</v>
      </c>
      <c r="F362" s="7" t="s">
        <v>6130</v>
      </c>
      <c r="G362" s="7" t="s">
        <v>5480</v>
      </c>
    </row>
    <row r="363" spans="1:40" x14ac:dyDescent="0.25">
      <c r="A363" s="7" t="s">
        <v>3194</v>
      </c>
      <c r="B363" s="7" t="s">
        <v>3197</v>
      </c>
      <c r="C363" s="7">
        <v>1.3129999999999999</v>
      </c>
      <c r="D363" s="7" t="s">
        <v>5494</v>
      </c>
      <c r="E363" s="7" t="s">
        <v>5631</v>
      </c>
      <c r="F363" s="7" t="s">
        <v>6131</v>
      </c>
      <c r="G363" s="7" t="s">
        <v>5480</v>
      </c>
    </row>
    <row r="364" spans="1:40" x14ac:dyDescent="0.25">
      <c r="A364" s="7" t="s">
        <v>5127</v>
      </c>
      <c r="B364" s="7" t="s">
        <v>3198</v>
      </c>
      <c r="C364" s="7">
        <v>1.3129999999999999</v>
      </c>
      <c r="D364" s="7" t="s">
        <v>5494</v>
      </c>
      <c r="E364" s="7" t="s">
        <v>5631</v>
      </c>
      <c r="F364" s="7" t="s">
        <v>6131</v>
      </c>
      <c r="G364" s="7" t="s">
        <v>5480</v>
      </c>
    </row>
    <row r="365" spans="1:40" x14ac:dyDescent="0.25">
      <c r="A365" s="7" t="s">
        <v>2432</v>
      </c>
      <c r="B365" s="7" t="s">
        <v>2435</v>
      </c>
      <c r="C365" s="7">
        <v>1.921</v>
      </c>
      <c r="D365" s="7" t="s">
        <v>5477</v>
      </c>
      <c r="E365" s="7" t="s">
        <v>5598</v>
      </c>
      <c r="F365" s="7" t="s">
        <v>6132</v>
      </c>
      <c r="G365" s="7" t="s">
        <v>5480</v>
      </c>
    </row>
    <row r="366" spans="1:40" x14ac:dyDescent="0.25">
      <c r="A366" s="7" t="s">
        <v>3993</v>
      </c>
      <c r="B366" s="7" t="s">
        <v>3996</v>
      </c>
      <c r="C366" s="7">
        <v>2.8959999999999999</v>
      </c>
      <c r="D366" s="7" t="s">
        <v>5477</v>
      </c>
      <c r="E366" s="7" t="s">
        <v>5707</v>
      </c>
      <c r="F366" s="7" t="s">
        <v>6133</v>
      </c>
      <c r="G366" s="7" t="s">
        <v>5480</v>
      </c>
    </row>
    <row r="367" spans="1:40" x14ac:dyDescent="0.25">
      <c r="A367" s="7" t="s">
        <v>6134</v>
      </c>
      <c r="B367" s="7" t="s">
        <v>6135</v>
      </c>
      <c r="C367" s="7">
        <v>3.6059999999999999</v>
      </c>
      <c r="D367" s="7" t="s">
        <v>5477</v>
      </c>
      <c r="E367" s="7" t="s">
        <v>5545</v>
      </c>
      <c r="F367" s="7" t="s">
        <v>6136</v>
      </c>
      <c r="G367" s="7" t="s">
        <v>5480</v>
      </c>
    </row>
    <row r="368" spans="1:40" x14ac:dyDescent="0.25">
      <c r="A368" s="7" t="s">
        <v>2844</v>
      </c>
      <c r="B368" s="7" t="s">
        <v>2846</v>
      </c>
      <c r="C368" s="7">
        <v>0.89500000000000002</v>
      </c>
      <c r="D368" s="7" t="s">
        <v>5494</v>
      </c>
      <c r="E368" s="7" t="s">
        <v>6108</v>
      </c>
      <c r="F368" s="7" t="s">
        <v>6137</v>
      </c>
      <c r="G368" s="7" t="s">
        <v>5480</v>
      </c>
      <c r="AC368" s="7" t="s">
        <v>2773</v>
      </c>
      <c r="AF368" s="7" t="s">
        <v>371</v>
      </c>
      <c r="AK368" s="10">
        <v>43012</v>
      </c>
      <c r="AM368" s="7" t="s">
        <v>6138</v>
      </c>
      <c r="AN368" s="7" t="s">
        <v>6139</v>
      </c>
    </row>
    <row r="369" spans="1:7" x14ac:dyDescent="0.25">
      <c r="A369" s="7" t="s">
        <v>6140</v>
      </c>
      <c r="B369" s="7" t="s">
        <v>6141</v>
      </c>
      <c r="C369" s="7">
        <v>4.2389999999999999</v>
      </c>
      <c r="D369" s="7" t="s">
        <v>5470</v>
      </c>
      <c r="E369" s="7" t="s">
        <v>5755</v>
      </c>
      <c r="F369" s="7" t="s">
        <v>6142</v>
      </c>
      <c r="G369" s="7" t="s">
        <v>5480</v>
      </c>
    </row>
    <row r="370" spans="1:7" x14ac:dyDescent="0.25">
      <c r="A370" s="7" t="s">
        <v>32</v>
      </c>
      <c r="B370" s="7" t="s">
        <v>34</v>
      </c>
      <c r="C370" s="7">
        <v>3.1230000000000002</v>
      </c>
      <c r="D370" s="7" t="s">
        <v>5477</v>
      </c>
      <c r="E370" s="7" t="s">
        <v>6143</v>
      </c>
      <c r="F370" s="7" t="s">
        <v>6144</v>
      </c>
      <c r="G370" s="7" t="s">
        <v>5480</v>
      </c>
    </row>
    <row r="371" spans="1:7" x14ac:dyDescent="0.25">
      <c r="A371" s="7" t="s">
        <v>1983</v>
      </c>
      <c r="B371" s="7" t="s">
        <v>1986</v>
      </c>
      <c r="C371" s="7">
        <v>10.569000000000001</v>
      </c>
      <c r="D371" s="7" t="s">
        <v>5470</v>
      </c>
      <c r="E371" s="7" t="s">
        <v>5762</v>
      </c>
      <c r="F371" s="8" t="s">
        <v>6145</v>
      </c>
      <c r="G371" s="7" t="s">
        <v>2680</v>
      </c>
    </row>
    <row r="372" spans="1:7" x14ac:dyDescent="0.25">
      <c r="A372" s="7" t="s">
        <v>2958</v>
      </c>
      <c r="B372" s="7" t="s">
        <v>2864</v>
      </c>
      <c r="C372" s="7">
        <v>10.569000000000001</v>
      </c>
      <c r="D372" s="7" t="s">
        <v>5470</v>
      </c>
      <c r="E372" s="7" t="s">
        <v>5762</v>
      </c>
      <c r="F372" s="8" t="s">
        <v>6145</v>
      </c>
      <c r="G372" s="7" t="s">
        <v>2680</v>
      </c>
    </row>
    <row r="373" spans="1:7" x14ac:dyDescent="0.25">
      <c r="A373" s="7" t="s">
        <v>6146</v>
      </c>
      <c r="B373" s="7" t="s">
        <v>6147</v>
      </c>
      <c r="C373" s="7">
        <v>2.5630000000000002</v>
      </c>
      <c r="D373" s="7" t="s">
        <v>5470</v>
      </c>
      <c r="E373" s="7" t="s">
        <v>5490</v>
      </c>
      <c r="F373" s="7" t="s">
        <v>6148</v>
      </c>
      <c r="G373" s="7" t="s">
        <v>5480</v>
      </c>
    </row>
    <row r="374" spans="1:7" x14ac:dyDescent="0.25">
      <c r="A374" s="7" t="s">
        <v>6149</v>
      </c>
      <c r="B374" s="7" t="s">
        <v>6150</v>
      </c>
      <c r="C374" s="7">
        <v>0.28699999999999998</v>
      </c>
      <c r="D374" s="7" t="s">
        <v>5483</v>
      </c>
      <c r="E374" s="7" t="s">
        <v>5895</v>
      </c>
      <c r="F374" s="7" t="s">
        <v>6151</v>
      </c>
      <c r="G374" s="7" t="s">
        <v>5480</v>
      </c>
    </row>
    <row r="375" spans="1:7" x14ac:dyDescent="0.25">
      <c r="A375" s="7" t="s">
        <v>3939</v>
      </c>
      <c r="B375" s="7" t="s">
        <v>3942</v>
      </c>
      <c r="C375" s="7">
        <v>16.265000000000001</v>
      </c>
      <c r="D375" s="7" t="s">
        <v>5470</v>
      </c>
      <c r="E375" s="7" t="s">
        <v>5505</v>
      </c>
      <c r="F375" s="7" t="s">
        <v>6152</v>
      </c>
      <c r="G375" s="7" t="s">
        <v>2680</v>
      </c>
    </row>
    <row r="376" spans="1:7" x14ac:dyDescent="0.25">
      <c r="A376" s="7" t="s">
        <v>4063</v>
      </c>
      <c r="B376" s="7" t="s">
        <v>4066</v>
      </c>
      <c r="C376" s="7" t="s">
        <v>587</v>
      </c>
      <c r="D376" s="7" t="s">
        <v>587</v>
      </c>
      <c r="E376" s="7" t="s">
        <v>587</v>
      </c>
      <c r="F376" s="7" t="s">
        <v>587</v>
      </c>
      <c r="G376" s="7" t="s">
        <v>5480</v>
      </c>
    </row>
    <row r="377" spans="1:7" x14ac:dyDescent="0.25">
      <c r="A377" s="7" t="s">
        <v>6153</v>
      </c>
      <c r="B377" s="7" t="s">
        <v>6154</v>
      </c>
      <c r="C377" s="7">
        <v>3.4620000000000002</v>
      </c>
      <c r="D377" s="7" t="s">
        <v>5470</v>
      </c>
      <c r="E377" s="7" t="s">
        <v>5505</v>
      </c>
      <c r="F377" s="7" t="s">
        <v>6155</v>
      </c>
      <c r="G377" s="7" t="s">
        <v>5480</v>
      </c>
    </row>
    <row r="378" spans="1:7" x14ac:dyDescent="0.25">
      <c r="A378" s="7" t="s">
        <v>6156</v>
      </c>
      <c r="B378" s="7" t="s">
        <v>6157</v>
      </c>
      <c r="C378" s="7">
        <v>7.202</v>
      </c>
      <c r="D378" s="7" t="s">
        <v>5470</v>
      </c>
      <c r="E378" s="7" t="s">
        <v>6158</v>
      </c>
      <c r="F378" s="7" t="s">
        <v>6159</v>
      </c>
      <c r="G378" s="7" t="s">
        <v>2680</v>
      </c>
    </row>
    <row r="379" spans="1:7" x14ac:dyDescent="0.25">
      <c r="A379" s="7" t="s">
        <v>3038</v>
      </c>
      <c r="B379" s="7" t="s">
        <v>3041</v>
      </c>
      <c r="C379" s="7">
        <v>5.0629999999999997</v>
      </c>
      <c r="D379" s="7" t="s">
        <v>5470</v>
      </c>
      <c r="E379" s="7" t="s">
        <v>5724</v>
      </c>
      <c r="F379" s="7" t="s">
        <v>6160</v>
      </c>
      <c r="G379" s="7" t="s">
        <v>5480</v>
      </c>
    </row>
    <row r="380" spans="1:7" x14ac:dyDescent="0.25">
      <c r="A380" s="7" t="s">
        <v>6161</v>
      </c>
      <c r="B380" s="7" t="s">
        <v>6162</v>
      </c>
      <c r="C380" s="7">
        <v>2.6880000000000002</v>
      </c>
      <c r="D380" s="7" t="s">
        <v>5477</v>
      </c>
      <c r="E380" s="7" t="s">
        <v>6163</v>
      </c>
      <c r="F380" s="7" t="s">
        <v>6164</v>
      </c>
      <c r="G380" s="7" t="s">
        <v>5480</v>
      </c>
    </row>
    <row r="381" spans="1:7" x14ac:dyDescent="0.25">
      <c r="A381" s="7" t="s">
        <v>6165</v>
      </c>
      <c r="B381" s="7" t="s">
        <v>6166</v>
      </c>
      <c r="C381" s="7">
        <v>3.34</v>
      </c>
      <c r="D381" s="7" t="s">
        <v>5470</v>
      </c>
      <c r="E381" s="7" t="s">
        <v>5517</v>
      </c>
      <c r="F381" s="7" t="s">
        <v>6167</v>
      </c>
      <c r="G381" s="7" t="s">
        <v>5480</v>
      </c>
    </row>
    <row r="382" spans="1:7" x14ac:dyDescent="0.25">
      <c r="A382" s="7" t="s">
        <v>6168</v>
      </c>
      <c r="B382" s="7" t="s">
        <v>6169</v>
      </c>
      <c r="C382" s="7">
        <v>3.0270000000000001</v>
      </c>
      <c r="D382" s="7" t="s">
        <v>5477</v>
      </c>
      <c r="E382" s="7" t="s">
        <v>6170</v>
      </c>
      <c r="F382" s="7" t="s">
        <v>6171</v>
      </c>
      <c r="G382" s="7" t="s">
        <v>5480</v>
      </c>
    </row>
    <row r="383" spans="1:7" x14ac:dyDescent="0.25">
      <c r="A383" s="7" t="s">
        <v>6172</v>
      </c>
      <c r="B383" s="7" t="s">
        <v>6173</v>
      </c>
      <c r="C383" s="7">
        <v>4.7160000000000002</v>
      </c>
      <c r="D383" s="7" t="s">
        <v>5470</v>
      </c>
      <c r="E383" s="7" t="s">
        <v>5707</v>
      </c>
      <c r="F383" s="7" t="s">
        <v>6174</v>
      </c>
      <c r="G383" s="7" t="s">
        <v>5480</v>
      </c>
    </row>
    <row r="384" spans="1:7" x14ac:dyDescent="0.25">
      <c r="A384" s="7" t="s">
        <v>5341</v>
      </c>
      <c r="B384" s="7" t="s">
        <v>5343</v>
      </c>
      <c r="C384" s="7">
        <v>0.55900000000000005</v>
      </c>
      <c r="D384" s="7" t="s">
        <v>5483</v>
      </c>
      <c r="E384" s="7" t="s">
        <v>5707</v>
      </c>
      <c r="F384" s="7" t="s">
        <v>6175</v>
      </c>
      <c r="G384" s="7" t="s">
        <v>5480</v>
      </c>
    </row>
    <row r="385" spans="1:68" x14ac:dyDescent="0.25">
      <c r="A385" s="7" t="s">
        <v>6176</v>
      </c>
      <c r="B385" s="7" t="s">
        <v>6177</v>
      </c>
      <c r="C385" s="7">
        <v>3.8940000000000001</v>
      </c>
      <c r="D385" s="7" t="s">
        <v>5470</v>
      </c>
      <c r="E385" s="7" t="s">
        <v>5707</v>
      </c>
      <c r="F385" s="7" t="s">
        <v>6178</v>
      </c>
      <c r="G385" s="7" t="s">
        <v>5480</v>
      </c>
    </row>
    <row r="386" spans="1:68" x14ac:dyDescent="0.25">
      <c r="A386" s="7" t="s">
        <v>6179</v>
      </c>
      <c r="B386" s="7" t="s">
        <v>6180</v>
      </c>
      <c r="C386" s="7">
        <v>4.8730000000000002</v>
      </c>
      <c r="D386" s="7" t="s">
        <v>5470</v>
      </c>
      <c r="E386" s="7" t="s">
        <v>5707</v>
      </c>
      <c r="F386" s="7" t="s">
        <v>6181</v>
      </c>
      <c r="G386" s="7" t="s">
        <v>5480</v>
      </c>
    </row>
    <row r="387" spans="1:68" x14ac:dyDescent="0.25">
      <c r="A387" s="7" t="s">
        <v>6182</v>
      </c>
      <c r="B387" s="7" t="s">
        <v>6183</v>
      </c>
      <c r="C387" s="7">
        <v>2.2120000000000002</v>
      </c>
      <c r="D387" s="7" t="s">
        <v>5494</v>
      </c>
      <c r="E387" s="7" t="s">
        <v>5791</v>
      </c>
      <c r="F387" s="7" t="s">
        <v>6184</v>
      </c>
      <c r="G387" s="7" t="s">
        <v>5480</v>
      </c>
    </row>
    <row r="388" spans="1:68" x14ac:dyDescent="0.25">
      <c r="A388" s="7" t="s">
        <v>6185</v>
      </c>
      <c r="B388" s="7" t="s">
        <v>6186</v>
      </c>
      <c r="C388" s="7">
        <v>3.1389999999999998</v>
      </c>
      <c r="D388" s="7" t="s">
        <v>5477</v>
      </c>
      <c r="E388" s="7" t="s">
        <v>5707</v>
      </c>
      <c r="F388" s="7" t="s">
        <v>6187</v>
      </c>
      <c r="G388" s="7" t="s">
        <v>5480</v>
      </c>
    </row>
    <row r="389" spans="1:68" x14ac:dyDescent="0.25">
      <c r="A389" s="7" t="s">
        <v>3583</v>
      </c>
      <c r="B389" s="7" t="s">
        <v>3586</v>
      </c>
      <c r="C389" s="7">
        <v>3.27</v>
      </c>
      <c r="D389" s="7" t="s">
        <v>5477</v>
      </c>
      <c r="E389" s="7" t="s">
        <v>5692</v>
      </c>
      <c r="F389" s="7" t="s">
        <v>6188</v>
      </c>
      <c r="G389" s="7" t="s">
        <v>5480</v>
      </c>
    </row>
    <row r="390" spans="1:68" x14ac:dyDescent="0.25">
      <c r="A390" s="7" t="s">
        <v>3808</v>
      </c>
      <c r="B390" s="7" t="s">
        <v>3811</v>
      </c>
      <c r="C390" s="7">
        <v>2.246</v>
      </c>
      <c r="D390" s="7" t="s">
        <v>5494</v>
      </c>
      <c r="E390" s="7" t="s">
        <v>5484</v>
      </c>
      <c r="F390" s="7" t="s">
        <v>6189</v>
      </c>
      <c r="G390" s="7" t="s">
        <v>5480</v>
      </c>
    </row>
    <row r="391" spans="1:68" x14ac:dyDescent="0.25">
      <c r="A391" s="7" t="s">
        <v>6190</v>
      </c>
      <c r="B391" s="7" t="s">
        <v>3812</v>
      </c>
      <c r="C391" s="7">
        <v>2.246</v>
      </c>
      <c r="D391" s="7" t="s">
        <v>5494</v>
      </c>
      <c r="E391" s="7" t="s">
        <v>5484</v>
      </c>
      <c r="F391" s="7" t="s">
        <v>6189</v>
      </c>
      <c r="G391" s="7" t="s">
        <v>5480</v>
      </c>
    </row>
    <row r="392" spans="1:68" x14ac:dyDescent="0.25">
      <c r="A392" s="7" t="s">
        <v>6191</v>
      </c>
      <c r="B392" s="7" t="s">
        <v>6192</v>
      </c>
      <c r="C392" s="7">
        <v>3.149</v>
      </c>
      <c r="D392" s="7" t="s">
        <v>5477</v>
      </c>
      <c r="E392" s="7" t="s">
        <v>5755</v>
      </c>
      <c r="F392" s="7" t="s">
        <v>6193</v>
      </c>
      <c r="G392" s="7" t="s">
        <v>5480</v>
      </c>
    </row>
    <row r="393" spans="1:68" x14ac:dyDescent="0.25">
      <c r="A393" s="7" t="s">
        <v>4256</v>
      </c>
      <c r="B393" s="7" t="s">
        <v>4259</v>
      </c>
      <c r="C393" s="7">
        <v>1.66</v>
      </c>
      <c r="D393" s="7" t="s">
        <v>5494</v>
      </c>
      <c r="E393" s="7" t="s">
        <v>5561</v>
      </c>
      <c r="F393" s="7" t="s">
        <v>6194</v>
      </c>
      <c r="G393" s="7" t="s">
        <v>5480</v>
      </c>
    </row>
    <row r="394" spans="1:68" x14ac:dyDescent="0.25">
      <c r="A394" s="12" t="s">
        <v>3289</v>
      </c>
      <c r="B394" s="12" t="s">
        <v>3292</v>
      </c>
      <c r="C394" s="12">
        <v>1.804</v>
      </c>
      <c r="D394" s="12" t="s">
        <v>5477</v>
      </c>
      <c r="E394" s="12" t="s">
        <v>6856</v>
      </c>
      <c r="F394" s="12" t="s">
        <v>7213</v>
      </c>
      <c r="G394" s="12" t="s">
        <v>5480</v>
      </c>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12"/>
      <c r="BH394" s="12"/>
      <c r="BI394" s="12"/>
      <c r="BJ394" s="12"/>
      <c r="BK394" s="12"/>
      <c r="BL394" s="12"/>
      <c r="BM394" s="12"/>
      <c r="BN394" s="12"/>
      <c r="BO394" s="12"/>
      <c r="BP394" s="12"/>
    </row>
    <row r="395" spans="1:68" x14ac:dyDescent="0.25">
      <c r="A395" s="7" t="s">
        <v>3827</v>
      </c>
      <c r="B395" s="7" t="s">
        <v>3831</v>
      </c>
      <c r="C395" s="7" t="s">
        <v>587</v>
      </c>
      <c r="D395" s="7" t="s">
        <v>587</v>
      </c>
      <c r="E395" s="7" t="s">
        <v>587</v>
      </c>
      <c r="F395" s="7" t="s">
        <v>587</v>
      </c>
      <c r="G395" s="7" t="s">
        <v>5480</v>
      </c>
    </row>
    <row r="396" spans="1:68" x14ac:dyDescent="0.25">
      <c r="A396" s="7" t="s">
        <v>4750</v>
      </c>
      <c r="B396" s="7" t="s">
        <v>4752</v>
      </c>
      <c r="C396" s="7">
        <v>3.9020000000000001</v>
      </c>
      <c r="D396" s="7" t="s">
        <v>5477</v>
      </c>
      <c r="E396" s="7" t="s">
        <v>5705</v>
      </c>
      <c r="F396" s="7" t="s">
        <v>6195</v>
      </c>
      <c r="G396" s="7" t="s">
        <v>5480</v>
      </c>
    </row>
    <row r="397" spans="1:68" x14ac:dyDescent="0.25">
      <c r="A397" s="7" t="s">
        <v>6196</v>
      </c>
      <c r="B397" s="7" t="s">
        <v>6197</v>
      </c>
      <c r="C397" s="7">
        <v>3.2469999999999999</v>
      </c>
      <c r="D397" s="7" t="s">
        <v>5470</v>
      </c>
      <c r="E397" s="7" t="s">
        <v>6074</v>
      </c>
      <c r="F397" s="7" t="s">
        <v>6198</v>
      </c>
      <c r="G397" s="7" t="s">
        <v>5480</v>
      </c>
    </row>
    <row r="398" spans="1:68" x14ac:dyDescent="0.25">
      <c r="A398" s="7" t="s">
        <v>6199</v>
      </c>
      <c r="B398" s="7" t="s">
        <v>6200</v>
      </c>
      <c r="C398" s="7">
        <v>2.0390000000000001</v>
      </c>
      <c r="D398" s="7" t="s">
        <v>5477</v>
      </c>
      <c r="E398" s="7" t="s">
        <v>6074</v>
      </c>
      <c r="F398" s="7" t="s">
        <v>6201</v>
      </c>
      <c r="G398" s="7" t="s">
        <v>5480</v>
      </c>
    </row>
    <row r="399" spans="1:68" x14ac:dyDescent="0.25">
      <c r="A399" s="7" t="s">
        <v>476</v>
      </c>
      <c r="B399" s="7" t="s">
        <v>478</v>
      </c>
      <c r="C399" s="7">
        <v>5.6059999999999999</v>
      </c>
      <c r="D399" s="7" t="s">
        <v>5470</v>
      </c>
      <c r="E399" s="7" t="s">
        <v>6040</v>
      </c>
      <c r="F399" s="7" t="s">
        <v>6202</v>
      </c>
      <c r="G399" s="7" t="s">
        <v>5480</v>
      </c>
    </row>
    <row r="400" spans="1:68" x14ac:dyDescent="0.25">
      <c r="A400" s="7" t="s">
        <v>4740</v>
      </c>
      <c r="B400" s="7" t="s">
        <v>4743</v>
      </c>
      <c r="C400" s="7">
        <v>4.5039999999999996</v>
      </c>
      <c r="D400" s="7" t="s">
        <v>5470</v>
      </c>
      <c r="E400" s="7" t="s">
        <v>5517</v>
      </c>
      <c r="F400" s="7" t="s">
        <v>6203</v>
      </c>
      <c r="G400" s="7" t="s">
        <v>5480</v>
      </c>
    </row>
    <row r="401" spans="1:68" x14ac:dyDescent="0.25">
      <c r="A401" s="3" t="s">
        <v>4785</v>
      </c>
      <c r="B401" s="3" t="s">
        <v>4787</v>
      </c>
      <c r="C401" s="3" t="s">
        <v>587</v>
      </c>
      <c r="D401" s="3" t="s">
        <v>587</v>
      </c>
      <c r="E401" s="3" t="s">
        <v>587</v>
      </c>
      <c r="F401" s="3" t="s">
        <v>587</v>
      </c>
      <c r="G401" s="3" t="s">
        <v>5480</v>
      </c>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4"/>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row>
    <row r="402" spans="1:68" x14ac:dyDescent="0.25">
      <c r="A402" s="7" t="s">
        <v>2009</v>
      </c>
      <c r="B402" s="7" t="s">
        <v>2012</v>
      </c>
      <c r="C402" s="7">
        <v>6.4290000000000003</v>
      </c>
      <c r="D402" s="7" t="s">
        <v>5470</v>
      </c>
      <c r="E402" s="7" t="s">
        <v>5692</v>
      </c>
      <c r="F402" s="7" t="s">
        <v>6204</v>
      </c>
      <c r="G402" s="7" t="s">
        <v>5480</v>
      </c>
    </row>
    <row r="403" spans="1:68" x14ac:dyDescent="0.25">
      <c r="A403" s="7" t="s">
        <v>3408</v>
      </c>
      <c r="B403" s="7" t="s">
        <v>3411</v>
      </c>
      <c r="C403" s="7" t="s">
        <v>587</v>
      </c>
      <c r="D403" s="7" t="s">
        <v>587</v>
      </c>
      <c r="E403" s="7" t="s">
        <v>587</v>
      </c>
      <c r="F403" s="7" t="s">
        <v>587</v>
      </c>
      <c r="G403" s="7" t="s">
        <v>5480</v>
      </c>
    </row>
    <row r="404" spans="1:68" x14ac:dyDescent="0.25">
      <c r="A404" s="7" t="s">
        <v>1587</v>
      </c>
      <c r="B404" s="7" t="s">
        <v>1590</v>
      </c>
      <c r="C404" s="7">
        <v>4.7060000000000004</v>
      </c>
      <c r="D404" s="7" t="s">
        <v>5470</v>
      </c>
      <c r="E404" s="7" t="s">
        <v>5751</v>
      </c>
      <c r="F404" s="7" t="s">
        <v>6205</v>
      </c>
      <c r="G404" s="7" t="s">
        <v>5480</v>
      </c>
    </row>
    <row r="405" spans="1:68" x14ac:dyDescent="0.25">
      <c r="A405" s="7" t="s">
        <v>3377</v>
      </c>
      <c r="B405" s="7" t="s">
        <v>3380</v>
      </c>
      <c r="C405" s="7">
        <v>5.0759999999999996</v>
      </c>
      <c r="D405" s="7" t="s">
        <v>5470</v>
      </c>
      <c r="E405" s="7" t="s">
        <v>5780</v>
      </c>
      <c r="F405" s="7" t="s">
        <v>6206</v>
      </c>
      <c r="G405" s="7" t="s">
        <v>5480</v>
      </c>
    </row>
    <row r="406" spans="1:68" x14ac:dyDescent="0.25">
      <c r="A406" s="7" t="s">
        <v>523</v>
      </c>
      <c r="B406" s="7" t="s">
        <v>526</v>
      </c>
      <c r="C406" s="7">
        <v>3.0049999999999999</v>
      </c>
      <c r="D406" s="7" t="s">
        <v>5477</v>
      </c>
      <c r="E406" s="7" t="s">
        <v>5876</v>
      </c>
      <c r="F406" s="7" t="s">
        <v>7183</v>
      </c>
      <c r="G406" s="7" t="s">
        <v>5480</v>
      </c>
    </row>
    <row r="407" spans="1:68" x14ac:dyDescent="0.25">
      <c r="A407" s="7" t="s">
        <v>535</v>
      </c>
      <c r="B407" s="7" t="s">
        <v>538</v>
      </c>
      <c r="C407" s="7">
        <v>3.2669999999999999</v>
      </c>
      <c r="D407" s="7" t="s">
        <v>5470</v>
      </c>
      <c r="E407" s="7" t="s">
        <v>6207</v>
      </c>
      <c r="F407" s="7" t="s">
        <v>6208</v>
      </c>
      <c r="G407" s="7" t="s">
        <v>2680</v>
      </c>
    </row>
    <row r="408" spans="1:68" x14ac:dyDescent="0.25">
      <c r="A408" s="7" t="s">
        <v>1342</v>
      </c>
      <c r="B408" s="7" t="s">
        <v>1345</v>
      </c>
      <c r="C408" s="7">
        <v>4.4000000000000004</v>
      </c>
      <c r="D408" s="7" t="s">
        <v>5470</v>
      </c>
      <c r="E408" s="7" t="s">
        <v>5818</v>
      </c>
      <c r="F408" s="7" t="s">
        <v>6209</v>
      </c>
      <c r="G408" s="7" t="s">
        <v>5480</v>
      </c>
    </row>
    <row r="409" spans="1:68" x14ac:dyDescent="0.25">
      <c r="A409" s="7" t="s">
        <v>2086</v>
      </c>
      <c r="B409" s="7" t="s">
        <v>2089</v>
      </c>
      <c r="C409" s="7">
        <v>4.1340000000000003</v>
      </c>
      <c r="D409" s="7" t="s">
        <v>5470</v>
      </c>
      <c r="E409" s="7" t="s">
        <v>6210</v>
      </c>
      <c r="F409" s="7" t="s">
        <v>6211</v>
      </c>
      <c r="G409" s="7" t="s">
        <v>5480</v>
      </c>
    </row>
    <row r="410" spans="1:68" x14ac:dyDescent="0.25">
      <c r="A410" s="7" t="s">
        <v>3871</v>
      </c>
      <c r="B410" s="7" t="s">
        <v>3874</v>
      </c>
      <c r="C410" s="7">
        <v>2.323</v>
      </c>
      <c r="D410" s="7" t="s">
        <v>5477</v>
      </c>
      <c r="E410" s="7" t="s">
        <v>6212</v>
      </c>
      <c r="F410" s="7" t="s">
        <v>6213</v>
      </c>
      <c r="G410" s="7" t="s">
        <v>5480</v>
      </c>
    </row>
    <row r="411" spans="1:68" x14ac:dyDescent="0.25">
      <c r="A411" s="7" t="s">
        <v>654</v>
      </c>
      <c r="B411" s="7" t="s">
        <v>657</v>
      </c>
      <c r="C411" s="7" t="s">
        <v>587</v>
      </c>
      <c r="D411" s="7" t="s">
        <v>587</v>
      </c>
      <c r="E411" s="7" t="s">
        <v>587</v>
      </c>
      <c r="F411" s="7" t="s">
        <v>587</v>
      </c>
      <c r="G411" s="7" t="s">
        <v>5480</v>
      </c>
    </row>
    <row r="412" spans="1:68" x14ac:dyDescent="0.25">
      <c r="A412" s="7" t="s">
        <v>6214</v>
      </c>
      <c r="B412" s="7" t="s">
        <v>6215</v>
      </c>
      <c r="C412" s="7" t="s">
        <v>587</v>
      </c>
      <c r="D412" s="7" t="s">
        <v>587</v>
      </c>
      <c r="E412" s="7" t="s">
        <v>587</v>
      </c>
      <c r="F412" s="7" t="s">
        <v>587</v>
      </c>
      <c r="G412" s="7" t="s">
        <v>5480</v>
      </c>
      <c r="AC412" s="7" t="s">
        <v>2930</v>
      </c>
      <c r="AF412" s="7" t="s">
        <v>371</v>
      </c>
      <c r="AK412" s="10">
        <v>42914</v>
      </c>
      <c r="AM412" s="7" t="s">
        <v>6216</v>
      </c>
      <c r="AN412" s="7" t="s">
        <v>6217</v>
      </c>
    </row>
    <row r="413" spans="1:68" x14ac:dyDescent="0.25">
      <c r="A413" s="7" t="s">
        <v>6218</v>
      </c>
      <c r="B413" s="7" t="s">
        <v>6219</v>
      </c>
      <c r="C413" s="7">
        <v>3.556</v>
      </c>
      <c r="D413" s="7" t="s">
        <v>5470</v>
      </c>
      <c r="E413" s="7" t="s">
        <v>6220</v>
      </c>
      <c r="F413" s="7" t="s">
        <v>6221</v>
      </c>
      <c r="G413" s="7" t="s">
        <v>5480</v>
      </c>
    </row>
    <row r="414" spans="1:68" x14ac:dyDescent="0.25">
      <c r="A414" s="7" t="s">
        <v>6222</v>
      </c>
      <c r="B414" s="7" t="s">
        <v>4464</v>
      </c>
      <c r="C414" s="7">
        <v>2.1309999999999998</v>
      </c>
      <c r="D414" s="7" t="s">
        <v>5494</v>
      </c>
      <c r="E414" s="7" t="s">
        <v>4310</v>
      </c>
      <c r="F414" s="7" t="s">
        <v>6223</v>
      </c>
      <c r="G414" s="7" t="s">
        <v>5480</v>
      </c>
    </row>
    <row r="415" spans="1:68" x14ac:dyDescent="0.25">
      <c r="A415" s="7" t="s">
        <v>6224</v>
      </c>
      <c r="B415" s="7" t="s">
        <v>6225</v>
      </c>
      <c r="C415" s="7">
        <v>0.95799999999999996</v>
      </c>
      <c r="D415" s="7" t="s">
        <v>5483</v>
      </c>
      <c r="E415" s="7" t="s">
        <v>6226</v>
      </c>
      <c r="F415" s="7" t="s">
        <v>6227</v>
      </c>
      <c r="G415" s="7" t="s">
        <v>5480</v>
      </c>
    </row>
    <row r="416" spans="1:68" x14ac:dyDescent="0.25">
      <c r="A416" s="7" t="s">
        <v>2365</v>
      </c>
      <c r="B416" s="7" t="s">
        <v>2366</v>
      </c>
      <c r="C416" s="7" t="s">
        <v>587</v>
      </c>
      <c r="D416" s="7" t="s">
        <v>587</v>
      </c>
      <c r="E416" s="7" t="s">
        <v>587</v>
      </c>
      <c r="F416" s="7" t="s">
        <v>587</v>
      </c>
      <c r="G416" s="7" t="s">
        <v>5480</v>
      </c>
    </row>
    <row r="417" spans="1:68" x14ac:dyDescent="0.25">
      <c r="A417" s="7" t="s">
        <v>291</v>
      </c>
      <c r="B417" s="7" t="s">
        <v>294</v>
      </c>
      <c r="C417" s="7">
        <v>0.312</v>
      </c>
      <c r="D417" s="7" t="s">
        <v>5483</v>
      </c>
      <c r="E417" s="7" t="s">
        <v>6228</v>
      </c>
      <c r="F417" s="7" t="s">
        <v>6229</v>
      </c>
      <c r="G417" s="7" t="s">
        <v>5480</v>
      </c>
    </row>
    <row r="418" spans="1:68" x14ac:dyDescent="0.25">
      <c r="A418" s="7" t="s">
        <v>3295</v>
      </c>
      <c r="B418" s="7" t="s">
        <v>3298</v>
      </c>
      <c r="C418" s="7">
        <v>1.768</v>
      </c>
      <c r="D418" s="7" t="s">
        <v>5494</v>
      </c>
      <c r="E418" s="7" t="s">
        <v>5602</v>
      </c>
      <c r="F418" s="7" t="s">
        <v>6230</v>
      </c>
      <c r="G418" s="7" t="s">
        <v>5480</v>
      </c>
    </row>
    <row r="419" spans="1:68" x14ac:dyDescent="0.25">
      <c r="A419" s="7" t="s">
        <v>1144</v>
      </c>
      <c r="B419" s="7" t="s">
        <v>1147</v>
      </c>
      <c r="C419" s="7">
        <v>1.768</v>
      </c>
      <c r="D419" s="7" t="s">
        <v>5494</v>
      </c>
      <c r="E419" s="7" t="s">
        <v>5602</v>
      </c>
      <c r="F419" s="7" t="s">
        <v>6230</v>
      </c>
      <c r="G419" s="7" t="s">
        <v>5480</v>
      </c>
    </row>
    <row r="420" spans="1:68" x14ac:dyDescent="0.25">
      <c r="A420" s="3" t="s">
        <v>4602</v>
      </c>
      <c r="B420" s="3" t="s">
        <v>4603</v>
      </c>
      <c r="C420" s="3">
        <v>5.4539999999999997</v>
      </c>
      <c r="D420" s="3" t="s">
        <v>5470</v>
      </c>
      <c r="E420" s="3" t="s">
        <v>5822</v>
      </c>
      <c r="F420" s="3" t="s">
        <v>7229</v>
      </c>
      <c r="G420" s="3" t="s">
        <v>5480</v>
      </c>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row>
    <row r="421" spans="1:68" x14ac:dyDescent="0.25">
      <c r="A421" s="7" t="s">
        <v>6231</v>
      </c>
      <c r="B421" s="7" t="s">
        <v>3405</v>
      </c>
      <c r="C421" s="7">
        <v>0.91700000000000004</v>
      </c>
      <c r="D421" s="7" t="s">
        <v>5483</v>
      </c>
      <c r="E421" s="7" t="s">
        <v>5558</v>
      </c>
      <c r="F421" s="7" t="s">
        <v>6232</v>
      </c>
      <c r="G421" s="7" t="s">
        <v>5480</v>
      </c>
    </row>
    <row r="422" spans="1:68" x14ac:dyDescent="0.25">
      <c r="A422" s="7" t="s">
        <v>6233</v>
      </c>
      <c r="B422" s="7" t="s">
        <v>6234</v>
      </c>
      <c r="C422" s="7">
        <v>18.391999999999999</v>
      </c>
      <c r="D422" s="7" t="s">
        <v>5470</v>
      </c>
      <c r="E422" s="7" t="s">
        <v>6235</v>
      </c>
      <c r="F422" s="7" t="s">
        <v>6236</v>
      </c>
      <c r="G422" s="7" t="s">
        <v>2680</v>
      </c>
    </row>
    <row r="423" spans="1:68" x14ac:dyDescent="0.25">
      <c r="A423" s="7" t="s">
        <v>6237</v>
      </c>
      <c r="B423" s="7" t="s">
        <v>6238</v>
      </c>
      <c r="C423" s="7">
        <v>2.2789999999999999</v>
      </c>
      <c r="D423" s="7" t="s">
        <v>5494</v>
      </c>
      <c r="E423" s="7" t="s">
        <v>6143</v>
      </c>
      <c r="F423" s="7" t="s">
        <v>6239</v>
      </c>
      <c r="G423" s="7" t="s">
        <v>5480</v>
      </c>
    </row>
    <row r="424" spans="1:68" x14ac:dyDescent="0.25">
      <c r="A424" s="7" t="s">
        <v>6240</v>
      </c>
      <c r="B424" s="7" t="s">
        <v>6241</v>
      </c>
      <c r="C424" s="7">
        <v>0.23599999999999999</v>
      </c>
      <c r="D424" s="7" t="s">
        <v>5483</v>
      </c>
      <c r="E424" s="7" t="s">
        <v>5561</v>
      </c>
      <c r="F424" s="7" t="s">
        <v>6242</v>
      </c>
      <c r="G424" s="7" t="s">
        <v>5480</v>
      </c>
    </row>
    <row r="425" spans="1:68" x14ac:dyDescent="0.25">
      <c r="A425" s="7" t="s">
        <v>6243</v>
      </c>
      <c r="B425" s="7" t="s">
        <v>6244</v>
      </c>
      <c r="C425" s="7">
        <v>1.8839999999999999</v>
      </c>
      <c r="D425" s="7" t="s">
        <v>5477</v>
      </c>
      <c r="E425" s="7" t="s">
        <v>6245</v>
      </c>
      <c r="F425" s="7" t="s">
        <v>6246</v>
      </c>
      <c r="G425" s="7" t="s">
        <v>5480</v>
      </c>
    </row>
    <row r="426" spans="1:68" x14ac:dyDescent="0.25">
      <c r="A426" s="7" t="s">
        <v>6247</v>
      </c>
      <c r="B426" s="7" t="s">
        <v>6248</v>
      </c>
      <c r="C426" s="7">
        <v>1.147</v>
      </c>
      <c r="D426" s="7" t="s">
        <v>5483</v>
      </c>
      <c r="E426" s="7" t="s">
        <v>5561</v>
      </c>
      <c r="F426" s="7" t="s">
        <v>6249</v>
      </c>
      <c r="G426" s="7" t="s">
        <v>5480</v>
      </c>
    </row>
    <row r="427" spans="1:68" x14ac:dyDescent="0.25">
      <c r="A427" s="7" t="s">
        <v>4175</v>
      </c>
      <c r="B427" s="7" t="s">
        <v>4178</v>
      </c>
      <c r="C427" s="7">
        <v>8.2289999999999992</v>
      </c>
      <c r="D427" s="7" t="s">
        <v>5470</v>
      </c>
      <c r="E427" s="7" t="s">
        <v>5561</v>
      </c>
      <c r="F427" s="7" t="s">
        <v>6250</v>
      </c>
      <c r="G427" s="7" t="s">
        <v>2680</v>
      </c>
    </row>
    <row r="428" spans="1:68" x14ac:dyDescent="0.25">
      <c r="A428" s="7" t="s">
        <v>4332</v>
      </c>
      <c r="B428" s="7" t="s">
        <v>4179</v>
      </c>
      <c r="C428" s="7">
        <v>8.2289999999999992</v>
      </c>
      <c r="D428" s="7" t="s">
        <v>5470</v>
      </c>
      <c r="E428" s="7" t="s">
        <v>5561</v>
      </c>
      <c r="F428" s="7" t="s">
        <v>6250</v>
      </c>
      <c r="G428" s="7" t="s">
        <v>2680</v>
      </c>
    </row>
    <row r="429" spans="1:68" x14ac:dyDescent="0.25">
      <c r="A429" s="7" t="s">
        <v>6251</v>
      </c>
      <c r="B429" s="7" t="s">
        <v>6252</v>
      </c>
      <c r="C429" s="7">
        <v>7.0709999999999997</v>
      </c>
      <c r="D429" s="7" t="s">
        <v>5470</v>
      </c>
      <c r="E429" s="7" t="s">
        <v>5561</v>
      </c>
      <c r="F429" s="7" t="s">
        <v>6253</v>
      </c>
      <c r="G429" s="7" t="s">
        <v>2680</v>
      </c>
    </row>
    <row r="430" spans="1:68" x14ac:dyDescent="0.25">
      <c r="A430" s="7" t="s">
        <v>6254</v>
      </c>
      <c r="B430" s="7" t="s">
        <v>6255</v>
      </c>
      <c r="C430" s="7">
        <v>11.922000000000001</v>
      </c>
      <c r="D430" s="7" t="s">
        <v>5470</v>
      </c>
      <c r="E430" s="7" t="s">
        <v>5561</v>
      </c>
      <c r="F430" s="7" t="s">
        <v>6256</v>
      </c>
      <c r="G430" s="7" t="s">
        <v>2680</v>
      </c>
    </row>
    <row r="431" spans="1:68" x14ac:dyDescent="0.25">
      <c r="A431" s="7" t="s">
        <v>6257</v>
      </c>
      <c r="B431" s="7" t="s">
        <v>6258</v>
      </c>
      <c r="C431" s="7">
        <v>2.351</v>
      </c>
      <c r="D431" s="7" t="s">
        <v>5494</v>
      </c>
      <c r="E431" s="7" t="s">
        <v>5519</v>
      </c>
      <c r="F431" s="7" t="s">
        <v>6259</v>
      </c>
      <c r="G431" s="7" t="s">
        <v>5480</v>
      </c>
    </row>
    <row r="432" spans="1:68" x14ac:dyDescent="0.25">
      <c r="A432" s="7" t="s">
        <v>492</v>
      </c>
      <c r="B432" s="7" t="s">
        <v>494</v>
      </c>
      <c r="C432" s="7">
        <v>6.2</v>
      </c>
      <c r="D432" s="7" t="s">
        <v>5470</v>
      </c>
      <c r="E432" s="7" t="s">
        <v>5876</v>
      </c>
      <c r="F432" s="7" t="s">
        <v>6260</v>
      </c>
      <c r="G432" s="7" t="s">
        <v>2680</v>
      </c>
    </row>
    <row r="433" spans="1:68" x14ac:dyDescent="0.25">
      <c r="A433" s="7" t="s">
        <v>4846</v>
      </c>
      <c r="B433" s="7" t="s">
        <v>4849</v>
      </c>
      <c r="C433" s="7">
        <v>16.658000000000001</v>
      </c>
      <c r="D433" s="7" t="s">
        <v>5470</v>
      </c>
      <c r="E433" s="7" t="s">
        <v>6235</v>
      </c>
      <c r="F433" s="7" t="s">
        <v>6261</v>
      </c>
      <c r="G433" s="7" t="s">
        <v>2680</v>
      </c>
    </row>
    <row r="434" spans="1:68" x14ac:dyDescent="0.25">
      <c r="A434" s="7" t="s">
        <v>3733</v>
      </c>
      <c r="B434" s="7" t="s">
        <v>3736</v>
      </c>
      <c r="C434" s="7">
        <v>1.415</v>
      </c>
      <c r="D434" s="7" t="s">
        <v>5483</v>
      </c>
      <c r="E434" s="7" t="s">
        <v>5486</v>
      </c>
      <c r="F434" s="7" t="s">
        <v>6262</v>
      </c>
      <c r="G434" s="7" t="s">
        <v>5480</v>
      </c>
    </row>
    <row r="435" spans="1:68" x14ac:dyDescent="0.25">
      <c r="A435" s="7" t="s">
        <v>6263</v>
      </c>
      <c r="B435" s="7" t="s">
        <v>3737</v>
      </c>
      <c r="C435" s="7">
        <v>1.415</v>
      </c>
      <c r="D435" s="7" t="s">
        <v>5483</v>
      </c>
      <c r="E435" s="7" t="s">
        <v>5486</v>
      </c>
      <c r="F435" s="7" t="s">
        <v>6262</v>
      </c>
      <c r="G435" s="7" t="s">
        <v>5480</v>
      </c>
    </row>
    <row r="436" spans="1:68" x14ac:dyDescent="0.25">
      <c r="A436" s="7" t="s">
        <v>3678</v>
      </c>
      <c r="B436" s="7" t="s">
        <v>3681</v>
      </c>
      <c r="C436" s="7">
        <v>4.9589999999999996</v>
      </c>
      <c r="D436" s="7" t="s">
        <v>5470</v>
      </c>
      <c r="E436" s="7" t="s">
        <v>5486</v>
      </c>
      <c r="F436" s="7" t="s">
        <v>6264</v>
      </c>
      <c r="G436" s="7" t="s">
        <v>2680</v>
      </c>
    </row>
    <row r="437" spans="1:68" x14ac:dyDescent="0.25">
      <c r="A437" s="7" t="s">
        <v>1171</v>
      </c>
      <c r="B437" s="7" t="s">
        <v>1174</v>
      </c>
      <c r="C437" s="7">
        <v>7.702</v>
      </c>
      <c r="D437" s="7" t="s">
        <v>5470</v>
      </c>
      <c r="E437" s="7" t="s">
        <v>5484</v>
      </c>
      <c r="F437" s="7" t="s">
        <v>6265</v>
      </c>
      <c r="G437" s="7" t="s">
        <v>2680</v>
      </c>
    </row>
    <row r="438" spans="1:68" x14ac:dyDescent="0.25">
      <c r="A438" s="7" t="s">
        <v>1177</v>
      </c>
      <c r="B438" s="7" t="s">
        <v>1180</v>
      </c>
      <c r="C438" s="7">
        <v>3.569</v>
      </c>
      <c r="D438" s="7" t="s">
        <v>5477</v>
      </c>
      <c r="E438" s="7" t="s">
        <v>5733</v>
      </c>
      <c r="F438" s="7" t="s">
        <v>6266</v>
      </c>
      <c r="G438" s="7" t="s">
        <v>5480</v>
      </c>
    </row>
    <row r="439" spans="1:68" x14ac:dyDescent="0.25">
      <c r="A439" s="7" t="s">
        <v>6267</v>
      </c>
      <c r="B439" s="7" t="s">
        <v>5284</v>
      </c>
      <c r="C439" s="7">
        <v>3.569</v>
      </c>
      <c r="D439" s="7" t="s">
        <v>5477</v>
      </c>
      <c r="E439" s="7" t="s">
        <v>5733</v>
      </c>
      <c r="F439" s="7" t="s">
        <v>6266</v>
      </c>
      <c r="G439" s="7" t="s">
        <v>5480</v>
      </c>
    </row>
    <row r="440" spans="1:68" x14ac:dyDescent="0.25">
      <c r="A440" s="7" t="s">
        <v>253</v>
      </c>
      <c r="B440" s="7" t="s">
        <v>256</v>
      </c>
      <c r="C440" s="7">
        <v>2.8159999999999998</v>
      </c>
      <c r="D440" s="7" t="s">
        <v>5477</v>
      </c>
      <c r="E440" s="7" t="s">
        <v>5755</v>
      </c>
      <c r="F440" s="7" t="s">
        <v>6268</v>
      </c>
      <c r="G440" s="7" t="s">
        <v>5480</v>
      </c>
    </row>
    <row r="441" spans="1:68" x14ac:dyDescent="0.25">
      <c r="A441" s="7" t="s">
        <v>6269</v>
      </c>
      <c r="B441" s="7" t="s">
        <v>6270</v>
      </c>
      <c r="C441" s="7">
        <v>2.5409999999999999</v>
      </c>
      <c r="D441" s="7" t="s">
        <v>5477</v>
      </c>
      <c r="E441" s="7" t="s">
        <v>5602</v>
      </c>
      <c r="F441" s="7" t="s">
        <v>6271</v>
      </c>
      <c r="G441" s="7" t="s">
        <v>5480</v>
      </c>
    </row>
    <row r="442" spans="1:68" x14ac:dyDescent="0.25">
      <c r="A442" s="3" t="s">
        <v>4774</v>
      </c>
      <c r="B442" s="3" t="s">
        <v>4777</v>
      </c>
      <c r="C442" s="3">
        <v>2.9060000000000001</v>
      </c>
      <c r="D442" s="3" t="s">
        <v>5470</v>
      </c>
      <c r="E442" s="3" t="s">
        <v>7230</v>
      </c>
      <c r="F442" s="3" t="s">
        <v>7231</v>
      </c>
      <c r="G442" s="3" t="s">
        <v>2680</v>
      </c>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row>
    <row r="443" spans="1:68" x14ac:dyDescent="0.25">
      <c r="A443" s="7" t="s">
        <v>6272</v>
      </c>
      <c r="B443" s="7" t="s">
        <v>6273</v>
      </c>
      <c r="C443" s="7">
        <v>6.0590000000000002</v>
      </c>
      <c r="D443" s="7" t="s">
        <v>5470</v>
      </c>
      <c r="E443" s="7" t="s">
        <v>5545</v>
      </c>
      <c r="F443" s="7" t="s">
        <v>6274</v>
      </c>
      <c r="G443" s="7" t="s">
        <v>5480</v>
      </c>
    </row>
    <row r="444" spans="1:68" x14ac:dyDescent="0.25">
      <c r="A444" s="7" t="s">
        <v>2052</v>
      </c>
      <c r="B444" s="7" t="s">
        <v>2055</v>
      </c>
      <c r="C444" s="7">
        <v>4.8250000000000002</v>
      </c>
      <c r="D444" s="7" t="s">
        <v>5470</v>
      </c>
      <c r="E444" s="7" t="s">
        <v>5545</v>
      </c>
      <c r="F444" s="7" t="s">
        <v>6275</v>
      </c>
      <c r="G444" s="7" t="s">
        <v>5480</v>
      </c>
    </row>
    <row r="445" spans="1:68" x14ac:dyDescent="0.25">
      <c r="A445" s="7" t="s">
        <v>1410</v>
      </c>
      <c r="B445" s="7" t="s">
        <v>1412</v>
      </c>
      <c r="C445" s="7">
        <v>13.246</v>
      </c>
      <c r="D445" s="7" t="s">
        <v>5470</v>
      </c>
      <c r="E445" s="7" t="s">
        <v>6235</v>
      </c>
      <c r="F445" s="7" t="s">
        <v>6276</v>
      </c>
      <c r="G445" s="7" t="s">
        <v>2680</v>
      </c>
    </row>
    <row r="446" spans="1:68" x14ac:dyDescent="0.25">
      <c r="A446" s="7" t="s">
        <v>6277</v>
      </c>
      <c r="B446" s="7" t="s">
        <v>6278</v>
      </c>
      <c r="C446" s="7">
        <v>1.9319999999999999</v>
      </c>
      <c r="D446" s="7" t="s">
        <v>5477</v>
      </c>
      <c r="E446" s="7" t="s">
        <v>5631</v>
      </c>
      <c r="F446" s="7" t="s">
        <v>6279</v>
      </c>
      <c r="G446" s="7" t="s">
        <v>5480</v>
      </c>
    </row>
    <row r="447" spans="1:68" x14ac:dyDescent="0.25">
      <c r="A447" s="7" t="s">
        <v>5312</v>
      </c>
      <c r="B447" s="7" t="s">
        <v>5315</v>
      </c>
      <c r="C447" s="7">
        <v>1.0549999999999999</v>
      </c>
      <c r="D447" s="7" t="s">
        <v>5494</v>
      </c>
      <c r="E447" s="7" t="s">
        <v>5490</v>
      </c>
      <c r="F447" s="7" t="s">
        <v>6280</v>
      </c>
      <c r="G447" s="7" t="s">
        <v>5480</v>
      </c>
    </row>
    <row r="448" spans="1:68" x14ac:dyDescent="0.25">
      <c r="A448" s="7" t="s">
        <v>6281</v>
      </c>
      <c r="B448" s="7" t="s">
        <v>6282</v>
      </c>
      <c r="C448" s="7" t="s">
        <v>587</v>
      </c>
      <c r="D448" s="7" t="s">
        <v>587</v>
      </c>
      <c r="E448" s="7" t="s">
        <v>587</v>
      </c>
      <c r="F448" s="7" t="s">
        <v>587</v>
      </c>
      <c r="G448" s="7" t="s">
        <v>5480</v>
      </c>
    </row>
    <row r="449" spans="1:68" x14ac:dyDescent="0.25">
      <c r="A449" s="7" t="s">
        <v>1511</v>
      </c>
      <c r="B449" s="7" t="s">
        <v>1514</v>
      </c>
      <c r="C449" s="7">
        <v>1.778</v>
      </c>
      <c r="D449" s="7" t="s">
        <v>5494</v>
      </c>
      <c r="E449" s="7" t="s">
        <v>5925</v>
      </c>
      <c r="F449" s="7" t="s">
        <v>6283</v>
      </c>
      <c r="G449" s="7" t="s">
        <v>5480</v>
      </c>
    </row>
    <row r="450" spans="1:68" x14ac:dyDescent="0.25">
      <c r="A450" s="7" t="s">
        <v>1534</v>
      </c>
      <c r="B450" s="7" t="s">
        <v>1537</v>
      </c>
      <c r="C450" s="7">
        <v>3.2570000000000001</v>
      </c>
      <c r="D450" s="7" t="s">
        <v>5477</v>
      </c>
      <c r="E450" s="7" t="s">
        <v>5925</v>
      </c>
      <c r="F450" s="7" t="s">
        <v>6284</v>
      </c>
      <c r="G450" s="7" t="s">
        <v>5480</v>
      </c>
    </row>
    <row r="451" spans="1:68" x14ac:dyDescent="0.25">
      <c r="A451" s="7" t="s">
        <v>6285</v>
      </c>
      <c r="B451" s="7" t="s">
        <v>6286</v>
      </c>
      <c r="C451" s="7" t="s">
        <v>587</v>
      </c>
      <c r="D451" s="7" t="s">
        <v>587</v>
      </c>
      <c r="E451" s="7" t="s">
        <v>587</v>
      </c>
      <c r="F451" s="7" t="s">
        <v>587</v>
      </c>
      <c r="G451" s="7" t="s">
        <v>5480</v>
      </c>
    </row>
    <row r="452" spans="1:68" x14ac:dyDescent="0.25">
      <c r="A452" s="7" t="s">
        <v>4287</v>
      </c>
      <c r="B452" s="7" t="s">
        <v>4289</v>
      </c>
      <c r="C452" s="7">
        <v>1.8440000000000001</v>
      </c>
      <c r="D452" s="7" t="s">
        <v>5477</v>
      </c>
      <c r="E452" s="7" t="s">
        <v>6018</v>
      </c>
      <c r="F452" s="7" t="s">
        <v>6287</v>
      </c>
      <c r="G452" s="7" t="s">
        <v>5480</v>
      </c>
    </row>
    <row r="453" spans="1:68" x14ac:dyDescent="0.25">
      <c r="A453" s="7" t="s">
        <v>5355</v>
      </c>
      <c r="B453" s="7" t="s">
        <v>5359</v>
      </c>
      <c r="C453" s="7" t="s">
        <v>587</v>
      </c>
      <c r="D453" s="7" t="s">
        <v>587</v>
      </c>
      <c r="E453" s="7" t="s">
        <v>587</v>
      </c>
      <c r="F453" s="7" t="s">
        <v>587</v>
      </c>
      <c r="G453" s="11" t="s">
        <v>5480</v>
      </c>
    </row>
    <row r="454" spans="1:68" x14ac:dyDescent="0.25">
      <c r="A454" s="3" t="s">
        <v>4490</v>
      </c>
      <c r="B454" s="3" t="s">
        <v>4492</v>
      </c>
      <c r="C454" s="3">
        <v>4.1870000000000003</v>
      </c>
      <c r="D454" s="3" t="s">
        <v>5470</v>
      </c>
      <c r="E454" s="3" t="s">
        <v>5975</v>
      </c>
      <c r="F454" s="3" t="s">
        <v>7232</v>
      </c>
      <c r="G454" s="3" t="s">
        <v>5480</v>
      </c>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row>
    <row r="455" spans="1:68" x14ac:dyDescent="0.25">
      <c r="A455" s="7" t="s">
        <v>6288</v>
      </c>
      <c r="B455" s="7" t="s">
        <v>6289</v>
      </c>
      <c r="C455" s="7">
        <v>4.6369999999999996</v>
      </c>
      <c r="D455" s="7" t="s">
        <v>5470</v>
      </c>
      <c r="E455" s="7" t="s">
        <v>5561</v>
      </c>
      <c r="F455" s="7" t="s">
        <v>6290</v>
      </c>
      <c r="G455" s="7" t="s">
        <v>5480</v>
      </c>
    </row>
    <row r="456" spans="1:68" x14ac:dyDescent="0.25">
      <c r="A456" s="7" t="s">
        <v>2242</v>
      </c>
      <c r="B456" s="7" t="s">
        <v>2245</v>
      </c>
      <c r="C456" s="7">
        <v>5.34</v>
      </c>
      <c r="D456" s="7" t="s">
        <v>5477</v>
      </c>
      <c r="E456" s="7" t="s">
        <v>5711</v>
      </c>
      <c r="F456" s="7" t="s">
        <v>6291</v>
      </c>
      <c r="G456" s="7" t="s">
        <v>5480</v>
      </c>
    </row>
    <row r="457" spans="1:68" x14ac:dyDescent="0.25">
      <c r="A457" s="7" t="s">
        <v>6292</v>
      </c>
      <c r="B457" s="7" t="s">
        <v>4166</v>
      </c>
      <c r="C457" s="7">
        <v>5.34</v>
      </c>
      <c r="D457" s="7" t="s">
        <v>5470</v>
      </c>
      <c r="E457" s="7" t="s">
        <v>6170</v>
      </c>
      <c r="F457" s="7" t="s">
        <v>6293</v>
      </c>
      <c r="G457" s="7" t="s">
        <v>5480</v>
      </c>
    </row>
    <row r="458" spans="1:68" x14ac:dyDescent="0.25">
      <c r="A458" s="7" t="s">
        <v>4138</v>
      </c>
      <c r="B458" s="7" t="s">
        <v>4139</v>
      </c>
      <c r="C458" s="7">
        <v>4.601</v>
      </c>
      <c r="D458" s="7" t="s">
        <v>5470</v>
      </c>
      <c r="E458" s="7" t="s">
        <v>5561</v>
      </c>
      <c r="F458" s="7" t="s">
        <v>6294</v>
      </c>
      <c r="G458" s="7" t="s">
        <v>5480</v>
      </c>
    </row>
    <row r="459" spans="1:68" x14ac:dyDescent="0.25">
      <c r="A459" s="7" t="s">
        <v>6295</v>
      </c>
      <c r="B459" s="7" t="s">
        <v>4140</v>
      </c>
      <c r="C459" s="7">
        <v>4.601</v>
      </c>
      <c r="D459" s="7" t="s">
        <v>5470</v>
      </c>
      <c r="E459" s="7" t="s">
        <v>5561</v>
      </c>
      <c r="F459" s="7" t="s">
        <v>6294</v>
      </c>
      <c r="G459" s="7" t="s">
        <v>5480</v>
      </c>
    </row>
    <row r="460" spans="1:68" x14ac:dyDescent="0.25">
      <c r="A460" s="7" t="s">
        <v>6296</v>
      </c>
      <c r="B460" s="7" t="s">
        <v>6297</v>
      </c>
      <c r="C460" s="7">
        <v>11.747999999999999</v>
      </c>
      <c r="D460" s="7" t="s">
        <v>5470</v>
      </c>
      <c r="E460" s="7" t="s">
        <v>5486</v>
      </c>
      <c r="F460" s="7" t="s">
        <v>6298</v>
      </c>
      <c r="G460" s="7" t="s">
        <v>2680</v>
      </c>
    </row>
    <row r="461" spans="1:68" x14ac:dyDescent="0.25">
      <c r="A461" s="7" t="s">
        <v>1105</v>
      </c>
      <c r="B461" s="7" t="s">
        <v>1107</v>
      </c>
      <c r="C461" s="7">
        <v>6.8570000000000002</v>
      </c>
      <c r="D461" s="7" t="s">
        <v>5470</v>
      </c>
      <c r="E461" s="7" t="s">
        <v>6299</v>
      </c>
      <c r="F461" s="7" t="s">
        <v>6300</v>
      </c>
      <c r="G461" s="7" t="s">
        <v>2680</v>
      </c>
    </row>
    <row r="462" spans="1:68" x14ac:dyDescent="0.25">
      <c r="A462" s="7" t="s">
        <v>1037</v>
      </c>
      <c r="B462" s="7" t="s">
        <v>1040</v>
      </c>
      <c r="C462" s="7">
        <v>3.581</v>
      </c>
      <c r="D462" s="7" t="s">
        <v>5477</v>
      </c>
      <c r="E462" s="7" t="s">
        <v>5690</v>
      </c>
      <c r="F462" s="7" t="s">
        <v>6301</v>
      </c>
      <c r="G462" s="7" t="s">
        <v>5480</v>
      </c>
    </row>
    <row r="463" spans="1:68" x14ac:dyDescent="0.25">
      <c r="A463" s="7" t="s">
        <v>6302</v>
      </c>
      <c r="B463" s="7" t="s">
        <v>6303</v>
      </c>
      <c r="C463" s="7">
        <v>3.8820000000000001</v>
      </c>
      <c r="D463" s="7" t="s">
        <v>5470</v>
      </c>
      <c r="E463" s="7" t="s">
        <v>6304</v>
      </c>
      <c r="F463" s="7" t="s">
        <v>6305</v>
      </c>
      <c r="G463" s="7" t="s">
        <v>2680</v>
      </c>
    </row>
    <row r="464" spans="1:68" x14ac:dyDescent="0.25">
      <c r="A464" s="7" t="s">
        <v>6306</v>
      </c>
      <c r="B464" s="7" t="s">
        <v>6307</v>
      </c>
      <c r="C464" s="7">
        <v>4.0659999999999998</v>
      </c>
      <c r="D464" s="7" t="s">
        <v>5470</v>
      </c>
      <c r="E464" s="7" t="s">
        <v>6308</v>
      </c>
      <c r="F464" s="7" t="s">
        <v>6309</v>
      </c>
      <c r="G464" s="7" t="s">
        <v>5480</v>
      </c>
    </row>
    <row r="465" spans="1:7" x14ac:dyDescent="0.25">
      <c r="A465" s="7" t="s">
        <v>2184</v>
      </c>
      <c r="B465" s="7" t="s">
        <v>2187</v>
      </c>
      <c r="C465" s="7">
        <v>2.72</v>
      </c>
      <c r="D465" s="7" t="s">
        <v>5494</v>
      </c>
      <c r="E465" s="7" t="s">
        <v>5692</v>
      </c>
      <c r="F465" s="7" t="s">
        <v>6310</v>
      </c>
      <c r="G465" s="7" t="s">
        <v>5480</v>
      </c>
    </row>
    <row r="466" spans="1:7" x14ac:dyDescent="0.25">
      <c r="A466" s="7" t="s">
        <v>2253</v>
      </c>
      <c r="B466" s="7" t="s">
        <v>2256</v>
      </c>
      <c r="C466" s="7">
        <v>2.9049999999999998</v>
      </c>
      <c r="D466" s="7" t="s">
        <v>5494</v>
      </c>
      <c r="E466" s="7" t="s">
        <v>5692</v>
      </c>
      <c r="F466" s="7" t="s">
        <v>6311</v>
      </c>
      <c r="G466" s="7" t="s">
        <v>5480</v>
      </c>
    </row>
    <row r="467" spans="1:7" x14ac:dyDescent="0.25">
      <c r="A467" s="7" t="s">
        <v>2068</v>
      </c>
      <c r="B467" s="7" t="s">
        <v>2071</v>
      </c>
      <c r="C467" s="7">
        <v>3.7010000000000001</v>
      </c>
      <c r="D467" s="7" t="s">
        <v>5477</v>
      </c>
      <c r="E467" s="7" t="s">
        <v>5692</v>
      </c>
      <c r="F467" s="7" t="s">
        <v>6312</v>
      </c>
      <c r="G467" s="7" t="s">
        <v>5480</v>
      </c>
    </row>
    <row r="468" spans="1:7" x14ac:dyDescent="0.25">
      <c r="A468" s="7" t="s">
        <v>3494</v>
      </c>
      <c r="B468" s="7" t="s">
        <v>3497</v>
      </c>
      <c r="C468" s="7">
        <v>3.61</v>
      </c>
      <c r="D468" s="7" t="s">
        <v>5477</v>
      </c>
      <c r="E468" s="7" t="s">
        <v>5539</v>
      </c>
      <c r="F468" s="7" t="s">
        <v>6313</v>
      </c>
      <c r="G468" s="7" t="s">
        <v>5480</v>
      </c>
    </row>
    <row r="469" spans="1:7" x14ac:dyDescent="0.25">
      <c r="A469" s="7" t="s">
        <v>1778</v>
      </c>
      <c r="B469" s="7" t="s">
        <v>1781</v>
      </c>
      <c r="C469" s="7">
        <v>2.86</v>
      </c>
      <c r="D469" s="7" t="s">
        <v>5494</v>
      </c>
      <c r="E469" s="7" t="s">
        <v>5692</v>
      </c>
      <c r="F469" s="7" t="s">
        <v>6314</v>
      </c>
      <c r="G469" s="7" t="s">
        <v>5480</v>
      </c>
    </row>
    <row r="470" spans="1:7" x14ac:dyDescent="0.25">
      <c r="A470" s="7" t="s">
        <v>6315</v>
      </c>
      <c r="B470" s="7" t="s">
        <v>6316</v>
      </c>
      <c r="C470" s="7">
        <v>2.7160000000000002</v>
      </c>
      <c r="D470" s="7" t="s">
        <v>5494</v>
      </c>
      <c r="E470" s="7" t="s">
        <v>5692</v>
      </c>
      <c r="F470" s="7" t="s">
        <v>6317</v>
      </c>
      <c r="G470" s="7" t="s">
        <v>5480</v>
      </c>
    </row>
    <row r="471" spans="1:7" x14ac:dyDescent="0.25">
      <c r="A471" s="7" t="s">
        <v>6318</v>
      </c>
      <c r="B471" s="7" t="s">
        <v>6319</v>
      </c>
      <c r="C471" s="7" t="s">
        <v>587</v>
      </c>
      <c r="D471" s="7" t="s">
        <v>587</v>
      </c>
      <c r="E471" s="7" t="s">
        <v>587</v>
      </c>
      <c r="F471" s="7" t="s">
        <v>587</v>
      </c>
      <c r="G471" s="7" t="s">
        <v>5480</v>
      </c>
    </row>
    <row r="472" spans="1:7" x14ac:dyDescent="0.25">
      <c r="A472" s="7" t="s">
        <v>2425</v>
      </c>
      <c r="B472" s="7" t="s">
        <v>2428</v>
      </c>
      <c r="C472" s="7">
        <v>2.468</v>
      </c>
      <c r="D472" s="7" t="s">
        <v>5494</v>
      </c>
      <c r="E472" s="7" t="s">
        <v>6158</v>
      </c>
      <c r="F472" s="7" t="s">
        <v>6320</v>
      </c>
      <c r="G472" s="7" t="s">
        <v>5480</v>
      </c>
    </row>
    <row r="473" spans="1:7" x14ac:dyDescent="0.25">
      <c r="A473" s="7" t="s">
        <v>2500</v>
      </c>
      <c r="B473" s="7" t="s">
        <v>2429</v>
      </c>
      <c r="C473" s="7">
        <v>2.468</v>
      </c>
      <c r="D473" s="7" t="s">
        <v>5494</v>
      </c>
      <c r="E473" s="7" t="s">
        <v>6158</v>
      </c>
      <c r="F473" s="7" t="s">
        <v>6320</v>
      </c>
      <c r="G473" s="7" t="s">
        <v>5480</v>
      </c>
    </row>
    <row r="474" spans="1:7" x14ac:dyDescent="0.25">
      <c r="A474" s="7" t="s">
        <v>6321</v>
      </c>
      <c r="B474" s="7" t="s">
        <v>6322</v>
      </c>
      <c r="C474" s="7">
        <v>4.5250000000000004</v>
      </c>
      <c r="D474" s="7" t="s">
        <v>5470</v>
      </c>
      <c r="E474" s="7" t="s">
        <v>5558</v>
      </c>
      <c r="F474" s="7" t="s">
        <v>6323</v>
      </c>
      <c r="G474" s="7" t="s">
        <v>5480</v>
      </c>
    </row>
    <row r="475" spans="1:7" x14ac:dyDescent="0.25">
      <c r="A475" s="7" t="s">
        <v>2634</v>
      </c>
      <c r="B475" s="7" t="s">
        <v>2637</v>
      </c>
      <c r="C475" s="7">
        <v>1.923</v>
      </c>
      <c r="D475" s="7" t="s">
        <v>5477</v>
      </c>
      <c r="E475" s="7" t="s">
        <v>7196</v>
      </c>
      <c r="F475" s="7" t="s">
        <v>5613</v>
      </c>
      <c r="G475" s="7" t="s">
        <v>5480</v>
      </c>
    </row>
    <row r="476" spans="1:7" x14ac:dyDescent="0.25">
      <c r="A476" s="7" t="s">
        <v>2838</v>
      </c>
      <c r="B476" s="7" t="s">
        <v>2841</v>
      </c>
      <c r="C476" s="7">
        <v>12.015000000000001</v>
      </c>
      <c r="D476" s="7" t="s">
        <v>5470</v>
      </c>
      <c r="E476" s="7" t="s">
        <v>5954</v>
      </c>
      <c r="F476" s="7" t="s">
        <v>7214</v>
      </c>
      <c r="G476" s="7" t="s">
        <v>5480</v>
      </c>
    </row>
    <row r="477" spans="1:7" x14ac:dyDescent="0.25">
      <c r="A477" s="7" t="s">
        <v>6324</v>
      </c>
      <c r="B477" s="7" t="s">
        <v>6325</v>
      </c>
      <c r="C477" s="7">
        <v>1.9019999999999999</v>
      </c>
      <c r="D477" s="7" t="s">
        <v>5477</v>
      </c>
      <c r="E477" s="7" t="s">
        <v>5571</v>
      </c>
      <c r="F477" s="7" t="s">
        <v>6326</v>
      </c>
      <c r="G477" s="7" t="s">
        <v>5480</v>
      </c>
    </row>
    <row r="478" spans="1:7" x14ac:dyDescent="0.25">
      <c r="A478" s="7" t="s">
        <v>6327</v>
      </c>
      <c r="B478" s="7" t="s">
        <v>6328</v>
      </c>
      <c r="C478" s="7">
        <v>2.72</v>
      </c>
      <c r="D478" s="7" t="s">
        <v>5494</v>
      </c>
      <c r="E478" s="7" t="s">
        <v>5539</v>
      </c>
      <c r="F478" s="7" t="s">
        <v>6329</v>
      </c>
      <c r="G478" s="7" t="s">
        <v>5480</v>
      </c>
    </row>
    <row r="479" spans="1:7" x14ac:dyDescent="0.25">
      <c r="A479" s="7" t="s">
        <v>1601</v>
      </c>
      <c r="B479" s="7" t="s">
        <v>1604</v>
      </c>
      <c r="C479" s="7">
        <v>4.3070000000000004</v>
      </c>
      <c r="D479" s="7" t="s">
        <v>5470</v>
      </c>
      <c r="E479" s="7" t="s">
        <v>5646</v>
      </c>
      <c r="F479" s="7" t="s">
        <v>6330</v>
      </c>
      <c r="G479" s="7" t="s">
        <v>5480</v>
      </c>
    </row>
    <row r="480" spans="1:7" x14ac:dyDescent="0.25">
      <c r="A480" s="7" t="s">
        <v>3051</v>
      </c>
      <c r="B480" s="7" t="s">
        <v>3054</v>
      </c>
      <c r="C480" s="7">
        <v>1.169</v>
      </c>
      <c r="D480" s="7" t="s">
        <v>5494</v>
      </c>
      <c r="E480" s="7" t="s">
        <v>5473</v>
      </c>
      <c r="F480" s="7" t="s">
        <v>6331</v>
      </c>
      <c r="G480" s="7" t="s">
        <v>5480</v>
      </c>
    </row>
    <row r="481" spans="1:29" x14ac:dyDescent="0.25">
      <c r="A481" s="7" t="s">
        <v>1062</v>
      </c>
      <c r="B481" s="7" t="s">
        <v>1065</v>
      </c>
      <c r="C481" s="7">
        <v>4.3959999999999999</v>
      </c>
      <c r="D481" s="7" t="s">
        <v>5470</v>
      </c>
      <c r="E481" s="7" t="s">
        <v>6332</v>
      </c>
      <c r="F481" s="7" t="s">
        <v>6333</v>
      </c>
      <c r="G481" s="7" t="s">
        <v>5480</v>
      </c>
    </row>
    <row r="482" spans="1:29" x14ac:dyDescent="0.25">
      <c r="A482" s="7" t="s">
        <v>4814</v>
      </c>
      <c r="B482" s="7" t="s">
        <v>4815</v>
      </c>
      <c r="C482" s="7">
        <v>6.5129999999999999</v>
      </c>
      <c r="D482" s="7" t="s">
        <v>5470</v>
      </c>
      <c r="E482" s="7" t="s">
        <v>4310</v>
      </c>
      <c r="F482" s="7" t="s">
        <v>6334</v>
      </c>
      <c r="G482" s="7" t="s">
        <v>5480</v>
      </c>
    </row>
    <row r="483" spans="1:29" x14ac:dyDescent="0.25">
      <c r="A483" s="7" t="s">
        <v>2961</v>
      </c>
      <c r="B483" s="7" t="s">
        <v>2963</v>
      </c>
      <c r="C483" s="7">
        <v>6.5129999999999999</v>
      </c>
      <c r="D483" s="7" t="s">
        <v>5470</v>
      </c>
      <c r="E483" s="7" t="s">
        <v>4310</v>
      </c>
      <c r="F483" s="7" t="s">
        <v>6334</v>
      </c>
      <c r="G483" s="7" t="s">
        <v>5480</v>
      </c>
      <c r="AC483" s="10"/>
    </row>
    <row r="484" spans="1:29" x14ac:dyDescent="0.25">
      <c r="A484" s="7" t="s">
        <v>604</v>
      </c>
      <c r="B484" s="7" t="s">
        <v>607</v>
      </c>
      <c r="C484" s="7">
        <v>6.1890000000000001</v>
      </c>
      <c r="D484" s="7" t="s">
        <v>5470</v>
      </c>
      <c r="E484" s="7" t="s">
        <v>5545</v>
      </c>
      <c r="F484" s="7" t="s">
        <v>6335</v>
      </c>
      <c r="G484" s="7" t="s">
        <v>5480</v>
      </c>
    </row>
    <row r="485" spans="1:29" x14ac:dyDescent="0.25">
      <c r="A485" s="7" t="s">
        <v>6336</v>
      </c>
      <c r="B485" s="7" t="s">
        <v>6337</v>
      </c>
      <c r="C485" s="7" t="s">
        <v>587</v>
      </c>
      <c r="D485" s="7" t="s">
        <v>587</v>
      </c>
      <c r="E485" s="7" t="s">
        <v>587</v>
      </c>
      <c r="F485" s="7" t="s">
        <v>587</v>
      </c>
      <c r="G485" s="7" t="s">
        <v>5480</v>
      </c>
    </row>
    <row r="486" spans="1:29" x14ac:dyDescent="0.25">
      <c r="A486" s="7" t="s">
        <v>6342</v>
      </c>
      <c r="B486" s="7" t="s">
        <v>6343</v>
      </c>
      <c r="C486" s="7">
        <v>3.157</v>
      </c>
      <c r="D486" s="7" t="s">
        <v>5477</v>
      </c>
      <c r="E486" s="7" t="s">
        <v>5762</v>
      </c>
      <c r="F486" s="7" t="s">
        <v>6344</v>
      </c>
      <c r="G486" s="7" t="s">
        <v>5480</v>
      </c>
    </row>
    <row r="487" spans="1:29" x14ac:dyDescent="0.25">
      <c r="A487" s="7" t="s">
        <v>6338</v>
      </c>
      <c r="B487" s="7" t="s">
        <v>6339</v>
      </c>
      <c r="C487" s="7">
        <v>1.5549999999999999</v>
      </c>
      <c r="D487" s="7" t="s">
        <v>5483</v>
      </c>
      <c r="E487" s="7" t="s">
        <v>5707</v>
      </c>
      <c r="F487" s="7" t="s">
        <v>6340</v>
      </c>
      <c r="G487" s="7" t="s">
        <v>5480</v>
      </c>
    </row>
    <row r="488" spans="1:29" x14ac:dyDescent="0.25">
      <c r="A488" s="7" t="s">
        <v>667</v>
      </c>
      <c r="B488" s="7" t="s">
        <v>670</v>
      </c>
      <c r="C488" s="7">
        <v>2.14</v>
      </c>
      <c r="D488" s="7" t="s">
        <v>5477</v>
      </c>
      <c r="E488" s="7" t="s">
        <v>6228</v>
      </c>
      <c r="F488" s="7" t="s">
        <v>6341</v>
      </c>
      <c r="G488" s="7" t="s">
        <v>5480</v>
      </c>
    </row>
    <row r="489" spans="1:29" x14ac:dyDescent="0.25">
      <c r="A489" s="7" t="s">
        <v>6345</v>
      </c>
      <c r="B489" s="7" t="s">
        <v>6346</v>
      </c>
      <c r="C489" s="7">
        <v>2.101</v>
      </c>
      <c r="D489" s="7" t="s">
        <v>5477</v>
      </c>
      <c r="E489" s="7" t="s">
        <v>6055</v>
      </c>
      <c r="F489" s="7" t="s">
        <v>6347</v>
      </c>
      <c r="G489" s="7" t="s">
        <v>5480</v>
      </c>
    </row>
    <row r="490" spans="1:29" x14ac:dyDescent="0.25">
      <c r="A490" s="7" t="s">
        <v>6348</v>
      </c>
      <c r="B490" s="7" t="s">
        <v>6349</v>
      </c>
      <c r="C490" s="7" t="s">
        <v>587</v>
      </c>
      <c r="D490" s="7" t="s">
        <v>587</v>
      </c>
      <c r="E490" s="7" t="s">
        <v>587</v>
      </c>
      <c r="F490" s="7" t="s">
        <v>587</v>
      </c>
      <c r="G490" s="7" t="s">
        <v>5480</v>
      </c>
    </row>
    <row r="491" spans="1:29" x14ac:dyDescent="0.25">
      <c r="A491" s="7" t="s">
        <v>58</v>
      </c>
      <c r="B491" s="7" t="s">
        <v>61</v>
      </c>
      <c r="C491" s="7">
        <v>3.0179999999999998</v>
      </c>
      <c r="D491" s="7" t="s">
        <v>5477</v>
      </c>
      <c r="E491" s="7" t="s">
        <v>5517</v>
      </c>
      <c r="F491" s="7" t="s">
        <v>6350</v>
      </c>
      <c r="G491" s="7" t="s">
        <v>5480</v>
      </c>
    </row>
    <row r="492" spans="1:29" x14ac:dyDescent="0.25">
      <c r="A492" s="7" t="s">
        <v>3696</v>
      </c>
      <c r="B492" s="7" t="s">
        <v>3699</v>
      </c>
      <c r="C492" s="7">
        <v>2.3690000000000002</v>
      </c>
      <c r="D492" s="7" t="s">
        <v>5477</v>
      </c>
      <c r="E492" s="7" t="s">
        <v>5486</v>
      </c>
      <c r="F492" s="7" t="s">
        <v>6351</v>
      </c>
      <c r="G492" s="7" t="s">
        <v>5480</v>
      </c>
    </row>
    <row r="493" spans="1:29" x14ac:dyDescent="0.25">
      <c r="A493" s="7" t="s">
        <v>3714</v>
      </c>
      <c r="B493" s="7" t="s">
        <v>3717</v>
      </c>
      <c r="C493" s="7">
        <v>2.1739999999999999</v>
      </c>
      <c r="D493" s="7" t="s">
        <v>5477</v>
      </c>
      <c r="E493" s="7" t="s">
        <v>5486</v>
      </c>
      <c r="F493" s="7" t="s">
        <v>6352</v>
      </c>
      <c r="G493" s="7" t="s">
        <v>5480</v>
      </c>
    </row>
    <row r="494" spans="1:29" x14ac:dyDescent="0.25">
      <c r="A494" s="7" t="s">
        <v>1183</v>
      </c>
      <c r="B494" s="7" t="s">
        <v>1186</v>
      </c>
      <c r="C494" s="7">
        <v>1.61</v>
      </c>
      <c r="D494" s="7" t="s">
        <v>5483</v>
      </c>
      <c r="E494" s="7" t="s">
        <v>5484</v>
      </c>
      <c r="F494" s="7" t="s">
        <v>7191</v>
      </c>
      <c r="G494" s="7" t="s">
        <v>5480</v>
      </c>
    </row>
    <row r="495" spans="1:29" x14ac:dyDescent="0.25">
      <c r="A495" s="7" t="s">
        <v>6353</v>
      </c>
      <c r="B495" s="7" t="s">
        <v>6354</v>
      </c>
      <c r="C495" s="7">
        <v>4.6429999999999998</v>
      </c>
      <c r="D495" s="7" t="s">
        <v>5470</v>
      </c>
      <c r="E495" s="7" t="s">
        <v>5586</v>
      </c>
      <c r="F495" s="7" t="s">
        <v>6355</v>
      </c>
      <c r="G495" s="7" t="s">
        <v>5480</v>
      </c>
    </row>
    <row r="496" spans="1:29" x14ac:dyDescent="0.25">
      <c r="A496" s="7" t="s">
        <v>6356</v>
      </c>
      <c r="B496" s="7" t="s">
        <v>6357</v>
      </c>
      <c r="C496" s="7">
        <v>1.093</v>
      </c>
      <c r="D496" s="7" t="s">
        <v>5483</v>
      </c>
      <c r="E496" s="7" t="s">
        <v>6358</v>
      </c>
      <c r="F496" s="7" t="s">
        <v>6359</v>
      </c>
      <c r="G496" s="7" t="s">
        <v>5480</v>
      </c>
    </row>
    <row r="497" spans="1:33" x14ac:dyDescent="0.25">
      <c r="A497" s="7" t="s">
        <v>6360</v>
      </c>
      <c r="B497" s="7" t="s">
        <v>6361</v>
      </c>
      <c r="C497" s="7">
        <v>2.532</v>
      </c>
      <c r="D497" s="7" t="s">
        <v>5477</v>
      </c>
      <c r="E497" s="7" t="s">
        <v>6158</v>
      </c>
      <c r="F497" s="7" t="s">
        <v>6362</v>
      </c>
      <c r="G497" s="7" t="s">
        <v>5480</v>
      </c>
    </row>
    <row r="498" spans="1:33" x14ac:dyDescent="0.25">
      <c r="A498" s="7" t="s">
        <v>1267</v>
      </c>
      <c r="B498" s="7" t="s">
        <v>1270</v>
      </c>
      <c r="C498" s="7">
        <v>3.226</v>
      </c>
      <c r="D498" s="7" t="s">
        <v>5477</v>
      </c>
      <c r="E498" s="7" t="s">
        <v>6170</v>
      </c>
      <c r="F498" s="7" t="s">
        <v>6363</v>
      </c>
      <c r="G498" s="7" t="s">
        <v>5480</v>
      </c>
    </row>
    <row r="499" spans="1:33" x14ac:dyDescent="0.25">
      <c r="A499" s="7" t="s">
        <v>3126</v>
      </c>
      <c r="B499" s="7" t="s">
        <v>3129</v>
      </c>
      <c r="C499" s="7" t="s">
        <v>587</v>
      </c>
      <c r="D499" s="7" t="s">
        <v>587</v>
      </c>
      <c r="E499" s="7" t="s">
        <v>587</v>
      </c>
      <c r="F499" s="7" t="s">
        <v>587</v>
      </c>
      <c r="G499" s="7" t="s">
        <v>5480</v>
      </c>
    </row>
    <row r="500" spans="1:33" x14ac:dyDescent="0.25">
      <c r="A500" s="7" t="s">
        <v>4250</v>
      </c>
      <c r="B500" s="7" t="s">
        <v>4253</v>
      </c>
      <c r="C500" s="7">
        <v>1.177</v>
      </c>
      <c r="D500" s="7" t="s">
        <v>5483</v>
      </c>
      <c r="E500" s="7" t="s">
        <v>5952</v>
      </c>
      <c r="F500" s="7" t="s">
        <v>6364</v>
      </c>
      <c r="G500" s="7" t="s">
        <v>5480</v>
      </c>
    </row>
    <row r="501" spans="1:33" x14ac:dyDescent="0.25">
      <c r="A501" s="7" t="s">
        <v>6365</v>
      </c>
      <c r="B501" s="7" t="s">
        <v>6366</v>
      </c>
      <c r="C501" s="7">
        <v>1.159</v>
      </c>
      <c r="D501" s="7" t="s">
        <v>5494</v>
      </c>
      <c r="E501" s="7" t="s">
        <v>5495</v>
      </c>
      <c r="F501" s="7" t="s">
        <v>6367</v>
      </c>
      <c r="G501" s="7" t="s">
        <v>5480</v>
      </c>
    </row>
    <row r="502" spans="1:33" x14ac:dyDescent="0.25">
      <c r="A502" s="7" t="s">
        <v>3172</v>
      </c>
      <c r="B502" s="7" t="s">
        <v>3175</v>
      </c>
      <c r="C502" s="7">
        <v>2.327</v>
      </c>
      <c r="D502" s="7" t="s">
        <v>5477</v>
      </c>
      <c r="E502" s="7" t="s">
        <v>5602</v>
      </c>
      <c r="F502" s="7" t="s">
        <v>6368</v>
      </c>
      <c r="G502" s="7" t="s">
        <v>5480</v>
      </c>
    </row>
    <row r="503" spans="1:33" x14ac:dyDescent="0.25">
      <c r="A503" s="7" t="s">
        <v>3952</v>
      </c>
      <c r="B503" s="7" t="s">
        <v>3955</v>
      </c>
      <c r="C503" s="7">
        <v>5.133</v>
      </c>
      <c r="D503" s="7" t="s">
        <v>5470</v>
      </c>
      <c r="E503" s="7" t="s">
        <v>6369</v>
      </c>
      <c r="F503" s="7" t="s">
        <v>6370</v>
      </c>
      <c r="G503" s="7" t="s">
        <v>2680</v>
      </c>
    </row>
    <row r="504" spans="1:33" x14ac:dyDescent="0.25">
      <c r="A504" s="7" t="s">
        <v>2291</v>
      </c>
      <c r="B504" s="7" t="s">
        <v>2294</v>
      </c>
      <c r="C504" s="7">
        <v>2.6240000000000001</v>
      </c>
      <c r="D504" s="7" t="s">
        <v>5494</v>
      </c>
      <c r="E504" s="7" t="s">
        <v>5633</v>
      </c>
      <c r="F504" s="7" t="s">
        <v>7197</v>
      </c>
      <c r="G504" s="7" t="s">
        <v>5480</v>
      </c>
      <c r="AG504" s="10"/>
    </row>
    <row r="505" spans="1:33" x14ac:dyDescent="0.25">
      <c r="A505" s="7" t="s">
        <v>139</v>
      </c>
      <c r="B505" s="7" t="s">
        <v>142</v>
      </c>
      <c r="C505" s="7">
        <v>3.3140000000000001</v>
      </c>
      <c r="D505" s="7" t="s">
        <v>5477</v>
      </c>
      <c r="E505" s="7" t="s">
        <v>6299</v>
      </c>
      <c r="F505" s="7" t="s">
        <v>6371</v>
      </c>
      <c r="G505" s="7" t="s">
        <v>5480</v>
      </c>
    </row>
    <row r="506" spans="1:33" x14ac:dyDescent="0.25">
      <c r="A506" s="7" t="s">
        <v>4801</v>
      </c>
      <c r="B506" s="7" t="s">
        <v>4804</v>
      </c>
      <c r="C506" s="7">
        <v>0.83</v>
      </c>
      <c r="D506" s="7" t="s">
        <v>5483</v>
      </c>
      <c r="E506" s="7" t="s">
        <v>6009</v>
      </c>
      <c r="F506" s="7" t="s">
        <v>6372</v>
      </c>
      <c r="G506" s="7" t="s">
        <v>5480</v>
      </c>
    </row>
    <row r="507" spans="1:33" x14ac:dyDescent="0.25">
      <c r="A507" s="7" t="s">
        <v>6373</v>
      </c>
      <c r="B507" s="7" t="s">
        <v>6374</v>
      </c>
      <c r="C507" s="7">
        <v>2.1339999999999999</v>
      </c>
      <c r="D507" s="7" t="s">
        <v>5494</v>
      </c>
      <c r="E507" s="7" t="s">
        <v>5751</v>
      </c>
      <c r="F507" s="7" t="s">
        <v>6375</v>
      </c>
      <c r="G507" s="7" t="s">
        <v>5480</v>
      </c>
    </row>
    <row r="508" spans="1:33" x14ac:dyDescent="0.25">
      <c r="A508" s="7" t="s">
        <v>6376</v>
      </c>
      <c r="B508" s="7" t="s">
        <v>6377</v>
      </c>
      <c r="C508" s="7">
        <v>2.468</v>
      </c>
      <c r="D508" s="7" t="s">
        <v>5494</v>
      </c>
      <c r="E508" s="7" t="s">
        <v>5925</v>
      </c>
      <c r="F508" s="7" t="s">
        <v>6320</v>
      </c>
      <c r="G508" s="7" t="s">
        <v>5480</v>
      </c>
    </row>
    <row r="509" spans="1:33" x14ac:dyDescent="0.25">
      <c r="A509" s="7" t="s">
        <v>564</v>
      </c>
      <c r="B509" s="7" t="s">
        <v>567</v>
      </c>
      <c r="C509" s="7">
        <v>0.75</v>
      </c>
      <c r="D509" s="7" t="s">
        <v>5483</v>
      </c>
      <c r="E509" s="7" t="s">
        <v>7184</v>
      </c>
      <c r="F509" s="7" t="s">
        <v>7185</v>
      </c>
      <c r="G509" s="7" t="s">
        <v>5480</v>
      </c>
    </row>
    <row r="510" spans="1:33" x14ac:dyDescent="0.25">
      <c r="A510" s="7" t="s">
        <v>6378</v>
      </c>
      <c r="B510" s="7" t="s">
        <v>6379</v>
      </c>
      <c r="C510" s="7">
        <v>0.49299999999999999</v>
      </c>
      <c r="D510" s="7" t="s">
        <v>5483</v>
      </c>
      <c r="E510" s="7" t="s">
        <v>6029</v>
      </c>
      <c r="F510" s="7" t="s">
        <v>6380</v>
      </c>
      <c r="G510" s="7" t="s">
        <v>5480</v>
      </c>
    </row>
    <row r="511" spans="1:33" x14ac:dyDescent="0.25">
      <c r="A511" s="7" t="s">
        <v>4358</v>
      </c>
      <c r="B511" s="7" t="s">
        <v>4361</v>
      </c>
      <c r="C511" s="7">
        <v>3.484</v>
      </c>
      <c r="D511" s="7" t="s">
        <v>5470</v>
      </c>
      <c r="E511" s="7" t="s">
        <v>5646</v>
      </c>
      <c r="F511" s="7" t="s">
        <v>6381</v>
      </c>
      <c r="G511" s="7" t="s">
        <v>5480</v>
      </c>
    </row>
    <row r="512" spans="1:33" x14ac:dyDescent="0.25">
      <c r="A512" s="7" t="s">
        <v>640</v>
      </c>
      <c r="B512" s="7" t="s">
        <v>643</v>
      </c>
      <c r="C512" s="7">
        <v>8.8409999999999993</v>
      </c>
      <c r="D512" s="7" t="s">
        <v>5470</v>
      </c>
      <c r="E512" s="7" t="s">
        <v>5545</v>
      </c>
      <c r="F512" s="7" t="s">
        <v>6382</v>
      </c>
      <c r="G512" s="7" t="s">
        <v>2680</v>
      </c>
    </row>
    <row r="513" spans="1:33" x14ac:dyDescent="0.25">
      <c r="A513" s="7" t="s">
        <v>1424</v>
      </c>
      <c r="B513" s="7" t="s">
        <v>1427</v>
      </c>
      <c r="C513" s="7">
        <v>3.9350000000000001</v>
      </c>
      <c r="D513" s="7" t="s">
        <v>5470</v>
      </c>
      <c r="E513" s="7" t="s">
        <v>5925</v>
      </c>
      <c r="F513" s="7" t="s">
        <v>6383</v>
      </c>
      <c r="G513" s="7" t="s">
        <v>5480</v>
      </c>
    </row>
    <row r="514" spans="1:33" x14ac:dyDescent="0.25">
      <c r="A514" s="7" t="s">
        <v>6384</v>
      </c>
      <c r="B514" s="7" t="s">
        <v>6385</v>
      </c>
      <c r="C514" s="7" t="s">
        <v>587</v>
      </c>
      <c r="D514" s="7" t="s">
        <v>587</v>
      </c>
      <c r="E514" s="7" t="s">
        <v>587</v>
      </c>
      <c r="F514" s="7" t="s">
        <v>587</v>
      </c>
      <c r="G514" s="7" t="s">
        <v>5480</v>
      </c>
    </row>
    <row r="515" spans="1:33" x14ac:dyDescent="0.25">
      <c r="A515" s="7" t="s">
        <v>6386</v>
      </c>
      <c r="B515" s="7" t="s">
        <v>6387</v>
      </c>
      <c r="C515" s="7">
        <v>5.8170000000000002</v>
      </c>
      <c r="D515" s="7" t="s">
        <v>5470</v>
      </c>
      <c r="E515" s="7" t="s">
        <v>5556</v>
      </c>
      <c r="F515" s="7" t="s">
        <v>6388</v>
      </c>
      <c r="G515" s="7" t="s">
        <v>2680</v>
      </c>
    </row>
    <row r="516" spans="1:33" x14ac:dyDescent="0.25">
      <c r="A516" s="7" t="s">
        <v>4755</v>
      </c>
      <c r="B516" s="7" t="s">
        <v>4758</v>
      </c>
      <c r="C516" s="7">
        <v>2.7029999999999998</v>
      </c>
      <c r="D516" s="7" t="s">
        <v>5477</v>
      </c>
      <c r="E516" s="7" t="s">
        <v>5895</v>
      </c>
      <c r="F516" s="7" t="s">
        <v>6389</v>
      </c>
      <c r="G516" s="7" t="s">
        <v>5480</v>
      </c>
    </row>
    <row r="517" spans="1:33" x14ac:dyDescent="0.25">
      <c r="A517" s="7" t="s">
        <v>6390</v>
      </c>
      <c r="B517" s="7" t="s">
        <v>6391</v>
      </c>
      <c r="C517" s="7">
        <v>44.405000000000001</v>
      </c>
      <c r="D517" s="7" t="s">
        <v>5470</v>
      </c>
      <c r="E517" s="7" t="s">
        <v>5571</v>
      </c>
      <c r="F517" s="7" t="s">
        <v>6392</v>
      </c>
      <c r="G517" s="7" t="s">
        <v>2680</v>
      </c>
    </row>
    <row r="518" spans="1:33" x14ac:dyDescent="0.25">
      <c r="A518" s="7" t="s">
        <v>5289</v>
      </c>
      <c r="B518" s="7" t="s">
        <v>5292</v>
      </c>
      <c r="C518" s="7" t="s">
        <v>587</v>
      </c>
      <c r="D518" s="7" t="s">
        <v>587</v>
      </c>
      <c r="E518" s="7" t="s">
        <v>587</v>
      </c>
      <c r="F518" s="7" t="s">
        <v>587</v>
      </c>
      <c r="G518" s="7" t="s">
        <v>5480</v>
      </c>
    </row>
    <row r="519" spans="1:33" x14ac:dyDescent="0.25">
      <c r="A519" s="7" t="s">
        <v>5082</v>
      </c>
      <c r="B519" s="7" t="s">
        <v>6393</v>
      </c>
      <c r="C519" s="7" t="s">
        <v>587</v>
      </c>
      <c r="D519" s="7" t="s">
        <v>587</v>
      </c>
      <c r="E519" s="7" t="s">
        <v>587</v>
      </c>
      <c r="F519" s="7" t="s">
        <v>587</v>
      </c>
      <c r="G519" s="7" t="s">
        <v>5480</v>
      </c>
    </row>
    <row r="520" spans="1:33" x14ac:dyDescent="0.25">
      <c r="A520" s="7" t="s">
        <v>5082</v>
      </c>
      <c r="B520" s="7" t="s">
        <v>5085</v>
      </c>
      <c r="C520" s="7" t="s">
        <v>587</v>
      </c>
      <c r="D520" s="7" t="s">
        <v>587</v>
      </c>
      <c r="E520" s="7" t="s">
        <v>587</v>
      </c>
      <c r="F520" s="7" t="s">
        <v>587</v>
      </c>
      <c r="G520" s="7" t="s">
        <v>5480</v>
      </c>
    </row>
    <row r="521" spans="1:33" x14ac:dyDescent="0.25">
      <c r="A521" s="7" t="s">
        <v>6394</v>
      </c>
      <c r="B521" s="7" t="s">
        <v>6395</v>
      </c>
      <c r="C521" s="7">
        <v>3.395</v>
      </c>
      <c r="D521" s="7" t="s">
        <v>5470</v>
      </c>
      <c r="E521" s="7" t="s">
        <v>5925</v>
      </c>
      <c r="F521" s="7" t="s">
        <v>6383</v>
      </c>
      <c r="G521" s="7" t="s">
        <v>5480</v>
      </c>
    </row>
    <row r="522" spans="1:33" x14ac:dyDescent="0.25">
      <c r="A522" s="7" t="s">
        <v>6396</v>
      </c>
      <c r="B522" s="7" t="s">
        <v>6397</v>
      </c>
      <c r="C522" s="7" t="s">
        <v>587</v>
      </c>
      <c r="D522" s="7" t="s">
        <v>587</v>
      </c>
      <c r="E522" s="7" t="s">
        <v>587</v>
      </c>
      <c r="F522" s="7" t="s">
        <v>587</v>
      </c>
      <c r="G522" s="7" t="s">
        <v>5480</v>
      </c>
    </row>
    <row r="523" spans="1:33" x14ac:dyDescent="0.25">
      <c r="A523" s="7" t="s">
        <v>6398</v>
      </c>
      <c r="B523" s="7" t="s">
        <v>6399</v>
      </c>
      <c r="C523" s="7">
        <v>2.528</v>
      </c>
      <c r="D523" s="7" t="s">
        <v>5494</v>
      </c>
      <c r="E523" s="7" t="s">
        <v>5762</v>
      </c>
      <c r="F523" s="7" t="s">
        <v>6400</v>
      </c>
      <c r="G523" s="7" t="s">
        <v>5480</v>
      </c>
    </row>
    <row r="524" spans="1:33" x14ac:dyDescent="0.25">
      <c r="A524" s="7" t="s">
        <v>6401</v>
      </c>
      <c r="B524" s="7" t="s">
        <v>6402</v>
      </c>
      <c r="C524" s="7">
        <v>3.1539999999999999</v>
      </c>
      <c r="D524" s="7" t="s">
        <v>5470</v>
      </c>
      <c r="E524" s="7" t="s">
        <v>6403</v>
      </c>
      <c r="F524" s="7" t="s">
        <v>6404</v>
      </c>
      <c r="G524" s="7" t="s">
        <v>2680</v>
      </c>
    </row>
    <row r="525" spans="1:33" x14ac:dyDescent="0.25">
      <c r="A525" s="7" t="s">
        <v>3597</v>
      </c>
      <c r="B525" s="7" t="s">
        <v>3599</v>
      </c>
      <c r="C525" s="7">
        <v>13.081</v>
      </c>
      <c r="D525" s="7" t="s">
        <v>5470</v>
      </c>
      <c r="E525" s="7" t="s">
        <v>2068</v>
      </c>
      <c r="F525" s="7" t="s">
        <v>6408</v>
      </c>
      <c r="G525" s="7" t="s">
        <v>2680</v>
      </c>
    </row>
    <row r="526" spans="1:33" x14ac:dyDescent="0.25">
      <c r="A526" s="7" t="s">
        <v>2204</v>
      </c>
      <c r="B526" s="7" t="s">
        <v>2203</v>
      </c>
      <c r="C526" s="7">
        <v>13.081</v>
      </c>
      <c r="D526" s="7" t="s">
        <v>5470</v>
      </c>
      <c r="E526" s="7" t="s">
        <v>2068</v>
      </c>
      <c r="F526" s="7" t="s">
        <v>6408</v>
      </c>
      <c r="G526" s="7" t="s">
        <v>2680</v>
      </c>
      <c r="AG526" s="10"/>
    </row>
    <row r="527" spans="1:33" x14ac:dyDescent="0.25">
      <c r="A527" s="7" t="s">
        <v>3419</v>
      </c>
      <c r="B527" s="7" t="s">
        <v>3422</v>
      </c>
      <c r="C527" s="7">
        <v>5.3170000000000002</v>
      </c>
      <c r="D527" s="7" t="s">
        <v>5470</v>
      </c>
      <c r="E527" s="7" t="s">
        <v>5539</v>
      </c>
      <c r="F527" s="7" t="s">
        <v>6409</v>
      </c>
      <c r="G527" s="7" t="s">
        <v>5480</v>
      </c>
    </row>
    <row r="528" spans="1:33" x14ac:dyDescent="0.25">
      <c r="A528" s="7" t="s">
        <v>6405</v>
      </c>
      <c r="B528" s="7" t="s">
        <v>6406</v>
      </c>
      <c r="C528" s="7">
        <v>3.7309999999999999</v>
      </c>
      <c r="D528" s="7" t="s">
        <v>5477</v>
      </c>
      <c r="E528" s="7" t="s">
        <v>5780</v>
      </c>
      <c r="F528" s="7" t="s">
        <v>6407</v>
      </c>
      <c r="G528" s="7" t="s">
        <v>5480</v>
      </c>
    </row>
    <row r="529" spans="1:68" x14ac:dyDescent="0.25">
      <c r="A529" s="7" t="s">
        <v>2926</v>
      </c>
      <c r="B529" s="7" t="s">
        <v>2929</v>
      </c>
      <c r="C529" s="7">
        <v>2.1819999999999999</v>
      </c>
      <c r="D529" s="7" t="s">
        <v>5470</v>
      </c>
      <c r="E529" s="7" t="s">
        <v>5608</v>
      </c>
      <c r="F529" s="7" t="s">
        <v>7215</v>
      </c>
      <c r="G529" s="7" t="s">
        <v>5480</v>
      </c>
    </row>
    <row r="530" spans="1:68" x14ac:dyDescent="0.25">
      <c r="A530" s="7" t="s">
        <v>6410</v>
      </c>
      <c r="B530" s="7" t="s">
        <v>6411</v>
      </c>
      <c r="C530" s="7">
        <v>2.2370000000000001</v>
      </c>
      <c r="D530" s="7" t="s">
        <v>5477</v>
      </c>
      <c r="E530" s="7" t="s">
        <v>5975</v>
      </c>
      <c r="F530" s="7" t="s">
        <v>6412</v>
      </c>
      <c r="G530" s="7" t="s">
        <v>5480</v>
      </c>
    </row>
    <row r="531" spans="1:68" x14ac:dyDescent="0.25">
      <c r="A531" s="7" t="s">
        <v>1517</v>
      </c>
      <c r="B531" s="7" t="s">
        <v>1520</v>
      </c>
      <c r="C531" s="7">
        <v>5.0709999999999997</v>
      </c>
      <c r="D531" s="7" t="s">
        <v>5470</v>
      </c>
      <c r="E531" s="7" t="s">
        <v>5646</v>
      </c>
      <c r="F531" s="7" t="s">
        <v>6413</v>
      </c>
      <c r="G531" s="7" t="s">
        <v>2680</v>
      </c>
    </row>
    <row r="532" spans="1:68" x14ac:dyDescent="0.25">
      <c r="A532" s="7" t="s">
        <v>6414</v>
      </c>
      <c r="B532" s="7" t="s">
        <v>6415</v>
      </c>
      <c r="C532" s="7">
        <v>1.3380000000000001</v>
      </c>
      <c r="D532" s="7" t="s">
        <v>5494</v>
      </c>
      <c r="E532" s="7" t="s">
        <v>5929</v>
      </c>
      <c r="F532" s="7" t="s">
        <v>6416</v>
      </c>
      <c r="G532" s="7" t="s">
        <v>5480</v>
      </c>
    </row>
    <row r="533" spans="1:68" x14ac:dyDescent="0.25">
      <c r="A533" s="7" t="s">
        <v>6417</v>
      </c>
      <c r="B533" s="7" t="s">
        <v>6418</v>
      </c>
      <c r="C533" s="7">
        <v>0.45500000000000002</v>
      </c>
      <c r="D533" s="7" t="s">
        <v>5483</v>
      </c>
      <c r="E533" s="7" t="s">
        <v>6419</v>
      </c>
      <c r="F533" s="7" t="s">
        <v>6420</v>
      </c>
      <c r="G533" s="7" t="s">
        <v>5480</v>
      </c>
    </row>
    <row r="534" spans="1:68" x14ac:dyDescent="0.25">
      <c r="A534" s="7" t="s">
        <v>6421</v>
      </c>
      <c r="B534" s="7" t="s">
        <v>6422</v>
      </c>
      <c r="C534" s="7">
        <v>0.84499999999999997</v>
      </c>
      <c r="D534" s="7" t="s">
        <v>5494</v>
      </c>
      <c r="E534" s="7" t="s">
        <v>6423</v>
      </c>
      <c r="F534" s="7" t="s">
        <v>6424</v>
      </c>
      <c r="G534" s="7" t="s">
        <v>5480</v>
      </c>
    </row>
    <row r="535" spans="1:68" x14ac:dyDescent="0.25">
      <c r="A535" s="7" t="s">
        <v>6425</v>
      </c>
      <c r="B535" s="7" t="s">
        <v>6426</v>
      </c>
      <c r="C535" s="7">
        <v>3.0550000000000002</v>
      </c>
      <c r="D535" s="7" t="s">
        <v>5470</v>
      </c>
      <c r="E535" s="7" t="s">
        <v>5490</v>
      </c>
      <c r="F535" s="7" t="s">
        <v>6427</v>
      </c>
      <c r="G535" s="7" t="s">
        <v>5480</v>
      </c>
    </row>
    <row r="536" spans="1:68" x14ac:dyDescent="0.25">
      <c r="A536" s="7" t="s">
        <v>6428</v>
      </c>
      <c r="B536" s="7" t="s">
        <v>6429</v>
      </c>
      <c r="C536" s="7">
        <v>0.91200000000000003</v>
      </c>
      <c r="D536" s="7" t="s">
        <v>5494</v>
      </c>
      <c r="E536" s="7" t="s">
        <v>5318</v>
      </c>
      <c r="F536" s="7" t="s">
        <v>6430</v>
      </c>
      <c r="G536" s="7" t="s">
        <v>5480</v>
      </c>
    </row>
    <row r="537" spans="1:68" x14ac:dyDescent="0.25">
      <c r="A537" s="7" t="s">
        <v>6431</v>
      </c>
      <c r="B537" s="7" t="s">
        <v>3896</v>
      </c>
      <c r="C537" s="7">
        <v>4.125</v>
      </c>
      <c r="D537" s="7" t="s">
        <v>5477</v>
      </c>
      <c r="E537" s="7" t="s">
        <v>5705</v>
      </c>
      <c r="F537" s="7" t="s">
        <v>6432</v>
      </c>
      <c r="G537" s="7" t="s">
        <v>5480</v>
      </c>
    </row>
    <row r="538" spans="1:68" x14ac:dyDescent="0.25">
      <c r="A538" s="7" t="s">
        <v>1956</v>
      </c>
      <c r="B538" s="7" t="s">
        <v>1959</v>
      </c>
      <c r="C538" s="7">
        <v>4.125</v>
      </c>
      <c r="D538" s="7" t="s">
        <v>5477</v>
      </c>
      <c r="E538" s="7" t="s">
        <v>5705</v>
      </c>
      <c r="F538" s="7" t="s">
        <v>6432</v>
      </c>
      <c r="G538" s="7" t="s">
        <v>5480</v>
      </c>
    </row>
    <row r="539" spans="1:68" x14ac:dyDescent="0.25">
      <c r="A539" s="7" t="s">
        <v>6433</v>
      </c>
      <c r="B539" s="7" t="s">
        <v>6434</v>
      </c>
      <c r="C539" s="7">
        <v>3.0760000000000001</v>
      </c>
      <c r="D539" s="7" t="s">
        <v>5477</v>
      </c>
      <c r="E539" s="7" t="s">
        <v>5473</v>
      </c>
      <c r="F539" s="7" t="s">
        <v>6435</v>
      </c>
      <c r="G539" s="7" t="s">
        <v>5480</v>
      </c>
    </row>
    <row r="540" spans="1:68" x14ac:dyDescent="0.25">
      <c r="A540" s="7" t="s">
        <v>385</v>
      </c>
      <c r="B540" s="7" t="s">
        <v>389</v>
      </c>
      <c r="C540" s="7" t="s">
        <v>587</v>
      </c>
      <c r="D540" s="7" t="s">
        <v>587</v>
      </c>
      <c r="E540" s="7" t="s">
        <v>587</v>
      </c>
      <c r="F540" s="7" t="s">
        <v>587</v>
      </c>
      <c r="G540" s="7" t="s">
        <v>5480</v>
      </c>
    </row>
    <row r="541" spans="1:68" x14ac:dyDescent="0.25">
      <c r="A541" s="7" t="s">
        <v>6436</v>
      </c>
      <c r="B541" s="7" t="s">
        <v>5149</v>
      </c>
      <c r="C541" s="7">
        <v>4.84</v>
      </c>
      <c r="D541" s="7" t="s">
        <v>5470</v>
      </c>
      <c r="E541" s="7" t="s">
        <v>5765</v>
      </c>
      <c r="F541" s="7" t="s">
        <v>6437</v>
      </c>
      <c r="G541" s="7" t="s">
        <v>2680</v>
      </c>
    </row>
    <row r="542" spans="1:68" x14ac:dyDescent="0.25">
      <c r="A542" s="14" t="s">
        <v>5145</v>
      </c>
      <c r="B542" s="14" t="s">
        <v>5148</v>
      </c>
      <c r="C542" s="7">
        <v>4.84</v>
      </c>
      <c r="D542" s="14" t="s">
        <v>5470</v>
      </c>
      <c r="E542" s="13" t="s">
        <v>5635</v>
      </c>
      <c r="F542" s="14" t="s">
        <v>6437</v>
      </c>
      <c r="G542" s="14" t="s">
        <v>2680</v>
      </c>
      <c r="H542" s="14"/>
      <c r="I542" s="14"/>
      <c r="J542" s="14"/>
      <c r="K542" s="14"/>
      <c r="L542" s="14"/>
      <c r="M542" s="14"/>
      <c r="N542" s="14"/>
      <c r="O542" s="14"/>
      <c r="P542" s="14"/>
      <c r="Q542" s="14"/>
      <c r="R542" s="14"/>
      <c r="S542" s="14"/>
      <c r="T542" s="14"/>
      <c r="U542" s="14"/>
      <c r="V542" s="14"/>
      <c r="W542" s="14"/>
      <c r="X542" s="14"/>
      <c r="Y542" s="14"/>
      <c r="Z542" s="14"/>
      <c r="AA542" s="14"/>
      <c r="AB542" s="14"/>
      <c r="AC542" s="14"/>
      <c r="AD542" s="14"/>
      <c r="AE542" s="14"/>
      <c r="AF542" s="14"/>
      <c r="AG542" s="14"/>
      <c r="AH542" s="14"/>
      <c r="AI542" s="14"/>
      <c r="AJ542" s="14"/>
      <c r="AK542" s="14"/>
      <c r="AL542" s="14"/>
      <c r="AM542" s="14"/>
      <c r="AN542" s="14"/>
      <c r="AO542" s="14"/>
      <c r="AP542" s="14"/>
      <c r="AQ542" s="14"/>
      <c r="AR542" s="14"/>
      <c r="AS542" s="14"/>
      <c r="AT542" s="14"/>
      <c r="AU542" s="14"/>
      <c r="AV542" s="14"/>
      <c r="AW542" s="14"/>
      <c r="AX542" s="14"/>
      <c r="AY542" s="14"/>
      <c r="AZ542" s="14"/>
      <c r="BA542" s="14"/>
      <c r="BB542" s="14"/>
      <c r="BC542" s="14"/>
      <c r="BD542" s="14"/>
      <c r="BE542" s="14"/>
      <c r="BF542" s="14"/>
      <c r="BG542" s="14"/>
      <c r="BH542" s="14"/>
      <c r="BI542" s="14"/>
      <c r="BJ542" s="14"/>
      <c r="BK542" s="14"/>
      <c r="BL542" s="14"/>
      <c r="BM542" s="14"/>
      <c r="BN542" s="14"/>
      <c r="BO542" s="14"/>
      <c r="BP542" s="14"/>
    </row>
    <row r="543" spans="1:68" x14ac:dyDescent="0.25">
      <c r="A543" s="7" t="s">
        <v>6438</v>
      </c>
      <c r="B543" s="7" t="s">
        <v>6439</v>
      </c>
      <c r="C543" s="7">
        <v>2.423</v>
      </c>
      <c r="D543" s="7" t="s">
        <v>5494</v>
      </c>
      <c r="E543" s="7" t="s">
        <v>5478</v>
      </c>
      <c r="F543" s="7" t="s">
        <v>6440</v>
      </c>
      <c r="G543" s="7" t="s">
        <v>5480</v>
      </c>
    </row>
    <row r="544" spans="1:68" x14ac:dyDescent="0.25">
      <c r="A544" s="3" t="s">
        <v>4157</v>
      </c>
      <c r="B544" s="3" t="s">
        <v>4159</v>
      </c>
      <c r="C544" s="3">
        <v>6.2839999999999998</v>
      </c>
      <c r="D544" s="3" t="s">
        <v>5470</v>
      </c>
      <c r="E544" s="3" t="s">
        <v>5999</v>
      </c>
      <c r="F544" s="3" t="s">
        <v>7233</v>
      </c>
      <c r="G544" s="3" t="s">
        <v>5480</v>
      </c>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row>
    <row r="545" spans="1:68" x14ac:dyDescent="0.25">
      <c r="A545" s="7" t="s">
        <v>259</v>
      </c>
      <c r="B545" s="7" t="s">
        <v>262</v>
      </c>
      <c r="C545" s="7">
        <v>1.349</v>
      </c>
      <c r="D545" s="7" t="s">
        <v>5494</v>
      </c>
      <c r="E545" s="7" t="s">
        <v>5895</v>
      </c>
      <c r="F545" s="7" t="s">
        <v>6441</v>
      </c>
      <c r="G545" s="7" t="s">
        <v>5480</v>
      </c>
    </row>
    <row r="546" spans="1:68" x14ac:dyDescent="0.25">
      <c r="A546" s="7" t="s">
        <v>3724</v>
      </c>
      <c r="B546" s="7" t="s">
        <v>3726</v>
      </c>
      <c r="C546" s="7">
        <v>3.5030000000000001</v>
      </c>
      <c r="D546" s="7" t="s">
        <v>5477</v>
      </c>
      <c r="E546" s="7" t="s">
        <v>5791</v>
      </c>
      <c r="F546" s="7" t="s">
        <v>6442</v>
      </c>
      <c r="G546" s="7" t="s">
        <v>5480</v>
      </c>
    </row>
    <row r="547" spans="1:68" x14ac:dyDescent="0.25">
      <c r="A547" s="7" t="s">
        <v>6443</v>
      </c>
      <c r="B547" s="7" t="s">
        <v>6444</v>
      </c>
      <c r="C547" s="7">
        <v>0.75</v>
      </c>
      <c r="D547" s="7" t="s">
        <v>5483</v>
      </c>
      <c r="E547" s="7" t="s">
        <v>5791</v>
      </c>
      <c r="F547" s="7" t="s">
        <v>6445</v>
      </c>
      <c r="G547" s="7" t="s">
        <v>5480</v>
      </c>
    </row>
    <row r="548" spans="1:68" x14ac:dyDescent="0.25">
      <c r="A548" s="7" t="s">
        <v>6446</v>
      </c>
      <c r="B548" s="7" t="s">
        <v>6447</v>
      </c>
      <c r="C548" s="7">
        <v>2.7320000000000002</v>
      </c>
      <c r="D548" s="7" t="s">
        <v>5477</v>
      </c>
      <c r="E548" s="7" t="s">
        <v>5545</v>
      </c>
      <c r="F548" s="7" t="s">
        <v>6448</v>
      </c>
      <c r="G548" s="7" t="s">
        <v>5480</v>
      </c>
    </row>
    <row r="549" spans="1:68" x14ac:dyDescent="0.25">
      <c r="A549" s="7" t="s">
        <v>6449</v>
      </c>
      <c r="B549" s="7" t="s">
        <v>6450</v>
      </c>
      <c r="C549" s="7">
        <v>3</v>
      </c>
      <c r="D549" s="7" t="s">
        <v>5477</v>
      </c>
      <c r="E549" s="7" t="s">
        <v>5548</v>
      </c>
      <c r="F549" s="7" t="s">
        <v>6451</v>
      </c>
      <c r="G549" s="7" t="s">
        <v>5480</v>
      </c>
    </row>
    <row r="550" spans="1:68" x14ac:dyDescent="0.25">
      <c r="A550" s="7" t="s">
        <v>6452</v>
      </c>
      <c r="B550" s="7" t="s">
        <v>6453</v>
      </c>
      <c r="C550" s="7">
        <v>2.1789999999999998</v>
      </c>
      <c r="D550" s="7" t="s">
        <v>5477</v>
      </c>
      <c r="E550" s="7" t="s">
        <v>5631</v>
      </c>
      <c r="F550" s="7" t="s">
        <v>6454</v>
      </c>
      <c r="G550" s="7" t="s">
        <v>5480</v>
      </c>
    </row>
    <row r="551" spans="1:68" x14ac:dyDescent="0.25">
      <c r="A551" s="7" t="s">
        <v>1989</v>
      </c>
      <c r="B551" s="7" t="s">
        <v>1990</v>
      </c>
      <c r="C551" s="7">
        <v>4.431</v>
      </c>
      <c r="D551" s="7" t="s">
        <v>5477</v>
      </c>
      <c r="E551" s="7" t="s">
        <v>5859</v>
      </c>
      <c r="F551" s="7" t="s">
        <v>6455</v>
      </c>
      <c r="G551" s="7" t="s">
        <v>5480</v>
      </c>
    </row>
    <row r="552" spans="1:68" x14ac:dyDescent="0.25">
      <c r="A552" s="7" t="s">
        <v>3155</v>
      </c>
      <c r="B552" s="7" t="s">
        <v>3158</v>
      </c>
      <c r="C552" s="7">
        <v>4.4989999999999997</v>
      </c>
      <c r="D552" s="7" t="s">
        <v>5470</v>
      </c>
      <c r="E552" s="7" t="s">
        <v>5724</v>
      </c>
      <c r="F552" s="7" t="s">
        <v>6456</v>
      </c>
      <c r="G552" s="7" t="s">
        <v>5480</v>
      </c>
    </row>
    <row r="553" spans="1:68" x14ac:dyDescent="0.25">
      <c r="A553" s="7" t="s">
        <v>433</v>
      </c>
      <c r="B553" s="7" t="s">
        <v>437</v>
      </c>
      <c r="C553" s="7">
        <v>5.0810000000000004</v>
      </c>
      <c r="D553" s="7" t="s">
        <v>6457</v>
      </c>
      <c r="E553" s="7" t="s">
        <v>6040</v>
      </c>
      <c r="F553" s="7" t="s">
        <v>6458</v>
      </c>
      <c r="G553" s="7" t="s">
        <v>5480</v>
      </c>
      <c r="AC553" s="7" t="s">
        <v>390</v>
      </c>
      <c r="AF553" s="7" t="s">
        <v>371</v>
      </c>
      <c r="AK553" s="7" t="s">
        <v>6459</v>
      </c>
      <c r="AM553" s="7" t="s">
        <v>6460</v>
      </c>
      <c r="AN553" s="7" t="s">
        <v>6461</v>
      </c>
    </row>
    <row r="554" spans="1:68" x14ac:dyDescent="0.25">
      <c r="A554" s="7" t="s">
        <v>6502</v>
      </c>
      <c r="B554" s="7" t="s">
        <v>6503</v>
      </c>
      <c r="C554" s="7">
        <v>1.577</v>
      </c>
      <c r="D554" s="7" t="s">
        <v>5483</v>
      </c>
      <c r="E554" s="7" t="s">
        <v>5822</v>
      </c>
      <c r="F554" s="7" t="s">
        <v>6504</v>
      </c>
      <c r="G554" s="7" t="s">
        <v>5480</v>
      </c>
    </row>
    <row r="555" spans="1:68" x14ac:dyDescent="0.25">
      <c r="A555" s="7" t="s">
        <v>6462</v>
      </c>
      <c r="B555" s="7" t="s">
        <v>6463</v>
      </c>
      <c r="C555" s="7" t="s">
        <v>587</v>
      </c>
      <c r="D555" s="7" t="s">
        <v>587</v>
      </c>
      <c r="E555" s="7" t="s">
        <v>587</v>
      </c>
      <c r="F555" s="7" t="s">
        <v>587</v>
      </c>
      <c r="G555" s="7" t="s">
        <v>5480</v>
      </c>
    </row>
    <row r="556" spans="1:68" x14ac:dyDescent="0.25">
      <c r="A556" s="7" t="s">
        <v>6464</v>
      </c>
      <c r="B556" s="7" t="s">
        <v>6465</v>
      </c>
      <c r="C556" s="7">
        <v>1.667</v>
      </c>
      <c r="D556" s="7" t="s">
        <v>5494</v>
      </c>
      <c r="E556" s="7" t="s">
        <v>5594</v>
      </c>
      <c r="F556" s="7" t="s">
        <v>6466</v>
      </c>
      <c r="G556" s="7" t="s">
        <v>5480</v>
      </c>
    </row>
    <row r="557" spans="1:68" x14ac:dyDescent="0.25">
      <c r="A557" s="7" t="s">
        <v>4275</v>
      </c>
      <c r="B557" s="7" t="s">
        <v>4278</v>
      </c>
      <c r="C557" s="7">
        <v>5.4550000000000001</v>
      </c>
      <c r="D557" s="7" t="s">
        <v>5470</v>
      </c>
      <c r="E557" s="7" t="s">
        <v>5999</v>
      </c>
      <c r="F557" s="7" t="s">
        <v>6467</v>
      </c>
      <c r="G557" s="7" t="s">
        <v>5480</v>
      </c>
    </row>
    <row r="558" spans="1:68" x14ac:dyDescent="0.25">
      <c r="A558" s="14" t="s">
        <v>5238</v>
      </c>
      <c r="B558" s="14" t="s">
        <v>5241</v>
      </c>
      <c r="C558" s="14">
        <v>4.9779999999999998</v>
      </c>
      <c r="D558" s="14" t="s">
        <v>5470</v>
      </c>
      <c r="E558" s="14" t="s">
        <v>6995</v>
      </c>
      <c r="F558" s="14" t="s">
        <v>7243</v>
      </c>
      <c r="G558" s="14" t="s">
        <v>2680</v>
      </c>
      <c r="H558" s="14"/>
      <c r="I558" s="14"/>
      <c r="J558" s="14"/>
      <c r="K558" s="14"/>
      <c r="L558" s="14"/>
      <c r="M558" s="14"/>
      <c r="N558" s="14"/>
      <c r="O558" s="14"/>
      <c r="P558" s="14"/>
      <c r="Q558" s="14"/>
      <c r="R558" s="14"/>
      <c r="S558" s="14"/>
      <c r="T558" s="14"/>
      <c r="U558" s="14"/>
      <c r="V558" s="14"/>
      <c r="W558" s="14"/>
      <c r="X558" s="14"/>
      <c r="Y558" s="14"/>
      <c r="Z558" s="14"/>
      <c r="AA558" s="14"/>
      <c r="AB558" s="14"/>
      <c r="AC558" s="14"/>
      <c r="AD558" s="14"/>
      <c r="AE558" s="14"/>
      <c r="AF558" s="14"/>
      <c r="AG558" s="14"/>
      <c r="AH558" s="14"/>
      <c r="AI558" s="14"/>
      <c r="AJ558" s="14"/>
      <c r="AK558" s="14"/>
      <c r="AL558" s="14"/>
      <c r="AM558" s="14"/>
      <c r="AN558" s="14"/>
      <c r="AO558" s="14"/>
      <c r="AP558" s="14"/>
      <c r="AQ558" s="14"/>
      <c r="AR558" s="14"/>
      <c r="AS558" s="14"/>
      <c r="AT558" s="14"/>
      <c r="AU558" s="14"/>
      <c r="AV558" s="14"/>
      <c r="AW558" s="14"/>
      <c r="AX558" s="14"/>
      <c r="AY558" s="14"/>
      <c r="AZ558" s="14"/>
      <c r="BA558" s="14"/>
      <c r="BB558" s="14"/>
      <c r="BC558" s="14"/>
      <c r="BD558" s="14"/>
      <c r="BE558" s="14"/>
      <c r="BF558" s="14"/>
      <c r="BG558" s="14"/>
      <c r="BH558" s="14"/>
      <c r="BI558" s="14"/>
      <c r="BJ558" s="14"/>
      <c r="BK558" s="14"/>
      <c r="BL558" s="14"/>
      <c r="BM558" s="14"/>
      <c r="BN558" s="14"/>
      <c r="BO558" s="14"/>
      <c r="BP558" s="14"/>
    </row>
    <row r="559" spans="1:68" x14ac:dyDescent="0.25">
      <c r="A559" s="7" t="s">
        <v>6468</v>
      </c>
      <c r="B559" s="7" t="s">
        <v>6469</v>
      </c>
      <c r="C559" s="7">
        <v>3.3279999999999998</v>
      </c>
      <c r="D559" s="7" t="s">
        <v>5477</v>
      </c>
      <c r="E559" s="7" t="s">
        <v>5558</v>
      </c>
      <c r="F559" s="7" t="s">
        <v>6470</v>
      </c>
      <c r="G559" s="7" t="s">
        <v>5480</v>
      </c>
    </row>
    <row r="560" spans="1:68" x14ac:dyDescent="0.25">
      <c r="A560" s="7" t="s">
        <v>6471</v>
      </c>
      <c r="B560" s="7" t="s">
        <v>6472</v>
      </c>
      <c r="C560" s="7">
        <v>3.242</v>
      </c>
      <c r="D560" s="7" t="s">
        <v>5477</v>
      </c>
      <c r="E560" s="7" t="s">
        <v>6299</v>
      </c>
      <c r="F560" s="7" t="s">
        <v>6473</v>
      </c>
      <c r="G560" s="7" t="s">
        <v>5480</v>
      </c>
    </row>
    <row r="561" spans="1:68" x14ac:dyDescent="0.25">
      <c r="A561" s="7" t="s">
        <v>6474</v>
      </c>
      <c r="B561" s="7" t="s">
        <v>6475</v>
      </c>
      <c r="C561" s="7">
        <v>3.2530000000000001</v>
      </c>
      <c r="D561" s="7" t="s">
        <v>5477</v>
      </c>
      <c r="E561" s="7" t="s">
        <v>5692</v>
      </c>
      <c r="F561" s="7" t="s">
        <v>6476</v>
      </c>
      <c r="G561" s="7" t="s">
        <v>5480</v>
      </c>
    </row>
    <row r="562" spans="1:68" x14ac:dyDescent="0.25">
      <c r="A562" s="7" t="s">
        <v>6477</v>
      </c>
      <c r="B562" s="7" t="s">
        <v>6478</v>
      </c>
      <c r="C562" s="7">
        <v>12.784000000000001</v>
      </c>
      <c r="D562" s="7" t="s">
        <v>5470</v>
      </c>
      <c r="E562" s="7" t="s">
        <v>6029</v>
      </c>
      <c r="F562" s="7" t="s">
        <v>6479</v>
      </c>
      <c r="G562" s="7" t="s">
        <v>2680</v>
      </c>
    </row>
    <row r="563" spans="1:68" x14ac:dyDescent="0.25">
      <c r="A563" s="7" t="s">
        <v>2490</v>
      </c>
      <c r="B563" s="7" t="s">
        <v>2493</v>
      </c>
      <c r="C563" s="7">
        <v>3.7120000000000002</v>
      </c>
      <c r="D563" s="7" t="s">
        <v>5477</v>
      </c>
      <c r="E563" s="7" t="s">
        <v>5751</v>
      </c>
      <c r="F563" s="7" t="s">
        <v>6480</v>
      </c>
      <c r="G563" s="7" t="s">
        <v>5480</v>
      </c>
    </row>
    <row r="564" spans="1:68" x14ac:dyDescent="0.25">
      <c r="A564" s="7" t="s">
        <v>6481</v>
      </c>
      <c r="B564" s="7" t="s">
        <v>6482</v>
      </c>
      <c r="C564" s="7">
        <v>1.5569999999999999</v>
      </c>
      <c r="D564" s="7" t="s">
        <v>6483</v>
      </c>
      <c r="E564" s="7" t="s">
        <v>5621</v>
      </c>
      <c r="F564" s="7" t="s">
        <v>6484</v>
      </c>
      <c r="G564" s="7" t="s">
        <v>5480</v>
      </c>
    </row>
    <row r="565" spans="1:68" x14ac:dyDescent="0.25">
      <c r="A565" s="7" t="s">
        <v>4543</v>
      </c>
      <c r="B565" s="7" t="s">
        <v>4546</v>
      </c>
      <c r="C565" s="7">
        <v>24.007999999999999</v>
      </c>
      <c r="D565" s="7" t="s">
        <v>5470</v>
      </c>
      <c r="E565" s="7" t="s">
        <v>4310</v>
      </c>
      <c r="F565" s="7" t="s">
        <v>6485</v>
      </c>
      <c r="G565" s="7" t="s">
        <v>2680</v>
      </c>
    </row>
    <row r="566" spans="1:68" x14ac:dyDescent="0.25">
      <c r="A566" s="14" t="s">
        <v>5370</v>
      </c>
      <c r="B566" s="14" t="s">
        <v>5373</v>
      </c>
      <c r="C566" s="14" t="s">
        <v>587</v>
      </c>
      <c r="D566" s="14" t="s">
        <v>587</v>
      </c>
      <c r="E566" s="14" t="s">
        <v>587</v>
      </c>
      <c r="F566" s="14" t="s">
        <v>587</v>
      </c>
      <c r="G566" s="14" t="s">
        <v>5480</v>
      </c>
      <c r="H566" s="14"/>
      <c r="I566" s="14"/>
      <c r="J566" s="14"/>
      <c r="K566" s="14"/>
      <c r="L566" s="14"/>
      <c r="M566" s="14"/>
      <c r="N566" s="14"/>
      <c r="O566" s="14"/>
      <c r="P566" s="14"/>
      <c r="Q566" s="14"/>
      <c r="R566" s="14"/>
      <c r="S566" s="14"/>
      <c r="T566" s="14"/>
      <c r="U566" s="14"/>
      <c r="V566" s="14"/>
      <c r="W566" s="14"/>
      <c r="X566" s="14"/>
      <c r="Y566" s="14"/>
      <c r="Z566" s="14"/>
      <c r="AA566" s="14"/>
      <c r="AB566" s="14"/>
      <c r="AC566" s="14"/>
      <c r="AD566" s="14"/>
      <c r="AE566" s="14"/>
      <c r="AF566" s="14"/>
      <c r="AG566" s="14"/>
      <c r="AH566" s="14"/>
      <c r="AI566" s="14"/>
      <c r="AJ566" s="14"/>
      <c r="AK566" s="14"/>
      <c r="AL566" s="14"/>
      <c r="AM566" s="14"/>
      <c r="AN566" s="14"/>
      <c r="AO566" s="14"/>
      <c r="AP566" s="14"/>
      <c r="AQ566" s="14"/>
      <c r="AR566" s="14"/>
      <c r="AS566" s="14"/>
      <c r="AT566" s="14"/>
      <c r="AU566" s="14"/>
      <c r="AV566" s="14"/>
      <c r="AW566" s="14"/>
      <c r="AX566" s="14"/>
      <c r="AY566" s="14"/>
      <c r="AZ566" s="14"/>
      <c r="BA566" s="14"/>
      <c r="BB566" s="14"/>
      <c r="BC566" s="14"/>
      <c r="BD566" s="14"/>
      <c r="BE566" s="14"/>
      <c r="BF566" s="14"/>
      <c r="BG566" s="14"/>
      <c r="BH566" s="14"/>
      <c r="BI566" s="14"/>
      <c r="BJ566" s="14"/>
      <c r="BK566" s="14"/>
      <c r="BL566" s="14"/>
      <c r="BM566" s="14"/>
      <c r="BN566" s="14"/>
      <c r="BO566" s="14"/>
      <c r="BP566" s="14"/>
    </row>
    <row r="567" spans="1:68" x14ac:dyDescent="0.25">
      <c r="A567" s="7" t="s">
        <v>6486</v>
      </c>
      <c r="B567" s="7" t="s">
        <v>6487</v>
      </c>
      <c r="C567" s="7">
        <v>2.6869999999999998</v>
      </c>
      <c r="D567" s="7" t="s">
        <v>5477</v>
      </c>
      <c r="E567" s="7" t="s">
        <v>6009</v>
      </c>
      <c r="F567" s="7" t="s">
        <v>6488</v>
      </c>
      <c r="G567" s="7" t="s">
        <v>5480</v>
      </c>
    </row>
    <row r="568" spans="1:68" x14ac:dyDescent="0.25">
      <c r="A568" s="7" t="s">
        <v>6489</v>
      </c>
      <c r="B568" s="7" t="s">
        <v>6490</v>
      </c>
      <c r="C568" s="7">
        <v>1.679</v>
      </c>
      <c r="D568" s="7" t="s">
        <v>5494</v>
      </c>
      <c r="E568" s="7" t="s">
        <v>5707</v>
      </c>
      <c r="F568" s="7" t="s">
        <v>6491</v>
      </c>
      <c r="G568" s="7" t="s">
        <v>5480</v>
      </c>
    </row>
    <row r="569" spans="1:68" x14ac:dyDescent="0.25">
      <c r="A569" s="7" t="s">
        <v>6492</v>
      </c>
      <c r="B569" s="7" t="s">
        <v>6493</v>
      </c>
      <c r="C569" s="7">
        <v>3.4289999999999998</v>
      </c>
      <c r="D569" s="7" t="s">
        <v>5477</v>
      </c>
      <c r="E569" s="7" t="s">
        <v>5619</v>
      </c>
      <c r="F569" s="7" t="s">
        <v>6494</v>
      </c>
      <c r="G569" s="7" t="s">
        <v>5480</v>
      </c>
    </row>
    <row r="570" spans="1:68" x14ac:dyDescent="0.25">
      <c r="A570" s="7" t="s">
        <v>1396</v>
      </c>
      <c r="B570" s="7" t="s">
        <v>1399</v>
      </c>
      <c r="C570" s="7">
        <v>3.0510000000000002</v>
      </c>
      <c r="D570" s="7" t="s">
        <v>5477</v>
      </c>
      <c r="E570" s="7" t="s">
        <v>6226</v>
      </c>
      <c r="F570" s="7" t="s">
        <v>6495</v>
      </c>
      <c r="G570" s="7" t="s">
        <v>5480</v>
      </c>
    </row>
    <row r="571" spans="1:68" x14ac:dyDescent="0.25">
      <c r="A571" s="7" t="s">
        <v>6496</v>
      </c>
      <c r="B571" s="7" t="s">
        <v>6497</v>
      </c>
      <c r="C571" s="7">
        <v>3.266</v>
      </c>
      <c r="D571" s="7" t="s">
        <v>5470</v>
      </c>
      <c r="E571" s="7" t="s">
        <v>5945</v>
      </c>
      <c r="F571" s="7" t="s">
        <v>6498</v>
      </c>
      <c r="G571" s="7" t="s">
        <v>2680</v>
      </c>
    </row>
    <row r="572" spans="1:68" x14ac:dyDescent="0.25">
      <c r="A572" s="7" t="s">
        <v>2785</v>
      </c>
      <c r="B572" s="7" t="s">
        <v>2788</v>
      </c>
      <c r="C572" s="7">
        <v>2.6480000000000001</v>
      </c>
      <c r="D572" s="7" t="s">
        <v>5477</v>
      </c>
      <c r="E572" s="7" t="s">
        <v>5954</v>
      </c>
      <c r="F572" s="7" t="s">
        <v>6495</v>
      </c>
      <c r="G572" s="7" t="s">
        <v>5480</v>
      </c>
    </row>
    <row r="573" spans="1:68" x14ac:dyDescent="0.25">
      <c r="A573" s="7" t="s">
        <v>6499</v>
      </c>
      <c r="B573" s="7" t="s">
        <v>6500</v>
      </c>
      <c r="C573" s="7">
        <v>4.7270000000000003</v>
      </c>
      <c r="D573" s="7" t="s">
        <v>5470</v>
      </c>
      <c r="E573" s="7" t="s">
        <v>5762</v>
      </c>
      <c r="F573" s="7" t="s">
        <v>6501</v>
      </c>
      <c r="G573" s="7" t="s">
        <v>5480</v>
      </c>
    </row>
    <row r="574" spans="1:68" x14ac:dyDescent="0.25">
      <c r="A574" s="7" t="s">
        <v>6505</v>
      </c>
      <c r="B574" s="7" t="s">
        <v>6506</v>
      </c>
      <c r="C574" s="7">
        <v>1.89</v>
      </c>
      <c r="D574" s="7" t="s">
        <v>5477</v>
      </c>
      <c r="E574" s="7" t="s">
        <v>5556</v>
      </c>
      <c r="F574" s="7" t="s">
        <v>6507</v>
      </c>
      <c r="G574" s="7" t="s">
        <v>5480</v>
      </c>
      <c r="N574" s="10"/>
    </row>
    <row r="575" spans="1:68" x14ac:dyDescent="0.25">
      <c r="A575" s="7" t="s">
        <v>1863</v>
      </c>
      <c r="B575" s="7" t="s">
        <v>1866</v>
      </c>
      <c r="C575" s="7">
        <v>1.89</v>
      </c>
      <c r="D575" s="7" t="s">
        <v>5477</v>
      </c>
      <c r="E575" s="7" t="s">
        <v>5556</v>
      </c>
      <c r="F575" s="7" t="s">
        <v>6507</v>
      </c>
      <c r="G575" s="7" t="s">
        <v>5480</v>
      </c>
    </row>
    <row r="576" spans="1:68" x14ac:dyDescent="0.25">
      <c r="A576" s="7" t="s">
        <v>3301</v>
      </c>
      <c r="B576" s="7" t="s">
        <v>3304</v>
      </c>
      <c r="C576" s="7">
        <v>2.734</v>
      </c>
      <c r="D576" s="7" t="s">
        <v>5494</v>
      </c>
      <c r="E576" s="7" t="s">
        <v>5999</v>
      </c>
      <c r="F576" s="7" t="s">
        <v>6508</v>
      </c>
      <c r="G576" s="7" t="s">
        <v>5480</v>
      </c>
    </row>
    <row r="577" spans="1:68" x14ac:dyDescent="0.25">
      <c r="A577" s="7" t="s">
        <v>617</v>
      </c>
      <c r="B577" s="7" t="s">
        <v>620</v>
      </c>
      <c r="C577" s="7">
        <v>1.514</v>
      </c>
      <c r="D577" s="7" t="s">
        <v>5494</v>
      </c>
      <c r="E577" s="7" t="s">
        <v>5657</v>
      </c>
      <c r="F577" s="7" t="s">
        <v>7192</v>
      </c>
      <c r="G577" s="7" t="s">
        <v>5480</v>
      </c>
    </row>
    <row r="578" spans="1:68" x14ac:dyDescent="0.25">
      <c r="A578" s="7" t="s">
        <v>6509</v>
      </c>
      <c r="B578" s="7" t="s">
        <v>6510</v>
      </c>
      <c r="C578" s="7">
        <v>2.633</v>
      </c>
      <c r="D578" s="7" t="s">
        <v>5494</v>
      </c>
      <c r="E578" s="7" t="s">
        <v>5478</v>
      </c>
      <c r="F578" s="7" t="s">
        <v>6511</v>
      </c>
      <c r="G578" s="7" t="s">
        <v>5480</v>
      </c>
    </row>
    <row r="579" spans="1:68" x14ac:dyDescent="0.25">
      <c r="A579" s="7" t="s">
        <v>3929</v>
      </c>
      <c r="B579" s="7" t="s">
        <v>3932</v>
      </c>
      <c r="C579" s="7" t="s">
        <v>587</v>
      </c>
      <c r="D579" s="7" t="s">
        <v>587</v>
      </c>
      <c r="E579" s="7" t="s">
        <v>587</v>
      </c>
      <c r="F579" s="7" t="s">
        <v>587</v>
      </c>
      <c r="G579" s="7" t="s">
        <v>5480</v>
      </c>
    </row>
    <row r="580" spans="1:68" x14ac:dyDescent="0.25">
      <c r="A580" s="7" t="s">
        <v>4059</v>
      </c>
      <c r="B580" s="7" t="s">
        <v>4060</v>
      </c>
      <c r="C580" s="7" t="s">
        <v>587</v>
      </c>
      <c r="D580" s="7" t="s">
        <v>587</v>
      </c>
      <c r="E580" s="7" t="s">
        <v>587</v>
      </c>
      <c r="F580" s="7" t="s">
        <v>587</v>
      </c>
      <c r="G580" s="7" t="s">
        <v>5480</v>
      </c>
      <c r="AK580" s="10"/>
    </row>
    <row r="581" spans="1:68" x14ac:dyDescent="0.25">
      <c r="A581" s="7" t="s">
        <v>6512</v>
      </c>
      <c r="B581" s="7" t="s">
        <v>6513</v>
      </c>
      <c r="C581" s="7">
        <v>3.6080000000000001</v>
      </c>
      <c r="D581" s="7" t="s">
        <v>5470</v>
      </c>
      <c r="E581" s="7" t="s">
        <v>6514</v>
      </c>
      <c r="F581" s="7" t="s">
        <v>6515</v>
      </c>
      <c r="G581" s="7" t="s">
        <v>5480</v>
      </c>
    </row>
    <row r="582" spans="1:68" x14ac:dyDescent="0.25">
      <c r="A582" s="7" t="s">
        <v>6516</v>
      </c>
      <c r="B582" s="7" t="s">
        <v>5275</v>
      </c>
      <c r="C582" s="7">
        <v>1.25</v>
      </c>
      <c r="D582" s="7" t="s">
        <v>5494</v>
      </c>
      <c r="E582" s="7" t="s">
        <v>5686</v>
      </c>
      <c r="F582" s="7" t="s">
        <v>6517</v>
      </c>
      <c r="G582" s="7" t="s">
        <v>5480</v>
      </c>
    </row>
    <row r="583" spans="1:68" x14ac:dyDescent="0.25">
      <c r="A583" s="14" t="s">
        <v>5271</v>
      </c>
      <c r="B583" s="14" t="s">
        <v>5274</v>
      </c>
      <c r="C583" s="7">
        <v>1.25</v>
      </c>
      <c r="D583" s="7" t="s">
        <v>5494</v>
      </c>
      <c r="E583" s="7" t="s">
        <v>5686</v>
      </c>
      <c r="F583" s="7" t="s">
        <v>6517</v>
      </c>
      <c r="G583" s="7" t="s">
        <v>5480</v>
      </c>
      <c r="H583" s="14"/>
      <c r="I583" s="14"/>
      <c r="J583" s="14"/>
      <c r="K583" s="14"/>
      <c r="L583" s="14"/>
      <c r="M583" s="14"/>
      <c r="N583" s="14"/>
      <c r="O583" s="14"/>
      <c r="P583" s="14"/>
      <c r="Q583" s="14"/>
      <c r="R583" s="14"/>
      <c r="S583" s="14"/>
      <c r="T583" s="14"/>
      <c r="U583" s="14"/>
      <c r="V583" s="14"/>
      <c r="W583" s="14"/>
      <c r="X583" s="14"/>
      <c r="Y583" s="14"/>
      <c r="Z583" s="14"/>
      <c r="AA583" s="14"/>
      <c r="AB583" s="14"/>
      <c r="AC583" s="14"/>
      <c r="AD583" s="14"/>
      <c r="AE583" s="14"/>
      <c r="AF583" s="14"/>
      <c r="AG583" s="14"/>
      <c r="AH583" s="14"/>
      <c r="AI583" s="14"/>
      <c r="AJ583" s="14"/>
      <c r="AK583" s="14"/>
      <c r="AL583" s="14"/>
      <c r="AM583" s="14"/>
      <c r="AN583" s="14"/>
      <c r="AO583" s="14"/>
      <c r="AP583" s="14"/>
      <c r="AQ583" s="14"/>
      <c r="AR583" s="14"/>
      <c r="AS583" s="14"/>
      <c r="AT583" s="14"/>
      <c r="AU583" s="14"/>
      <c r="AV583" s="14"/>
      <c r="AW583" s="14"/>
      <c r="AX583" s="14"/>
      <c r="AY583" s="14"/>
      <c r="AZ583" s="14"/>
      <c r="BA583" s="14"/>
      <c r="BB583" s="14"/>
      <c r="BC583" s="14"/>
      <c r="BD583" s="14"/>
      <c r="BE583" s="14"/>
      <c r="BF583" s="14"/>
      <c r="BG583" s="14"/>
      <c r="BH583" s="14"/>
      <c r="BI583" s="14"/>
      <c r="BJ583" s="14"/>
      <c r="BK583" s="14"/>
      <c r="BL583" s="14"/>
      <c r="BM583" s="14"/>
      <c r="BN583" s="14"/>
      <c r="BO583" s="14"/>
      <c r="BP583" s="14"/>
    </row>
    <row r="584" spans="1:68" x14ac:dyDescent="0.25">
      <c r="A584" s="7" t="s">
        <v>6518</v>
      </c>
      <c r="B584" s="7" t="s">
        <v>6519</v>
      </c>
      <c r="C584" s="7" t="s">
        <v>587</v>
      </c>
      <c r="D584" s="7" t="s">
        <v>587</v>
      </c>
      <c r="E584" s="7" t="s">
        <v>587</v>
      </c>
      <c r="F584" s="7" t="s">
        <v>587</v>
      </c>
      <c r="G584" s="7" t="s">
        <v>5480</v>
      </c>
    </row>
    <row r="585" spans="1:68" x14ac:dyDescent="0.25">
      <c r="A585" s="7" t="s">
        <v>2046</v>
      </c>
      <c r="B585" s="7" t="s">
        <v>2049</v>
      </c>
      <c r="C585" s="7">
        <v>11.991</v>
      </c>
      <c r="D585" s="7" t="s">
        <v>5470</v>
      </c>
      <c r="E585" s="7" t="s">
        <v>5532</v>
      </c>
      <c r="F585" s="7" t="s">
        <v>6520</v>
      </c>
      <c r="G585" s="7" t="s">
        <v>2680</v>
      </c>
    </row>
    <row r="586" spans="1:68" x14ac:dyDescent="0.25">
      <c r="A586" s="7" t="s">
        <v>6521</v>
      </c>
      <c r="B586" s="7" t="s">
        <v>6522</v>
      </c>
      <c r="C586" s="7">
        <v>3.1440000000000001</v>
      </c>
      <c r="D586" s="7" t="s">
        <v>5470</v>
      </c>
      <c r="E586" s="7" t="s">
        <v>6523</v>
      </c>
      <c r="F586" s="7" t="s">
        <v>6524</v>
      </c>
      <c r="G586" s="7" t="s">
        <v>5480</v>
      </c>
    </row>
    <row r="587" spans="1:68" x14ac:dyDescent="0.25">
      <c r="A587" s="7" t="s">
        <v>6525</v>
      </c>
      <c r="B587" s="7" t="s">
        <v>6526</v>
      </c>
      <c r="C587" s="7">
        <v>3.452</v>
      </c>
      <c r="D587" s="7" t="s">
        <v>5477</v>
      </c>
      <c r="E587" s="7" t="s">
        <v>5558</v>
      </c>
      <c r="F587" s="7" t="s">
        <v>6527</v>
      </c>
      <c r="G587" s="7" t="s">
        <v>5480</v>
      </c>
    </row>
    <row r="588" spans="1:68" x14ac:dyDescent="0.25">
      <c r="A588" s="7" t="s">
        <v>6528</v>
      </c>
      <c r="B588" s="7" t="s">
        <v>6529</v>
      </c>
      <c r="C588" s="7">
        <v>2.8380000000000001</v>
      </c>
      <c r="D588" s="7" t="s">
        <v>5477</v>
      </c>
      <c r="E588" s="7" t="s">
        <v>5528</v>
      </c>
      <c r="F588" s="7" t="s">
        <v>6530</v>
      </c>
      <c r="G588" s="7" t="s">
        <v>5480</v>
      </c>
    </row>
    <row r="589" spans="1:68" x14ac:dyDescent="0.25">
      <c r="A589" s="7" t="s">
        <v>4336</v>
      </c>
      <c r="B589" s="7" t="s">
        <v>4339</v>
      </c>
      <c r="C589" s="7">
        <v>1.9379999999999999</v>
      </c>
      <c r="D589" s="7" t="s">
        <v>5494</v>
      </c>
      <c r="E589" s="7" t="s">
        <v>5561</v>
      </c>
      <c r="F589" s="7" t="s">
        <v>6531</v>
      </c>
      <c r="G589" s="7" t="s">
        <v>5480</v>
      </c>
    </row>
    <row r="590" spans="1:68" x14ac:dyDescent="0.25">
      <c r="A590" s="7" t="s">
        <v>6532</v>
      </c>
      <c r="B590" s="7" t="s">
        <v>1129</v>
      </c>
      <c r="C590" s="7">
        <v>1.806</v>
      </c>
      <c r="D590" s="7" t="s">
        <v>5494</v>
      </c>
      <c r="E590" s="7" t="s">
        <v>5548</v>
      </c>
      <c r="F590" s="7" t="s">
        <v>6533</v>
      </c>
      <c r="G590" s="7" t="s">
        <v>5480</v>
      </c>
    </row>
    <row r="591" spans="1:68" x14ac:dyDescent="0.25">
      <c r="A591" s="7" t="s">
        <v>6534</v>
      </c>
      <c r="B591" s="7" t="s">
        <v>6535</v>
      </c>
      <c r="C591" s="7">
        <v>3.14</v>
      </c>
      <c r="D591" s="7" t="s">
        <v>5470</v>
      </c>
      <c r="E591" s="7" t="s">
        <v>5486</v>
      </c>
      <c r="F591" s="7" t="s">
        <v>5655</v>
      </c>
      <c r="G591" s="7" t="s">
        <v>5480</v>
      </c>
    </row>
    <row r="592" spans="1:68" x14ac:dyDescent="0.25">
      <c r="A592" s="7" t="s">
        <v>3832</v>
      </c>
      <c r="B592" s="7" t="s">
        <v>3817</v>
      </c>
      <c r="C592" s="7">
        <v>3.214</v>
      </c>
      <c r="D592" s="7" t="s">
        <v>5470</v>
      </c>
      <c r="E592" s="7" t="s">
        <v>5776</v>
      </c>
      <c r="F592" s="7" t="s">
        <v>6536</v>
      </c>
      <c r="G592" s="7" t="s">
        <v>2680</v>
      </c>
    </row>
    <row r="593" spans="1:39" x14ac:dyDescent="0.25">
      <c r="A593" s="7" t="s">
        <v>6537</v>
      </c>
      <c r="B593" s="7" t="s">
        <v>6538</v>
      </c>
      <c r="C593" s="7">
        <v>2.141</v>
      </c>
      <c r="D593" s="7" t="s">
        <v>5470</v>
      </c>
      <c r="E593" s="7" t="s">
        <v>5755</v>
      </c>
      <c r="F593" s="7" t="s">
        <v>6539</v>
      </c>
      <c r="G593" s="7" t="s">
        <v>5480</v>
      </c>
    </row>
    <row r="594" spans="1:39" x14ac:dyDescent="0.25">
      <c r="A594" s="7" t="s">
        <v>2190</v>
      </c>
      <c r="B594" s="7" t="s">
        <v>2192</v>
      </c>
      <c r="C594" s="7">
        <v>12.486000000000001</v>
      </c>
      <c r="D594" s="7" t="s">
        <v>5470</v>
      </c>
      <c r="E594" s="7" t="s">
        <v>5558</v>
      </c>
      <c r="F594" s="8" t="s">
        <v>6540</v>
      </c>
      <c r="G594" s="7" t="s">
        <v>2680</v>
      </c>
    </row>
    <row r="595" spans="1:39" x14ac:dyDescent="0.25">
      <c r="A595" s="7" t="s">
        <v>6541</v>
      </c>
      <c r="B595" s="7" t="s">
        <v>6542</v>
      </c>
      <c r="C595" s="7">
        <v>6.0629999999999997</v>
      </c>
      <c r="D595" s="7" t="s">
        <v>5470</v>
      </c>
      <c r="E595" s="7" t="s">
        <v>6543</v>
      </c>
      <c r="F595" s="7" t="s">
        <v>6544</v>
      </c>
      <c r="G595" s="7" t="s">
        <v>5480</v>
      </c>
    </row>
    <row r="596" spans="1:39" x14ac:dyDescent="0.25">
      <c r="A596" s="7" t="s">
        <v>7208</v>
      </c>
      <c r="B596" s="7" t="s">
        <v>376</v>
      </c>
      <c r="C596" s="7">
        <v>3.1259999999999999</v>
      </c>
      <c r="D596" s="7" t="s">
        <v>5477</v>
      </c>
      <c r="E596" s="7" t="s">
        <v>6158</v>
      </c>
      <c r="F596" s="7" t="s">
        <v>7187</v>
      </c>
      <c r="G596" s="7" t="s">
        <v>5480</v>
      </c>
      <c r="AK596" s="10"/>
    </row>
    <row r="597" spans="1:39" x14ac:dyDescent="0.25">
      <c r="A597" s="7" t="s">
        <v>2856</v>
      </c>
      <c r="B597" s="7" t="s">
        <v>2859</v>
      </c>
      <c r="C597" s="7">
        <v>3.9319999999999999</v>
      </c>
      <c r="D597" s="7" t="s">
        <v>5477</v>
      </c>
      <c r="E597" s="7" t="s">
        <v>5576</v>
      </c>
      <c r="F597" s="7" t="s">
        <v>7216</v>
      </c>
      <c r="G597" s="7" t="s">
        <v>5480</v>
      </c>
    </row>
    <row r="598" spans="1:39" x14ac:dyDescent="0.25">
      <c r="A598" s="7" t="s">
        <v>4281</v>
      </c>
      <c r="B598" s="7" t="s">
        <v>4284</v>
      </c>
      <c r="C598" s="7">
        <v>2.4710000000000001</v>
      </c>
      <c r="D598" s="7" t="s">
        <v>5494</v>
      </c>
      <c r="E598" s="7" t="s">
        <v>5561</v>
      </c>
      <c r="F598" s="7" t="s">
        <v>6545</v>
      </c>
      <c r="G598" s="7" t="s">
        <v>5480</v>
      </c>
    </row>
    <row r="599" spans="1:39" x14ac:dyDescent="0.25">
      <c r="A599" s="7" t="s">
        <v>959</v>
      </c>
      <c r="B599" s="7" t="s">
        <v>962</v>
      </c>
      <c r="C599" s="7">
        <v>4.085</v>
      </c>
      <c r="D599" s="7" t="s">
        <v>5470</v>
      </c>
      <c r="E599" s="7" t="s">
        <v>6299</v>
      </c>
      <c r="F599" s="7" t="s">
        <v>6546</v>
      </c>
      <c r="G599" s="7" t="s">
        <v>5480</v>
      </c>
    </row>
    <row r="600" spans="1:39" x14ac:dyDescent="0.25">
      <c r="A600" s="7" t="s">
        <v>2285</v>
      </c>
      <c r="B600" s="7" t="s">
        <v>2288</v>
      </c>
      <c r="C600" s="7">
        <v>2.1</v>
      </c>
      <c r="D600" s="7" t="s">
        <v>5494</v>
      </c>
      <c r="E600" s="7" t="s">
        <v>7198</v>
      </c>
      <c r="F600" s="7" t="s">
        <v>7199</v>
      </c>
      <c r="G600" s="7" t="s">
        <v>5480</v>
      </c>
      <c r="AG600" s="10"/>
    </row>
    <row r="601" spans="1:39" x14ac:dyDescent="0.25">
      <c r="A601" s="7" t="s">
        <v>307</v>
      </c>
      <c r="B601" s="7" t="s">
        <v>310</v>
      </c>
      <c r="C601" s="7">
        <v>4.8559999999999999</v>
      </c>
      <c r="D601" s="7" t="s">
        <v>6457</v>
      </c>
      <c r="E601" s="7" t="s">
        <v>5692</v>
      </c>
      <c r="F601" s="7" t="s">
        <v>6547</v>
      </c>
      <c r="G601" s="7" t="s">
        <v>5480</v>
      </c>
    </row>
    <row r="602" spans="1:39" x14ac:dyDescent="0.25">
      <c r="A602" s="7" t="s">
        <v>6548</v>
      </c>
      <c r="B602" s="7" t="s">
        <v>6549</v>
      </c>
      <c r="C602" s="7">
        <v>2.0209999999999999</v>
      </c>
      <c r="D602" s="7" t="s">
        <v>5494</v>
      </c>
      <c r="E602" s="7" t="s">
        <v>6550</v>
      </c>
      <c r="F602" s="7" t="s">
        <v>6551</v>
      </c>
      <c r="G602" s="7" t="s">
        <v>5480</v>
      </c>
    </row>
    <row r="603" spans="1:39" x14ac:dyDescent="0.25">
      <c r="A603" s="7" t="s">
        <v>6552</v>
      </c>
      <c r="B603" s="7" t="s">
        <v>6553</v>
      </c>
      <c r="C603" s="7">
        <v>4.2009999999999996</v>
      </c>
      <c r="D603" s="7" t="s">
        <v>5470</v>
      </c>
      <c r="E603" s="7" t="s">
        <v>6158</v>
      </c>
      <c r="F603" s="7" t="s">
        <v>6554</v>
      </c>
      <c r="G603" s="7" t="s">
        <v>5480</v>
      </c>
    </row>
    <row r="604" spans="1:39" x14ac:dyDescent="0.25">
      <c r="A604" s="7" t="s">
        <v>1383</v>
      </c>
      <c r="B604" s="7" t="s">
        <v>1386</v>
      </c>
      <c r="C604" s="7">
        <v>6.2729999999999997</v>
      </c>
      <c r="D604" s="7" t="s">
        <v>5470</v>
      </c>
      <c r="E604" s="7" t="s">
        <v>5925</v>
      </c>
      <c r="F604" s="8" t="s">
        <v>6555</v>
      </c>
      <c r="G604" s="7" t="s">
        <v>2680</v>
      </c>
    </row>
    <row r="605" spans="1:39" x14ac:dyDescent="0.25">
      <c r="A605" s="7" t="s">
        <v>2122</v>
      </c>
      <c r="B605" s="7" t="s">
        <v>1387</v>
      </c>
      <c r="C605" s="7">
        <v>6.2729999999999997</v>
      </c>
      <c r="D605" s="7" t="s">
        <v>5470</v>
      </c>
      <c r="E605" s="7" t="s">
        <v>5925</v>
      </c>
      <c r="F605" s="8" t="s">
        <v>6555</v>
      </c>
      <c r="G605" s="7" t="s">
        <v>2680</v>
      </c>
      <c r="AF605" s="7" t="s">
        <v>371</v>
      </c>
      <c r="AK605" s="10">
        <v>42945</v>
      </c>
      <c r="AM605" s="7" t="s">
        <v>2121</v>
      </c>
    </row>
    <row r="606" spans="1:39" x14ac:dyDescent="0.25">
      <c r="A606" s="7" t="s">
        <v>4996</v>
      </c>
      <c r="B606" s="7" t="s">
        <v>4999</v>
      </c>
      <c r="C606" s="7">
        <v>3.97</v>
      </c>
      <c r="D606" s="7" t="s">
        <v>5470</v>
      </c>
      <c r="E606" s="7" t="s">
        <v>5724</v>
      </c>
      <c r="F606" s="7" t="s">
        <v>6556</v>
      </c>
      <c r="G606" s="7" t="s">
        <v>5480</v>
      </c>
    </row>
    <row r="607" spans="1:39" x14ac:dyDescent="0.25">
      <c r="A607" s="7" t="s">
        <v>6557</v>
      </c>
      <c r="B607" s="7" t="s">
        <v>6558</v>
      </c>
      <c r="C607" s="7">
        <v>1.88</v>
      </c>
      <c r="D607" s="7" t="s">
        <v>5494</v>
      </c>
      <c r="E607" s="7" t="s">
        <v>5545</v>
      </c>
      <c r="F607" s="7" t="s">
        <v>6559</v>
      </c>
      <c r="G607" s="7" t="s">
        <v>5480</v>
      </c>
    </row>
    <row r="608" spans="1:39" x14ac:dyDescent="0.25">
      <c r="A608" s="7" t="s">
        <v>3624</v>
      </c>
      <c r="B608" s="7" t="s">
        <v>3627</v>
      </c>
      <c r="C608" s="7">
        <v>3.0939999999999999</v>
      </c>
      <c r="D608" s="7" t="s">
        <v>5477</v>
      </c>
      <c r="E608" s="7" t="s">
        <v>2068</v>
      </c>
      <c r="F608" s="7" t="s">
        <v>6560</v>
      </c>
      <c r="G608" s="7" t="s">
        <v>5480</v>
      </c>
    </row>
    <row r="609" spans="1:7" x14ac:dyDescent="0.25">
      <c r="A609" s="7" t="s">
        <v>2310</v>
      </c>
      <c r="B609" s="7" t="s">
        <v>2313</v>
      </c>
      <c r="C609" s="7">
        <v>6.2869999999999999</v>
      </c>
      <c r="D609" s="7" t="s">
        <v>5470</v>
      </c>
      <c r="E609" s="7" t="s">
        <v>5556</v>
      </c>
      <c r="F609" s="7" t="s">
        <v>6561</v>
      </c>
      <c r="G609" s="7" t="s">
        <v>2680</v>
      </c>
    </row>
    <row r="610" spans="1:7" x14ac:dyDescent="0.25">
      <c r="A610" s="7" t="s">
        <v>6562</v>
      </c>
      <c r="B610" s="7" t="s">
        <v>6563</v>
      </c>
      <c r="C610" s="7" t="s">
        <v>587</v>
      </c>
      <c r="D610" s="7" t="s">
        <v>587</v>
      </c>
      <c r="E610" s="7" t="s">
        <v>587</v>
      </c>
      <c r="F610" s="7" t="s">
        <v>587</v>
      </c>
      <c r="G610" s="7" t="s">
        <v>5480</v>
      </c>
    </row>
    <row r="611" spans="1:7" x14ac:dyDescent="0.25">
      <c r="A611" s="7" t="s">
        <v>3540</v>
      </c>
      <c r="B611" s="7" t="s">
        <v>3543</v>
      </c>
      <c r="C611" s="7">
        <v>4.0179999999999998</v>
      </c>
      <c r="D611" s="7" t="s">
        <v>5477</v>
      </c>
      <c r="E611" s="7" t="s">
        <v>6564</v>
      </c>
      <c r="F611" s="7" t="s">
        <v>6565</v>
      </c>
      <c r="G611" s="7" t="s">
        <v>5480</v>
      </c>
    </row>
    <row r="612" spans="1:7" x14ac:dyDescent="0.25">
      <c r="A612" s="7" t="s">
        <v>6566</v>
      </c>
      <c r="B612" s="7" t="s">
        <v>6567</v>
      </c>
      <c r="C612" s="7">
        <v>2.3250000000000002</v>
      </c>
      <c r="D612" s="7" t="s">
        <v>5494</v>
      </c>
      <c r="E612" s="7" t="s">
        <v>5473</v>
      </c>
      <c r="F612" s="7" t="s">
        <v>6568</v>
      </c>
      <c r="G612" s="7" t="s">
        <v>5480</v>
      </c>
    </row>
    <row r="613" spans="1:7" x14ac:dyDescent="0.25">
      <c r="A613" s="7" t="s">
        <v>6569</v>
      </c>
      <c r="B613" s="7" t="s">
        <v>6570</v>
      </c>
      <c r="C613" s="7">
        <v>1.8260000000000001</v>
      </c>
      <c r="D613" s="7" t="s">
        <v>5494</v>
      </c>
      <c r="E613" s="7" t="s">
        <v>5486</v>
      </c>
      <c r="F613" s="7" t="s">
        <v>6571</v>
      </c>
      <c r="G613" s="7" t="s">
        <v>5480</v>
      </c>
    </row>
    <row r="614" spans="1:7" x14ac:dyDescent="0.25">
      <c r="A614" s="7" t="s">
        <v>2627</v>
      </c>
      <c r="B614" s="7" t="s">
        <v>2606</v>
      </c>
      <c r="C614" s="7">
        <v>1.8260000000000001</v>
      </c>
      <c r="D614" s="7" t="s">
        <v>5494</v>
      </c>
      <c r="E614" s="7" t="s">
        <v>5486</v>
      </c>
      <c r="F614" s="7" t="s">
        <v>6571</v>
      </c>
      <c r="G614" s="7" t="s">
        <v>5480</v>
      </c>
    </row>
    <row r="615" spans="1:7" x14ac:dyDescent="0.25">
      <c r="A615" s="7" t="s">
        <v>4203</v>
      </c>
      <c r="B615" s="7" t="s">
        <v>4206</v>
      </c>
      <c r="C615" s="7">
        <v>5.4509999999999996</v>
      </c>
      <c r="D615" s="7" t="s">
        <v>5470</v>
      </c>
      <c r="E615" s="7" t="s">
        <v>5561</v>
      </c>
      <c r="F615" s="7" t="s">
        <v>6572</v>
      </c>
      <c r="G615" s="7" t="s">
        <v>5480</v>
      </c>
    </row>
    <row r="616" spans="1:7" x14ac:dyDescent="0.25">
      <c r="A616" s="7" t="s">
        <v>1613</v>
      </c>
      <c r="B616" s="7" t="s">
        <v>1616</v>
      </c>
      <c r="C616" s="7">
        <v>1.9350000000000001</v>
      </c>
      <c r="D616" s="7" t="s">
        <v>5494</v>
      </c>
      <c r="E616" s="7" t="s">
        <v>6226</v>
      </c>
      <c r="F616" s="7" t="s">
        <v>6573</v>
      </c>
      <c r="G616" s="7" t="s">
        <v>5480</v>
      </c>
    </row>
    <row r="617" spans="1:7" x14ac:dyDescent="0.25">
      <c r="A617" s="7" t="s">
        <v>6574</v>
      </c>
      <c r="B617" s="7" t="s">
        <v>6575</v>
      </c>
      <c r="C617" s="7">
        <v>6.2590000000000003</v>
      </c>
      <c r="D617" s="7" t="s">
        <v>5470</v>
      </c>
      <c r="E617" s="7" t="s">
        <v>6220</v>
      </c>
      <c r="F617" s="7" t="s">
        <v>6576</v>
      </c>
      <c r="G617" s="7" t="s">
        <v>2680</v>
      </c>
    </row>
    <row r="618" spans="1:7" x14ac:dyDescent="0.25">
      <c r="A618" s="7" t="s">
        <v>6577</v>
      </c>
      <c r="B618" s="7" t="s">
        <v>6578</v>
      </c>
      <c r="C618" s="7">
        <v>1.282</v>
      </c>
      <c r="D618" s="7" t="s">
        <v>5494</v>
      </c>
      <c r="E618" s="7" t="s">
        <v>5895</v>
      </c>
      <c r="F618" s="7" t="s">
        <v>6579</v>
      </c>
      <c r="G618" s="7" t="s">
        <v>5480</v>
      </c>
    </row>
    <row r="619" spans="1:7" x14ac:dyDescent="0.25">
      <c r="A619" s="7" t="s">
        <v>3684</v>
      </c>
      <c r="B619" s="7" t="s">
        <v>3687</v>
      </c>
      <c r="C619" s="7">
        <v>3.0609999999999999</v>
      </c>
      <c r="D619" s="7" t="s">
        <v>5470</v>
      </c>
      <c r="E619" s="7" t="s">
        <v>5486</v>
      </c>
      <c r="F619" s="7" t="s">
        <v>6580</v>
      </c>
      <c r="G619" s="7" t="s">
        <v>5480</v>
      </c>
    </row>
    <row r="620" spans="1:7" x14ac:dyDescent="0.25">
      <c r="A620" s="7" t="s">
        <v>3859</v>
      </c>
      <c r="B620" s="7" t="s">
        <v>3862</v>
      </c>
      <c r="C620" s="7">
        <v>4.5259999999999998</v>
      </c>
      <c r="D620" s="7" t="s">
        <v>5470</v>
      </c>
      <c r="E620" s="7" t="s">
        <v>6009</v>
      </c>
      <c r="F620" s="7" t="s">
        <v>6581</v>
      </c>
      <c r="G620" s="7" t="s">
        <v>5480</v>
      </c>
    </row>
    <row r="621" spans="1:7" x14ac:dyDescent="0.25">
      <c r="A621" s="7" t="s">
        <v>2977</v>
      </c>
      <c r="B621" s="7" t="s">
        <v>2980</v>
      </c>
      <c r="C621" s="7">
        <v>4.6859999999999999</v>
      </c>
      <c r="D621" s="7" t="s">
        <v>5470</v>
      </c>
      <c r="E621" s="7" t="s">
        <v>6358</v>
      </c>
      <c r="F621" s="7" t="s">
        <v>7217</v>
      </c>
      <c r="G621" s="7" t="s">
        <v>5480</v>
      </c>
    </row>
    <row r="622" spans="1:7" x14ac:dyDescent="0.25">
      <c r="A622" s="7" t="s">
        <v>464</v>
      </c>
      <c r="B622" s="7" t="s">
        <v>466</v>
      </c>
      <c r="C622" s="7">
        <v>4.0830000000000002</v>
      </c>
      <c r="D622" s="7" t="s">
        <v>5477</v>
      </c>
      <c r="E622" s="7" t="s">
        <v>6170</v>
      </c>
      <c r="F622" s="7" t="s">
        <v>6582</v>
      </c>
      <c r="G622" s="7" t="s">
        <v>5480</v>
      </c>
    </row>
    <row r="623" spans="1:7" x14ac:dyDescent="0.25">
      <c r="A623" s="7" t="s">
        <v>361</v>
      </c>
      <c r="B623" s="7" t="s">
        <v>109</v>
      </c>
      <c r="C623" s="7">
        <v>3.5510000000000002</v>
      </c>
      <c r="D623" s="7" t="s">
        <v>5470</v>
      </c>
      <c r="E623" s="7" t="s">
        <v>6583</v>
      </c>
      <c r="F623" s="7" t="s">
        <v>6584</v>
      </c>
      <c r="G623" s="7" t="s">
        <v>5480</v>
      </c>
    </row>
    <row r="624" spans="1:7" x14ac:dyDescent="0.25">
      <c r="A624" s="7" t="s">
        <v>105</v>
      </c>
      <c r="B624" s="7" t="s">
        <v>108</v>
      </c>
      <c r="C624" s="7">
        <v>3.5510000000000002</v>
      </c>
      <c r="D624" s="7" t="s">
        <v>5470</v>
      </c>
      <c r="E624" s="7" t="s">
        <v>6583</v>
      </c>
      <c r="F624" s="7" t="s">
        <v>6584</v>
      </c>
      <c r="G624" s="7" t="s">
        <v>5480</v>
      </c>
    </row>
    <row r="625" spans="1:40" x14ac:dyDescent="0.25">
      <c r="A625" s="7" t="s">
        <v>4569</v>
      </c>
      <c r="B625" s="7" t="s">
        <v>4572</v>
      </c>
      <c r="C625" s="7">
        <v>2.98</v>
      </c>
      <c r="D625" s="7" t="s">
        <v>5477</v>
      </c>
      <c r="E625" s="7" t="s">
        <v>5621</v>
      </c>
      <c r="F625" s="7" t="s">
        <v>6585</v>
      </c>
      <c r="G625" s="7" t="s">
        <v>5480</v>
      </c>
    </row>
    <row r="626" spans="1:40" x14ac:dyDescent="0.25">
      <c r="A626" s="7" t="s">
        <v>393</v>
      </c>
      <c r="B626" s="7" t="s">
        <v>396</v>
      </c>
      <c r="C626" s="7">
        <v>2</v>
      </c>
      <c r="D626" s="7" t="s">
        <v>5477</v>
      </c>
      <c r="E626" s="7" t="s">
        <v>6586</v>
      </c>
      <c r="F626" s="7" t="s">
        <v>6587</v>
      </c>
      <c r="G626" s="7" t="s">
        <v>5480</v>
      </c>
      <c r="AC626" s="7" t="s">
        <v>390</v>
      </c>
      <c r="AF626" s="7" t="s">
        <v>371</v>
      </c>
      <c r="AK626" s="10">
        <v>42984</v>
      </c>
      <c r="AM626" s="7" t="s">
        <v>6588</v>
      </c>
      <c r="AN626" s="7" t="s">
        <v>6589</v>
      </c>
    </row>
    <row r="627" spans="1:40" x14ac:dyDescent="0.25">
      <c r="A627" s="7" t="s">
        <v>52</v>
      </c>
      <c r="B627" s="7" t="s">
        <v>55</v>
      </c>
      <c r="C627" s="7">
        <v>3.206</v>
      </c>
      <c r="D627" s="7" t="s">
        <v>5477</v>
      </c>
      <c r="E627" s="7" t="s">
        <v>5701</v>
      </c>
      <c r="F627" s="7" t="s">
        <v>6590</v>
      </c>
      <c r="G627" s="7" t="s">
        <v>5480</v>
      </c>
    </row>
    <row r="628" spans="1:40" x14ac:dyDescent="0.25">
      <c r="A628" s="7" t="s">
        <v>6591</v>
      </c>
      <c r="B628" s="7" t="s">
        <v>6592</v>
      </c>
      <c r="C628" s="7">
        <v>6.6459999999999999</v>
      </c>
      <c r="D628" s="7" t="s">
        <v>5470</v>
      </c>
      <c r="E628" s="7" t="s">
        <v>5929</v>
      </c>
      <c r="F628" s="7" t="s">
        <v>6593</v>
      </c>
      <c r="G628" s="7" t="s">
        <v>2680</v>
      </c>
    </row>
    <row r="629" spans="1:40" x14ac:dyDescent="0.25">
      <c r="A629" s="7" t="s">
        <v>6594</v>
      </c>
      <c r="B629" s="7" t="s">
        <v>6595</v>
      </c>
      <c r="C629" s="7">
        <v>2.7719999999999998</v>
      </c>
      <c r="D629" s="7" t="s">
        <v>5477</v>
      </c>
      <c r="E629" s="7" t="s">
        <v>6596</v>
      </c>
      <c r="F629" s="7" t="s">
        <v>6597</v>
      </c>
      <c r="G629" s="7" t="s">
        <v>5480</v>
      </c>
    </row>
    <row r="630" spans="1:40" x14ac:dyDescent="0.25">
      <c r="A630" s="7" t="s">
        <v>4098</v>
      </c>
      <c r="B630" s="7" t="s">
        <v>4101</v>
      </c>
      <c r="C630" s="7">
        <v>0.629</v>
      </c>
      <c r="D630" s="7" t="s">
        <v>5483</v>
      </c>
      <c r="E630" s="7" t="s">
        <v>5486</v>
      </c>
      <c r="F630" s="7" t="s">
        <v>6598</v>
      </c>
      <c r="G630" s="7" t="s">
        <v>5480</v>
      </c>
    </row>
    <row r="631" spans="1:40" x14ac:dyDescent="0.25">
      <c r="A631" s="7" t="s">
        <v>4125</v>
      </c>
      <c r="B631" s="7" t="s">
        <v>4102</v>
      </c>
      <c r="C631" s="7">
        <v>0.629</v>
      </c>
      <c r="D631" s="7" t="s">
        <v>5483</v>
      </c>
      <c r="E631" s="7" t="s">
        <v>5486</v>
      </c>
      <c r="F631" s="7" t="s">
        <v>6598</v>
      </c>
      <c r="G631" s="7" t="s">
        <v>5480</v>
      </c>
    </row>
    <row r="632" spans="1:40" x14ac:dyDescent="0.25">
      <c r="A632" s="7" t="s">
        <v>6599</v>
      </c>
      <c r="B632" s="7" t="s">
        <v>6600</v>
      </c>
      <c r="C632" s="7">
        <v>1.8480000000000001</v>
      </c>
      <c r="D632" s="7" t="s">
        <v>5477</v>
      </c>
      <c r="E632" s="7" t="s">
        <v>5602</v>
      </c>
      <c r="F632" s="7" t="s">
        <v>6601</v>
      </c>
      <c r="G632" s="7" t="s">
        <v>5480</v>
      </c>
    </row>
    <row r="633" spans="1:40" x14ac:dyDescent="0.25">
      <c r="A633" s="7" t="s">
        <v>6602</v>
      </c>
      <c r="B633" s="7" t="s">
        <v>6603</v>
      </c>
      <c r="C633" s="7" t="s">
        <v>587</v>
      </c>
      <c r="D633" s="7" t="s">
        <v>587</v>
      </c>
      <c r="E633" s="7" t="s">
        <v>587</v>
      </c>
      <c r="F633" s="7" t="s">
        <v>587</v>
      </c>
      <c r="G633" s="7" t="s">
        <v>5480</v>
      </c>
    </row>
    <row r="634" spans="1:40" x14ac:dyDescent="0.25">
      <c r="A634" s="7" t="s">
        <v>6604</v>
      </c>
      <c r="B634" s="7" t="s">
        <v>6605</v>
      </c>
      <c r="C634" s="7">
        <v>1.5720000000000001</v>
      </c>
      <c r="D634" s="7" t="s">
        <v>5494</v>
      </c>
      <c r="E634" s="7" t="s">
        <v>5598</v>
      </c>
      <c r="F634" s="7" t="s">
        <v>6606</v>
      </c>
      <c r="G634" s="7" t="s">
        <v>5480</v>
      </c>
    </row>
    <row r="635" spans="1:40" x14ac:dyDescent="0.25">
      <c r="A635" s="7" t="s">
        <v>6607</v>
      </c>
      <c r="B635" s="7" t="s">
        <v>6608</v>
      </c>
      <c r="C635" s="7">
        <v>4.22</v>
      </c>
      <c r="D635" s="7" t="s">
        <v>5470</v>
      </c>
      <c r="E635" s="7" t="s">
        <v>6123</v>
      </c>
      <c r="F635" s="7" t="s">
        <v>6609</v>
      </c>
      <c r="G635" s="7" t="s">
        <v>5480</v>
      </c>
    </row>
    <row r="636" spans="1:40" x14ac:dyDescent="0.25">
      <c r="A636" s="7" t="s">
        <v>4872</v>
      </c>
      <c r="B636" s="7" t="s">
        <v>4875</v>
      </c>
      <c r="C636" s="7">
        <v>6.8940000000000001</v>
      </c>
      <c r="D636" s="7" t="s">
        <v>5470</v>
      </c>
      <c r="E636" s="7" t="s">
        <v>5970</v>
      </c>
      <c r="F636" s="7" t="s">
        <v>6610</v>
      </c>
      <c r="G636" s="7" t="s">
        <v>2680</v>
      </c>
    </row>
    <row r="637" spans="1:40" x14ac:dyDescent="0.25">
      <c r="A637" s="7" t="s">
        <v>7207</v>
      </c>
      <c r="B637" s="7" t="s">
        <v>3162</v>
      </c>
      <c r="C637" s="7">
        <v>6.8940000000000001</v>
      </c>
      <c r="D637" s="7" t="s">
        <v>5470</v>
      </c>
      <c r="E637" s="7" t="s">
        <v>5970</v>
      </c>
      <c r="F637" s="7" t="s">
        <v>6610</v>
      </c>
      <c r="G637" s="7" t="s">
        <v>2680</v>
      </c>
    </row>
    <row r="638" spans="1:40" x14ac:dyDescent="0.25">
      <c r="A638" s="7" t="s">
        <v>4316</v>
      </c>
      <c r="B638" s="7" t="s">
        <v>4319</v>
      </c>
      <c r="C638" s="7">
        <v>1.2330000000000001</v>
      </c>
      <c r="D638" s="7" t="s">
        <v>5483</v>
      </c>
      <c r="E638" s="7" t="s">
        <v>6018</v>
      </c>
      <c r="F638" s="7" t="s">
        <v>6611</v>
      </c>
      <c r="G638" s="7" t="s">
        <v>5480</v>
      </c>
    </row>
    <row r="639" spans="1:40" x14ac:dyDescent="0.25">
      <c r="A639" s="7" t="s">
        <v>3216</v>
      </c>
      <c r="B639" s="7" t="s">
        <v>3219</v>
      </c>
      <c r="C639" s="7">
        <v>2.7989999999999999</v>
      </c>
      <c r="D639" s="7" t="s">
        <v>5470</v>
      </c>
      <c r="E639" s="7" t="s">
        <v>6018</v>
      </c>
      <c r="F639" s="7" t="s">
        <v>6612</v>
      </c>
      <c r="G639" s="7" t="s">
        <v>5480</v>
      </c>
    </row>
    <row r="640" spans="1:40" x14ac:dyDescent="0.25">
      <c r="A640" s="7" t="s">
        <v>3389</v>
      </c>
      <c r="B640" s="7" t="s">
        <v>3220</v>
      </c>
      <c r="C640" s="7">
        <v>2.7989999999999999</v>
      </c>
      <c r="D640" s="7" t="s">
        <v>5470</v>
      </c>
      <c r="E640" s="7" t="s">
        <v>6018</v>
      </c>
      <c r="F640" s="7" t="s">
        <v>6612</v>
      </c>
      <c r="G640" s="7" t="s">
        <v>5480</v>
      </c>
    </row>
    <row r="641" spans="1:7" x14ac:dyDescent="0.25">
      <c r="A641" s="7" t="s">
        <v>6613</v>
      </c>
      <c r="B641" s="7" t="s">
        <v>6614</v>
      </c>
      <c r="C641" s="7">
        <v>0.90200000000000002</v>
      </c>
      <c r="D641" s="7" t="s">
        <v>5483</v>
      </c>
      <c r="E641" s="7" t="s">
        <v>6018</v>
      </c>
      <c r="F641" s="7" t="s">
        <v>6615</v>
      </c>
      <c r="G641" s="7" t="s">
        <v>5480</v>
      </c>
    </row>
    <row r="642" spans="1:7" x14ac:dyDescent="0.25">
      <c r="A642" s="7" t="s">
        <v>2564</v>
      </c>
      <c r="B642" s="7" t="s">
        <v>2567</v>
      </c>
      <c r="C642" s="7">
        <v>3.8740000000000001</v>
      </c>
      <c r="D642" s="7" t="s">
        <v>5470</v>
      </c>
      <c r="E642" s="7" t="s">
        <v>5598</v>
      </c>
      <c r="F642" s="7" t="s">
        <v>6616</v>
      </c>
      <c r="G642" s="7" t="s">
        <v>2680</v>
      </c>
    </row>
    <row r="643" spans="1:7" x14ac:dyDescent="0.25">
      <c r="A643" s="7" t="s">
        <v>6617</v>
      </c>
      <c r="B643" s="7" t="s">
        <v>6618</v>
      </c>
      <c r="C643" s="7" t="s">
        <v>587</v>
      </c>
      <c r="D643" s="7" t="s">
        <v>587</v>
      </c>
      <c r="E643" s="7" t="s">
        <v>587</v>
      </c>
      <c r="F643" s="7" t="s">
        <v>587</v>
      </c>
      <c r="G643" s="7" t="s">
        <v>5480</v>
      </c>
    </row>
    <row r="644" spans="1:7" x14ac:dyDescent="0.25">
      <c r="A644" s="7" t="s">
        <v>6619</v>
      </c>
      <c r="B644" s="7" t="s">
        <v>6620</v>
      </c>
      <c r="C644" s="7">
        <v>9.3529999999999998</v>
      </c>
      <c r="D644" s="7" t="s">
        <v>5470</v>
      </c>
      <c r="E644" s="7" t="s">
        <v>6621</v>
      </c>
      <c r="F644" s="7" t="s">
        <v>6622</v>
      </c>
      <c r="G644" s="7" t="s">
        <v>2680</v>
      </c>
    </row>
    <row r="645" spans="1:7" x14ac:dyDescent="0.25">
      <c r="A645" s="7" t="s">
        <v>2030</v>
      </c>
      <c r="B645" s="7" t="s">
        <v>2033</v>
      </c>
      <c r="C645" s="7">
        <v>4.7389999999999999</v>
      </c>
      <c r="D645" s="7" t="s">
        <v>5470</v>
      </c>
      <c r="E645" s="7" t="s">
        <v>5582</v>
      </c>
      <c r="F645" s="7" t="s">
        <v>6623</v>
      </c>
      <c r="G645" s="7" t="s">
        <v>5480</v>
      </c>
    </row>
    <row r="646" spans="1:7" x14ac:dyDescent="0.25">
      <c r="A646" s="7" t="s">
        <v>422</v>
      </c>
      <c r="B646" s="7" t="s">
        <v>426</v>
      </c>
      <c r="C646" s="7" t="s">
        <v>587</v>
      </c>
      <c r="D646" s="7" t="s">
        <v>587</v>
      </c>
      <c r="E646" s="7" t="s">
        <v>587</v>
      </c>
      <c r="F646" s="7" t="s">
        <v>587</v>
      </c>
      <c r="G646" s="7" t="s">
        <v>5480</v>
      </c>
    </row>
    <row r="647" spans="1:7" x14ac:dyDescent="0.25">
      <c r="A647" s="7" t="s">
        <v>3016</v>
      </c>
      <c r="B647" s="7" t="s">
        <v>3019</v>
      </c>
      <c r="C647" s="7">
        <v>2.3180000000000001</v>
      </c>
      <c r="D647" s="7" t="s">
        <v>5477</v>
      </c>
      <c r="E647" s="7" t="s">
        <v>6624</v>
      </c>
      <c r="F647" s="7" t="s">
        <v>6568</v>
      </c>
      <c r="G647" s="7" t="s">
        <v>5480</v>
      </c>
    </row>
    <row r="648" spans="1:7" x14ac:dyDescent="0.25">
      <c r="A648" s="7" t="s">
        <v>6625</v>
      </c>
      <c r="B648" s="7" t="s">
        <v>6626</v>
      </c>
      <c r="C648" s="7">
        <v>0.84799999999999998</v>
      </c>
      <c r="D648" s="7" t="s">
        <v>5483</v>
      </c>
      <c r="E648" s="7" t="s">
        <v>5486</v>
      </c>
      <c r="F648" s="7" t="s">
        <v>6627</v>
      </c>
      <c r="G648" s="7" t="s">
        <v>5480</v>
      </c>
    </row>
    <row r="649" spans="1:7" x14ac:dyDescent="0.25">
      <c r="A649" s="7" t="s">
        <v>1667</v>
      </c>
      <c r="B649" s="7" t="s">
        <v>1670</v>
      </c>
      <c r="C649" s="7">
        <v>3.15</v>
      </c>
      <c r="D649" s="7" t="s">
        <v>5477</v>
      </c>
      <c r="E649" s="7" t="s">
        <v>5633</v>
      </c>
      <c r="F649" s="7" t="s">
        <v>6628</v>
      </c>
      <c r="G649" s="7" t="s">
        <v>5480</v>
      </c>
    </row>
    <row r="650" spans="1:7" x14ac:dyDescent="0.25">
      <c r="A650" s="7" t="s">
        <v>6629</v>
      </c>
      <c r="B650" s="7" t="s">
        <v>6630</v>
      </c>
      <c r="C650" s="7">
        <v>2.9780000000000002</v>
      </c>
      <c r="D650" s="7" t="s">
        <v>5477</v>
      </c>
      <c r="E650" s="7" t="s">
        <v>5505</v>
      </c>
      <c r="F650" s="7" t="s">
        <v>6631</v>
      </c>
      <c r="G650" s="7" t="s">
        <v>5480</v>
      </c>
    </row>
    <row r="651" spans="1:7" x14ac:dyDescent="0.25">
      <c r="A651" s="7" t="s">
        <v>347</v>
      </c>
      <c r="B651" s="7" t="s">
        <v>350</v>
      </c>
      <c r="C651" s="7">
        <v>1.5169999999999999</v>
      </c>
      <c r="D651" s="7" t="s">
        <v>5483</v>
      </c>
      <c r="E651" s="7" t="s">
        <v>5780</v>
      </c>
      <c r="F651" s="7" t="s">
        <v>6632</v>
      </c>
      <c r="G651" s="7" t="s">
        <v>5480</v>
      </c>
    </row>
    <row r="652" spans="1:7" x14ac:dyDescent="0.25">
      <c r="A652" s="7" t="s">
        <v>6633</v>
      </c>
      <c r="B652" s="7" t="s">
        <v>6634</v>
      </c>
      <c r="C652" s="7">
        <v>2.9929999999999999</v>
      </c>
      <c r="D652" s="7" t="s">
        <v>5470</v>
      </c>
      <c r="E652" s="7" t="s">
        <v>5635</v>
      </c>
      <c r="F652" s="7" t="s">
        <v>6635</v>
      </c>
      <c r="G652" s="7" t="s">
        <v>5480</v>
      </c>
    </row>
    <row r="653" spans="1:7" x14ac:dyDescent="0.25">
      <c r="A653" s="7" t="s">
        <v>6636</v>
      </c>
      <c r="B653" s="7" t="s">
        <v>6637</v>
      </c>
      <c r="C653" s="7">
        <v>1.1950000000000001</v>
      </c>
      <c r="D653" s="7" t="s">
        <v>5477</v>
      </c>
      <c r="E653" s="7" t="s">
        <v>5945</v>
      </c>
      <c r="F653" s="7" t="s">
        <v>6638</v>
      </c>
      <c r="G653" s="7" t="s">
        <v>5480</v>
      </c>
    </row>
    <row r="654" spans="1:7" x14ac:dyDescent="0.25">
      <c r="A654" s="7" t="s">
        <v>629</v>
      </c>
      <c r="B654" s="7" t="s">
        <v>631</v>
      </c>
      <c r="C654" s="7">
        <v>19.896000000000001</v>
      </c>
      <c r="D654" s="7" t="s">
        <v>5470</v>
      </c>
      <c r="E654" s="7" t="s">
        <v>5545</v>
      </c>
      <c r="F654" s="7" t="s">
        <v>6639</v>
      </c>
      <c r="G654" s="7" t="s">
        <v>2680</v>
      </c>
    </row>
    <row r="655" spans="1:7" x14ac:dyDescent="0.25">
      <c r="A655" s="7" t="s">
        <v>1477</v>
      </c>
      <c r="B655" s="7" t="s">
        <v>1480</v>
      </c>
      <c r="C655" s="7">
        <v>4.8630000000000004</v>
      </c>
      <c r="D655" s="7" t="s">
        <v>5470</v>
      </c>
      <c r="E655" s="7" t="s">
        <v>5545</v>
      </c>
      <c r="F655" s="7" t="s">
        <v>6640</v>
      </c>
      <c r="G655" s="7" t="s">
        <v>5480</v>
      </c>
    </row>
    <row r="656" spans="1:7" x14ac:dyDescent="0.25">
      <c r="A656" s="7" t="s">
        <v>790</v>
      </c>
      <c r="B656" s="7" t="s">
        <v>793</v>
      </c>
      <c r="C656" s="7">
        <v>5.7750000000000004</v>
      </c>
      <c r="D656" s="7" t="s">
        <v>5470</v>
      </c>
      <c r="E656" s="7" t="s">
        <v>5517</v>
      </c>
      <c r="F656" s="7" t="s">
        <v>6641</v>
      </c>
      <c r="G656" s="7" t="s">
        <v>2680</v>
      </c>
    </row>
    <row r="657" spans="1:7" x14ac:dyDescent="0.25">
      <c r="A657" s="7" t="s">
        <v>6642</v>
      </c>
      <c r="B657" s="7" t="s">
        <v>6643</v>
      </c>
      <c r="C657" s="7">
        <v>3.2629999999999999</v>
      </c>
      <c r="D657" s="7" t="s">
        <v>5477</v>
      </c>
      <c r="E657" s="7" t="s">
        <v>6299</v>
      </c>
      <c r="F657" s="7" t="s">
        <v>6644</v>
      </c>
      <c r="G657" s="7" t="s">
        <v>5480</v>
      </c>
    </row>
    <row r="658" spans="1:7" x14ac:dyDescent="0.25">
      <c r="A658" s="7" t="s">
        <v>3103</v>
      </c>
      <c r="B658" s="7" t="s">
        <v>3106</v>
      </c>
      <c r="C658" s="7">
        <v>8.9659999999999993</v>
      </c>
      <c r="D658" s="7" t="s">
        <v>5470</v>
      </c>
      <c r="E658" s="7" t="s">
        <v>5505</v>
      </c>
      <c r="F658" s="7" t="s">
        <v>6645</v>
      </c>
      <c r="G658" s="7" t="s">
        <v>2680</v>
      </c>
    </row>
    <row r="659" spans="1:7" x14ac:dyDescent="0.25">
      <c r="A659" s="7" t="s">
        <v>3506</v>
      </c>
      <c r="B659" s="7" t="s">
        <v>3509</v>
      </c>
      <c r="C659" s="7">
        <v>3.528</v>
      </c>
      <c r="D659" s="7" t="s">
        <v>5470</v>
      </c>
      <c r="E659" s="7" t="s">
        <v>5556</v>
      </c>
      <c r="F659" s="7" t="s">
        <v>6646</v>
      </c>
      <c r="G659" s="7" t="s">
        <v>5480</v>
      </c>
    </row>
    <row r="660" spans="1:7" x14ac:dyDescent="0.25">
      <c r="A660" s="7" t="s">
        <v>1447</v>
      </c>
      <c r="B660" s="7" t="s">
        <v>1449</v>
      </c>
      <c r="C660" s="7">
        <v>6.2960000000000003</v>
      </c>
      <c r="D660" s="7" t="s">
        <v>5470</v>
      </c>
      <c r="E660" s="7" t="s">
        <v>5925</v>
      </c>
      <c r="F660" s="7" t="s">
        <v>6647</v>
      </c>
      <c r="G660" s="7" t="s">
        <v>2680</v>
      </c>
    </row>
    <row r="661" spans="1:7" x14ac:dyDescent="0.25">
      <c r="A661" s="7" t="s">
        <v>6648</v>
      </c>
      <c r="B661" s="7" t="s">
        <v>6649</v>
      </c>
      <c r="C661" s="7">
        <v>12.589</v>
      </c>
      <c r="D661" s="7" t="s">
        <v>5470</v>
      </c>
      <c r="E661" s="7" t="s">
        <v>4310</v>
      </c>
      <c r="F661" s="7" t="s">
        <v>6650</v>
      </c>
      <c r="G661" s="7" t="s">
        <v>2680</v>
      </c>
    </row>
    <row r="662" spans="1:7" x14ac:dyDescent="0.25">
      <c r="A662" s="7" t="s">
        <v>6651</v>
      </c>
      <c r="B662" s="7" t="s">
        <v>6652</v>
      </c>
      <c r="C662" s="7">
        <v>4.6749999999999998</v>
      </c>
      <c r="D662" s="7" t="s">
        <v>5477</v>
      </c>
      <c r="E662" s="7" t="s">
        <v>4310</v>
      </c>
      <c r="F662" s="7" t="s">
        <v>6653</v>
      </c>
      <c r="G662" s="7" t="s">
        <v>5480</v>
      </c>
    </row>
    <row r="663" spans="1:7" x14ac:dyDescent="0.25">
      <c r="A663" s="7" t="s">
        <v>6654</v>
      </c>
      <c r="B663" s="7" t="s">
        <v>6655</v>
      </c>
      <c r="C663" s="7">
        <v>2.2949999999999999</v>
      </c>
      <c r="D663" s="7" t="s">
        <v>5494</v>
      </c>
      <c r="E663" s="7" t="s">
        <v>5701</v>
      </c>
      <c r="F663" s="7" t="s">
        <v>6656</v>
      </c>
      <c r="G663" s="7" t="s">
        <v>5480</v>
      </c>
    </row>
    <row r="664" spans="1:7" x14ac:dyDescent="0.25">
      <c r="A664" s="7" t="s">
        <v>151</v>
      </c>
      <c r="B664" s="7" t="s">
        <v>153</v>
      </c>
      <c r="C664" s="7">
        <v>2.3610000000000002</v>
      </c>
      <c r="D664" s="7" t="s">
        <v>5494</v>
      </c>
      <c r="E664" s="7" t="s">
        <v>5621</v>
      </c>
      <c r="F664" s="7" t="s">
        <v>6657</v>
      </c>
      <c r="G664" s="7" t="s">
        <v>5480</v>
      </c>
    </row>
    <row r="665" spans="1:7" x14ac:dyDescent="0.25">
      <c r="A665" s="7" t="s">
        <v>6658</v>
      </c>
      <c r="B665" s="7" t="s">
        <v>6659</v>
      </c>
      <c r="C665" s="7">
        <v>5.2869999999999999</v>
      </c>
      <c r="D665" s="7" t="s">
        <v>5470</v>
      </c>
      <c r="E665" s="7" t="s">
        <v>5677</v>
      </c>
      <c r="F665" s="7" t="s">
        <v>6660</v>
      </c>
      <c r="G665" s="7" t="s">
        <v>5480</v>
      </c>
    </row>
    <row r="666" spans="1:7" x14ac:dyDescent="0.25">
      <c r="A666" s="7" t="s">
        <v>706</v>
      </c>
      <c r="B666" s="7" t="s">
        <v>709</v>
      </c>
      <c r="C666" s="7">
        <v>2.1419999999999999</v>
      </c>
      <c r="D666" s="7" t="s">
        <v>5494</v>
      </c>
      <c r="E666" s="7" t="s">
        <v>5733</v>
      </c>
      <c r="F666" s="7" t="s">
        <v>6661</v>
      </c>
      <c r="G666" s="7" t="s">
        <v>5480</v>
      </c>
    </row>
    <row r="667" spans="1:7" x14ac:dyDescent="0.25">
      <c r="A667" s="7" t="s">
        <v>6662</v>
      </c>
      <c r="B667" s="7" t="s">
        <v>6663</v>
      </c>
      <c r="C667" s="7">
        <v>3.786</v>
      </c>
      <c r="D667" s="7" t="s">
        <v>5470</v>
      </c>
      <c r="E667" s="7" t="s">
        <v>6029</v>
      </c>
      <c r="F667" s="7" t="s">
        <v>6664</v>
      </c>
      <c r="G667" s="7" t="s">
        <v>5480</v>
      </c>
    </row>
    <row r="668" spans="1:7" x14ac:dyDescent="0.25">
      <c r="A668" s="7" t="s">
        <v>6665</v>
      </c>
      <c r="B668" s="7" t="s">
        <v>6666</v>
      </c>
      <c r="C668" s="7">
        <v>3.403</v>
      </c>
      <c r="D668" s="7" t="s">
        <v>5470</v>
      </c>
      <c r="E668" s="7" t="s">
        <v>5635</v>
      </c>
      <c r="F668" s="7" t="s">
        <v>6667</v>
      </c>
      <c r="G668" s="7" t="s">
        <v>5480</v>
      </c>
    </row>
    <row r="669" spans="1:7" x14ac:dyDescent="0.25">
      <c r="A669" s="7" t="s">
        <v>6668</v>
      </c>
      <c r="B669" s="7" t="s">
        <v>6669</v>
      </c>
      <c r="C669" s="7">
        <v>1.8029999999999999</v>
      </c>
      <c r="D669" s="7" t="s">
        <v>5477</v>
      </c>
      <c r="E669" s="7" t="s">
        <v>6228</v>
      </c>
      <c r="F669" s="7" t="s">
        <v>6670</v>
      </c>
      <c r="G669" s="7" t="s">
        <v>5480</v>
      </c>
    </row>
    <row r="670" spans="1:7" x14ac:dyDescent="0.25">
      <c r="A670" s="7" t="s">
        <v>6671</v>
      </c>
      <c r="B670" s="7" t="s">
        <v>6672</v>
      </c>
      <c r="C670" s="7">
        <v>1.5469999999999999</v>
      </c>
      <c r="D670" s="7" t="s">
        <v>5494</v>
      </c>
      <c r="E670" s="7" t="s">
        <v>6369</v>
      </c>
      <c r="F670" s="7" t="s">
        <v>6673</v>
      </c>
      <c r="G670" s="7" t="s">
        <v>5480</v>
      </c>
    </row>
    <row r="671" spans="1:7" x14ac:dyDescent="0.25">
      <c r="A671" s="7" t="s">
        <v>3977</v>
      </c>
      <c r="B671" s="7" t="s">
        <v>3978</v>
      </c>
      <c r="C671" s="7">
        <v>5.157</v>
      </c>
      <c r="D671" s="7" t="s">
        <v>5470</v>
      </c>
      <c r="E671" s="7" t="s">
        <v>5505</v>
      </c>
      <c r="F671" s="8" t="s">
        <v>7218</v>
      </c>
      <c r="G671" s="7" t="s">
        <v>5480</v>
      </c>
    </row>
    <row r="672" spans="1:7" x14ac:dyDescent="0.25">
      <c r="A672" s="7" t="s">
        <v>1581</v>
      </c>
      <c r="B672" s="7" t="s">
        <v>1584</v>
      </c>
      <c r="C672" s="7">
        <v>4.1219999999999999</v>
      </c>
      <c r="D672" s="7" t="s">
        <v>5470</v>
      </c>
      <c r="E672" s="7" t="s">
        <v>6674</v>
      </c>
      <c r="F672" s="7" t="s">
        <v>6675</v>
      </c>
      <c r="G672" s="7" t="s">
        <v>5480</v>
      </c>
    </row>
    <row r="673" spans="1:39" x14ac:dyDescent="0.25">
      <c r="A673" s="7" t="s">
        <v>6676</v>
      </c>
      <c r="B673" s="7" t="s">
        <v>6677</v>
      </c>
      <c r="C673" s="7">
        <v>4.6630000000000003</v>
      </c>
      <c r="D673" s="7" t="s">
        <v>5470</v>
      </c>
      <c r="E673" s="7" t="s">
        <v>6226</v>
      </c>
      <c r="F673" s="7" t="s">
        <v>5955</v>
      </c>
      <c r="G673" s="7" t="s">
        <v>5480</v>
      </c>
    </row>
    <row r="674" spans="1:39" x14ac:dyDescent="0.25">
      <c r="A674" s="7" t="s">
        <v>6678</v>
      </c>
      <c r="B674" s="7" t="s">
        <v>6679</v>
      </c>
      <c r="C674" s="7" t="s">
        <v>587</v>
      </c>
      <c r="D674" s="7" t="s">
        <v>587</v>
      </c>
      <c r="E674" s="7" t="s">
        <v>587</v>
      </c>
      <c r="F674" s="7" t="s">
        <v>587</v>
      </c>
      <c r="G674" s="7" t="s">
        <v>5480</v>
      </c>
    </row>
    <row r="675" spans="1:39" x14ac:dyDescent="0.25">
      <c r="A675" s="7" t="s">
        <v>4769</v>
      </c>
      <c r="B675" s="7" t="s">
        <v>4771</v>
      </c>
      <c r="C675" s="7">
        <v>1.381</v>
      </c>
      <c r="D675" s="7" t="s">
        <v>5494</v>
      </c>
      <c r="E675" s="7" t="s">
        <v>6680</v>
      </c>
      <c r="F675" s="7" t="s">
        <v>6681</v>
      </c>
      <c r="G675" s="7" t="s">
        <v>5480</v>
      </c>
    </row>
    <row r="676" spans="1:39" x14ac:dyDescent="0.25">
      <c r="A676" s="7" t="s">
        <v>4082</v>
      </c>
      <c r="B676" s="7" t="s">
        <v>4084</v>
      </c>
      <c r="C676" s="7">
        <v>2.3220000000000001</v>
      </c>
      <c r="D676" s="7" t="s">
        <v>5477</v>
      </c>
      <c r="E676" s="7" t="s">
        <v>5586</v>
      </c>
      <c r="F676" s="7" t="s">
        <v>6682</v>
      </c>
      <c r="G676" s="7" t="s">
        <v>5480</v>
      </c>
    </row>
    <row r="677" spans="1:39" x14ac:dyDescent="0.25">
      <c r="A677" s="7" t="s">
        <v>6683</v>
      </c>
      <c r="B677" s="7" t="s">
        <v>6684</v>
      </c>
      <c r="C677" s="7">
        <v>5.9569999999999999</v>
      </c>
      <c r="D677" s="7" t="s">
        <v>5470</v>
      </c>
      <c r="E677" s="7" t="s">
        <v>5517</v>
      </c>
      <c r="F677" s="7" t="s">
        <v>6685</v>
      </c>
      <c r="G677" s="7" t="s">
        <v>2680</v>
      </c>
    </row>
    <row r="678" spans="1:39" x14ac:dyDescent="0.25">
      <c r="A678" s="7" t="s">
        <v>1373</v>
      </c>
      <c r="B678" s="7" t="s">
        <v>1156</v>
      </c>
      <c r="C678" s="7">
        <v>5.9569999999999999</v>
      </c>
      <c r="D678" s="7" t="s">
        <v>5470</v>
      </c>
      <c r="E678" s="7" t="s">
        <v>5517</v>
      </c>
      <c r="F678" s="7" t="s">
        <v>6685</v>
      </c>
      <c r="G678" s="7" t="s">
        <v>2680</v>
      </c>
    </row>
    <row r="679" spans="1:39" x14ac:dyDescent="0.25">
      <c r="A679" s="7" t="s">
        <v>3569</v>
      </c>
      <c r="B679" s="7" t="s">
        <v>3572</v>
      </c>
      <c r="C679" s="7">
        <v>1.232</v>
      </c>
      <c r="D679" s="7" t="s">
        <v>5477</v>
      </c>
      <c r="E679" s="7" t="s">
        <v>6686</v>
      </c>
      <c r="F679" s="7" t="s">
        <v>6687</v>
      </c>
      <c r="G679" s="7" t="s">
        <v>5480</v>
      </c>
    </row>
    <row r="680" spans="1:39" x14ac:dyDescent="0.25">
      <c r="A680" s="7" t="s">
        <v>6688</v>
      </c>
      <c r="B680" s="7" t="s">
        <v>6689</v>
      </c>
      <c r="C680" s="7">
        <v>3.1040000000000001</v>
      </c>
      <c r="D680" s="7" t="s">
        <v>5477</v>
      </c>
      <c r="E680" s="7" t="s">
        <v>6624</v>
      </c>
      <c r="F680" s="7" t="s">
        <v>6690</v>
      </c>
      <c r="G680" s="7" t="s">
        <v>5480</v>
      </c>
    </row>
    <row r="681" spans="1:39" x14ac:dyDescent="0.25">
      <c r="A681" s="7" t="s">
        <v>2133</v>
      </c>
      <c r="B681" s="7" t="s">
        <v>2136</v>
      </c>
      <c r="C681" s="7">
        <v>8.3949999999999996</v>
      </c>
      <c r="D681" s="7" t="s">
        <v>5470</v>
      </c>
      <c r="E681" s="7" t="s">
        <v>5505</v>
      </c>
      <c r="F681" s="7" t="s">
        <v>5607</v>
      </c>
      <c r="G681" s="7" t="s">
        <v>2680</v>
      </c>
    </row>
    <row r="682" spans="1:39" x14ac:dyDescent="0.25">
      <c r="A682" s="7" t="s">
        <v>6691</v>
      </c>
      <c r="B682" s="7" t="s">
        <v>6692</v>
      </c>
      <c r="C682" s="7">
        <v>1.532</v>
      </c>
      <c r="D682" s="7" t="s">
        <v>5470</v>
      </c>
      <c r="E682" s="7" t="s">
        <v>6693</v>
      </c>
      <c r="F682" s="7" t="s">
        <v>6694</v>
      </c>
      <c r="G682" s="7" t="s">
        <v>5480</v>
      </c>
    </row>
    <row r="683" spans="1:39" x14ac:dyDescent="0.25">
      <c r="A683" s="7" t="s">
        <v>4811</v>
      </c>
      <c r="B683" s="7" t="s">
        <v>4813</v>
      </c>
      <c r="C683" s="7">
        <v>4.8570000000000002</v>
      </c>
      <c r="D683" s="7" t="s">
        <v>5470</v>
      </c>
      <c r="E683" s="7" t="s">
        <v>5970</v>
      </c>
      <c r="F683" s="8" t="s">
        <v>6695</v>
      </c>
      <c r="G683" s="7" t="s">
        <v>5480</v>
      </c>
    </row>
    <row r="684" spans="1:39" x14ac:dyDescent="0.25">
      <c r="A684" s="7" t="s">
        <v>947</v>
      </c>
      <c r="B684" s="7" t="s">
        <v>950</v>
      </c>
      <c r="C684" s="7">
        <v>47.831000000000003</v>
      </c>
      <c r="D684" s="7" t="s">
        <v>5470</v>
      </c>
      <c r="E684" s="7" t="s">
        <v>5571</v>
      </c>
      <c r="F684" s="7" t="s">
        <v>6696</v>
      </c>
      <c r="G684" s="7" t="s">
        <v>2680</v>
      </c>
    </row>
    <row r="685" spans="1:39" x14ac:dyDescent="0.25">
      <c r="A685" s="7" t="s">
        <v>1542</v>
      </c>
      <c r="B685" s="7" t="s">
        <v>1405</v>
      </c>
      <c r="C685" s="7">
        <v>47.831000000000003</v>
      </c>
      <c r="D685" s="7" t="s">
        <v>5470</v>
      </c>
      <c r="E685" s="7" t="s">
        <v>5571</v>
      </c>
      <c r="F685" s="7" t="s">
        <v>6696</v>
      </c>
      <c r="G685" s="7" t="s">
        <v>2680</v>
      </c>
      <c r="AF685" s="7" t="s">
        <v>371</v>
      </c>
      <c r="AK685" s="10">
        <v>43013</v>
      </c>
      <c r="AM685" s="7" t="s">
        <v>1541</v>
      </c>
    </row>
    <row r="686" spans="1:39" x14ac:dyDescent="0.25">
      <c r="A686" s="7" t="s">
        <v>1099</v>
      </c>
      <c r="B686" s="7" t="s">
        <v>1102</v>
      </c>
      <c r="C686" s="7">
        <v>19.742000000000001</v>
      </c>
      <c r="D686" s="7" t="s">
        <v>6457</v>
      </c>
      <c r="E686" s="7" t="s">
        <v>5999</v>
      </c>
      <c r="F686" s="7" t="s">
        <v>6697</v>
      </c>
      <c r="G686" s="7" t="s">
        <v>2680</v>
      </c>
    </row>
    <row r="687" spans="1:39" x14ac:dyDescent="0.25">
      <c r="A687" s="7" t="s">
        <v>1402</v>
      </c>
      <c r="B687" s="7" t="s">
        <v>1405</v>
      </c>
      <c r="C687" s="7">
        <v>9.8420000000000005</v>
      </c>
      <c r="D687" s="7" t="s">
        <v>5470</v>
      </c>
      <c r="E687" s="7" t="s">
        <v>5532</v>
      </c>
      <c r="F687" s="7" t="s">
        <v>7200</v>
      </c>
      <c r="G687" s="7" t="s">
        <v>2680</v>
      </c>
    </row>
    <row r="688" spans="1:39" x14ac:dyDescent="0.25">
      <c r="A688" s="7" t="s">
        <v>6698</v>
      </c>
      <c r="B688" s="7" t="s">
        <v>6699</v>
      </c>
      <c r="C688" s="7">
        <v>19.864000000000001</v>
      </c>
      <c r="D688" s="7" t="s">
        <v>5470</v>
      </c>
      <c r="E688" s="7" t="s">
        <v>6158</v>
      </c>
      <c r="F688" s="7" t="s">
        <v>6700</v>
      </c>
      <c r="G688" s="7" t="s">
        <v>2680</v>
      </c>
    </row>
    <row r="689" spans="1:68" x14ac:dyDescent="0.25">
      <c r="A689" s="7" t="s">
        <v>6701</v>
      </c>
      <c r="B689" s="7" t="s">
        <v>6702</v>
      </c>
      <c r="C689" s="7">
        <v>26.283999999999999</v>
      </c>
      <c r="D689" s="7" t="s">
        <v>5470</v>
      </c>
      <c r="E689" s="7" t="s">
        <v>5755</v>
      </c>
      <c r="F689" s="7" t="s">
        <v>6703</v>
      </c>
      <c r="G689" s="7" t="s">
        <v>2680</v>
      </c>
    </row>
    <row r="690" spans="1:68" x14ac:dyDescent="0.25">
      <c r="A690" s="3" t="s">
        <v>4496</v>
      </c>
      <c r="B690" s="3" t="s">
        <v>4499</v>
      </c>
      <c r="C690" s="3">
        <v>33.9</v>
      </c>
      <c r="D690" s="3" t="s">
        <v>5470</v>
      </c>
      <c r="E690" s="3" t="s">
        <v>5791</v>
      </c>
      <c r="F690" s="3" t="s">
        <v>7234</v>
      </c>
      <c r="G690" s="3" t="s">
        <v>2680</v>
      </c>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row>
    <row r="691" spans="1:68" x14ac:dyDescent="0.25">
      <c r="A691" s="3" t="s">
        <v>4970</v>
      </c>
      <c r="B691" s="3" t="s">
        <v>4973</v>
      </c>
      <c r="C691" s="3">
        <v>11.702</v>
      </c>
      <c r="D691" s="3" t="s">
        <v>5470</v>
      </c>
      <c r="E691" s="3" t="s">
        <v>5822</v>
      </c>
      <c r="F691" s="3" t="s">
        <v>7235</v>
      </c>
      <c r="G691" s="3" t="s">
        <v>2680</v>
      </c>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row>
    <row r="692" spans="1:68" x14ac:dyDescent="0.25">
      <c r="A692" s="7" t="s">
        <v>2020</v>
      </c>
      <c r="B692" s="7" t="s">
        <v>2023</v>
      </c>
      <c r="C692" s="7">
        <v>2.7549999999999999</v>
      </c>
      <c r="D692" s="7" t="s">
        <v>5477</v>
      </c>
      <c r="E692" s="7" t="s">
        <v>5677</v>
      </c>
      <c r="F692" s="7" t="s">
        <v>6704</v>
      </c>
      <c r="G692" s="7" t="s">
        <v>5480</v>
      </c>
    </row>
    <row r="693" spans="1:68" x14ac:dyDescent="0.25">
      <c r="A693" s="3" t="s">
        <v>4945</v>
      </c>
      <c r="B693" s="3" t="s">
        <v>4947</v>
      </c>
      <c r="C693" s="3">
        <v>2.5009999999999999</v>
      </c>
      <c r="D693" s="3" t="s">
        <v>5494</v>
      </c>
      <c r="E693" s="3" t="s">
        <v>5822</v>
      </c>
      <c r="F693" s="3" t="s">
        <v>7236</v>
      </c>
      <c r="G693" s="3" t="s">
        <v>5480</v>
      </c>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row>
    <row r="694" spans="1:68" x14ac:dyDescent="0.25">
      <c r="A694" s="7" t="s">
        <v>1298</v>
      </c>
      <c r="B694" s="7" t="s">
        <v>1301</v>
      </c>
      <c r="C694" s="7">
        <v>2.9359999999999999</v>
      </c>
      <c r="D694" s="7" t="s">
        <v>5477</v>
      </c>
      <c r="E694" s="7" t="s">
        <v>5724</v>
      </c>
      <c r="F694" s="7" t="s">
        <v>6705</v>
      </c>
      <c r="G694" s="7" t="s">
        <v>5480</v>
      </c>
    </row>
    <row r="695" spans="1:68" x14ac:dyDescent="0.25">
      <c r="A695" s="7" t="s">
        <v>6706</v>
      </c>
      <c r="B695" s="7" t="s">
        <v>6707</v>
      </c>
      <c r="C695" s="7">
        <v>2.073</v>
      </c>
      <c r="D695" s="7" t="s">
        <v>5494</v>
      </c>
      <c r="E695" s="7" t="s">
        <v>6170</v>
      </c>
      <c r="F695" s="7" t="s">
        <v>6708</v>
      </c>
      <c r="G695" s="7" t="s">
        <v>5480</v>
      </c>
    </row>
    <row r="696" spans="1:68" x14ac:dyDescent="0.25">
      <c r="A696" s="7" t="s">
        <v>6709</v>
      </c>
      <c r="B696" s="7" t="s">
        <v>6710</v>
      </c>
      <c r="C696" s="7">
        <v>4.1159999999999997</v>
      </c>
      <c r="D696" s="7" t="s">
        <v>5470</v>
      </c>
      <c r="E696" s="7" t="s">
        <v>5558</v>
      </c>
      <c r="F696" s="7" t="s">
        <v>6711</v>
      </c>
      <c r="G696" s="7" t="s">
        <v>5480</v>
      </c>
    </row>
    <row r="697" spans="1:68" x14ac:dyDescent="0.25">
      <c r="A697" s="7" t="s">
        <v>6712</v>
      </c>
      <c r="B697" s="7" t="s">
        <v>6713</v>
      </c>
      <c r="C697" s="7">
        <v>4.2939999999999996</v>
      </c>
      <c r="D697" s="7" t="s">
        <v>5470</v>
      </c>
      <c r="E697" s="7" t="s">
        <v>5672</v>
      </c>
      <c r="F697" s="7" t="s">
        <v>6714</v>
      </c>
      <c r="G697" s="7" t="s">
        <v>5480</v>
      </c>
    </row>
    <row r="698" spans="1:68" x14ac:dyDescent="0.25">
      <c r="A698" s="7" t="s">
        <v>6715</v>
      </c>
      <c r="B698" s="7" t="s">
        <v>6716</v>
      </c>
      <c r="C698" s="7" t="s">
        <v>587</v>
      </c>
      <c r="D698" s="7" t="s">
        <v>587</v>
      </c>
      <c r="E698" s="7" t="s">
        <v>587</v>
      </c>
      <c r="F698" s="7" t="s">
        <v>587</v>
      </c>
      <c r="G698" s="7" t="s">
        <v>5480</v>
      </c>
    </row>
    <row r="699" spans="1:68" x14ac:dyDescent="0.25">
      <c r="A699" s="7" t="s">
        <v>6717</v>
      </c>
      <c r="B699" s="7" t="s">
        <v>6718</v>
      </c>
      <c r="C699" s="7">
        <v>1.5509999999999999</v>
      </c>
      <c r="D699" s="7" t="s">
        <v>5494</v>
      </c>
      <c r="E699" s="7" t="s">
        <v>5724</v>
      </c>
      <c r="F699" s="7" t="s">
        <v>6719</v>
      </c>
      <c r="G699" s="7" t="s">
        <v>5480</v>
      </c>
    </row>
    <row r="700" spans="1:68" x14ac:dyDescent="0.25">
      <c r="A700" s="7" t="s">
        <v>6720</v>
      </c>
      <c r="B700" s="7" t="s">
        <v>6721</v>
      </c>
      <c r="C700" s="7">
        <v>3.2549999999999999</v>
      </c>
      <c r="D700" s="7" t="s">
        <v>5470</v>
      </c>
      <c r="E700" s="7" t="s">
        <v>5486</v>
      </c>
      <c r="F700" s="7" t="s">
        <v>6722</v>
      </c>
      <c r="G700" s="7" t="s">
        <v>5480</v>
      </c>
    </row>
    <row r="701" spans="1:68" x14ac:dyDescent="0.25">
      <c r="A701" s="7" t="s">
        <v>1086</v>
      </c>
      <c r="B701" s="7" t="s">
        <v>1089</v>
      </c>
      <c r="C701" s="7">
        <v>6.6859999999999999</v>
      </c>
      <c r="D701" s="7" t="s">
        <v>5470</v>
      </c>
      <c r="E701" s="7" t="s">
        <v>6228</v>
      </c>
      <c r="F701" s="7" t="s">
        <v>6723</v>
      </c>
      <c r="G701" s="7" t="s">
        <v>2680</v>
      </c>
    </row>
    <row r="702" spans="1:68" x14ac:dyDescent="0.25">
      <c r="A702" s="7" t="s">
        <v>17</v>
      </c>
      <c r="B702" s="7" t="s">
        <v>20</v>
      </c>
      <c r="C702" s="7">
        <v>6.9560000000000004</v>
      </c>
      <c r="D702" s="7" t="s">
        <v>5470</v>
      </c>
      <c r="E702" s="7" t="s">
        <v>5751</v>
      </c>
      <c r="F702" s="7" t="s">
        <v>7186</v>
      </c>
      <c r="G702" s="7" t="s">
        <v>2680</v>
      </c>
    </row>
    <row r="703" spans="1:68" x14ac:dyDescent="0.25">
      <c r="A703" s="7" t="s">
        <v>6724</v>
      </c>
      <c r="B703" s="7" t="s">
        <v>6725</v>
      </c>
      <c r="C703" s="7">
        <v>3.0870000000000002</v>
      </c>
      <c r="D703" s="7" t="s">
        <v>5477</v>
      </c>
      <c r="E703" s="7" t="s">
        <v>5517</v>
      </c>
      <c r="F703" s="7" t="s">
        <v>6726</v>
      </c>
      <c r="G703" s="7" t="s">
        <v>5480</v>
      </c>
    </row>
    <row r="704" spans="1:68" x14ac:dyDescent="0.25">
      <c r="A704" s="7" t="s">
        <v>6727</v>
      </c>
      <c r="B704" s="7" t="s">
        <v>6728</v>
      </c>
      <c r="C704" s="7">
        <v>2.6080000000000001</v>
      </c>
      <c r="D704" s="7" t="s">
        <v>5477</v>
      </c>
      <c r="E704" s="7" t="s">
        <v>6729</v>
      </c>
      <c r="F704" s="7" t="s">
        <v>6730</v>
      </c>
      <c r="G704" s="7" t="s">
        <v>5480</v>
      </c>
    </row>
    <row r="705" spans="1:40" x14ac:dyDescent="0.25">
      <c r="A705" s="7" t="s">
        <v>367</v>
      </c>
      <c r="B705" s="7" t="s">
        <v>739</v>
      </c>
      <c r="C705" s="7">
        <v>1.125</v>
      </c>
      <c r="D705" s="7" t="s">
        <v>5494</v>
      </c>
      <c r="E705" s="7" t="s">
        <v>5571</v>
      </c>
      <c r="F705" s="7" t="s">
        <v>6731</v>
      </c>
      <c r="G705" s="7" t="s">
        <v>5480</v>
      </c>
    </row>
    <row r="706" spans="1:40" x14ac:dyDescent="0.25">
      <c r="A706" s="7" t="s">
        <v>367</v>
      </c>
      <c r="B706" s="7" t="s">
        <v>370</v>
      </c>
      <c r="C706" s="7">
        <v>1.125</v>
      </c>
      <c r="D706" s="7" t="s">
        <v>5494</v>
      </c>
      <c r="E706" s="7" t="s">
        <v>5571</v>
      </c>
      <c r="F706" s="7" t="s">
        <v>6731</v>
      </c>
      <c r="G706" s="7" t="s">
        <v>5480</v>
      </c>
    </row>
    <row r="707" spans="1:40" x14ac:dyDescent="0.25">
      <c r="A707" s="7" t="s">
        <v>2467</v>
      </c>
      <c r="B707" s="7" t="s">
        <v>2470</v>
      </c>
      <c r="C707" s="7">
        <v>1.2310000000000001</v>
      </c>
      <c r="D707" s="7" t="s">
        <v>5483</v>
      </c>
      <c r="E707" s="7" t="s">
        <v>5954</v>
      </c>
      <c r="F707" s="7" t="s">
        <v>6732</v>
      </c>
      <c r="G707" s="7" t="s">
        <v>5480</v>
      </c>
    </row>
    <row r="708" spans="1:40" x14ac:dyDescent="0.25">
      <c r="A708" s="7" t="s">
        <v>2816</v>
      </c>
      <c r="B708" s="7" t="s">
        <v>2818</v>
      </c>
      <c r="C708" s="7">
        <v>1.2310000000000001</v>
      </c>
      <c r="D708" s="7" t="s">
        <v>5483</v>
      </c>
      <c r="E708" s="7" t="s">
        <v>5954</v>
      </c>
      <c r="F708" s="7" t="s">
        <v>6732</v>
      </c>
      <c r="G708" s="7" t="s">
        <v>5480</v>
      </c>
      <c r="AC708" s="7" t="s">
        <v>2923</v>
      </c>
      <c r="AF708" s="7" t="s">
        <v>371</v>
      </c>
      <c r="AK708" s="10">
        <v>42994</v>
      </c>
      <c r="AM708" s="7" t="s">
        <v>6733</v>
      </c>
      <c r="AN708" s="7" t="s">
        <v>6734</v>
      </c>
    </row>
    <row r="709" spans="1:40" x14ac:dyDescent="0.25">
      <c r="A709" s="7" t="s">
        <v>125</v>
      </c>
      <c r="B709" s="7" t="s">
        <v>128</v>
      </c>
      <c r="C709" s="7">
        <v>1.804</v>
      </c>
      <c r="D709" s="7" t="s">
        <v>5477</v>
      </c>
      <c r="E709" s="7" t="s">
        <v>6228</v>
      </c>
      <c r="F709" s="7" t="s">
        <v>6670</v>
      </c>
      <c r="G709" s="7" t="s">
        <v>5480</v>
      </c>
    </row>
    <row r="710" spans="1:40" x14ac:dyDescent="0.25">
      <c r="A710" s="7" t="s">
        <v>6735</v>
      </c>
      <c r="B710" s="7" t="s">
        <v>2745</v>
      </c>
      <c r="C710" s="7">
        <v>1.804</v>
      </c>
      <c r="D710" s="7" t="s">
        <v>5477</v>
      </c>
      <c r="E710" s="7" t="s">
        <v>6228</v>
      </c>
      <c r="F710" s="7" t="s">
        <v>6670</v>
      </c>
      <c r="G710" s="7" t="s">
        <v>5480</v>
      </c>
      <c r="AC710" s="7" t="s">
        <v>390</v>
      </c>
      <c r="AF710" s="7" t="s">
        <v>2936</v>
      </c>
      <c r="AM710" s="7" t="s">
        <v>3191</v>
      </c>
      <c r="AN710" s="7" t="s">
        <v>6736</v>
      </c>
    </row>
    <row r="711" spans="1:40" x14ac:dyDescent="0.25">
      <c r="A711" s="7" t="s">
        <v>2666</v>
      </c>
      <c r="B711" s="7" t="s">
        <v>2668</v>
      </c>
      <c r="C711" s="7">
        <v>4.141</v>
      </c>
      <c r="D711" s="7" t="s">
        <v>5470</v>
      </c>
      <c r="E711" s="7" t="s">
        <v>6737</v>
      </c>
      <c r="F711" s="7" t="s">
        <v>6738</v>
      </c>
      <c r="G711" s="7" t="s">
        <v>2680</v>
      </c>
    </row>
    <row r="712" spans="1:40" x14ac:dyDescent="0.25">
      <c r="A712" s="7" t="s">
        <v>6739</v>
      </c>
      <c r="B712" s="7" t="s">
        <v>6740</v>
      </c>
      <c r="C712" s="7" t="s">
        <v>587</v>
      </c>
      <c r="D712" s="7" t="s">
        <v>587</v>
      </c>
      <c r="E712" s="7" t="s">
        <v>587</v>
      </c>
      <c r="F712" s="7" t="s">
        <v>587</v>
      </c>
      <c r="G712" s="7" t="s">
        <v>5480</v>
      </c>
    </row>
    <row r="713" spans="1:40" x14ac:dyDescent="0.25">
      <c r="A713" s="7" t="s">
        <v>6741</v>
      </c>
      <c r="B713" s="7" t="s">
        <v>6742</v>
      </c>
      <c r="C713" s="7">
        <v>2.6150000000000002</v>
      </c>
      <c r="D713" s="7" t="s">
        <v>5477</v>
      </c>
      <c r="E713" s="7" t="s">
        <v>5806</v>
      </c>
      <c r="F713" s="7" t="s">
        <v>6743</v>
      </c>
      <c r="G713" s="7" t="s">
        <v>5480</v>
      </c>
    </row>
    <row r="714" spans="1:40" x14ac:dyDescent="0.25">
      <c r="A714" s="7" t="s">
        <v>623</v>
      </c>
      <c r="B714" s="7" t="s">
        <v>626</v>
      </c>
      <c r="C714" s="7">
        <v>1.9319999999999999</v>
      </c>
      <c r="D714" s="7" t="s">
        <v>5494</v>
      </c>
      <c r="E714" s="7" t="s">
        <v>6029</v>
      </c>
      <c r="F714" s="7" t="s">
        <v>7193</v>
      </c>
      <c r="G714" s="7" t="s">
        <v>5480</v>
      </c>
    </row>
    <row r="715" spans="1:40" x14ac:dyDescent="0.25">
      <c r="A715" s="7" t="s">
        <v>4598</v>
      </c>
      <c r="B715" s="7" t="s">
        <v>4601</v>
      </c>
      <c r="C715" s="7" t="s">
        <v>587</v>
      </c>
      <c r="D715" s="7" t="s">
        <v>587</v>
      </c>
      <c r="E715" s="7" t="s">
        <v>587</v>
      </c>
      <c r="F715" s="7" t="s">
        <v>587</v>
      </c>
      <c r="G715" s="7" t="s">
        <v>5480</v>
      </c>
    </row>
    <row r="716" spans="1:40" x14ac:dyDescent="0.25">
      <c r="A716" s="7" t="s">
        <v>6744</v>
      </c>
      <c r="B716" s="7" t="s">
        <v>6745</v>
      </c>
      <c r="C716" s="7" t="s">
        <v>587</v>
      </c>
      <c r="D716" s="7" t="s">
        <v>587</v>
      </c>
      <c r="E716" s="7" t="s">
        <v>587</v>
      </c>
      <c r="F716" s="7" t="s">
        <v>587</v>
      </c>
      <c r="G716" s="7" t="s">
        <v>5480</v>
      </c>
    </row>
    <row r="717" spans="1:40" x14ac:dyDescent="0.25">
      <c r="A717" s="7" t="s">
        <v>6746</v>
      </c>
      <c r="B717" s="7" t="s">
        <v>6747</v>
      </c>
      <c r="C717" s="7">
        <v>3.5129999999999999</v>
      </c>
      <c r="D717" s="7" t="s">
        <v>5477</v>
      </c>
      <c r="E717" s="7" t="s">
        <v>5751</v>
      </c>
      <c r="F717" s="7" t="s">
        <v>6748</v>
      </c>
      <c r="G717" s="7" t="s">
        <v>5480</v>
      </c>
    </row>
    <row r="718" spans="1:40" x14ac:dyDescent="0.25">
      <c r="A718" s="7" t="s">
        <v>5414</v>
      </c>
      <c r="B718" s="7" t="s">
        <v>5417</v>
      </c>
      <c r="C718" s="7">
        <v>2.6230000000000002</v>
      </c>
      <c r="D718" s="7" t="s">
        <v>5477</v>
      </c>
      <c r="E718" s="7" t="s">
        <v>6749</v>
      </c>
      <c r="F718" s="7" t="s">
        <v>6750</v>
      </c>
      <c r="G718" s="7" t="s">
        <v>5480</v>
      </c>
    </row>
    <row r="719" spans="1:40" x14ac:dyDescent="0.25">
      <c r="A719" s="7" t="s">
        <v>6751</v>
      </c>
      <c r="B719" s="7" t="s">
        <v>6752</v>
      </c>
      <c r="C719" s="7">
        <v>0.69499999999999995</v>
      </c>
      <c r="D719" s="7" t="s">
        <v>5483</v>
      </c>
      <c r="E719" s="7" t="s">
        <v>5657</v>
      </c>
      <c r="F719" s="7" t="s">
        <v>6753</v>
      </c>
      <c r="G719" s="7" t="s">
        <v>5480</v>
      </c>
    </row>
    <row r="720" spans="1:40" x14ac:dyDescent="0.25">
      <c r="A720" s="7" t="s">
        <v>3758</v>
      </c>
      <c r="B720" s="7" t="s">
        <v>3761</v>
      </c>
      <c r="C720" s="7" t="s">
        <v>587</v>
      </c>
      <c r="D720" s="7" t="s">
        <v>587</v>
      </c>
      <c r="E720" s="7" t="s">
        <v>587</v>
      </c>
      <c r="F720" s="7" t="s">
        <v>587</v>
      </c>
      <c r="G720" s="7" t="s">
        <v>5480</v>
      </c>
      <c r="AK720" s="10"/>
    </row>
    <row r="721" spans="1:68" x14ac:dyDescent="0.25">
      <c r="A721" s="7" t="s">
        <v>4040</v>
      </c>
      <c r="B721" s="7" t="s">
        <v>4043</v>
      </c>
      <c r="C721" s="7">
        <v>0.98399999999999999</v>
      </c>
      <c r="D721" s="7" t="s">
        <v>5483</v>
      </c>
      <c r="E721" s="7" t="s">
        <v>5505</v>
      </c>
      <c r="F721" s="7" t="s">
        <v>7219</v>
      </c>
      <c r="G721" s="7" t="s">
        <v>5480</v>
      </c>
    </row>
    <row r="722" spans="1:68" x14ac:dyDescent="0.25">
      <c r="A722" s="7" t="s">
        <v>6754</v>
      </c>
      <c r="B722" s="7" t="s">
        <v>6755</v>
      </c>
      <c r="C722" s="7">
        <v>3.7040000000000002</v>
      </c>
      <c r="D722" s="7" t="s">
        <v>5477</v>
      </c>
      <c r="E722" s="7" t="s">
        <v>6564</v>
      </c>
      <c r="F722" s="7" t="s">
        <v>6756</v>
      </c>
      <c r="G722" s="7" t="s">
        <v>5480</v>
      </c>
    </row>
    <row r="723" spans="1:68" x14ac:dyDescent="0.25">
      <c r="A723" s="7" t="s">
        <v>4807</v>
      </c>
      <c r="B723" s="7" t="s">
        <v>4809</v>
      </c>
      <c r="C723" s="7">
        <v>5.7279999999999998</v>
      </c>
      <c r="D723" s="7" t="s">
        <v>5470</v>
      </c>
      <c r="E723" s="7" t="s">
        <v>6757</v>
      </c>
      <c r="F723" s="7" t="s">
        <v>6540</v>
      </c>
      <c r="G723" s="7" t="s">
        <v>2680</v>
      </c>
    </row>
    <row r="724" spans="1:68" x14ac:dyDescent="0.25">
      <c r="A724" s="7" t="s">
        <v>6758</v>
      </c>
      <c r="B724" s="7" t="s">
        <v>6759</v>
      </c>
      <c r="C724" s="7">
        <v>4.3979999999999997</v>
      </c>
      <c r="D724" s="7" t="s">
        <v>5470</v>
      </c>
      <c r="E724" s="7" t="s">
        <v>6170</v>
      </c>
      <c r="F724" s="7" t="s">
        <v>6760</v>
      </c>
      <c r="G724" s="7" t="s">
        <v>5480</v>
      </c>
    </row>
    <row r="725" spans="1:68" x14ac:dyDescent="0.25">
      <c r="A725" s="7" t="s">
        <v>4833</v>
      </c>
      <c r="B725" s="7" t="s">
        <v>4836</v>
      </c>
      <c r="C725" s="7">
        <v>3.754</v>
      </c>
      <c r="D725" s="7" t="s">
        <v>5477</v>
      </c>
      <c r="E725" s="7" t="s">
        <v>6761</v>
      </c>
      <c r="F725" s="7" t="s">
        <v>6762</v>
      </c>
      <c r="G725" s="7" t="s">
        <v>5480</v>
      </c>
    </row>
    <row r="726" spans="1:68" x14ac:dyDescent="0.25">
      <c r="A726" s="3" t="s">
        <v>4591</v>
      </c>
      <c r="B726" s="3" t="s">
        <v>4594</v>
      </c>
      <c r="C726" s="3">
        <v>5.6859999999999999</v>
      </c>
      <c r="D726" s="3" t="s">
        <v>5470</v>
      </c>
      <c r="E726" s="3" t="s">
        <v>5724</v>
      </c>
      <c r="F726" s="3" t="s">
        <v>7237</v>
      </c>
      <c r="G726" s="3" t="s">
        <v>2680</v>
      </c>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row>
    <row r="727" spans="1:68" x14ac:dyDescent="0.25">
      <c r="A727" s="7" t="s">
        <v>6763</v>
      </c>
      <c r="B727" s="7" t="s">
        <v>6764</v>
      </c>
      <c r="C727" s="7">
        <v>5.7640000000000002</v>
      </c>
      <c r="D727" s="7" t="s">
        <v>5470</v>
      </c>
      <c r="E727" s="7" t="s">
        <v>4310</v>
      </c>
      <c r="F727" s="7" t="s">
        <v>6765</v>
      </c>
      <c r="G727" s="7" t="s">
        <v>5480</v>
      </c>
    </row>
    <row r="728" spans="1:68" x14ac:dyDescent="0.25">
      <c r="A728" s="7" t="s">
        <v>242</v>
      </c>
      <c r="B728" s="7" t="s">
        <v>245</v>
      </c>
      <c r="C728" s="7">
        <v>1.909</v>
      </c>
      <c r="D728" s="7" t="s">
        <v>5494</v>
      </c>
      <c r="E728" s="7" t="s">
        <v>6358</v>
      </c>
      <c r="F728" s="7" t="s">
        <v>6766</v>
      </c>
      <c r="G728" s="7" t="s">
        <v>5480</v>
      </c>
    </row>
    <row r="729" spans="1:68" x14ac:dyDescent="0.25">
      <c r="A729" s="7" t="s">
        <v>4298</v>
      </c>
      <c r="B729" s="7" t="s">
        <v>4301</v>
      </c>
      <c r="C729" s="7" t="s">
        <v>587</v>
      </c>
      <c r="D729" s="7" t="s">
        <v>587</v>
      </c>
      <c r="E729" s="7" t="s">
        <v>587</v>
      </c>
      <c r="F729" s="7" t="s">
        <v>587</v>
      </c>
      <c r="G729" s="7" t="s">
        <v>5480</v>
      </c>
    </row>
    <row r="730" spans="1:68" x14ac:dyDescent="0.25">
      <c r="A730" s="7" t="s">
        <v>4984</v>
      </c>
      <c r="B730" s="7" t="s">
        <v>4987</v>
      </c>
      <c r="C730" s="7">
        <v>3.7690000000000001</v>
      </c>
      <c r="D730" s="7" t="s">
        <v>5470</v>
      </c>
      <c r="E730" s="7" t="s">
        <v>5724</v>
      </c>
      <c r="F730" s="7" t="s">
        <v>6767</v>
      </c>
      <c r="G730" s="7" t="s">
        <v>5480</v>
      </c>
    </row>
    <row r="731" spans="1:68" x14ac:dyDescent="0.25">
      <c r="A731" s="7" t="s">
        <v>2178</v>
      </c>
      <c r="B731" s="7" t="s">
        <v>2181</v>
      </c>
      <c r="C731" s="7" t="s">
        <v>587</v>
      </c>
      <c r="D731" s="7" t="s">
        <v>587</v>
      </c>
      <c r="E731" s="7" t="s">
        <v>587</v>
      </c>
      <c r="F731" s="7" t="s">
        <v>587</v>
      </c>
      <c r="G731" s="7" t="s">
        <v>5480</v>
      </c>
    </row>
    <row r="732" spans="1:68" x14ac:dyDescent="0.25">
      <c r="A732" s="7" t="s">
        <v>2139</v>
      </c>
      <c r="B732" s="7" t="s">
        <v>2141</v>
      </c>
      <c r="C732" s="7">
        <v>3.3260000000000001</v>
      </c>
      <c r="D732" s="7" t="s">
        <v>5477</v>
      </c>
      <c r="E732" s="7" t="s">
        <v>5692</v>
      </c>
      <c r="F732" s="7" t="s">
        <v>5533</v>
      </c>
      <c r="G732" s="7" t="s">
        <v>5480</v>
      </c>
    </row>
    <row r="733" spans="1:68" x14ac:dyDescent="0.25">
      <c r="A733" s="7" t="s">
        <v>6768</v>
      </c>
      <c r="B733" s="7" t="s">
        <v>6769</v>
      </c>
      <c r="C733" s="7">
        <v>6.19</v>
      </c>
      <c r="D733" s="7" t="s">
        <v>5470</v>
      </c>
      <c r="E733" s="7" t="s">
        <v>5780</v>
      </c>
      <c r="F733" s="7" t="s">
        <v>6770</v>
      </c>
      <c r="G733" s="7" t="s">
        <v>2680</v>
      </c>
    </row>
    <row r="734" spans="1:68" x14ac:dyDescent="0.25">
      <c r="A734" s="7" t="s">
        <v>6771</v>
      </c>
      <c r="B734" s="7" t="s">
        <v>6772</v>
      </c>
      <c r="C734" s="7">
        <v>4.3230000000000004</v>
      </c>
      <c r="D734" s="7" t="s">
        <v>5470</v>
      </c>
      <c r="E734" s="7" t="s">
        <v>6523</v>
      </c>
      <c r="F734" s="7" t="s">
        <v>6773</v>
      </c>
      <c r="G734" s="7" t="s">
        <v>2680</v>
      </c>
    </row>
    <row r="735" spans="1:68" x14ac:dyDescent="0.25">
      <c r="A735" s="7" t="s">
        <v>4616</v>
      </c>
      <c r="B735" s="7" t="s">
        <v>4619</v>
      </c>
      <c r="C735" s="7">
        <v>5.3140000000000001</v>
      </c>
      <c r="D735" s="7" t="s">
        <v>5470</v>
      </c>
      <c r="E735" s="7" t="s">
        <v>4310</v>
      </c>
      <c r="F735" s="7" t="s">
        <v>6774</v>
      </c>
      <c r="G735" s="7" t="s">
        <v>5480</v>
      </c>
    </row>
    <row r="736" spans="1:68" x14ac:dyDescent="0.25">
      <c r="A736" s="12" t="s">
        <v>3311</v>
      </c>
      <c r="B736" s="12" t="s">
        <v>3314</v>
      </c>
      <c r="C736" s="12">
        <v>3.7189999999999999</v>
      </c>
      <c r="D736" s="12" t="s">
        <v>5477</v>
      </c>
      <c r="E736" s="12" t="s">
        <v>5532</v>
      </c>
      <c r="F736" s="12" t="s">
        <v>7220</v>
      </c>
      <c r="G736" s="12" t="s">
        <v>5480</v>
      </c>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AN736" s="12"/>
      <c r="AO736" s="12"/>
      <c r="AP736" s="12"/>
      <c r="AQ736" s="12"/>
      <c r="AR736" s="12"/>
      <c r="AS736" s="12"/>
      <c r="AT736" s="12"/>
      <c r="AU736" s="12"/>
      <c r="AV736" s="12"/>
      <c r="AW736" s="12"/>
      <c r="AX736" s="12"/>
      <c r="AY736" s="12"/>
      <c r="AZ736" s="12"/>
      <c r="BA736" s="12"/>
      <c r="BB736" s="12"/>
      <c r="BC736" s="12"/>
      <c r="BD736" s="12"/>
      <c r="BE736" s="12"/>
      <c r="BF736" s="12"/>
      <c r="BG736" s="12"/>
      <c r="BH736" s="12"/>
      <c r="BI736" s="12"/>
      <c r="BJ736" s="12"/>
      <c r="BK736" s="12"/>
      <c r="BL736" s="12"/>
      <c r="BM736" s="12"/>
      <c r="BN736" s="12"/>
      <c r="BO736" s="12"/>
      <c r="BP736" s="12"/>
    </row>
    <row r="737" spans="1:40" x14ac:dyDescent="0.25">
      <c r="A737" s="7" t="s">
        <v>2001</v>
      </c>
      <c r="B737" s="7" t="s">
        <v>2002</v>
      </c>
      <c r="C737" s="7">
        <v>3.9220000000000002</v>
      </c>
      <c r="D737" s="7" t="s">
        <v>5470</v>
      </c>
      <c r="E737" s="7" t="s">
        <v>5707</v>
      </c>
      <c r="F737" s="7" t="s">
        <v>7201</v>
      </c>
      <c r="G737" s="7" t="s">
        <v>5480</v>
      </c>
    </row>
    <row r="738" spans="1:40" x14ac:dyDescent="0.25">
      <c r="A738" s="7" t="s">
        <v>6775</v>
      </c>
      <c r="B738" s="7" t="s">
        <v>6776</v>
      </c>
      <c r="C738" s="7">
        <v>13.204000000000001</v>
      </c>
      <c r="D738" s="7" t="s">
        <v>5470</v>
      </c>
      <c r="E738" s="7" t="s">
        <v>5711</v>
      </c>
      <c r="F738" s="7" t="s">
        <v>6777</v>
      </c>
      <c r="G738" s="7" t="s">
        <v>2680</v>
      </c>
    </row>
    <row r="739" spans="1:40" x14ac:dyDescent="0.25">
      <c r="A739" s="7" t="s">
        <v>4304</v>
      </c>
      <c r="B739" s="7" t="s">
        <v>4307</v>
      </c>
      <c r="C739" s="7" t="s">
        <v>587</v>
      </c>
      <c r="D739" s="7" t="s">
        <v>587</v>
      </c>
      <c r="E739" s="7" t="s">
        <v>587</v>
      </c>
      <c r="F739" s="7" t="s">
        <v>587</v>
      </c>
      <c r="G739" s="7" t="s">
        <v>5480</v>
      </c>
    </row>
    <row r="740" spans="1:40" x14ac:dyDescent="0.25">
      <c r="A740" s="7" t="s">
        <v>6778</v>
      </c>
      <c r="B740" s="7" t="s">
        <v>6779</v>
      </c>
      <c r="C740" s="7">
        <v>2.0569999999999999</v>
      </c>
      <c r="D740" s="7" t="s">
        <v>5477</v>
      </c>
      <c r="E740" s="7" t="s">
        <v>6586</v>
      </c>
      <c r="F740" s="7" t="s">
        <v>6780</v>
      </c>
      <c r="G740" s="7" t="s">
        <v>5480</v>
      </c>
    </row>
    <row r="741" spans="1:40" x14ac:dyDescent="0.25">
      <c r="A741" s="7" t="s">
        <v>2546</v>
      </c>
      <c r="B741" s="7" t="s">
        <v>2549</v>
      </c>
      <c r="C741" s="7">
        <v>7.4779999999999998</v>
      </c>
      <c r="D741" s="7" t="s">
        <v>5470</v>
      </c>
      <c r="E741" s="7" t="s">
        <v>5692</v>
      </c>
      <c r="F741" s="7" t="s">
        <v>6781</v>
      </c>
      <c r="G741" s="7" t="s">
        <v>5480</v>
      </c>
    </row>
    <row r="742" spans="1:40" x14ac:dyDescent="0.25">
      <c r="A742" s="7" t="s">
        <v>355</v>
      </c>
      <c r="B742" s="7" t="s">
        <v>357</v>
      </c>
      <c r="C742" s="7">
        <v>4.84</v>
      </c>
      <c r="D742" s="7" t="s">
        <v>5470</v>
      </c>
      <c r="E742" s="7" t="s">
        <v>5755</v>
      </c>
      <c r="F742" s="7" t="s">
        <v>6782</v>
      </c>
      <c r="G742" s="7" t="s">
        <v>5480</v>
      </c>
    </row>
    <row r="743" spans="1:40" x14ac:dyDescent="0.25">
      <c r="A743" s="7" t="s">
        <v>6783</v>
      </c>
      <c r="B743" s="7" t="s">
        <v>6784</v>
      </c>
      <c r="C743" s="7">
        <v>2.605</v>
      </c>
      <c r="D743" s="7" t="s">
        <v>5477</v>
      </c>
      <c r="E743" s="7" t="s">
        <v>5621</v>
      </c>
      <c r="F743" s="7" t="s">
        <v>6785</v>
      </c>
      <c r="G743" s="7" t="s">
        <v>5480</v>
      </c>
    </row>
    <row r="744" spans="1:40" x14ac:dyDescent="0.25">
      <c r="A744" s="7" t="s">
        <v>6786</v>
      </c>
      <c r="B744" s="7" t="s">
        <v>270</v>
      </c>
      <c r="C744" s="7" t="s">
        <v>587</v>
      </c>
      <c r="D744" s="7" t="s">
        <v>587</v>
      </c>
      <c r="E744" s="7" t="s">
        <v>587</v>
      </c>
      <c r="F744" s="7" t="s">
        <v>587</v>
      </c>
      <c r="G744" s="7" t="s">
        <v>5480</v>
      </c>
      <c r="AC744" s="7" t="s">
        <v>2115</v>
      </c>
      <c r="AF744" s="7" t="s">
        <v>2953</v>
      </c>
      <c r="AK744" s="7" t="s">
        <v>6787</v>
      </c>
      <c r="AM744" s="7" t="s">
        <v>6788</v>
      </c>
      <c r="AN744" s="7" t="s">
        <v>6789</v>
      </c>
    </row>
    <row r="745" spans="1:40" x14ac:dyDescent="0.25">
      <c r="A745" s="7" t="s">
        <v>6790</v>
      </c>
      <c r="B745" s="7" t="s">
        <v>6791</v>
      </c>
      <c r="C745" s="7">
        <v>2.2519999999999998</v>
      </c>
      <c r="D745" s="7" t="s">
        <v>5477</v>
      </c>
      <c r="E745" s="7" t="s">
        <v>5988</v>
      </c>
      <c r="F745" s="7" t="s">
        <v>6644</v>
      </c>
      <c r="G745" s="7" t="s">
        <v>5480</v>
      </c>
    </row>
    <row r="746" spans="1:40" x14ac:dyDescent="0.25">
      <c r="A746" s="7" t="s">
        <v>6792</v>
      </c>
      <c r="B746" s="7" t="s">
        <v>6793</v>
      </c>
      <c r="C746" s="7">
        <v>2.2519999999999998</v>
      </c>
      <c r="D746" s="7" t="s">
        <v>5477</v>
      </c>
      <c r="E746" s="7" t="s">
        <v>5988</v>
      </c>
      <c r="F746" s="7" t="s">
        <v>6644</v>
      </c>
      <c r="G746" s="7" t="s">
        <v>5480</v>
      </c>
      <c r="N746" s="10"/>
    </row>
    <row r="747" spans="1:40" x14ac:dyDescent="0.25">
      <c r="A747" s="7" t="s">
        <v>6794</v>
      </c>
      <c r="B747" s="7" t="s">
        <v>6795</v>
      </c>
      <c r="C747" s="7">
        <v>40.137</v>
      </c>
      <c r="D747" s="7" t="s">
        <v>5470</v>
      </c>
      <c r="E747" s="7" t="s">
        <v>6796</v>
      </c>
      <c r="F747" s="7" t="s">
        <v>6797</v>
      </c>
      <c r="G747" s="7" t="s">
        <v>2680</v>
      </c>
    </row>
    <row r="748" spans="1:40" x14ac:dyDescent="0.25">
      <c r="A748" s="7" t="s">
        <v>4887</v>
      </c>
      <c r="B748" s="7" t="s">
        <v>4890</v>
      </c>
      <c r="C748" s="7">
        <v>12.124000000000001</v>
      </c>
      <c r="D748" s="7" t="s">
        <v>5470</v>
      </c>
      <c r="E748" s="7" t="s">
        <v>6796</v>
      </c>
      <c r="F748" s="7" t="s">
        <v>6798</v>
      </c>
      <c r="G748" s="7" t="s">
        <v>2680</v>
      </c>
    </row>
    <row r="749" spans="1:40" x14ac:dyDescent="0.25">
      <c r="A749" s="7" t="s">
        <v>163</v>
      </c>
      <c r="B749" s="7" t="s">
        <v>166</v>
      </c>
      <c r="C749" s="7">
        <v>27.959</v>
      </c>
      <c r="D749" s="7" t="s">
        <v>5470</v>
      </c>
      <c r="E749" s="7" t="s">
        <v>5561</v>
      </c>
      <c r="F749" s="7" t="s">
        <v>6799</v>
      </c>
      <c r="G749" s="7" t="s">
        <v>2680</v>
      </c>
    </row>
    <row r="750" spans="1:40" x14ac:dyDescent="0.25">
      <c r="A750" s="7" t="s">
        <v>1310</v>
      </c>
      <c r="B750" s="7" t="s">
        <v>1313</v>
      </c>
      <c r="C750" s="7">
        <v>29.885999999999999</v>
      </c>
      <c r="D750" s="7" t="s">
        <v>5470</v>
      </c>
      <c r="E750" s="7" t="s">
        <v>5711</v>
      </c>
      <c r="F750" s="7" t="s">
        <v>6800</v>
      </c>
      <c r="G750" s="7" t="s">
        <v>2680</v>
      </c>
    </row>
    <row r="751" spans="1:40" x14ac:dyDescent="0.25">
      <c r="A751" s="7" t="s">
        <v>6801</v>
      </c>
      <c r="B751" s="7" t="s">
        <v>6802</v>
      </c>
      <c r="C751" s="7">
        <v>25.062000000000001</v>
      </c>
      <c r="D751" s="7" t="s">
        <v>5470</v>
      </c>
      <c r="E751" s="7" t="s">
        <v>6803</v>
      </c>
      <c r="F751" s="7" t="s">
        <v>6804</v>
      </c>
      <c r="G751" s="7" t="s">
        <v>2680</v>
      </c>
    </row>
    <row r="752" spans="1:40" x14ac:dyDescent="0.25">
      <c r="A752" s="7" t="s">
        <v>6805</v>
      </c>
      <c r="B752" s="7" t="s">
        <v>6806</v>
      </c>
      <c r="C752" s="7">
        <v>37.146999999999998</v>
      </c>
      <c r="D752" s="7" t="s">
        <v>5470</v>
      </c>
      <c r="E752" s="7" t="s">
        <v>4310</v>
      </c>
      <c r="F752" s="7" t="s">
        <v>6807</v>
      </c>
      <c r="G752" s="7" t="s">
        <v>2680</v>
      </c>
    </row>
    <row r="753" spans="1:7" x14ac:dyDescent="0.25">
      <c r="A753" s="7" t="s">
        <v>989</v>
      </c>
      <c r="B753" s="7" t="s">
        <v>992</v>
      </c>
      <c r="C753" s="7">
        <v>14.298999999999999</v>
      </c>
      <c r="D753" s="7" t="s">
        <v>5470</v>
      </c>
      <c r="E753" s="7" t="s">
        <v>5657</v>
      </c>
      <c r="F753" s="7" t="s">
        <v>6808</v>
      </c>
      <c r="G753" s="7" t="s">
        <v>2680</v>
      </c>
    </row>
    <row r="754" spans="1:7" x14ac:dyDescent="0.25">
      <c r="A754" s="7" t="s">
        <v>6809</v>
      </c>
      <c r="B754" s="7" t="s">
        <v>6810</v>
      </c>
      <c r="C754" s="7">
        <v>20.693000000000001</v>
      </c>
      <c r="D754" s="7" t="s">
        <v>5470</v>
      </c>
      <c r="E754" s="7" t="s">
        <v>4310</v>
      </c>
      <c r="F754" s="7" t="s">
        <v>6811</v>
      </c>
      <c r="G754" s="7" t="s">
        <v>2680</v>
      </c>
    </row>
    <row r="755" spans="1:7" x14ac:dyDescent="0.25">
      <c r="A755" s="7" t="s">
        <v>6812</v>
      </c>
      <c r="B755" s="7" t="s">
        <v>6813</v>
      </c>
      <c r="C755" s="7">
        <v>12.188000000000001</v>
      </c>
      <c r="D755" s="7" t="s">
        <v>5470</v>
      </c>
      <c r="E755" s="7" t="s">
        <v>5633</v>
      </c>
      <c r="F755" s="7" t="s">
        <v>6814</v>
      </c>
      <c r="G755" s="7" t="s">
        <v>2680</v>
      </c>
    </row>
    <row r="756" spans="1:7" x14ac:dyDescent="0.25">
      <c r="A756" s="7" t="s">
        <v>6815</v>
      </c>
      <c r="B756" s="7" t="s">
        <v>6816</v>
      </c>
      <c r="C756" s="7">
        <v>12.595000000000001</v>
      </c>
      <c r="D756" s="7" t="s">
        <v>5470</v>
      </c>
      <c r="E756" s="7" t="s">
        <v>5711</v>
      </c>
      <c r="F756" s="7" t="s">
        <v>6817</v>
      </c>
      <c r="G756" s="7" t="s">
        <v>2680</v>
      </c>
    </row>
    <row r="757" spans="1:7" x14ac:dyDescent="0.25">
      <c r="A757" s="7" t="s">
        <v>2320</v>
      </c>
      <c r="B757" s="7" t="s">
        <v>2323</v>
      </c>
      <c r="C757" s="7">
        <v>1.1830000000000001</v>
      </c>
      <c r="D757" s="7" t="s">
        <v>5483</v>
      </c>
      <c r="E757" s="7" t="s">
        <v>5505</v>
      </c>
      <c r="F757" s="7" t="s">
        <v>6818</v>
      </c>
      <c r="G757" s="7" t="s">
        <v>5480</v>
      </c>
    </row>
    <row r="758" spans="1:7" x14ac:dyDescent="0.25">
      <c r="A758" s="7" t="s">
        <v>3178</v>
      </c>
      <c r="B758" s="7" t="s">
        <v>3009</v>
      </c>
      <c r="C758" s="7">
        <v>1.1830000000000001</v>
      </c>
      <c r="D758" s="7" t="s">
        <v>5483</v>
      </c>
      <c r="E758" s="7" t="s">
        <v>5505</v>
      </c>
      <c r="F758" s="7" t="s">
        <v>6818</v>
      </c>
      <c r="G758" s="7" t="s">
        <v>5480</v>
      </c>
    </row>
    <row r="759" spans="1:7" x14ac:dyDescent="0.25">
      <c r="A759" s="7" t="s">
        <v>6819</v>
      </c>
      <c r="B759" s="7" t="s">
        <v>6820</v>
      </c>
      <c r="C759" s="7">
        <v>2.5979999999999999</v>
      </c>
      <c r="D759" s="7" t="s">
        <v>5470</v>
      </c>
      <c r="E759" s="7" t="s">
        <v>5598</v>
      </c>
      <c r="F759" s="7" t="s">
        <v>6821</v>
      </c>
      <c r="G759" s="7" t="s">
        <v>5480</v>
      </c>
    </row>
    <row r="760" spans="1:7" x14ac:dyDescent="0.25">
      <c r="A760" s="7" t="s">
        <v>6822</v>
      </c>
      <c r="B760" s="7" t="s">
        <v>6823</v>
      </c>
      <c r="C760" s="7">
        <v>4.47</v>
      </c>
      <c r="D760" s="7" t="s">
        <v>5470</v>
      </c>
      <c r="E760" s="7" t="s">
        <v>6624</v>
      </c>
      <c r="F760" s="7" t="s">
        <v>6824</v>
      </c>
      <c r="G760" s="7" t="s">
        <v>5480</v>
      </c>
    </row>
    <row r="761" spans="1:7" x14ac:dyDescent="0.25">
      <c r="A761" s="7" t="s">
        <v>6825</v>
      </c>
      <c r="B761" s="7" t="s">
        <v>6826</v>
      </c>
      <c r="C761" s="7">
        <v>4.47</v>
      </c>
      <c r="D761" s="7" t="s">
        <v>5470</v>
      </c>
      <c r="E761" s="7" t="s">
        <v>6624</v>
      </c>
      <c r="F761" s="7" t="s">
        <v>6824</v>
      </c>
      <c r="G761" s="7" t="s">
        <v>5480</v>
      </c>
    </row>
    <row r="762" spans="1:7" x14ac:dyDescent="0.25">
      <c r="A762" s="7" t="s">
        <v>3120</v>
      </c>
      <c r="B762" s="7" t="s">
        <v>3123</v>
      </c>
      <c r="C762" s="7">
        <v>1.9390000000000001</v>
      </c>
      <c r="D762" s="7" t="s">
        <v>5494</v>
      </c>
      <c r="E762" s="7" t="s">
        <v>5505</v>
      </c>
      <c r="F762" s="7" t="s">
        <v>6827</v>
      </c>
      <c r="G762" s="7" t="s">
        <v>5480</v>
      </c>
    </row>
    <row r="763" spans="1:7" x14ac:dyDescent="0.25">
      <c r="A763" s="7" t="s">
        <v>236</v>
      </c>
      <c r="B763" s="7" t="s">
        <v>239</v>
      </c>
      <c r="C763" s="7">
        <v>2.581</v>
      </c>
      <c r="D763" s="7" t="s">
        <v>5494</v>
      </c>
      <c r="E763" s="7" t="s">
        <v>6170</v>
      </c>
      <c r="F763" s="7" t="s">
        <v>6828</v>
      </c>
      <c r="G763" s="7" t="s">
        <v>5480</v>
      </c>
    </row>
    <row r="764" spans="1:7" x14ac:dyDescent="0.25">
      <c r="A764" s="7" t="s">
        <v>6829</v>
      </c>
      <c r="B764" s="7" t="s">
        <v>6830</v>
      </c>
      <c r="C764" s="7">
        <v>3.262</v>
      </c>
      <c r="D764" s="7" t="s">
        <v>5477</v>
      </c>
      <c r="E764" s="7" t="s">
        <v>5711</v>
      </c>
      <c r="F764" s="7" t="s">
        <v>6831</v>
      </c>
      <c r="G764" s="7" t="s">
        <v>5480</v>
      </c>
    </row>
    <row r="765" spans="1:7" x14ac:dyDescent="0.25">
      <c r="A765" s="7" t="s">
        <v>3883</v>
      </c>
      <c r="B765" s="7" t="s">
        <v>3885</v>
      </c>
      <c r="C765" s="7">
        <v>3.6080000000000001</v>
      </c>
      <c r="D765" s="7" t="s">
        <v>5477</v>
      </c>
      <c r="E765" s="7" t="s">
        <v>6040</v>
      </c>
      <c r="F765" s="7" t="s">
        <v>7221</v>
      </c>
      <c r="G765" s="7" t="s">
        <v>5480</v>
      </c>
    </row>
    <row r="766" spans="1:7" x14ac:dyDescent="0.25">
      <c r="A766" s="7" t="s">
        <v>6832</v>
      </c>
      <c r="B766" s="7" t="s">
        <v>6833</v>
      </c>
      <c r="C766" s="7">
        <v>4.3479999999999999</v>
      </c>
      <c r="D766" s="7" t="s">
        <v>5470</v>
      </c>
      <c r="E766" s="7" t="s">
        <v>6834</v>
      </c>
      <c r="F766" s="7" t="s">
        <v>6835</v>
      </c>
      <c r="G766" s="7" t="s">
        <v>5480</v>
      </c>
    </row>
    <row r="767" spans="1:7" x14ac:dyDescent="0.25">
      <c r="A767" s="7" t="s">
        <v>97</v>
      </c>
      <c r="B767" s="7" t="s">
        <v>100</v>
      </c>
      <c r="C767" s="7">
        <v>2.1030000000000002</v>
      </c>
      <c r="D767" s="7" t="s">
        <v>5494</v>
      </c>
      <c r="E767" s="7" t="s">
        <v>5755</v>
      </c>
      <c r="F767" s="7" t="s">
        <v>6836</v>
      </c>
      <c r="G767" s="7" t="s">
        <v>5480</v>
      </c>
    </row>
    <row r="768" spans="1:7" x14ac:dyDescent="0.25">
      <c r="A768" s="7" t="s">
        <v>6837</v>
      </c>
      <c r="B768" s="7" t="s">
        <v>101</v>
      </c>
      <c r="C768" s="7">
        <v>2.1030000000000002</v>
      </c>
      <c r="D768" s="7" t="s">
        <v>5494</v>
      </c>
      <c r="E768" s="7" t="s">
        <v>5755</v>
      </c>
      <c r="F768" s="7" t="s">
        <v>6836</v>
      </c>
      <c r="G768" s="7" t="s">
        <v>5480</v>
      </c>
    </row>
    <row r="769" spans="1:68" x14ac:dyDescent="0.25">
      <c r="A769" s="7" t="s">
        <v>188</v>
      </c>
      <c r="B769" s="7" t="s">
        <v>191</v>
      </c>
      <c r="C769" s="7">
        <v>8.32</v>
      </c>
      <c r="D769" s="7" t="s">
        <v>5470</v>
      </c>
      <c r="E769" s="7" t="s">
        <v>5619</v>
      </c>
      <c r="F769" s="7" t="s">
        <v>6838</v>
      </c>
      <c r="G769" s="7" t="s">
        <v>2680</v>
      </c>
    </row>
    <row r="770" spans="1:68" x14ac:dyDescent="0.25">
      <c r="A770" s="7" t="s">
        <v>6839</v>
      </c>
      <c r="B770" s="7" t="s">
        <v>6840</v>
      </c>
      <c r="C770" s="7" t="s">
        <v>587</v>
      </c>
      <c r="D770" s="7" t="s">
        <v>587</v>
      </c>
      <c r="E770" s="7" t="s">
        <v>587</v>
      </c>
      <c r="F770" s="7" t="s">
        <v>587</v>
      </c>
      <c r="G770" s="7" t="s">
        <v>5480</v>
      </c>
    </row>
    <row r="771" spans="1:68" x14ac:dyDescent="0.25">
      <c r="A771" s="7" t="s">
        <v>6841</v>
      </c>
      <c r="B771" s="7" t="s">
        <v>6842</v>
      </c>
      <c r="C771" s="7">
        <v>2.9689999999999999</v>
      </c>
      <c r="D771" s="7" t="s">
        <v>5477</v>
      </c>
      <c r="E771" s="7" t="s">
        <v>5701</v>
      </c>
      <c r="F771" s="7" t="s">
        <v>6843</v>
      </c>
      <c r="G771" s="7" t="s">
        <v>5480</v>
      </c>
    </row>
    <row r="772" spans="1:68" x14ac:dyDescent="0.25">
      <c r="A772" s="7" t="s">
        <v>5046</v>
      </c>
      <c r="B772" s="7" t="s">
        <v>5049</v>
      </c>
      <c r="C772" s="7">
        <v>1.571</v>
      </c>
      <c r="D772" s="7" t="s">
        <v>5494</v>
      </c>
      <c r="E772" s="7" t="s">
        <v>6018</v>
      </c>
      <c r="F772" s="7" t="s">
        <v>6844</v>
      </c>
      <c r="G772" s="7" t="s">
        <v>5480</v>
      </c>
    </row>
    <row r="773" spans="1:68" x14ac:dyDescent="0.25">
      <c r="A773" s="3" t="s">
        <v>5096</v>
      </c>
      <c r="B773" s="3" t="s">
        <v>5050</v>
      </c>
      <c r="C773" s="7">
        <v>1.571</v>
      </c>
      <c r="D773" s="7" t="s">
        <v>5494</v>
      </c>
      <c r="E773" s="7" t="s">
        <v>6018</v>
      </c>
      <c r="F773" s="7" t="s">
        <v>6844</v>
      </c>
      <c r="G773" s="7" t="s">
        <v>5480</v>
      </c>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row>
    <row r="774" spans="1:68" x14ac:dyDescent="0.25">
      <c r="A774" s="7" t="s">
        <v>555</v>
      </c>
      <c r="B774" s="7" t="s">
        <v>558</v>
      </c>
      <c r="C774" s="7">
        <v>5.0119999999999996</v>
      </c>
      <c r="D774" s="7" t="s">
        <v>5470</v>
      </c>
      <c r="E774" s="7" t="s">
        <v>5818</v>
      </c>
      <c r="F774" s="7" t="s">
        <v>6845</v>
      </c>
      <c r="G774" s="7" t="s">
        <v>2680</v>
      </c>
    </row>
    <row r="775" spans="1:68" x14ac:dyDescent="0.25">
      <c r="A775" s="7" t="s">
        <v>6846</v>
      </c>
      <c r="B775" s="7" t="s">
        <v>6847</v>
      </c>
      <c r="C775" s="7">
        <v>2.093</v>
      </c>
      <c r="D775" s="7" t="s">
        <v>5477</v>
      </c>
      <c r="E775" s="7" t="s">
        <v>6848</v>
      </c>
      <c r="F775" s="7" t="s">
        <v>6849</v>
      </c>
      <c r="G775" s="7" t="s">
        <v>5480</v>
      </c>
    </row>
    <row r="776" spans="1:68" x14ac:dyDescent="0.25">
      <c r="A776" s="7" t="s">
        <v>6850</v>
      </c>
      <c r="B776" s="7" t="s">
        <v>6851</v>
      </c>
      <c r="C776" s="7">
        <v>3.1</v>
      </c>
      <c r="D776" s="7" t="s">
        <v>5477</v>
      </c>
      <c r="E776" s="7" t="s">
        <v>5780</v>
      </c>
      <c r="F776" s="7" t="s">
        <v>6852</v>
      </c>
      <c r="G776" s="7" t="s">
        <v>5480</v>
      </c>
    </row>
    <row r="777" spans="1:68" x14ac:dyDescent="0.25">
      <c r="A777" s="7" t="s">
        <v>1441</v>
      </c>
      <c r="B777" s="7" t="s">
        <v>1444</v>
      </c>
      <c r="C777" s="7">
        <v>72.406000000000006</v>
      </c>
      <c r="D777" s="7" t="s">
        <v>5470</v>
      </c>
      <c r="E777" s="7" t="s">
        <v>5571</v>
      </c>
      <c r="F777" s="7" t="s">
        <v>6853</v>
      </c>
      <c r="G777" s="7" t="s">
        <v>2680</v>
      </c>
    </row>
    <row r="778" spans="1:68" x14ac:dyDescent="0.25">
      <c r="A778" s="7" t="s">
        <v>6854</v>
      </c>
      <c r="B778" s="7" t="s">
        <v>6855</v>
      </c>
      <c r="C778" s="7">
        <v>2.7930000000000001</v>
      </c>
      <c r="D778" s="7" t="s">
        <v>5470</v>
      </c>
      <c r="E778" s="7" t="s">
        <v>6856</v>
      </c>
      <c r="F778" s="7" t="s">
        <v>6857</v>
      </c>
      <c r="G778" s="7" t="s">
        <v>2680</v>
      </c>
    </row>
    <row r="779" spans="1:68" x14ac:dyDescent="0.25">
      <c r="A779" s="7" t="s">
        <v>4902</v>
      </c>
      <c r="B779" s="7" t="s">
        <v>4905</v>
      </c>
      <c r="C779" s="7">
        <v>10.162000000000001</v>
      </c>
      <c r="D779" s="7" t="s">
        <v>5470</v>
      </c>
      <c r="E779" s="7" t="s">
        <v>5705</v>
      </c>
      <c r="F779" s="7" t="s">
        <v>6858</v>
      </c>
      <c r="G779" s="7" t="s">
        <v>2680</v>
      </c>
    </row>
    <row r="780" spans="1:68" x14ac:dyDescent="0.25">
      <c r="A780" s="7" t="s">
        <v>2939</v>
      </c>
      <c r="B780" s="7" t="s">
        <v>2943</v>
      </c>
      <c r="C780" s="7">
        <v>10.162000000000001</v>
      </c>
      <c r="D780" s="7" t="s">
        <v>5470</v>
      </c>
      <c r="E780" s="7" t="s">
        <v>5705</v>
      </c>
      <c r="F780" s="7" t="s">
        <v>6858</v>
      </c>
      <c r="G780" s="7" t="s">
        <v>2680</v>
      </c>
      <c r="AG780" s="10"/>
    </row>
    <row r="781" spans="1:68" x14ac:dyDescent="0.25">
      <c r="A781" s="7" t="s">
        <v>6859</v>
      </c>
      <c r="B781" s="7" t="s">
        <v>6860</v>
      </c>
      <c r="C781" s="7">
        <v>0.86799999999999999</v>
      </c>
      <c r="D781" s="7" t="s">
        <v>5483</v>
      </c>
      <c r="E781" s="7" t="s">
        <v>5705</v>
      </c>
      <c r="F781" s="7" t="s">
        <v>6861</v>
      </c>
      <c r="G781" s="7" t="s">
        <v>5480</v>
      </c>
    </row>
    <row r="782" spans="1:68" x14ac:dyDescent="0.25">
      <c r="A782" s="7" t="s">
        <v>2795</v>
      </c>
      <c r="B782" s="7" t="s">
        <v>2798</v>
      </c>
      <c r="C782" s="7">
        <v>0.747</v>
      </c>
      <c r="D782" s="7" t="s">
        <v>5483</v>
      </c>
      <c r="E782" s="7" t="s">
        <v>5552</v>
      </c>
      <c r="F782" s="7" t="s">
        <v>6862</v>
      </c>
      <c r="G782" s="7" t="s">
        <v>5480</v>
      </c>
    </row>
    <row r="783" spans="1:68" x14ac:dyDescent="0.25">
      <c r="A783" s="7" t="s">
        <v>1137</v>
      </c>
      <c r="B783" s="7" t="s">
        <v>1141</v>
      </c>
      <c r="C783" s="7">
        <v>0.747</v>
      </c>
      <c r="D783" s="7" t="s">
        <v>5483</v>
      </c>
      <c r="E783" s="7" t="s">
        <v>5552</v>
      </c>
      <c r="F783" s="7" t="s">
        <v>6862</v>
      </c>
      <c r="G783" s="7" t="s">
        <v>5480</v>
      </c>
      <c r="AC783" s="7" t="s">
        <v>2923</v>
      </c>
      <c r="AF783" s="7" t="s">
        <v>2781</v>
      </c>
      <c r="AK783" s="7">
        <v>42454</v>
      </c>
      <c r="AM783" s="7" t="s">
        <v>6863</v>
      </c>
      <c r="AN783" s="7" t="s">
        <v>6864</v>
      </c>
    </row>
    <row r="784" spans="1:68" x14ac:dyDescent="0.25">
      <c r="A784" s="7" t="s">
        <v>3045</v>
      </c>
      <c r="B784" s="7" t="s">
        <v>3048</v>
      </c>
      <c r="C784" s="7">
        <v>3.55</v>
      </c>
      <c r="D784" s="7" t="s">
        <v>5477</v>
      </c>
      <c r="E784" s="7" t="s">
        <v>6123</v>
      </c>
      <c r="F784" s="7" t="s">
        <v>6865</v>
      </c>
      <c r="G784" s="7" t="s">
        <v>5480</v>
      </c>
    </row>
    <row r="785" spans="1:68" x14ac:dyDescent="0.25">
      <c r="A785" s="7" t="s">
        <v>6866</v>
      </c>
      <c r="B785" s="7" t="s">
        <v>6867</v>
      </c>
      <c r="C785" s="7">
        <v>3.7829999999999999</v>
      </c>
      <c r="D785" s="7" t="s">
        <v>5470</v>
      </c>
      <c r="E785" s="7" t="s">
        <v>5552</v>
      </c>
      <c r="F785" s="7" t="s">
        <v>6868</v>
      </c>
      <c r="G785" s="7" t="s">
        <v>5480</v>
      </c>
    </row>
    <row r="786" spans="1:68" x14ac:dyDescent="0.25">
      <c r="A786" s="7" t="s">
        <v>6869</v>
      </c>
      <c r="B786" s="7" t="s">
        <v>6870</v>
      </c>
      <c r="C786" s="7">
        <v>3.9470000000000001</v>
      </c>
      <c r="D786" s="7" t="s">
        <v>5470</v>
      </c>
      <c r="E786" s="7" t="s">
        <v>5895</v>
      </c>
      <c r="F786" s="7" t="s">
        <v>6871</v>
      </c>
      <c r="G786" s="7" t="s">
        <v>2680</v>
      </c>
    </row>
    <row r="787" spans="1:68" x14ac:dyDescent="0.25">
      <c r="A787" s="7" t="s">
        <v>4092</v>
      </c>
      <c r="B787" s="7" t="s">
        <v>4095</v>
      </c>
      <c r="C787" s="7">
        <v>1.5649999999999999</v>
      </c>
      <c r="D787" s="7" t="s">
        <v>5494</v>
      </c>
      <c r="E787" s="7" t="s">
        <v>5486</v>
      </c>
      <c r="F787" s="7" t="s">
        <v>5795</v>
      </c>
      <c r="G787" s="7" t="s">
        <v>5480</v>
      </c>
    </row>
    <row r="788" spans="1:68" x14ac:dyDescent="0.25">
      <c r="A788" s="7" t="s">
        <v>6872</v>
      </c>
      <c r="B788" s="7" t="s">
        <v>6873</v>
      </c>
      <c r="C788" s="7">
        <v>2.4529999999999998</v>
      </c>
      <c r="D788" s="7" t="s">
        <v>5477</v>
      </c>
      <c r="E788" s="7" t="s">
        <v>5952</v>
      </c>
      <c r="F788" s="7" t="s">
        <v>6874</v>
      </c>
      <c r="G788" s="7" t="s">
        <v>5480</v>
      </c>
    </row>
    <row r="789" spans="1:68" x14ac:dyDescent="0.25">
      <c r="A789" s="7" t="s">
        <v>486</v>
      </c>
      <c r="B789" s="7" t="s">
        <v>489</v>
      </c>
      <c r="C789" s="7">
        <v>7.5190000000000001</v>
      </c>
      <c r="D789" s="7" t="s">
        <v>5470</v>
      </c>
      <c r="E789" s="7" t="s">
        <v>4310</v>
      </c>
      <c r="F789" s="7" t="s">
        <v>6875</v>
      </c>
      <c r="G789" s="7" t="s">
        <v>2680</v>
      </c>
    </row>
    <row r="790" spans="1:68" x14ac:dyDescent="0.25">
      <c r="A790" s="7" t="s">
        <v>6876</v>
      </c>
      <c r="B790" s="7" t="s">
        <v>4588</v>
      </c>
      <c r="C790" s="7">
        <v>4.1429999999999998</v>
      </c>
      <c r="D790" s="7" t="s">
        <v>5477</v>
      </c>
      <c r="E790" s="7" t="s">
        <v>4310</v>
      </c>
      <c r="F790" s="7" t="s">
        <v>6877</v>
      </c>
      <c r="G790" s="7" t="s">
        <v>5480</v>
      </c>
    </row>
    <row r="791" spans="1:68" x14ac:dyDescent="0.25">
      <c r="A791" s="7" t="s">
        <v>4009</v>
      </c>
      <c r="B791" s="7" t="s">
        <v>4012</v>
      </c>
      <c r="C791" s="7">
        <v>7.7190000000000003</v>
      </c>
      <c r="D791" s="7" t="s">
        <v>5470</v>
      </c>
      <c r="E791" s="7" t="s">
        <v>5532</v>
      </c>
      <c r="F791" s="7" t="s">
        <v>6878</v>
      </c>
      <c r="G791" s="7" t="s">
        <v>2680</v>
      </c>
    </row>
    <row r="792" spans="1:68" x14ac:dyDescent="0.25">
      <c r="A792" s="3" t="s">
        <v>4632</v>
      </c>
      <c r="B792" s="3" t="s">
        <v>4635</v>
      </c>
      <c r="C792" s="3">
        <v>4.9619999999999997</v>
      </c>
      <c r="D792" s="3" t="s">
        <v>5470</v>
      </c>
      <c r="E792" s="3" t="s">
        <v>5791</v>
      </c>
      <c r="F792" s="3" t="s">
        <v>7238</v>
      </c>
      <c r="G792" s="3" t="s">
        <v>5480</v>
      </c>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row>
    <row r="793" spans="1:68" x14ac:dyDescent="0.25">
      <c r="A793" s="7" t="s">
        <v>4310</v>
      </c>
      <c r="B793" s="7" t="s">
        <v>4313</v>
      </c>
      <c r="C793" s="7">
        <v>2.262</v>
      </c>
      <c r="D793" s="7" t="s">
        <v>5494</v>
      </c>
      <c r="E793" s="7" t="s">
        <v>5791</v>
      </c>
      <c r="F793" s="7" t="s">
        <v>6879</v>
      </c>
      <c r="G793" s="7" t="s">
        <v>5480</v>
      </c>
    </row>
    <row r="794" spans="1:68" x14ac:dyDescent="0.25">
      <c r="A794" s="7" t="s">
        <v>570</v>
      </c>
      <c r="B794" s="7" t="s">
        <v>574</v>
      </c>
      <c r="C794" s="7">
        <v>5.1680000000000001</v>
      </c>
      <c r="D794" s="7" t="s">
        <v>5470</v>
      </c>
      <c r="E794" s="7" t="s">
        <v>4310</v>
      </c>
      <c r="F794" s="7" t="s">
        <v>6880</v>
      </c>
      <c r="G794" s="7" t="s">
        <v>5480</v>
      </c>
    </row>
    <row r="795" spans="1:68" x14ac:dyDescent="0.25">
      <c r="A795" s="7" t="s">
        <v>6881</v>
      </c>
      <c r="B795" s="7" t="s">
        <v>6882</v>
      </c>
      <c r="C795" s="7" t="s">
        <v>587</v>
      </c>
      <c r="D795" s="7" t="s">
        <v>587</v>
      </c>
      <c r="E795" s="7" t="s">
        <v>587</v>
      </c>
      <c r="F795" s="7" t="s">
        <v>587</v>
      </c>
      <c r="G795" s="7" t="s">
        <v>5480</v>
      </c>
    </row>
    <row r="796" spans="1:68" x14ac:dyDescent="0.25">
      <c r="A796" s="7" t="s">
        <v>6883</v>
      </c>
      <c r="B796" s="7" t="s">
        <v>6884</v>
      </c>
      <c r="C796" s="7" t="s">
        <v>587</v>
      </c>
      <c r="D796" s="7" t="s">
        <v>587</v>
      </c>
      <c r="E796" s="7" t="s">
        <v>587</v>
      </c>
      <c r="F796" s="7" t="s">
        <v>587</v>
      </c>
      <c r="G796" s="7" t="s">
        <v>5480</v>
      </c>
    </row>
    <row r="797" spans="1:68" x14ac:dyDescent="0.25">
      <c r="A797" s="7" t="s">
        <v>6885</v>
      </c>
      <c r="B797" s="7" t="s">
        <v>6886</v>
      </c>
      <c r="C797" s="7">
        <v>1.2769999999999999</v>
      </c>
      <c r="D797" s="7" t="s">
        <v>5494</v>
      </c>
      <c r="E797" s="7" t="s">
        <v>6586</v>
      </c>
      <c r="F797" s="7" t="s">
        <v>6887</v>
      </c>
      <c r="G797" s="7" t="s">
        <v>5480</v>
      </c>
    </row>
    <row r="798" spans="1:68" x14ac:dyDescent="0.25">
      <c r="A798" s="3" t="s">
        <v>4696</v>
      </c>
      <c r="B798" s="3" t="s">
        <v>4699</v>
      </c>
      <c r="C798" s="3">
        <v>4.7939999999999996</v>
      </c>
      <c r="D798" s="3" t="s">
        <v>5470</v>
      </c>
      <c r="E798" s="3" t="s">
        <v>5814</v>
      </c>
      <c r="F798" s="3" t="s">
        <v>7239</v>
      </c>
      <c r="G798" s="3" t="s">
        <v>2680</v>
      </c>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row>
    <row r="799" spans="1:68" x14ac:dyDescent="0.25">
      <c r="A799" s="3" t="s">
        <v>4727</v>
      </c>
      <c r="B799" s="3" t="s">
        <v>4730</v>
      </c>
      <c r="C799" s="3" t="s">
        <v>587</v>
      </c>
      <c r="D799" s="3" t="s">
        <v>587</v>
      </c>
      <c r="E799" s="3" t="s">
        <v>587</v>
      </c>
      <c r="F799" s="3" t="s">
        <v>587</v>
      </c>
      <c r="G799" s="3" t="s">
        <v>5480</v>
      </c>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row>
    <row r="800" spans="1:68" x14ac:dyDescent="0.25">
      <c r="A800" s="7" t="s">
        <v>6888</v>
      </c>
      <c r="B800" s="7" t="s">
        <v>6889</v>
      </c>
      <c r="C800" s="7">
        <v>3.081</v>
      </c>
      <c r="D800" s="7" t="s">
        <v>5470</v>
      </c>
      <c r="E800" s="7" t="s">
        <v>6890</v>
      </c>
      <c r="F800" s="7" t="s">
        <v>6891</v>
      </c>
      <c r="G800" s="7" t="s">
        <v>5480</v>
      </c>
    </row>
    <row r="801" spans="1:68" x14ac:dyDescent="0.25">
      <c r="A801" s="7" t="s">
        <v>3877</v>
      </c>
      <c r="B801" s="7" t="s">
        <v>3880</v>
      </c>
      <c r="C801" s="7">
        <v>3.5070000000000001</v>
      </c>
      <c r="D801" s="7" t="s">
        <v>5477</v>
      </c>
      <c r="E801" s="7" t="s">
        <v>6358</v>
      </c>
      <c r="F801" s="7" t="s">
        <v>6892</v>
      </c>
      <c r="G801" s="7" t="s">
        <v>5480</v>
      </c>
    </row>
    <row r="802" spans="1:68" x14ac:dyDescent="0.25">
      <c r="A802" s="7" t="s">
        <v>5318</v>
      </c>
      <c r="B802" s="7" t="s">
        <v>5319</v>
      </c>
      <c r="C802" s="7">
        <v>1.143</v>
      </c>
      <c r="D802" s="7" t="s">
        <v>5494</v>
      </c>
      <c r="E802" s="7" t="s">
        <v>5490</v>
      </c>
      <c r="F802" s="7" t="s">
        <v>6893</v>
      </c>
      <c r="G802" s="7" t="s">
        <v>5480</v>
      </c>
    </row>
    <row r="803" spans="1:68" x14ac:dyDescent="0.25">
      <c r="A803" s="7" t="s">
        <v>965</v>
      </c>
      <c r="B803" s="7" t="s">
        <v>968</v>
      </c>
      <c r="C803" s="7">
        <v>3.5910000000000002</v>
      </c>
      <c r="D803" s="7" t="s">
        <v>5477</v>
      </c>
      <c r="E803" s="7" t="s">
        <v>5999</v>
      </c>
      <c r="F803" s="7" t="s">
        <v>6894</v>
      </c>
      <c r="G803" s="7" t="s">
        <v>5480</v>
      </c>
    </row>
    <row r="804" spans="1:68" x14ac:dyDescent="0.25">
      <c r="A804" s="7" t="s">
        <v>6895</v>
      </c>
      <c r="B804" s="7" t="s">
        <v>6896</v>
      </c>
      <c r="C804" s="7">
        <v>3.5910000000000002</v>
      </c>
      <c r="D804" s="7" t="s">
        <v>5477</v>
      </c>
      <c r="E804" s="7" t="s">
        <v>5999</v>
      </c>
      <c r="F804" s="7" t="s">
        <v>6894</v>
      </c>
      <c r="G804" s="7" t="s">
        <v>5480</v>
      </c>
    </row>
    <row r="805" spans="1:68" x14ac:dyDescent="0.25">
      <c r="A805" s="7" t="s">
        <v>6897</v>
      </c>
      <c r="B805" s="7" t="s">
        <v>4737</v>
      </c>
      <c r="C805" s="7">
        <v>2.2759999999999998</v>
      </c>
      <c r="D805" s="7" t="s">
        <v>5470</v>
      </c>
      <c r="E805" s="7" t="s">
        <v>6898</v>
      </c>
      <c r="F805" s="8" t="s">
        <v>6899</v>
      </c>
      <c r="G805" s="7" t="s">
        <v>5480</v>
      </c>
      <c r="AK805" s="10"/>
    </row>
    <row r="806" spans="1:68" x14ac:dyDescent="0.25">
      <c r="A806" s="3" t="s">
        <v>4780</v>
      </c>
      <c r="B806" s="3" t="s">
        <v>4782</v>
      </c>
      <c r="C806" s="3">
        <v>2.024</v>
      </c>
      <c r="D806" s="3" t="s">
        <v>5477</v>
      </c>
      <c r="E806" s="3" t="s">
        <v>6898</v>
      </c>
      <c r="F806" s="3" t="s">
        <v>7240</v>
      </c>
      <c r="G806" s="3" t="s">
        <v>5480</v>
      </c>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row>
    <row r="807" spans="1:68" x14ac:dyDescent="0.25">
      <c r="A807" s="7" t="s">
        <v>5219</v>
      </c>
      <c r="B807" s="7" t="s">
        <v>5222</v>
      </c>
      <c r="C807" s="7">
        <v>4.593</v>
      </c>
      <c r="D807" s="7" t="s">
        <v>5477</v>
      </c>
      <c r="E807" s="7" t="s">
        <v>5859</v>
      </c>
      <c r="F807" s="7" t="s">
        <v>6900</v>
      </c>
      <c r="G807" s="7" t="s">
        <v>5480</v>
      </c>
    </row>
    <row r="808" spans="1:68" x14ac:dyDescent="0.25">
      <c r="A808" s="14" t="s">
        <v>5234</v>
      </c>
      <c r="B808" s="14" t="s">
        <v>5223</v>
      </c>
      <c r="C808" s="7">
        <v>4.593</v>
      </c>
      <c r="D808" s="7" t="s">
        <v>5477</v>
      </c>
      <c r="E808" s="7" t="s">
        <v>5859</v>
      </c>
      <c r="F808" s="7" t="s">
        <v>6900</v>
      </c>
      <c r="G808" s="7" t="s">
        <v>5480</v>
      </c>
      <c r="H808" s="14"/>
      <c r="I808" s="14"/>
      <c r="J808" s="14"/>
      <c r="K808" s="14"/>
      <c r="L808" s="14"/>
      <c r="M808" s="14"/>
      <c r="N808" s="14"/>
      <c r="O808" s="14"/>
      <c r="P808" s="14"/>
      <c r="Q808" s="14"/>
      <c r="R808" s="14"/>
      <c r="S808" s="14"/>
      <c r="T808" s="14"/>
      <c r="U808" s="14"/>
      <c r="V808" s="14"/>
      <c r="W808" s="14"/>
      <c r="X808" s="14"/>
      <c r="Y808" s="14"/>
      <c r="Z808" s="14"/>
      <c r="AA808" s="14"/>
      <c r="AB808" s="14"/>
      <c r="AC808" s="14"/>
      <c r="AD808" s="14"/>
      <c r="AE808" s="14"/>
      <c r="AF808" s="14"/>
      <c r="AG808" s="14"/>
      <c r="AH808" s="14"/>
      <c r="AI808" s="14"/>
      <c r="AJ808" s="14"/>
      <c r="AK808" s="14"/>
      <c r="AL808" s="14"/>
      <c r="AM808" s="14"/>
      <c r="AN808" s="14"/>
      <c r="AO808" s="14"/>
      <c r="AP808" s="14"/>
      <c r="AQ808" s="14"/>
      <c r="AR808" s="14"/>
      <c r="AS808" s="14"/>
      <c r="AT808" s="14"/>
      <c r="AU808" s="14"/>
      <c r="AV808" s="14"/>
      <c r="AW808" s="14"/>
      <c r="AX808" s="14"/>
      <c r="AY808" s="14"/>
      <c r="AZ808" s="14"/>
      <c r="BA808" s="14"/>
      <c r="BB808" s="14"/>
      <c r="BC808" s="14"/>
      <c r="BD808" s="14"/>
      <c r="BE808" s="14"/>
      <c r="BF808" s="14"/>
      <c r="BG808" s="14"/>
      <c r="BH808" s="14"/>
      <c r="BI808" s="14"/>
      <c r="BJ808" s="14"/>
      <c r="BK808" s="14"/>
      <c r="BL808" s="14"/>
      <c r="BM808" s="14"/>
      <c r="BN808" s="14"/>
      <c r="BO808" s="14"/>
      <c r="BP808" s="14"/>
    </row>
    <row r="809" spans="1:68" x14ac:dyDescent="0.25">
      <c r="A809" s="7" t="s">
        <v>6901</v>
      </c>
      <c r="B809" s="7" t="s">
        <v>6902</v>
      </c>
      <c r="C809" s="7">
        <v>1.486</v>
      </c>
      <c r="D809" s="7" t="s">
        <v>5494</v>
      </c>
      <c r="E809" s="7" t="s">
        <v>5719</v>
      </c>
      <c r="F809" s="7" t="s">
        <v>6903</v>
      </c>
      <c r="G809" s="7" t="s">
        <v>5480</v>
      </c>
    </row>
    <row r="810" spans="1:68" x14ac:dyDescent="0.25">
      <c r="A810" s="7" t="s">
        <v>90</v>
      </c>
      <c r="B810" s="7" t="s">
        <v>93</v>
      </c>
      <c r="C810" s="7">
        <v>2.82</v>
      </c>
      <c r="D810" s="7" t="s">
        <v>5470</v>
      </c>
      <c r="E810" s="7" t="s">
        <v>5571</v>
      </c>
      <c r="F810" s="7" t="s">
        <v>6904</v>
      </c>
      <c r="G810" s="7" t="s">
        <v>5480</v>
      </c>
    </row>
    <row r="811" spans="1:68" x14ac:dyDescent="0.25">
      <c r="A811" s="7" t="s">
        <v>6905</v>
      </c>
      <c r="B811" s="7" t="s">
        <v>6906</v>
      </c>
      <c r="C811" s="7">
        <v>2.84</v>
      </c>
      <c r="D811" s="7" t="s">
        <v>5477</v>
      </c>
      <c r="E811" s="7" t="s">
        <v>6749</v>
      </c>
      <c r="F811" s="7" t="s">
        <v>6907</v>
      </c>
      <c r="G811" s="7" t="s">
        <v>5480</v>
      </c>
    </row>
    <row r="812" spans="1:68" x14ac:dyDescent="0.25">
      <c r="A812" s="7" t="s">
        <v>6908</v>
      </c>
      <c r="B812" s="7" t="s">
        <v>6909</v>
      </c>
      <c r="C812" s="7">
        <v>2.4950000000000001</v>
      </c>
      <c r="D812" s="7" t="s">
        <v>5477</v>
      </c>
      <c r="E812" s="7" t="s">
        <v>6910</v>
      </c>
      <c r="F812" s="7" t="s">
        <v>6911</v>
      </c>
      <c r="G812" s="7" t="s">
        <v>5480</v>
      </c>
    </row>
    <row r="813" spans="1:68" x14ac:dyDescent="0.25">
      <c r="A813" s="7" t="s">
        <v>411</v>
      </c>
      <c r="B813" s="7" t="s">
        <v>414</v>
      </c>
      <c r="C813" s="7">
        <v>2.4950000000000001</v>
      </c>
      <c r="D813" s="7" t="s">
        <v>5477</v>
      </c>
      <c r="E813" s="7" t="s">
        <v>6910</v>
      </c>
      <c r="F813" s="7" t="s">
        <v>6911</v>
      </c>
      <c r="G813" s="7" t="s">
        <v>5480</v>
      </c>
      <c r="AC813" s="7" t="s">
        <v>390</v>
      </c>
      <c r="AF813" s="7" t="s">
        <v>371</v>
      </c>
      <c r="AK813" s="10">
        <v>42884</v>
      </c>
      <c r="AM813" s="7" t="s">
        <v>6912</v>
      </c>
      <c r="AN813" s="7" t="s">
        <v>6913</v>
      </c>
    </row>
    <row r="814" spans="1:68" x14ac:dyDescent="0.25">
      <c r="A814" s="7" t="s">
        <v>6914</v>
      </c>
      <c r="B814" s="7" t="s">
        <v>6915</v>
      </c>
      <c r="C814" s="7">
        <v>2.0270000000000001</v>
      </c>
      <c r="D814" s="7" t="s">
        <v>5494</v>
      </c>
      <c r="E814" s="7" t="s">
        <v>5755</v>
      </c>
      <c r="F814" s="7" t="s">
        <v>6916</v>
      </c>
      <c r="G814" s="7" t="s">
        <v>5480</v>
      </c>
    </row>
    <row r="815" spans="1:68" x14ac:dyDescent="0.25">
      <c r="A815" s="7" t="s">
        <v>6917</v>
      </c>
      <c r="B815" s="7" t="s">
        <v>6918</v>
      </c>
      <c r="C815" s="7" t="s">
        <v>587</v>
      </c>
      <c r="D815" s="7" t="s">
        <v>587</v>
      </c>
      <c r="E815" s="7" t="s">
        <v>587</v>
      </c>
      <c r="F815" s="7" t="s">
        <v>587</v>
      </c>
      <c r="G815" s="7" t="s">
        <v>5480</v>
      </c>
    </row>
    <row r="816" spans="1:68" x14ac:dyDescent="0.25">
      <c r="A816" s="7" t="s">
        <v>6919</v>
      </c>
      <c r="B816" s="7" t="s">
        <v>6920</v>
      </c>
      <c r="C816" s="7">
        <v>2.7240000000000002</v>
      </c>
      <c r="D816" s="7" t="s">
        <v>5494</v>
      </c>
      <c r="E816" s="7" t="s">
        <v>6235</v>
      </c>
      <c r="F816" s="7" t="s">
        <v>6921</v>
      </c>
      <c r="G816" s="7" t="s">
        <v>5480</v>
      </c>
    </row>
    <row r="817" spans="1:68" x14ac:dyDescent="0.25">
      <c r="A817" s="7" t="s">
        <v>6922</v>
      </c>
      <c r="B817" s="7" t="s">
        <v>6923</v>
      </c>
      <c r="C817" s="7">
        <v>3.08</v>
      </c>
      <c r="D817" s="7" t="s">
        <v>5470</v>
      </c>
      <c r="E817" s="7" t="s">
        <v>6924</v>
      </c>
      <c r="F817" s="7" t="s">
        <v>6925</v>
      </c>
      <c r="G817" s="7" t="s">
        <v>5480</v>
      </c>
    </row>
    <row r="818" spans="1:68" x14ac:dyDescent="0.25">
      <c r="A818" s="7" t="s">
        <v>6926</v>
      </c>
      <c r="B818" s="7" t="s">
        <v>6927</v>
      </c>
      <c r="C818" s="7">
        <v>1.798</v>
      </c>
      <c r="D818" s="7" t="s">
        <v>5477</v>
      </c>
      <c r="E818" s="7" t="s">
        <v>6228</v>
      </c>
      <c r="F818" s="7" t="s">
        <v>6928</v>
      </c>
      <c r="G818" s="7" t="s">
        <v>5480</v>
      </c>
    </row>
    <row r="819" spans="1:68" x14ac:dyDescent="0.25">
      <c r="A819" s="7" t="s">
        <v>3546</v>
      </c>
      <c r="B819" s="7" t="s">
        <v>3549</v>
      </c>
      <c r="C819" s="7">
        <v>3.7749999999999999</v>
      </c>
      <c r="D819" s="7" t="s">
        <v>5470</v>
      </c>
      <c r="E819" s="7" t="s">
        <v>6018</v>
      </c>
      <c r="F819" s="7" t="s">
        <v>6929</v>
      </c>
      <c r="G819" s="7" t="s">
        <v>2680</v>
      </c>
    </row>
    <row r="820" spans="1:68" x14ac:dyDescent="0.25">
      <c r="A820" s="7" t="s">
        <v>6930</v>
      </c>
      <c r="B820" s="7" t="s">
        <v>6931</v>
      </c>
      <c r="C820" s="7">
        <v>1.089</v>
      </c>
      <c r="D820" s="7" t="s">
        <v>5483</v>
      </c>
      <c r="E820" s="7" t="s">
        <v>6009</v>
      </c>
      <c r="F820" s="7" t="s">
        <v>6932</v>
      </c>
      <c r="G820" s="7" t="s">
        <v>5480</v>
      </c>
    </row>
    <row r="821" spans="1:68" x14ac:dyDescent="0.25">
      <c r="A821" s="7" t="s">
        <v>2207</v>
      </c>
      <c r="B821" s="7" t="s">
        <v>2209</v>
      </c>
      <c r="C821" s="7">
        <v>2.5129999999999999</v>
      </c>
      <c r="D821" s="7" t="s">
        <v>5470</v>
      </c>
      <c r="E821" s="7" t="s">
        <v>6018</v>
      </c>
      <c r="F821" s="7" t="s">
        <v>6933</v>
      </c>
      <c r="G821" s="7" t="s">
        <v>5480</v>
      </c>
    </row>
    <row r="822" spans="1:68" x14ac:dyDescent="0.25">
      <c r="A822" s="7" t="s">
        <v>1496</v>
      </c>
      <c r="B822" s="7" t="s">
        <v>1499</v>
      </c>
      <c r="C822" s="7">
        <v>3.4950000000000001</v>
      </c>
      <c r="D822" s="7" t="s">
        <v>5470</v>
      </c>
      <c r="E822" s="7" t="s">
        <v>6018</v>
      </c>
      <c r="F822" s="7" t="s">
        <v>6934</v>
      </c>
      <c r="G822" s="7" t="s">
        <v>2680</v>
      </c>
    </row>
    <row r="823" spans="1:68" x14ac:dyDescent="0.25">
      <c r="A823" s="7" t="s">
        <v>6935</v>
      </c>
      <c r="B823" s="7" t="s">
        <v>6936</v>
      </c>
      <c r="C823" s="7">
        <v>0.99</v>
      </c>
      <c r="D823" s="7" t="s">
        <v>5483</v>
      </c>
      <c r="E823" s="7" t="s">
        <v>5806</v>
      </c>
      <c r="F823" s="7" t="s">
        <v>6937</v>
      </c>
      <c r="G823" s="7" t="s">
        <v>5480</v>
      </c>
    </row>
    <row r="824" spans="1:68" x14ac:dyDescent="0.25">
      <c r="A824" s="7" t="s">
        <v>6938</v>
      </c>
      <c r="B824" s="7" t="s">
        <v>6939</v>
      </c>
      <c r="C824" s="7">
        <v>1.1200000000000001</v>
      </c>
      <c r="D824" s="7" t="s">
        <v>5494</v>
      </c>
      <c r="E824" s="7" t="s">
        <v>5497</v>
      </c>
      <c r="F824" s="7" t="s">
        <v>6940</v>
      </c>
      <c r="G824" s="7" t="s">
        <v>5480</v>
      </c>
    </row>
    <row r="825" spans="1:68" x14ac:dyDescent="0.25">
      <c r="A825" s="7" t="s">
        <v>2406</v>
      </c>
      <c r="B825" s="7" t="s">
        <v>2409</v>
      </c>
      <c r="C825" s="7">
        <v>2.4860000000000002</v>
      </c>
      <c r="D825" s="7" t="s">
        <v>5470</v>
      </c>
      <c r="E825" s="7" t="s">
        <v>6018</v>
      </c>
      <c r="F825" s="7" t="s">
        <v>6941</v>
      </c>
      <c r="G825" s="7" t="s">
        <v>5480</v>
      </c>
    </row>
    <row r="826" spans="1:68" x14ac:dyDescent="0.25">
      <c r="A826" s="7" t="s">
        <v>2517</v>
      </c>
      <c r="B826" s="7" t="s">
        <v>2410</v>
      </c>
      <c r="C826" s="7">
        <v>2.4860000000000002</v>
      </c>
      <c r="D826" s="7" t="s">
        <v>5470</v>
      </c>
      <c r="E826" s="7" t="s">
        <v>6018</v>
      </c>
      <c r="F826" s="7" t="s">
        <v>6941</v>
      </c>
      <c r="G826" s="7" t="s">
        <v>5480</v>
      </c>
    </row>
    <row r="827" spans="1:68" x14ac:dyDescent="0.25">
      <c r="A827" s="7" t="s">
        <v>2153</v>
      </c>
      <c r="B827" s="7" t="s">
        <v>2155</v>
      </c>
      <c r="C827" s="7">
        <v>2.516</v>
      </c>
      <c r="D827" s="7" t="s">
        <v>5470</v>
      </c>
      <c r="E827" s="7" t="s">
        <v>6018</v>
      </c>
      <c r="F827" s="7" t="s">
        <v>6942</v>
      </c>
      <c r="G827" s="7" t="s">
        <v>5480</v>
      </c>
    </row>
    <row r="828" spans="1:68" x14ac:dyDescent="0.25">
      <c r="A828" s="7" t="s">
        <v>145</v>
      </c>
      <c r="B828" s="7" t="s">
        <v>148</v>
      </c>
      <c r="C828" s="7">
        <v>2.8820000000000001</v>
      </c>
      <c r="D828" s="7" t="s">
        <v>5470</v>
      </c>
      <c r="E828" s="7" t="s">
        <v>5598</v>
      </c>
      <c r="F828" s="7" t="s">
        <v>6943</v>
      </c>
      <c r="G828" s="7" t="s">
        <v>5480</v>
      </c>
    </row>
    <row r="829" spans="1:68" x14ac:dyDescent="0.25">
      <c r="A829" s="7" t="s">
        <v>6944</v>
      </c>
      <c r="B829" s="7" t="s">
        <v>6945</v>
      </c>
      <c r="C829" s="7">
        <v>1.181</v>
      </c>
      <c r="D829" s="7" t="s">
        <v>5494</v>
      </c>
      <c r="E829" s="7" t="s">
        <v>5497</v>
      </c>
      <c r="F829" s="7" t="s">
        <v>6946</v>
      </c>
      <c r="G829" s="7" t="s">
        <v>5480</v>
      </c>
    </row>
    <row r="830" spans="1:68" x14ac:dyDescent="0.25">
      <c r="A830" s="14" t="s">
        <v>5122</v>
      </c>
      <c r="B830" s="14" t="s">
        <v>5124</v>
      </c>
      <c r="C830" s="7">
        <v>1.181</v>
      </c>
      <c r="D830" s="7" t="s">
        <v>5494</v>
      </c>
      <c r="E830" s="7" t="s">
        <v>5497</v>
      </c>
      <c r="F830" s="7" t="s">
        <v>6946</v>
      </c>
      <c r="G830" s="7" t="s">
        <v>5480</v>
      </c>
      <c r="H830" s="14"/>
      <c r="I830" s="14"/>
      <c r="J830" s="14"/>
      <c r="K830" s="14"/>
      <c r="L830" s="14"/>
      <c r="M830" s="14"/>
      <c r="N830" s="14"/>
      <c r="O830" s="14"/>
      <c r="P830" s="14"/>
      <c r="Q830" s="14"/>
      <c r="R830" s="14"/>
      <c r="S830" s="14"/>
      <c r="T830" s="14"/>
      <c r="U830" s="14"/>
      <c r="V830" s="14"/>
      <c r="W830" s="14"/>
      <c r="X830" s="14"/>
      <c r="Y830" s="14"/>
      <c r="Z830" s="14"/>
      <c r="AA830" s="14"/>
      <c r="AB830" s="14"/>
      <c r="AC830" s="14"/>
      <c r="AD830" s="14"/>
      <c r="AE830" s="14"/>
      <c r="AF830" s="14"/>
      <c r="AG830" s="14"/>
      <c r="AH830" s="14"/>
      <c r="AI830" s="14"/>
      <c r="AJ830" s="14"/>
      <c r="AK830" s="15"/>
      <c r="AL830" s="14"/>
      <c r="AM830" s="14"/>
      <c r="AN830" s="14"/>
      <c r="AO830" s="14"/>
      <c r="AP830" s="14"/>
      <c r="AQ830" s="14"/>
      <c r="AR830" s="14"/>
      <c r="AS830" s="14"/>
      <c r="AT830" s="14"/>
      <c r="AU830" s="14"/>
      <c r="AV830" s="14"/>
      <c r="AW830" s="14"/>
      <c r="AX830" s="14"/>
      <c r="AY830" s="14"/>
      <c r="AZ830" s="14"/>
      <c r="BA830" s="14"/>
      <c r="BB830" s="14"/>
      <c r="BC830" s="14"/>
      <c r="BD830" s="14"/>
      <c r="BE830" s="14"/>
      <c r="BF830" s="14"/>
      <c r="BG830" s="14"/>
      <c r="BH830" s="14"/>
      <c r="BI830" s="14"/>
      <c r="BJ830" s="14"/>
      <c r="BK830" s="14"/>
      <c r="BL830" s="14"/>
      <c r="BM830" s="14"/>
      <c r="BN830" s="14"/>
      <c r="BO830" s="14"/>
      <c r="BP830" s="14"/>
    </row>
    <row r="831" spans="1:68" x14ac:dyDescent="0.25">
      <c r="A831" s="7" t="s">
        <v>2164</v>
      </c>
      <c r="B831" s="7" t="s">
        <v>2166</v>
      </c>
      <c r="C831" s="7">
        <v>1.294</v>
      </c>
      <c r="D831" s="7" t="s">
        <v>5494</v>
      </c>
      <c r="E831" s="7" t="s">
        <v>6018</v>
      </c>
      <c r="F831" s="7" t="s">
        <v>7202</v>
      </c>
      <c r="G831" s="7" t="s">
        <v>5480</v>
      </c>
    </row>
    <row r="832" spans="1:68" x14ac:dyDescent="0.25">
      <c r="A832" s="7" t="s">
        <v>118</v>
      </c>
      <c r="B832" s="7" t="s">
        <v>121</v>
      </c>
      <c r="C832" s="7">
        <v>2.177</v>
      </c>
      <c r="D832" s="7" t="s">
        <v>5477</v>
      </c>
      <c r="E832" s="7" t="s">
        <v>6796</v>
      </c>
      <c r="F832" s="7" t="s">
        <v>6947</v>
      </c>
      <c r="G832" s="7" t="s">
        <v>5480</v>
      </c>
    </row>
    <row r="833" spans="1:7" x14ac:dyDescent="0.25">
      <c r="A833" s="7" t="s">
        <v>6948</v>
      </c>
      <c r="B833" s="7" t="s">
        <v>6949</v>
      </c>
      <c r="C833" s="7">
        <v>1.5569999999999999</v>
      </c>
      <c r="D833" s="7" t="s">
        <v>5494</v>
      </c>
      <c r="E833" s="7" t="s">
        <v>5505</v>
      </c>
      <c r="F833" s="7" t="s">
        <v>6950</v>
      </c>
      <c r="G833" s="7" t="s">
        <v>5480</v>
      </c>
    </row>
    <row r="834" spans="1:7" x14ac:dyDescent="0.25">
      <c r="A834" s="7" t="s">
        <v>6951</v>
      </c>
      <c r="B834" s="7" t="s">
        <v>6952</v>
      </c>
      <c r="C834" s="7">
        <v>3.1560000000000001</v>
      </c>
      <c r="D834" s="7" t="s">
        <v>5477</v>
      </c>
      <c r="E834" s="7" t="s">
        <v>6953</v>
      </c>
      <c r="F834" s="7" t="s">
        <v>6954</v>
      </c>
      <c r="G834" s="7" t="s">
        <v>5480</v>
      </c>
    </row>
    <row r="835" spans="1:7" x14ac:dyDescent="0.25">
      <c r="A835" s="7" t="s">
        <v>6955</v>
      </c>
      <c r="B835" s="7" t="s">
        <v>6956</v>
      </c>
      <c r="C835" s="7">
        <v>2.552</v>
      </c>
      <c r="D835" s="7" t="s">
        <v>5477</v>
      </c>
      <c r="E835" s="7" t="s">
        <v>5646</v>
      </c>
      <c r="F835" s="7" t="s">
        <v>6957</v>
      </c>
      <c r="G835" s="7" t="s">
        <v>5480</v>
      </c>
    </row>
    <row r="836" spans="1:7" x14ac:dyDescent="0.25">
      <c r="A836" s="7" t="s">
        <v>6958</v>
      </c>
      <c r="B836" s="7" t="s">
        <v>6959</v>
      </c>
      <c r="C836" s="7">
        <v>2.1840000000000002</v>
      </c>
      <c r="D836" s="7" t="s">
        <v>5477</v>
      </c>
      <c r="E836" s="7" t="s">
        <v>5975</v>
      </c>
      <c r="F836" s="7" t="s">
        <v>6960</v>
      </c>
      <c r="G836" s="7" t="s">
        <v>5480</v>
      </c>
    </row>
    <row r="837" spans="1:7" x14ac:dyDescent="0.25">
      <c r="A837" s="7" t="s">
        <v>2675</v>
      </c>
      <c r="B837" s="7" t="s">
        <v>2679</v>
      </c>
      <c r="C837" s="7">
        <v>2.1840000000000002</v>
      </c>
      <c r="D837" s="7" t="s">
        <v>5477</v>
      </c>
      <c r="E837" s="7" t="s">
        <v>5975</v>
      </c>
      <c r="F837" s="7" t="s">
        <v>6960</v>
      </c>
      <c r="G837" s="7" t="s">
        <v>5480</v>
      </c>
    </row>
    <row r="838" spans="1:7" x14ac:dyDescent="0.25">
      <c r="A838" s="7" t="s">
        <v>2724</v>
      </c>
      <c r="B838" s="7" t="s">
        <v>2727</v>
      </c>
      <c r="C838" s="7">
        <v>2.35</v>
      </c>
      <c r="D838" s="7" t="s">
        <v>5494</v>
      </c>
      <c r="E838" s="7" t="s">
        <v>5818</v>
      </c>
      <c r="F838" s="7" t="s">
        <v>6961</v>
      </c>
      <c r="G838" s="7" t="s">
        <v>5480</v>
      </c>
    </row>
    <row r="839" spans="1:7" x14ac:dyDescent="0.25">
      <c r="A839" s="7" t="s">
        <v>6962</v>
      </c>
      <c r="B839" s="7" t="s">
        <v>6963</v>
      </c>
      <c r="C839" s="7">
        <v>3.8149999999999999</v>
      </c>
      <c r="D839" s="7" t="s">
        <v>5470</v>
      </c>
      <c r="E839" s="7" t="s">
        <v>5646</v>
      </c>
      <c r="F839" s="7" t="s">
        <v>6964</v>
      </c>
      <c r="G839" s="7" t="s">
        <v>5480</v>
      </c>
    </row>
    <row r="840" spans="1:7" x14ac:dyDescent="0.25">
      <c r="A840" s="7" t="s">
        <v>5267</v>
      </c>
      <c r="B840" s="7" t="s">
        <v>5266</v>
      </c>
      <c r="C840" s="7">
        <v>3.8149999999999999</v>
      </c>
      <c r="D840" s="7" t="s">
        <v>5470</v>
      </c>
      <c r="E840" s="7" t="s">
        <v>5646</v>
      </c>
      <c r="F840" s="7" t="s">
        <v>6964</v>
      </c>
      <c r="G840" s="7" t="s">
        <v>5480</v>
      </c>
    </row>
    <row r="841" spans="1:7" x14ac:dyDescent="0.25">
      <c r="A841" s="7" t="s">
        <v>2369</v>
      </c>
      <c r="B841" s="7" t="s">
        <v>2372</v>
      </c>
      <c r="C841" s="7">
        <v>4.4800000000000004</v>
      </c>
      <c r="D841" s="7" t="s">
        <v>5470</v>
      </c>
      <c r="E841" s="7" t="s">
        <v>5818</v>
      </c>
      <c r="F841" s="7" t="s">
        <v>6965</v>
      </c>
      <c r="G841" s="7" t="s">
        <v>5480</v>
      </c>
    </row>
    <row r="842" spans="1:7" x14ac:dyDescent="0.25">
      <c r="A842" s="7" t="s">
        <v>6966</v>
      </c>
      <c r="B842" s="7" t="s">
        <v>6967</v>
      </c>
      <c r="C842" s="7">
        <v>11.127000000000001</v>
      </c>
      <c r="D842" s="7" t="s">
        <v>5470</v>
      </c>
      <c r="E842" s="7" t="s">
        <v>5818</v>
      </c>
      <c r="F842" s="7" t="s">
        <v>6968</v>
      </c>
      <c r="G842" s="7" t="s">
        <v>2680</v>
      </c>
    </row>
    <row r="843" spans="1:7" x14ac:dyDescent="0.25">
      <c r="A843" s="7" t="s">
        <v>6969</v>
      </c>
      <c r="B843" s="7" t="s">
        <v>6970</v>
      </c>
      <c r="C843" s="7">
        <v>2.4809999999999999</v>
      </c>
      <c r="D843" s="7" t="s">
        <v>5494</v>
      </c>
      <c r="E843" s="7" t="s">
        <v>5999</v>
      </c>
      <c r="F843" s="7" t="s">
        <v>6971</v>
      </c>
      <c r="G843" s="7" t="s">
        <v>5480</v>
      </c>
    </row>
    <row r="844" spans="1:7" x14ac:dyDescent="0.25">
      <c r="A844" s="7" t="s">
        <v>6972</v>
      </c>
      <c r="B844" s="7" t="s">
        <v>6973</v>
      </c>
      <c r="C844" s="7">
        <v>2.7589999999999999</v>
      </c>
      <c r="D844" s="7" t="s">
        <v>5470</v>
      </c>
      <c r="E844" s="7" t="s">
        <v>5787</v>
      </c>
      <c r="F844" s="7" t="s">
        <v>6974</v>
      </c>
      <c r="G844" s="7" t="s">
        <v>5480</v>
      </c>
    </row>
    <row r="845" spans="1:7" x14ac:dyDescent="0.25">
      <c r="A845" s="7" t="s">
        <v>4761</v>
      </c>
      <c r="B845" s="7" t="s">
        <v>4764</v>
      </c>
      <c r="C845" s="7">
        <v>3.7839999999999998</v>
      </c>
      <c r="D845" s="7" t="s">
        <v>5470</v>
      </c>
      <c r="E845" s="7" t="s">
        <v>5895</v>
      </c>
      <c r="F845" s="7" t="s">
        <v>6975</v>
      </c>
      <c r="G845" s="7" t="s">
        <v>5480</v>
      </c>
    </row>
    <row r="846" spans="1:7" x14ac:dyDescent="0.25">
      <c r="A846" s="7" t="s">
        <v>6976</v>
      </c>
      <c r="B846" s="7" t="s">
        <v>6977</v>
      </c>
      <c r="C846" s="7">
        <v>6.1</v>
      </c>
      <c r="D846" s="7" t="s">
        <v>5470</v>
      </c>
      <c r="E846" s="7" t="s">
        <v>5561</v>
      </c>
      <c r="F846" s="7" t="s">
        <v>6978</v>
      </c>
      <c r="G846" s="7" t="s">
        <v>2680</v>
      </c>
    </row>
    <row r="847" spans="1:7" x14ac:dyDescent="0.25">
      <c r="A847" s="7" t="s">
        <v>6979</v>
      </c>
      <c r="B847" s="7" t="s">
        <v>6980</v>
      </c>
      <c r="C847" s="7">
        <v>3.8340000000000001</v>
      </c>
      <c r="D847" s="7" t="s">
        <v>5470</v>
      </c>
      <c r="E847" s="7" t="s">
        <v>5501</v>
      </c>
      <c r="F847" s="7" t="s">
        <v>6981</v>
      </c>
      <c r="G847" s="7" t="s">
        <v>2680</v>
      </c>
    </row>
    <row r="848" spans="1:7" x14ac:dyDescent="0.25">
      <c r="A848" s="7" t="s">
        <v>217</v>
      </c>
      <c r="B848" s="7" t="s">
        <v>220</v>
      </c>
      <c r="C848" s="7">
        <v>2.806</v>
      </c>
      <c r="D848" s="7" t="s">
        <v>5470</v>
      </c>
      <c r="E848" s="7" t="s">
        <v>6686</v>
      </c>
      <c r="F848" s="7" t="s">
        <v>6982</v>
      </c>
      <c r="G848" s="7" t="s">
        <v>5480</v>
      </c>
    </row>
    <row r="849" spans="1:68" x14ac:dyDescent="0.25">
      <c r="A849" s="7" t="s">
        <v>1993</v>
      </c>
      <c r="B849" s="7" t="s">
        <v>1996</v>
      </c>
      <c r="C849" s="7">
        <v>6.6079999999999997</v>
      </c>
      <c r="D849" s="7" t="s">
        <v>5470</v>
      </c>
      <c r="E849" s="7" t="s">
        <v>7203</v>
      </c>
      <c r="F849" s="7" t="s">
        <v>7204</v>
      </c>
      <c r="G849" s="7" t="s">
        <v>2680</v>
      </c>
    </row>
    <row r="850" spans="1:68" x14ac:dyDescent="0.25">
      <c r="A850" s="7" t="s">
        <v>2618</v>
      </c>
      <c r="B850" s="7" t="s">
        <v>1997</v>
      </c>
      <c r="C850" s="7">
        <v>6.6079999999999997</v>
      </c>
      <c r="D850" s="7" t="s">
        <v>5470</v>
      </c>
      <c r="E850" s="7" t="s">
        <v>7203</v>
      </c>
      <c r="F850" s="7" t="s">
        <v>7204</v>
      </c>
      <c r="G850" s="7" t="s">
        <v>2680</v>
      </c>
    </row>
    <row r="851" spans="1:68" x14ac:dyDescent="0.25">
      <c r="A851" s="7" t="s">
        <v>281</v>
      </c>
      <c r="B851" s="7" t="s">
        <v>284</v>
      </c>
      <c r="C851" s="7">
        <v>1.7849999999999999</v>
      </c>
      <c r="D851" s="7" t="s">
        <v>5477</v>
      </c>
      <c r="E851" s="7" t="s">
        <v>6983</v>
      </c>
      <c r="F851" s="7" t="s">
        <v>6984</v>
      </c>
      <c r="G851" s="7" t="s">
        <v>5480</v>
      </c>
    </row>
    <row r="852" spans="1:68" x14ac:dyDescent="0.25">
      <c r="A852" s="7" t="s">
        <v>6985</v>
      </c>
      <c r="B852" s="7" t="s">
        <v>6986</v>
      </c>
      <c r="C852" s="7">
        <v>1.381</v>
      </c>
      <c r="D852" s="7" t="s">
        <v>5494</v>
      </c>
      <c r="E852" s="7" t="s">
        <v>6856</v>
      </c>
      <c r="F852" s="7" t="s">
        <v>6987</v>
      </c>
      <c r="G852" s="7" t="s">
        <v>5480</v>
      </c>
    </row>
    <row r="853" spans="1:68" x14ac:dyDescent="0.25">
      <c r="A853" s="7" t="s">
        <v>894</v>
      </c>
      <c r="B853" s="7" t="s">
        <v>897</v>
      </c>
      <c r="C853" s="7">
        <v>9.6609999999999996</v>
      </c>
      <c r="D853" s="7" t="s">
        <v>5470</v>
      </c>
      <c r="E853" s="7" t="s">
        <v>6686</v>
      </c>
      <c r="F853" s="7" t="s">
        <v>6988</v>
      </c>
      <c r="G853" s="7" t="s">
        <v>2680</v>
      </c>
    </row>
    <row r="854" spans="1:68" x14ac:dyDescent="0.25">
      <c r="A854" s="7" t="s">
        <v>2984</v>
      </c>
      <c r="B854" s="7" t="s">
        <v>2987</v>
      </c>
      <c r="C854" s="7">
        <v>2.653</v>
      </c>
      <c r="D854" s="7" t="s">
        <v>5494</v>
      </c>
      <c r="E854" s="7" t="s">
        <v>6170</v>
      </c>
      <c r="F854" s="7" t="s">
        <v>6990</v>
      </c>
      <c r="G854" s="8" t="s">
        <v>5480</v>
      </c>
    </row>
    <row r="855" spans="1:68" x14ac:dyDescent="0.25">
      <c r="A855" s="7" t="s">
        <v>6989</v>
      </c>
      <c r="B855" s="7" t="s">
        <v>2988</v>
      </c>
      <c r="C855" s="7">
        <v>2.653</v>
      </c>
      <c r="D855" s="7" t="s">
        <v>5494</v>
      </c>
      <c r="E855" s="7" t="s">
        <v>6170</v>
      </c>
      <c r="F855" s="7" t="s">
        <v>6990</v>
      </c>
      <c r="G855" s="8" t="s">
        <v>5480</v>
      </c>
    </row>
    <row r="856" spans="1:68" x14ac:dyDescent="0.25">
      <c r="A856" s="14" t="s">
        <v>5226</v>
      </c>
      <c r="B856" s="14" t="s">
        <v>5230</v>
      </c>
      <c r="C856" s="14">
        <v>2.528</v>
      </c>
      <c r="D856" s="14" t="s">
        <v>5477</v>
      </c>
      <c r="E856" s="14" t="s">
        <v>6143</v>
      </c>
      <c r="F856" s="14" t="s">
        <v>7244</v>
      </c>
      <c r="G856" s="14" t="s">
        <v>5480</v>
      </c>
      <c r="H856" s="14"/>
      <c r="I856" s="14"/>
      <c r="J856" s="14"/>
      <c r="K856" s="14"/>
      <c r="L856" s="14"/>
      <c r="M856" s="14"/>
      <c r="N856" s="14"/>
      <c r="O856" s="14"/>
      <c r="P856" s="14"/>
      <c r="Q856" s="14"/>
      <c r="R856" s="14"/>
      <c r="S856" s="14"/>
      <c r="T856" s="14"/>
      <c r="U856" s="14"/>
      <c r="V856" s="14"/>
      <c r="W856" s="14"/>
      <c r="X856" s="14"/>
      <c r="Y856" s="14"/>
      <c r="Z856" s="14"/>
      <c r="AA856" s="14"/>
      <c r="AB856" s="14"/>
      <c r="AC856" s="14"/>
      <c r="AD856" s="14"/>
      <c r="AE856" s="14"/>
      <c r="AF856" s="14"/>
      <c r="AG856" s="14"/>
      <c r="AH856" s="14"/>
      <c r="AI856" s="14"/>
      <c r="AJ856" s="14"/>
      <c r="AK856" s="14"/>
      <c r="AL856" s="14"/>
      <c r="AM856" s="14"/>
      <c r="AN856" s="14"/>
      <c r="AO856" s="14"/>
      <c r="AP856" s="14"/>
      <c r="AQ856" s="14"/>
      <c r="AR856" s="14"/>
      <c r="AS856" s="14"/>
      <c r="AT856" s="14"/>
      <c r="AU856" s="14"/>
      <c r="AV856" s="14"/>
      <c r="AW856" s="14"/>
      <c r="AX856" s="14"/>
      <c r="AY856" s="14"/>
      <c r="AZ856" s="14"/>
      <c r="BA856" s="14"/>
      <c r="BB856" s="14"/>
      <c r="BC856" s="14"/>
      <c r="BD856" s="14"/>
      <c r="BE856" s="14"/>
      <c r="BF856" s="14"/>
      <c r="BG856" s="14"/>
      <c r="BH856" s="14"/>
      <c r="BI856" s="14"/>
      <c r="BJ856" s="14"/>
      <c r="BK856" s="14"/>
      <c r="BL856" s="14"/>
      <c r="BM856" s="14"/>
      <c r="BN856" s="14"/>
      <c r="BO856" s="14"/>
      <c r="BP856" s="14"/>
    </row>
    <row r="857" spans="1:68" x14ac:dyDescent="0.25">
      <c r="A857" s="7" t="s">
        <v>3139</v>
      </c>
      <c r="B857" s="7" t="s">
        <v>3142</v>
      </c>
      <c r="C857" s="7">
        <v>1.5</v>
      </c>
      <c r="D857" s="7" t="s">
        <v>5494</v>
      </c>
      <c r="E857" s="7" t="s">
        <v>5602</v>
      </c>
      <c r="F857" s="7" t="s">
        <v>6991</v>
      </c>
      <c r="G857" s="7" t="s">
        <v>5480</v>
      </c>
    </row>
    <row r="858" spans="1:68" x14ac:dyDescent="0.25">
      <c r="A858" s="3" t="s">
        <v>4688</v>
      </c>
      <c r="B858" s="3" t="s">
        <v>4690</v>
      </c>
      <c r="C858" s="3">
        <v>3.0950000000000002</v>
      </c>
      <c r="D858" s="3" t="s">
        <v>5470</v>
      </c>
      <c r="E858" s="3" t="s">
        <v>7241</v>
      </c>
      <c r="F858" s="3" t="s">
        <v>7242</v>
      </c>
      <c r="G858" s="3" t="s">
        <v>5480</v>
      </c>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row>
    <row r="859" spans="1:68" x14ac:dyDescent="0.25">
      <c r="A859" s="7" t="s">
        <v>2699</v>
      </c>
      <c r="B859" s="7" t="s">
        <v>2702</v>
      </c>
      <c r="C859" s="7">
        <v>2.1779999999999999</v>
      </c>
      <c r="D859" s="7" t="s">
        <v>5494</v>
      </c>
      <c r="E859" s="7" t="s">
        <v>5548</v>
      </c>
      <c r="F859" s="7" t="s">
        <v>6992</v>
      </c>
      <c r="G859" s="7" t="s">
        <v>5480</v>
      </c>
    </row>
    <row r="860" spans="1:68" x14ac:dyDescent="0.25">
      <c r="A860" s="7" t="s">
        <v>2946</v>
      </c>
      <c r="B860" s="7" t="s">
        <v>2949</v>
      </c>
      <c r="C860" s="7" t="s">
        <v>587</v>
      </c>
      <c r="D860" s="7" t="s">
        <v>587</v>
      </c>
      <c r="E860" s="7" t="s">
        <v>587</v>
      </c>
      <c r="F860" s="7" t="s">
        <v>587</v>
      </c>
      <c r="G860" s="7" t="s">
        <v>5480</v>
      </c>
    </row>
    <row r="861" spans="1:68" x14ac:dyDescent="0.25">
      <c r="A861" s="7" t="s">
        <v>6993</v>
      </c>
      <c r="B861" s="7" t="s">
        <v>6994</v>
      </c>
      <c r="C861" s="7">
        <v>2.3439999999999999</v>
      </c>
      <c r="D861" s="7" t="s">
        <v>5477</v>
      </c>
      <c r="E861" s="7" t="s">
        <v>6995</v>
      </c>
      <c r="F861" s="7" t="s">
        <v>6996</v>
      </c>
      <c r="G861" s="7" t="s">
        <v>5480</v>
      </c>
    </row>
    <row r="862" spans="1:68" x14ac:dyDescent="0.25">
      <c r="A862" s="7" t="s">
        <v>6997</v>
      </c>
      <c r="B862" s="7" t="s">
        <v>6998</v>
      </c>
      <c r="C862" s="7" t="s">
        <v>587</v>
      </c>
      <c r="D862" s="7" t="s">
        <v>587</v>
      </c>
      <c r="E862" s="7" t="s">
        <v>587</v>
      </c>
      <c r="F862" s="7" t="s">
        <v>587</v>
      </c>
      <c r="G862" s="7" t="s">
        <v>5480</v>
      </c>
    </row>
    <row r="863" spans="1:68" x14ac:dyDescent="0.25">
      <c r="A863" s="7" t="s">
        <v>440</v>
      </c>
      <c r="B863" s="7" t="s">
        <v>443</v>
      </c>
      <c r="C863" s="7">
        <v>6.3369999999999997</v>
      </c>
      <c r="D863" s="7" t="s">
        <v>5470</v>
      </c>
      <c r="E863" s="7" t="s">
        <v>5705</v>
      </c>
      <c r="F863" s="7" t="s">
        <v>6999</v>
      </c>
      <c r="G863" s="7" t="s">
        <v>5480</v>
      </c>
    </row>
    <row r="864" spans="1:68" x14ac:dyDescent="0.25">
      <c r="A864" s="7" t="s">
        <v>1281</v>
      </c>
      <c r="B864" s="7" t="s">
        <v>1284</v>
      </c>
      <c r="C864" s="7">
        <v>2.6560000000000001</v>
      </c>
      <c r="D864" s="7" t="s">
        <v>5477</v>
      </c>
      <c r="E864" s="7" t="s">
        <v>7000</v>
      </c>
      <c r="F864" s="7" t="s">
        <v>7001</v>
      </c>
      <c r="G864" s="7" t="s">
        <v>5480</v>
      </c>
    </row>
    <row r="865" spans="1:37" x14ac:dyDescent="0.25">
      <c r="A865" s="7" t="s">
        <v>7002</v>
      </c>
      <c r="B865" s="7" t="s">
        <v>7003</v>
      </c>
      <c r="C865" s="7">
        <v>2.7719999999999998</v>
      </c>
      <c r="D865" s="7" t="s">
        <v>5477</v>
      </c>
      <c r="E865" s="7" t="s">
        <v>5762</v>
      </c>
      <c r="F865" s="7" t="s">
        <v>6780</v>
      </c>
      <c r="G865" s="7" t="s">
        <v>5480</v>
      </c>
    </row>
    <row r="866" spans="1:37" x14ac:dyDescent="0.25">
      <c r="A866" s="7" t="s">
        <v>379</v>
      </c>
      <c r="B866" s="7" t="s">
        <v>382</v>
      </c>
      <c r="C866" s="7">
        <v>2.7719999999999998</v>
      </c>
      <c r="D866" s="7" t="s">
        <v>5477</v>
      </c>
      <c r="E866" s="7" t="s">
        <v>5762</v>
      </c>
      <c r="F866" s="7" t="s">
        <v>6780</v>
      </c>
      <c r="G866" s="7" t="s">
        <v>5480</v>
      </c>
      <c r="AK866" s="10"/>
    </row>
    <row r="867" spans="1:37" x14ac:dyDescent="0.25">
      <c r="A867" s="7" t="s">
        <v>2822</v>
      </c>
      <c r="B867" s="7" t="s">
        <v>2825</v>
      </c>
      <c r="C867" s="7">
        <v>1.7330000000000001</v>
      </c>
      <c r="D867" s="7" t="s">
        <v>5483</v>
      </c>
      <c r="E867" s="7" t="s">
        <v>5588</v>
      </c>
      <c r="F867" s="7" t="s">
        <v>7004</v>
      </c>
      <c r="G867" s="7" t="s">
        <v>5480</v>
      </c>
    </row>
    <row r="868" spans="1:37" x14ac:dyDescent="0.25">
      <c r="A868" s="7" t="s">
        <v>7005</v>
      </c>
      <c r="B868" s="7" t="s">
        <v>2918</v>
      </c>
      <c r="C868" s="7" t="s">
        <v>587</v>
      </c>
      <c r="D868" s="7" t="s">
        <v>587</v>
      </c>
      <c r="E868" s="7" t="s">
        <v>587</v>
      </c>
      <c r="F868" s="7" t="s">
        <v>587</v>
      </c>
      <c r="G868" s="7" t="s">
        <v>5480</v>
      </c>
    </row>
    <row r="869" spans="1:37" x14ac:dyDescent="0.25">
      <c r="A869" s="7" t="s">
        <v>7006</v>
      </c>
      <c r="B869" s="7" t="s">
        <v>7007</v>
      </c>
      <c r="C869" s="7">
        <v>1.66</v>
      </c>
      <c r="D869" s="7" t="s">
        <v>5494</v>
      </c>
      <c r="E869" s="7" t="s">
        <v>5582</v>
      </c>
      <c r="F869" s="7" t="s">
        <v>7008</v>
      </c>
      <c r="G869" s="7" t="s">
        <v>5480</v>
      </c>
    </row>
    <row r="870" spans="1:37" x14ac:dyDescent="0.25">
      <c r="A870" s="7" t="s">
        <v>2867</v>
      </c>
      <c r="B870" s="7" t="s">
        <v>2870</v>
      </c>
      <c r="C870" s="7">
        <v>3.8410000000000002</v>
      </c>
      <c r="D870" s="7" t="s">
        <v>5470</v>
      </c>
      <c r="E870" s="7" t="s">
        <v>5762</v>
      </c>
      <c r="F870" s="7" t="s">
        <v>7009</v>
      </c>
      <c r="G870" s="7" t="s">
        <v>5480</v>
      </c>
    </row>
    <row r="871" spans="1:37" x14ac:dyDescent="0.25">
      <c r="A871" s="7" t="s">
        <v>742</v>
      </c>
      <c r="B871" s="7" t="s">
        <v>745</v>
      </c>
      <c r="C871" s="7">
        <v>5.23</v>
      </c>
      <c r="D871" s="7" t="s">
        <v>5470</v>
      </c>
      <c r="E871" s="7" t="s">
        <v>6035</v>
      </c>
      <c r="F871" s="7" t="s">
        <v>7010</v>
      </c>
      <c r="G871" s="7" t="s">
        <v>2680</v>
      </c>
    </row>
    <row r="872" spans="1:37" x14ac:dyDescent="0.25">
      <c r="A872" s="7" t="s">
        <v>1771</v>
      </c>
      <c r="B872" s="7" t="s">
        <v>1774</v>
      </c>
      <c r="C872" s="7" t="s">
        <v>587</v>
      </c>
      <c r="D872" s="7" t="s">
        <v>587</v>
      </c>
      <c r="E872" s="7" t="s">
        <v>587</v>
      </c>
      <c r="F872" s="7" t="s">
        <v>587</v>
      </c>
      <c r="G872" s="7" t="s">
        <v>5480</v>
      </c>
    </row>
    <row r="873" spans="1:37" x14ac:dyDescent="0.25">
      <c r="A873" s="7" t="s">
        <v>1908</v>
      </c>
      <c r="B873" s="7" t="s">
        <v>1775</v>
      </c>
      <c r="C873" s="7" t="s">
        <v>587</v>
      </c>
      <c r="D873" s="7" t="s">
        <v>587</v>
      </c>
      <c r="E873" s="7" t="s">
        <v>587</v>
      </c>
      <c r="F873" s="7" t="s">
        <v>587</v>
      </c>
      <c r="G873" s="7" t="s">
        <v>5480</v>
      </c>
      <c r="N873" s="10"/>
    </row>
    <row r="874" spans="1:37" x14ac:dyDescent="0.25">
      <c r="A874" s="7" t="s">
        <v>5009</v>
      </c>
      <c r="B874" s="7" t="s">
        <v>5012</v>
      </c>
      <c r="C874" s="7">
        <v>1.917</v>
      </c>
      <c r="D874" s="7" t="s">
        <v>5494</v>
      </c>
      <c r="E874" s="7" t="s">
        <v>5606</v>
      </c>
      <c r="F874" s="7" t="s">
        <v>7011</v>
      </c>
      <c r="G874" s="7" t="s">
        <v>5480</v>
      </c>
    </row>
    <row r="875" spans="1:37" x14ac:dyDescent="0.25">
      <c r="A875" s="7" t="s">
        <v>3097</v>
      </c>
      <c r="B875" s="7" t="s">
        <v>3100</v>
      </c>
      <c r="C875" s="7">
        <v>4.8170000000000002</v>
      </c>
      <c r="D875" s="7" t="s">
        <v>5470</v>
      </c>
      <c r="E875" s="7" t="s">
        <v>5999</v>
      </c>
      <c r="F875" s="7" t="s">
        <v>7012</v>
      </c>
      <c r="G875" s="7" t="s">
        <v>5480</v>
      </c>
    </row>
    <row r="876" spans="1:37" x14ac:dyDescent="0.25">
      <c r="A876" s="7" t="s">
        <v>2383</v>
      </c>
      <c r="B876" s="7" t="s">
        <v>2386</v>
      </c>
      <c r="C876" s="7" t="s">
        <v>587</v>
      </c>
      <c r="D876" s="7" t="s">
        <v>587</v>
      </c>
      <c r="E876" s="7" t="s">
        <v>587</v>
      </c>
      <c r="F876" s="7" t="s">
        <v>587</v>
      </c>
      <c r="G876" s="7" t="s">
        <v>5480</v>
      </c>
    </row>
    <row r="877" spans="1:37" x14ac:dyDescent="0.25">
      <c r="A877" s="7" t="s">
        <v>7013</v>
      </c>
      <c r="B877" s="7" t="s">
        <v>7014</v>
      </c>
      <c r="C877" s="7">
        <v>0.90300000000000002</v>
      </c>
      <c r="D877" s="7" t="s">
        <v>5483</v>
      </c>
      <c r="E877" s="7" t="s">
        <v>5594</v>
      </c>
      <c r="F877" s="7" t="s">
        <v>7015</v>
      </c>
      <c r="G877" s="7" t="s">
        <v>5480</v>
      </c>
    </row>
    <row r="878" spans="1:37" x14ac:dyDescent="0.25">
      <c r="A878" s="7" t="s">
        <v>2850</v>
      </c>
      <c r="B878" s="7" t="s">
        <v>2852</v>
      </c>
      <c r="C878" s="7" t="s">
        <v>587</v>
      </c>
      <c r="D878" s="7" t="s">
        <v>587</v>
      </c>
      <c r="E878" s="7" t="s">
        <v>587</v>
      </c>
      <c r="F878" s="7" t="s">
        <v>587</v>
      </c>
      <c r="G878" s="7" t="s">
        <v>5480</v>
      </c>
    </row>
    <row r="879" spans="1:37" x14ac:dyDescent="0.25">
      <c r="A879" s="7" t="s">
        <v>7018</v>
      </c>
      <c r="B879" s="7" t="s">
        <v>7019</v>
      </c>
      <c r="C879" s="7">
        <v>0.19600000000000001</v>
      </c>
      <c r="D879" s="7" t="s">
        <v>5483</v>
      </c>
      <c r="E879" s="7" t="s">
        <v>7020</v>
      </c>
      <c r="F879" s="7" t="s">
        <v>7021</v>
      </c>
      <c r="G879" s="7" t="s">
        <v>5480</v>
      </c>
    </row>
    <row r="880" spans="1:37" x14ac:dyDescent="0.25">
      <c r="A880" s="7" t="s">
        <v>2304</v>
      </c>
      <c r="B880" s="7" t="s">
        <v>2307</v>
      </c>
      <c r="C880" s="7">
        <v>0.97099999999999997</v>
      </c>
      <c r="D880" s="7" t="s">
        <v>5494</v>
      </c>
      <c r="E880" s="7" t="s">
        <v>6228</v>
      </c>
      <c r="F880" s="7" t="s">
        <v>7016</v>
      </c>
      <c r="G880" s="7" t="s">
        <v>5480</v>
      </c>
    </row>
    <row r="881" spans="1:7" x14ac:dyDescent="0.25">
      <c r="A881" s="7" t="s">
        <v>7017</v>
      </c>
      <c r="B881" s="7" t="s">
        <v>3662</v>
      </c>
      <c r="C881" s="7">
        <v>0.97099999999999997</v>
      </c>
      <c r="D881" s="7" t="s">
        <v>5494</v>
      </c>
      <c r="E881" s="7" t="s">
        <v>6228</v>
      </c>
      <c r="F881" s="7" t="s">
        <v>7016</v>
      </c>
      <c r="G881" s="7" t="s">
        <v>5480</v>
      </c>
    </row>
    <row r="882" spans="1:7" x14ac:dyDescent="0.25">
      <c r="A882" s="7" t="s">
        <v>7022</v>
      </c>
      <c r="B882" s="7" t="s">
        <v>7023</v>
      </c>
      <c r="C882" s="7" t="s">
        <v>587</v>
      </c>
      <c r="D882" s="7" t="s">
        <v>587</v>
      </c>
      <c r="E882" s="7" t="s">
        <v>587</v>
      </c>
      <c r="F882" s="7" t="s">
        <v>587</v>
      </c>
      <c r="G882" s="7" t="s">
        <v>5480</v>
      </c>
    </row>
    <row r="883" spans="1:7" x14ac:dyDescent="0.25">
      <c r="A883" s="7" t="s">
        <v>2389</v>
      </c>
      <c r="B883" s="7" t="s">
        <v>2393</v>
      </c>
      <c r="C883" s="7" t="s">
        <v>587</v>
      </c>
      <c r="D883" s="7" t="s">
        <v>587</v>
      </c>
      <c r="E883" s="7" t="s">
        <v>587</v>
      </c>
      <c r="F883" s="7" t="s">
        <v>587</v>
      </c>
      <c r="G883" s="7" t="s">
        <v>5480</v>
      </c>
    </row>
    <row r="884" spans="1:7" x14ac:dyDescent="0.25">
      <c r="A884" s="7" t="s">
        <v>7024</v>
      </c>
      <c r="B884" s="7" t="s">
        <v>7025</v>
      </c>
      <c r="C884" s="7" t="s">
        <v>587</v>
      </c>
      <c r="D884" s="7" t="s">
        <v>587</v>
      </c>
      <c r="E884" s="7" t="s">
        <v>587</v>
      </c>
      <c r="F884" s="7" t="s">
        <v>587</v>
      </c>
      <c r="G884" s="7" t="s">
        <v>5480</v>
      </c>
    </row>
    <row r="885" spans="1:7" x14ac:dyDescent="0.25">
      <c r="A885" s="7" t="s">
        <v>174</v>
      </c>
      <c r="B885" s="7" t="s">
        <v>177</v>
      </c>
      <c r="C885" s="7">
        <v>0.74299999999999999</v>
      </c>
      <c r="D885" s="7" t="s">
        <v>5483</v>
      </c>
      <c r="E885" s="7" t="s">
        <v>5755</v>
      </c>
      <c r="F885" s="7" t="s">
        <v>7026</v>
      </c>
      <c r="G885" s="7" t="s">
        <v>5480</v>
      </c>
    </row>
    <row r="886" spans="1:7" x14ac:dyDescent="0.25">
      <c r="A886" s="7" t="s">
        <v>65</v>
      </c>
      <c r="B886" s="7" t="s">
        <v>68</v>
      </c>
      <c r="C886" s="7">
        <v>2.2269999999999999</v>
      </c>
      <c r="D886" s="7" t="s">
        <v>5494</v>
      </c>
      <c r="E886" s="7" t="s">
        <v>7027</v>
      </c>
      <c r="F886" s="7" t="s">
        <v>7028</v>
      </c>
      <c r="G886" s="7" t="s">
        <v>5480</v>
      </c>
    </row>
    <row r="887" spans="1:7" x14ac:dyDescent="0.25">
      <c r="A887" s="7" t="s">
        <v>5443</v>
      </c>
      <c r="B887" s="7" t="s">
        <v>5446</v>
      </c>
      <c r="C887" s="7" t="s">
        <v>587</v>
      </c>
      <c r="D887" s="7" t="s">
        <v>587</v>
      </c>
      <c r="E887" s="7" t="s">
        <v>587</v>
      </c>
      <c r="F887" s="7" t="s">
        <v>587</v>
      </c>
      <c r="G887" s="7" t="s">
        <v>5480</v>
      </c>
    </row>
    <row r="888" spans="1:7" x14ac:dyDescent="0.25">
      <c r="A888" s="7" t="s">
        <v>674</v>
      </c>
      <c r="B888" s="7" t="s">
        <v>677</v>
      </c>
      <c r="C888" s="7">
        <v>4.4850000000000003</v>
      </c>
      <c r="D888" s="7" t="s">
        <v>5477</v>
      </c>
      <c r="E888" s="7" t="s">
        <v>5545</v>
      </c>
      <c r="F888" s="7" t="s">
        <v>7029</v>
      </c>
      <c r="G888" s="7" t="s">
        <v>5480</v>
      </c>
    </row>
    <row r="889" spans="1:7" x14ac:dyDescent="0.25">
      <c r="A889" s="7" t="s">
        <v>1369</v>
      </c>
      <c r="B889" s="7" t="s">
        <v>917</v>
      </c>
      <c r="C889" s="7">
        <v>4.4850000000000003</v>
      </c>
      <c r="D889" s="7" t="s">
        <v>5477</v>
      </c>
      <c r="E889" s="7" t="s">
        <v>5545</v>
      </c>
      <c r="F889" s="7" t="s">
        <v>7029</v>
      </c>
      <c r="G889" s="7" t="s">
        <v>5480</v>
      </c>
    </row>
    <row r="890" spans="1:7" x14ac:dyDescent="0.25">
      <c r="A890" s="7" t="s">
        <v>7030</v>
      </c>
      <c r="B890" s="7" t="s">
        <v>7031</v>
      </c>
      <c r="C890" s="7" t="s">
        <v>587</v>
      </c>
      <c r="D890" s="7" t="s">
        <v>587</v>
      </c>
      <c r="E890" s="7" t="s">
        <v>587</v>
      </c>
      <c r="F890" s="7" t="s">
        <v>587</v>
      </c>
      <c r="G890" s="7" t="s">
        <v>5480</v>
      </c>
    </row>
    <row r="891" spans="1:7" x14ac:dyDescent="0.25">
      <c r="A891" s="7" t="s">
        <v>3236</v>
      </c>
      <c r="B891" s="7" t="s">
        <v>3239</v>
      </c>
      <c r="C891" s="7" t="s">
        <v>587</v>
      </c>
      <c r="D891" s="7" t="s">
        <v>587</v>
      </c>
      <c r="E891" s="7" t="s">
        <v>587</v>
      </c>
      <c r="F891" s="7" t="s">
        <v>587</v>
      </c>
      <c r="G891" s="7" t="s">
        <v>5480</v>
      </c>
    </row>
    <row r="892" spans="1:7" x14ac:dyDescent="0.25">
      <c r="A892" s="7" t="s">
        <v>1505</v>
      </c>
      <c r="B892" s="7" t="s">
        <v>1508</v>
      </c>
      <c r="C892" s="7">
        <v>1.401</v>
      </c>
      <c r="D892" s="7" t="s">
        <v>5483</v>
      </c>
      <c r="E892" s="7" t="s">
        <v>6235</v>
      </c>
      <c r="F892" s="7" t="s">
        <v>6372</v>
      </c>
      <c r="G892" s="7" t="s">
        <v>5480</v>
      </c>
    </row>
    <row r="893" spans="1:7" x14ac:dyDescent="0.25">
      <c r="A893" s="7" t="s">
        <v>1638</v>
      </c>
      <c r="B893" s="7" t="s">
        <v>1642</v>
      </c>
      <c r="C893" s="7" t="s">
        <v>587</v>
      </c>
      <c r="D893" s="7" t="s">
        <v>587</v>
      </c>
      <c r="E893" s="7" t="s">
        <v>587</v>
      </c>
      <c r="F893" s="7" t="s">
        <v>587</v>
      </c>
      <c r="G893" s="7" t="s">
        <v>5480</v>
      </c>
    </row>
    <row r="894" spans="1:7" x14ac:dyDescent="0.25">
      <c r="A894" s="7" t="s">
        <v>7032</v>
      </c>
      <c r="B894" s="7" t="s">
        <v>7033</v>
      </c>
      <c r="C894" s="7">
        <v>0.95099999999999996</v>
      </c>
      <c r="D894" s="7" t="s">
        <v>5483</v>
      </c>
      <c r="E894" s="7" t="s">
        <v>5929</v>
      </c>
      <c r="F894" s="7" t="s">
        <v>7034</v>
      </c>
      <c r="G894" s="7" t="s">
        <v>5480</v>
      </c>
    </row>
    <row r="895" spans="1:7" x14ac:dyDescent="0.25">
      <c r="A895" s="7" t="s">
        <v>7035</v>
      </c>
      <c r="B895" s="7" t="s">
        <v>7036</v>
      </c>
      <c r="C895" s="7" t="s">
        <v>587</v>
      </c>
      <c r="D895" s="7" t="s">
        <v>587</v>
      </c>
      <c r="E895" s="7" t="s">
        <v>587</v>
      </c>
      <c r="F895" s="7" t="s">
        <v>587</v>
      </c>
      <c r="G895" s="7" t="s">
        <v>5480</v>
      </c>
    </row>
    <row r="896" spans="1:7" x14ac:dyDescent="0.25">
      <c r="A896" s="7" t="s">
        <v>7037</v>
      </c>
      <c r="B896" s="7" t="s">
        <v>7038</v>
      </c>
      <c r="C896" s="7">
        <v>0.75</v>
      </c>
      <c r="D896" s="7" t="s">
        <v>5483</v>
      </c>
      <c r="E896" s="7" t="s">
        <v>5751</v>
      </c>
      <c r="F896" s="7" t="s">
        <v>7039</v>
      </c>
      <c r="G896" s="7" t="s">
        <v>5480</v>
      </c>
    </row>
    <row r="897" spans="1:29" x14ac:dyDescent="0.25">
      <c r="A897" s="7" t="s">
        <v>7040</v>
      </c>
      <c r="B897" s="7" t="s">
        <v>7041</v>
      </c>
      <c r="C897" s="7">
        <v>0.69</v>
      </c>
      <c r="D897" s="7" t="s">
        <v>5483</v>
      </c>
      <c r="E897" s="7" t="s">
        <v>6514</v>
      </c>
      <c r="F897" s="7" t="s">
        <v>7042</v>
      </c>
      <c r="G897" s="7" t="s">
        <v>5480</v>
      </c>
    </row>
    <row r="898" spans="1:29" x14ac:dyDescent="0.25">
      <c r="A898" s="7" t="s">
        <v>1567</v>
      </c>
      <c r="B898" s="7" t="s">
        <v>1570</v>
      </c>
      <c r="C898" s="7">
        <v>1.33</v>
      </c>
      <c r="D898" s="7" t="s">
        <v>5494</v>
      </c>
      <c r="E898" s="7" t="s">
        <v>7043</v>
      </c>
      <c r="F898" s="7" t="s">
        <v>7044</v>
      </c>
      <c r="G898" s="7" t="s">
        <v>5480</v>
      </c>
    </row>
    <row r="899" spans="1:29" x14ac:dyDescent="0.25">
      <c r="A899" s="7" t="s">
        <v>7045</v>
      </c>
      <c r="B899" s="7" t="s">
        <v>7046</v>
      </c>
      <c r="C899" s="7">
        <v>1.33</v>
      </c>
      <c r="D899" s="7" t="s">
        <v>5494</v>
      </c>
      <c r="E899" s="7" t="s">
        <v>7043</v>
      </c>
      <c r="F899" s="7" t="s">
        <v>7044</v>
      </c>
      <c r="G899" s="7" t="s">
        <v>5480</v>
      </c>
      <c r="N899" s="10"/>
    </row>
    <row r="900" spans="1:29" x14ac:dyDescent="0.25">
      <c r="A900" s="7" t="s">
        <v>7047</v>
      </c>
      <c r="B900" s="7" t="s">
        <v>7048</v>
      </c>
      <c r="C900" s="7">
        <v>0.63400000000000001</v>
      </c>
      <c r="D900" s="7" t="s">
        <v>5483</v>
      </c>
      <c r="E900" s="7" t="s">
        <v>5949</v>
      </c>
      <c r="F900" s="7" t="s">
        <v>7049</v>
      </c>
      <c r="G900" s="7" t="s">
        <v>5480</v>
      </c>
    </row>
    <row r="901" spans="1:29" x14ac:dyDescent="0.25">
      <c r="A901" s="7" t="s">
        <v>807</v>
      </c>
      <c r="B901" s="7" t="s">
        <v>810</v>
      </c>
      <c r="C901" s="7">
        <v>1.1950000000000001</v>
      </c>
      <c r="D901" s="7" t="s">
        <v>5483</v>
      </c>
      <c r="E901" s="7" t="s">
        <v>5545</v>
      </c>
      <c r="F901" s="7" t="s">
        <v>7050</v>
      </c>
      <c r="G901" s="7" t="s">
        <v>5480</v>
      </c>
    </row>
    <row r="902" spans="1:29" x14ac:dyDescent="0.25">
      <c r="A902" s="7" t="s">
        <v>7051</v>
      </c>
      <c r="B902" s="7" t="s">
        <v>7052</v>
      </c>
      <c r="C902" s="7">
        <v>4.8179999999999996</v>
      </c>
      <c r="D902" s="7" t="s">
        <v>5470</v>
      </c>
      <c r="E902" s="7" t="s">
        <v>5633</v>
      </c>
      <c r="F902" s="7" t="s">
        <v>7053</v>
      </c>
      <c r="G902" s="7" t="s">
        <v>5480</v>
      </c>
    </row>
    <row r="903" spans="1:29" x14ac:dyDescent="0.25">
      <c r="A903" s="7" t="s">
        <v>1948</v>
      </c>
      <c r="B903" s="7" t="s">
        <v>1915</v>
      </c>
      <c r="C903" s="7">
        <v>4.8179999999999996</v>
      </c>
      <c r="D903" s="7" t="s">
        <v>5470</v>
      </c>
      <c r="E903" s="7" t="s">
        <v>5633</v>
      </c>
      <c r="F903" s="7" t="s">
        <v>7053</v>
      </c>
      <c r="G903" s="7" t="s">
        <v>5480</v>
      </c>
      <c r="AC903" s="10"/>
    </row>
    <row r="904" spans="1:29" x14ac:dyDescent="0.25">
      <c r="A904" s="7" t="s">
        <v>1898</v>
      </c>
      <c r="B904" s="7" t="s">
        <v>1901</v>
      </c>
      <c r="C904" s="7" t="s">
        <v>587</v>
      </c>
      <c r="D904" s="7" t="s">
        <v>587</v>
      </c>
      <c r="E904" s="7" t="s">
        <v>587</v>
      </c>
      <c r="F904" s="7" t="s">
        <v>587</v>
      </c>
      <c r="G904" s="7" t="s">
        <v>5480</v>
      </c>
    </row>
    <row r="905" spans="1:29" x14ac:dyDescent="0.25">
      <c r="A905" s="7" t="s">
        <v>1654</v>
      </c>
      <c r="B905" s="7" t="s">
        <v>1657</v>
      </c>
      <c r="C905" s="7">
        <v>1.8240000000000001</v>
      </c>
      <c r="D905" s="7" t="s">
        <v>5494</v>
      </c>
      <c r="E905" s="7" t="s">
        <v>5633</v>
      </c>
      <c r="F905" s="7" t="s">
        <v>7054</v>
      </c>
      <c r="G905" s="7" t="s">
        <v>5480</v>
      </c>
    </row>
    <row r="906" spans="1:29" x14ac:dyDescent="0.25">
      <c r="A906" s="7" t="s">
        <v>7055</v>
      </c>
      <c r="B906" s="7" t="s">
        <v>7056</v>
      </c>
      <c r="C906" s="7">
        <v>1.8240000000000001</v>
      </c>
      <c r="D906" s="7" t="s">
        <v>5494</v>
      </c>
      <c r="E906" s="7" t="s">
        <v>5633</v>
      </c>
      <c r="F906" s="7" t="s">
        <v>7054</v>
      </c>
      <c r="G906" s="7" t="s">
        <v>5480</v>
      </c>
      <c r="N906" s="10"/>
    </row>
    <row r="907" spans="1:29" x14ac:dyDescent="0.25">
      <c r="A907" s="7" t="s">
        <v>1943</v>
      </c>
      <c r="B907" s="7" t="s">
        <v>1946</v>
      </c>
      <c r="C907" s="7" t="s">
        <v>587</v>
      </c>
      <c r="D907" s="7" t="s">
        <v>587</v>
      </c>
      <c r="E907" s="7" t="s">
        <v>587</v>
      </c>
      <c r="F907" s="7" t="s">
        <v>587</v>
      </c>
      <c r="G907" s="7" t="s">
        <v>5480</v>
      </c>
      <c r="AC907" s="10"/>
    </row>
    <row r="908" spans="1:29" x14ac:dyDescent="0.25">
      <c r="A908" s="7" t="s">
        <v>7057</v>
      </c>
      <c r="B908" s="7" t="s">
        <v>7058</v>
      </c>
      <c r="C908" s="7">
        <v>3.1080000000000001</v>
      </c>
      <c r="D908" s="7" t="s">
        <v>5477</v>
      </c>
      <c r="E908" s="7" t="s">
        <v>7059</v>
      </c>
      <c r="F908" s="7" t="s">
        <v>7060</v>
      </c>
      <c r="G908" s="7" t="s">
        <v>5480</v>
      </c>
    </row>
    <row r="909" spans="1:29" x14ac:dyDescent="0.25">
      <c r="A909" s="7" t="s">
        <v>1881</v>
      </c>
      <c r="B909" s="7" t="s">
        <v>1884</v>
      </c>
      <c r="C909" s="7">
        <v>2.6669999999999998</v>
      </c>
      <c r="D909" s="7" t="s">
        <v>5477</v>
      </c>
      <c r="E909" s="7" t="s">
        <v>5633</v>
      </c>
      <c r="F909" s="7" t="s">
        <v>7061</v>
      </c>
      <c r="G909" s="7" t="s">
        <v>5480</v>
      </c>
    </row>
    <row r="910" spans="1:29" x14ac:dyDescent="0.25">
      <c r="A910" s="7" t="s">
        <v>7068</v>
      </c>
      <c r="B910" s="7" t="s">
        <v>7069</v>
      </c>
      <c r="C910" s="7">
        <v>3.9860000000000002</v>
      </c>
      <c r="D910" s="7" t="s">
        <v>5470</v>
      </c>
      <c r="E910" s="7" t="s">
        <v>6143</v>
      </c>
      <c r="F910" s="7" t="s">
        <v>7070</v>
      </c>
      <c r="G910" s="7" t="s">
        <v>5480</v>
      </c>
    </row>
    <row r="911" spans="1:29" x14ac:dyDescent="0.25">
      <c r="A911" s="7" t="s">
        <v>7062</v>
      </c>
      <c r="B911" s="7" t="s">
        <v>7063</v>
      </c>
      <c r="C911" s="7">
        <v>37.204999999999998</v>
      </c>
      <c r="D911" s="7" t="s">
        <v>5470</v>
      </c>
      <c r="E911" s="7" t="s">
        <v>6686</v>
      </c>
      <c r="F911" s="7" t="s">
        <v>7064</v>
      </c>
      <c r="G911" s="7" t="s">
        <v>2680</v>
      </c>
    </row>
    <row r="912" spans="1:29" x14ac:dyDescent="0.25">
      <c r="A912" s="7" t="s">
        <v>1003</v>
      </c>
      <c r="B912" s="7" t="s">
        <v>1006</v>
      </c>
      <c r="C912" s="7">
        <v>4.9000000000000004</v>
      </c>
      <c r="D912" s="7" t="s">
        <v>5470</v>
      </c>
      <c r="E912" s="7" t="s">
        <v>6051</v>
      </c>
      <c r="F912" s="7" t="s">
        <v>7065</v>
      </c>
      <c r="G912" s="7" t="s">
        <v>2680</v>
      </c>
    </row>
    <row r="913" spans="1:68" s="12" customFormat="1" x14ac:dyDescent="0.25">
      <c r="A913" s="7" t="s">
        <v>7066</v>
      </c>
      <c r="B913" s="7" t="s">
        <v>184</v>
      </c>
      <c r="C913" s="7">
        <v>4.2590000000000003</v>
      </c>
      <c r="D913" s="7" t="s">
        <v>5470</v>
      </c>
      <c r="E913" s="7" t="s">
        <v>6686</v>
      </c>
      <c r="F913" s="7" t="s">
        <v>7067</v>
      </c>
      <c r="G913" s="7" t="s">
        <v>5480</v>
      </c>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row>
    <row r="914" spans="1:68" s="12" customFormat="1" x14ac:dyDescent="0.25">
      <c r="A914" s="7" t="s">
        <v>909</v>
      </c>
      <c r="B914" s="7" t="s">
        <v>912</v>
      </c>
      <c r="C914" s="7" t="s">
        <v>587</v>
      </c>
      <c r="D914" s="7" t="s">
        <v>587</v>
      </c>
      <c r="E914" s="7" t="s">
        <v>587</v>
      </c>
      <c r="F914" s="7" t="s">
        <v>587</v>
      </c>
      <c r="G914" s="7" t="s">
        <v>5480</v>
      </c>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row>
    <row r="915" spans="1:68" s="12" customFormat="1" x14ac:dyDescent="0.25">
      <c r="A915" s="7" t="s">
        <v>7071</v>
      </c>
      <c r="B915" s="7" t="s">
        <v>7072</v>
      </c>
      <c r="C915" s="7">
        <v>4.4980000000000002</v>
      </c>
      <c r="D915" s="7" t="s">
        <v>5470</v>
      </c>
      <c r="E915" s="7" t="s">
        <v>5633</v>
      </c>
      <c r="F915" s="7" t="s">
        <v>5704</v>
      </c>
      <c r="G915" s="7" t="s">
        <v>5480</v>
      </c>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row>
    <row r="916" spans="1:68" x14ac:dyDescent="0.25">
      <c r="A916" s="7" t="s">
        <v>3145</v>
      </c>
      <c r="B916" s="7" t="s">
        <v>3148</v>
      </c>
      <c r="C916" s="7">
        <v>3.5979999999999999</v>
      </c>
      <c r="D916" s="7" t="s">
        <v>5470</v>
      </c>
      <c r="E916" s="7" t="s">
        <v>5505</v>
      </c>
      <c r="F916" s="7" t="s">
        <v>7073</v>
      </c>
      <c r="G916" s="7" t="s">
        <v>5480</v>
      </c>
    </row>
    <row r="917" spans="1:68" x14ac:dyDescent="0.25">
      <c r="A917" s="7" t="s">
        <v>7074</v>
      </c>
      <c r="B917" s="7" t="s">
        <v>7075</v>
      </c>
      <c r="C917" s="7">
        <v>6.2119999999999997</v>
      </c>
      <c r="D917" s="7" t="s">
        <v>5470</v>
      </c>
      <c r="E917" s="7" t="s">
        <v>4310</v>
      </c>
      <c r="F917" s="7" t="s">
        <v>7076</v>
      </c>
      <c r="G917" s="7" t="s">
        <v>5480</v>
      </c>
    </row>
    <row r="918" spans="1:68" x14ac:dyDescent="0.25">
      <c r="A918" s="7" t="s">
        <v>1092</v>
      </c>
      <c r="B918" s="7" t="s">
        <v>1095</v>
      </c>
      <c r="C918" s="7">
        <v>4.923</v>
      </c>
      <c r="D918" s="7" t="s">
        <v>5470</v>
      </c>
      <c r="E918" s="7" t="s">
        <v>5621</v>
      </c>
      <c r="F918" s="7" t="s">
        <v>7077</v>
      </c>
      <c r="G918" s="7" t="s">
        <v>5480</v>
      </c>
    </row>
    <row r="919" spans="1:68" x14ac:dyDescent="0.25">
      <c r="A919" s="7" t="s">
        <v>1022</v>
      </c>
      <c r="B919" s="7" t="s">
        <v>1025</v>
      </c>
      <c r="C919" s="7">
        <v>3.391</v>
      </c>
      <c r="D919" s="7" t="s">
        <v>5477</v>
      </c>
      <c r="E919" s="7" t="s">
        <v>5619</v>
      </c>
      <c r="F919" s="7" t="s">
        <v>7078</v>
      </c>
      <c r="G919" s="7" t="s">
        <v>5480</v>
      </c>
    </row>
    <row r="920" spans="1:68" x14ac:dyDescent="0.25">
      <c r="A920" s="7" t="s">
        <v>7079</v>
      </c>
      <c r="B920" s="7" t="s">
        <v>7080</v>
      </c>
      <c r="C920" s="7">
        <v>8.9580000000000002</v>
      </c>
      <c r="D920" s="7" t="s">
        <v>5470</v>
      </c>
      <c r="E920" s="7" t="s">
        <v>5701</v>
      </c>
      <c r="F920" s="7" t="s">
        <v>7081</v>
      </c>
      <c r="G920" s="7" t="s">
        <v>2680</v>
      </c>
    </row>
    <row r="921" spans="1:68" x14ac:dyDescent="0.25">
      <c r="A921" s="7" t="s">
        <v>7082</v>
      </c>
      <c r="B921" s="7" t="s">
        <v>7083</v>
      </c>
      <c r="C921" s="7">
        <v>0.502</v>
      </c>
      <c r="D921" s="7" t="s">
        <v>5483</v>
      </c>
      <c r="E921" s="7" t="s">
        <v>7084</v>
      </c>
      <c r="F921" s="7" t="s">
        <v>7085</v>
      </c>
      <c r="G921" s="7" t="s">
        <v>5480</v>
      </c>
    </row>
    <row r="922" spans="1:68" x14ac:dyDescent="0.25">
      <c r="A922" s="7" t="s">
        <v>7086</v>
      </c>
      <c r="B922" s="7" t="s">
        <v>7087</v>
      </c>
      <c r="C922" s="7">
        <v>2.4990000000000001</v>
      </c>
      <c r="D922" s="7" t="s">
        <v>5477</v>
      </c>
      <c r="E922" s="7" t="s">
        <v>5765</v>
      </c>
      <c r="F922" s="7" t="s">
        <v>7088</v>
      </c>
      <c r="G922" s="7" t="s">
        <v>5480</v>
      </c>
    </row>
    <row r="923" spans="1:68" x14ac:dyDescent="0.25">
      <c r="A923" s="7" t="s">
        <v>7089</v>
      </c>
      <c r="B923" s="7" t="s">
        <v>7090</v>
      </c>
      <c r="C923" s="7" t="s">
        <v>587</v>
      </c>
      <c r="D923" s="7" t="s">
        <v>587</v>
      </c>
      <c r="E923" s="7" t="s">
        <v>587</v>
      </c>
      <c r="F923" s="7" t="s">
        <v>587</v>
      </c>
      <c r="G923" s="7" t="s">
        <v>5480</v>
      </c>
    </row>
    <row r="924" spans="1:68" x14ac:dyDescent="0.25">
      <c r="A924" s="7" t="s">
        <v>5020</v>
      </c>
      <c r="B924" s="7" t="s">
        <v>5023</v>
      </c>
      <c r="C924" s="7">
        <v>3.9630000000000001</v>
      </c>
      <c r="D924" s="7" t="s">
        <v>5470</v>
      </c>
      <c r="E924" s="7" t="s">
        <v>5975</v>
      </c>
      <c r="F924" s="7" t="s">
        <v>7091</v>
      </c>
      <c r="G924" s="7" t="s">
        <v>5480</v>
      </c>
    </row>
    <row r="925" spans="1:68" x14ac:dyDescent="0.25">
      <c r="A925" s="7" t="s">
        <v>7092</v>
      </c>
      <c r="B925" s="7" t="s">
        <v>7093</v>
      </c>
      <c r="C925" s="7">
        <v>5.5990000000000002</v>
      </c>
      <c r="D925" s="7" t="s">
        <v>5470</v>
      </c>
      <c r="E925" s="7" t="s">
        <v>7094</v>
      </c>
      <c r="F925" s="7" t="s">
        <v>7095</v>
      </c>
      <c r="G925" s="7" t="s">
        <v>5480</v>
      </c>
    </row>
    <row r="926" spans="1:68" x14ac:dyDescent="0.25">
      <c r="A926" s="7" t="s">
        <v>5335</v>
      </c>
      <c r="B926" s="7" t="s">
        <v>5338</v>
      </c>
      <c r="C926" s="7">
        <v>3.54</v>
      </c>
      <c r="D926" s="7" t="s">
        <v>5477</v>
      </c>
      <c r="E926" s="7" t="s">
        <v>7096</v>
      </c>
      <c r="F926" s="7" t="s">
        <v>7097</v>
      </c>
      <c r="G926" s="7" t="s">
        <v>5480</v>
      </c>
    </row>
    <row r="927" spans="1:68" x14ac:dyDescent="0.25">
      <c r="A927" s="7" t="s">
        <v>7098</v>
      </c>
      <c r="B927" s="7" t="s">
        <v>7099</v>
      </c>
      <c r="C927" s="7">
        <v>4</v>
      </c>
      <c r="D927" s="7" t="s">
        <v>5470</v>
      </c>
      <c r="E927" s="7" t="s">
        <v>7096</v>
      </c>
      <c r="F927" s="7" t="s">
        <v>7100</v>
      </c>
      <c r="G927" s="7" t="s">
        <v>5480</v>
      </c>
    </row>
    <row r="928" spans="1:68" x14ac:dyDescent="0.25">
      <c r="A928" s="7" t="s">
        <v>598</v>
      </c>
      <c r="B928" s="7" t="s">
        <v>601</v>
      </c>
      <c r="C928" s="7">
        <v>6.032</v>
      </c>
      <c r="D928" s="7" t="s">
        <v>5470</v>
      </c>
      <c r="E928" s="7" t="s">
        <v>5755</v>
      </c>
      <c r="F928" s="7" t="s">
        <v>7101</v>
      </c>
      <c r="G928" s="7" t="s">
        <v>2680</v>
      </c>
    </row>
    <row r="929" spans="1:68" x14ac:dyDescent="0.25">
      <c r="A929" s="7" t="s">
        <v>7102</v>
      </c>
      <c r="B929" s="7" t="s">
        <v>7103</v>
      </c>
      <c r="C929" s="7">
        <v>2.698</v>
      </c>
      <c r="D929" s="7" t="s">
        <v>5470</v>
      </c>
      <c r="E929" s="7" t="s">
        <v>5776</v>
      </c>
      <c r="F929" s="7" t="s">
        <v>7104</v>
      </c>
      <c r="G929" s="7" t="s">
        <v>5480</v>
      </c>
    </row>
    <row r="930" spans="1:68" x14ac:dyDescent="0.25">
      <c r="A930" s="7" t="s">
        <v>3708</v>
      </c>
      <c r="B930" s="7" t="s">
        <v>3711</v>
      </c>
      <c r="C930" s="7">
        <v>0.92500000000000004</v>
      </c>
      <c r="D930" s="7" t="s">
        <v>5483</v>
      </c>
      <c r="E930" s="7" t="s">
        <v>5486</v>
      </c>
      <c r="F930" s="7" t="s">
        <v>7105</v>
      </c>
      <c r="G930" s="7" t="s">
        <v>5480</v>
      </c>
    </row>
    <row r="931" spans="1:68" x14ac:dyDescent="0.25">
      <c r="A931" s="7" t="s">
        <v>7106</v>
      </c>
      <c r="B931" s="7" t="s">
        <v>7107</v>
      </c>
      <c r="C931" s="7">
        <v>3.4380000000000002</v>
      </c>
      <c r="D931" s="7" t="s">
        <v>5477</v>
      </c>
      <c r="E931" s="7" t="s">
        <v>5791</v>
      </c>
      <c r="F931" s="7" t="s">
        <v>7108</v>
      </c>
      <c r="G931" s="7" t="s">
        <v>5480</v>
      </c>
    </row>
    <row r="932" spans="1:68" x14ac:dyDescent="0.25">
      <c r="A932" s="7" t="s">
        <v>7109</v>
      </c>
      <c r="B932" s="7" t="s">
        <v>7110</v>
      </c>
      <c r="C932" s="7">
        <v>2.3420000000000001</v>
      </c>
      <c r="D932" s="7" t="s">
        <v>5477</v>
      </c>
      <c r="E932" s="7" t="s">
        <v>5635</v>
      </c>
      <c r="F932" s="7" t="s">
        <v>7111</v>
      </c>
      <c r="G932" s="7" t="s">
        <v>5480</v>
      </c>
    </row>
    <row r="933" spans="1:68" x14ac:dyDescent="0.25">
      <c r="A933" s="14" t="s">
        <v>5364</v>
      </c>
      <c r="B933" s="14" t="s">
        <v>5367</v>
      </c>
      <c r="C933" s="14">
        <v>3.0550000000000002</v>
      </c>
      <c r="D933" s="14" t="s">
        <v>5470</v>
      </c>
      <c r="E933" s="14" t="s">
        <v>5490</v>
      </c>
      <c r="F933" s="14" t="s">
        <v>6427</v>
      </c>
      <c r="G933" s="14" t="s">
        <v>5480</v>
      </c>
      <c r="H933" s="14"/>
      <c r="I933" s="14"/>
      <c r="J933" s="14"/>
      <c r="K933" s="14"/>
      <c r="L933" s="14"/>
      <c r="M933" s="14"/>
      <c r="N933" s="14"/>
      <c r="O933" s="14"/>
      <c r="P933" s="14"/>
      <c r="Q933" s="14"/>
      <c r="R933" s="14"/>
      <c r="S933" s="14"/>
      <c r="T933" s="14"/>
      <c r="U933" s="14"/>
      <c r="V933" s="14"/>
      <c r="W933" s="14"/>
      <c r="X933" s="14"/>
      <c r="Y933" s="14"/>
      <c r="Z933" s="14"/>
      <c r="AA933" s="14"/>
      <c r="AB933" s="14"/>
      <c r="AC933" s="14"/>
      <c r="AD933" s="14"/>
      <c r="AE933" s="14"/>
      <c r="AF933" s="14"/>
      <c r="AG933" s="14"/>
      <c r="AH933" s="14"/>
      <c r="AI933" s="14"/>
      <c r="AJ933" s="14"/>
      <c r="AK933" s="14"/>
      <c r="AL933" s="14"/>
      <c r="AM933" s="14"/>
      <c r="AN933" s="14"/>
      <c r="AO933" s="14"/>
      <c r="AP933" s="14"/>
      <c r="AQ933" s="14"/>
      <c r="AR933" s="14"/>
      <c r="AS933" s="14"/>
      <c r="AT933" s="14"/>
      <c r="AU933" s="14"/>
      <c r="AV933" s="14"/>
      <c r="AW933" s="14"/>
      <c r="AX933" s="14"/>
      <c r="AY933" s="14"/>
      <c r="AZ933" s="14"/>
      <c r="BA933" s="14"/>
      <c r="BB933" s="14"/>
      <c r="BC933" s="14"/>
      <c r="BD933" s="14"/>
      <c r="BE933" s="14"/>
      <c r="BF933" s="14"/>
      <c r="BG933" s="14"/>
      <c r="BH933" s="14"/>
      <c r="BI933" s="14"/>
      <c r="BJ933" s="14"/>
      <c r="BK933" s="14"/>
      <c r="BL933" s="14"/>
      <c r="BM933" s="14"/>
      <c r="BN933" s="14"/>
      <c r="BO933" s="14"/>
      <c r="BP933" s="14"/>
    </row>
    <row r="934" spans="1:68" x14ac:dyDescent="0.25">
      <c r="A934" s="7" t="s">
        <v>4554</v>
      </c>
      <c r="B934" s="7" t="s">
        <v>4557</v>
      </c>
      <c r="C934" s="7">
        <v>8.766</v>
      </c>
      <c r="D934" s="7" t="s">
        <v>5470</v>
      </c>
      <c r="E934" s="7" t="s">
        <v>6029</v>
      </c>
      <c r="F934" s="7" t="s">
        <v>7112</v>
      </c>
      <c r="G934" s="7" t="s">
        <v>2680</v>
      </c>
    </row>
    <row r="935" spans="1:68" x14ac:dyDescent="0.25">
      <c r="A935" s="7" t="s">
        <v>1749</v>
      </c>
      <c r="B935" s="7" t="s">
        <v>1752</v>
      </c>
      <c r="C935" s="7">
        <v>2.1779999999999999</v>
      </c>
      <c r="D935" s="7" t="s">
        <v>5477</v>
      </c>
      <c r="E935" s="7" t="s">
        <v>7113</v>
      </c>
      <c r="F935" s="7" t="s">
        <v>7061</v>
      </c>
      <c r="G935" s="7" t="s">
        <v>5480</v>
      </c>
    </row>
    <row r="936" spans="1:68" x14ac:dyDescent="0.25">
      <c r="A936" s="7" t="s">
        <v>7114</v>
      </c>
      <c r="B936" s="7" t="s">
        <v>7115</v>
      </c>
      <c r="C936" s="7">
        <v>1.7869999999999999</v>
      </c>
      <c r="D936" s="7" t="s">
        <v>5483</v>
      </c>
      <c r="E936" s="7" t="s">
        <v>7116</v>
      </c>
      <c r="F936" s="7" t="s">
        <v>7117</v>
      </c>
      <c r="G936" s="7" t="s">
        <v>5480</v>
      </c>
    </row>
    <row r="937" spans="1:68" x14ac:dyDescent="0.25">
      <c r="A937" s="7" t="s">
        <v>3630</v>
      </c>
      <c r="B937" s="7" t="s">
        <v>3633</v>
      </c>
      <c r="C937" s="7">
        <v>2.2000000000000002</v>
      </c>
      <c r="D937" s="7" t="s">
        <v>5477</v>
      </c>
      <c r="E937" s="7" t="s">
        <v>5747</v>
      </c>
      <c r="F937" s="7" t="s">
        <v>7118</v>
      </c>
      <c r="G937" s="7" t="s">
        <v>5480</v>
      </c>
    </row>
    <row r="938" spans="1:68" x14ac:dyDescent="0.25">
      <c r="A938" s="7" t="s">
        <v>7119</v>
      </c>
      <c r="B938" s="7" t="s">
        <v>7120</v>
      </c>
      <c r="C938" s="7">
        <v>1.4239999999999999</v>
      </c>
      <c r="D938" s="7" t="s">
        <v>5494</v>
      </c>
      <c r="E938" s="7" t="s">
        <v>5635</v>
      </c>
      <c r="F938" s="7" t="s">
        <v>7121</v>
      </c>
      <c r="G938" s="7" t="s">
        <v>5480</v>
      </c>
    </row>
    <row r="939" spans="1:68" x14ac:dyDescent="0.25">
      <c r="A939" s="7" t="s">
        <v>7122</v>
      </c>
      <c r="B939" s="7" t="s">
        <v>7123</v>
      </c>
      <c r="C939" s="7">
        <v>8.2720000000000002</v>
      </c>
      <c r="D939" s="7" t="s">
        <v>5470</v>
      </c>
      <c r="E939" s="7" t="s">
        <v>5762</v>
      </c>
      <c r="F939" s="7" t="s">
        <v>7124</v>
      </c>
      <c r="G939" s="7" t="s">
        <v>2680</v>
      </c>
    </row>
    <row r="940" spans="1:68" x14ac:dyDescent="0.25">
      <c r="A940" s="7" t="s">
        <v>1239</v>
      </c>
      <c r="B940" s="7" t="s">
        <v>1242</v>
      </c>
      <c r="C940" s="7">
        <v>5.6269999999999998</v>
      </c>
      <c r="D940" s="7" t="s">
        <v>5470</v>
      </c>
      <c r="E940" s="7" t="s">
        <v>6299</v>
      </c>
      <c r="F940" s="7" t="s">
        <v>7125</v>
      </c>
      <c r="G940" s="7" t="s">
        <v>2680</v>
      </c>
    </row>
    <row r="941" spans="1:68" s="3" customFormat="1" x14ac:dyDescent="0.25">
      <c r="A941" s="7" t="s">
        <v>2683</v>
      </c>
      <c r="B941" s="7" t="s">
        <v>2686</v>
      </c>
      <c r="C941" s="7">
        <v>2.65</v>
      </c>
      <c r="D941" s="7" t="s">
        <v>5477</v>
      </c>
      <c r="E941" s="7" t="s">
        <v>5733</v>
      </c>
      <c r="F941" s="7" t="s">
        <v>7126</v>
      </c>
      <c r="G941" s="7" t="s">
        <v>5480</v>
      </c>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row>
    <row r="942" spans="1:68" s="3" customFormat="1" x14ac:dyDescent="0.25">
      <c r="A942" s="7" t="s">
        <v>2776</v>
      </c>
      <c r="B942" s="7" t="s">
        <v>2780</v>
      </c>
      <c r="C942" s="7">
        <v>2.65</v>
      </c>
      <c r="D942" s="7" t="s">
        <v>5477</v>
      </c>
      <c r="E942" s="7" t="s">
        <v>5733</v>
      </c>
      <c r="F942" s="7" t="s">
        <v>7126</v>
      </c>
      <c r="G942" s="7" t="s">
        <v>5480</v>
      </c>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row>
    <row r="943" spans="1:68" s="3" customFormat="1" x14ac:dyDescent="0.25">
      <c r="A943" s="7" t="s">
        <v>7127</v>
      </c>
      <c r="B943" s="7" t="s">
        <v>7128</v>
      </c>
      <c r="C943" s="7">
        <v>5.4690000000000003</v>
      </c>
      <c r="D943" s="7" t="s">
        <v>5470</v>
      </c>
      <c r="E943" s="7" t="s">
        <v>6514</v>
      </c>
      <c r="F943" s="7" t="s">
        <v>5732</v>
      </c>
      <c r="G943" s="7" t="s">
        <v>5480</v>
      </c>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row>
    <row r="944" spans="1:68" s="3" customFormat="1" x14ac:dyDescent="0.25">
      <c r="A944" s="7" t="s">
        <v>7129</v>
      </c>
      <c r="B944" s="7" t="s">
        <v>7130</v>
      </c>
      <c r="C944" s="7" t="s">
        <v>587</v>
      </c>
      <c r="D944" s="7" t="s">
        <v>587</v>
      </c>
      <c r="E944" s="7" t="s">
        <v>587</v>
      </c>
      <c r="F944" s="7" t="s">
        <v>587</v>
      </c>
      <c r="G944" s="7" t="s">
        <v>5480</v>
      </c>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row>
    <row r="945" spans="1:68" s="3" customFormat="1" x14ac:dyDescent="0.25">
      <c r="A945" s="7" t="s">
        <v>458</v>
      </c>
      <c r="B945" s="7" t="s">
        <v>461</v>
      </c>
      <c r="C945" s="7">
        <v>3.5819999999999999</v>
      </c>
      <c r="D945" s="7" t="s">
        <v>5470</v>
      </c>
      <c r="E945" s="7" t="s">
        <v>5646</v>
      </c>
      <c r="F945" s="7" t="s">
        <v>7188</v>
      </c>
      <c r="G945" s="7" t="s">
        <v>5480</v>
      </c>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row>
    <row r="946" spans="1:68" s="3" customFormat="1" x14ac:dyDescent="0.25">
      <c r="A946" s="7" t="s">
        <v>2103</v>
      </c>
      <c r="B946" s="7" t="s">
        <v>2106</v>
      </c>
      <c r="C946" s="7">
        <v>3.7909999999999999</v>
      </c>
      <c r="D946" s="7" t="s">
        <v>5470</v>
      </c>
      <c r="E946" s="7" t="s">
        <v>5818</v>
      </c>
      <c r="F946" s="7" t="s">
        <v>7131</v>
      </c>
      <c r="G946" s="7" t="s">
        <v>5480</v>
      </c>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row>
    <row r="947" spans="1:68" s="3" customFormat="1" x14ac:dyDescent="0.25">
      <c r="A947" s="7" t="s">
        <v>3189</v>
      </c>
      <c r="B947" s="7" t="s">
        <v>3074</v>
      </c>
      <c r="C947" s="7">
        <v>3.03</v>
      </c>
      <c r="D947" s="7" t="s">
        <v>5477</v>
      </c>
      <c r="E947" s="7" t="s">
        <v>6550</v>
      </c>
      <c r="F947" s="7" t="s">
        <v>7132</v>
      </c>
      <c r="G947" s="7" t="s">
        <v>5480</v>
      </c>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row>
    <row r="948" spans="1:68" s="3" customFormat="1" x14ac:dyDescent="0.25">
      <c r="A948" s="7" t="s">
        <v>3788</v>
      </c>
      <c r="B948" s="7" t="s">
        <v>3791</v>
      </c>
      <c r="C948" s="7">
        <v>0.74099999999999999</v>
      </c>
      <c r="D948" s="7" t="s">
        <v>5483</v>
      </c>
      <c r="E948" s="7" t="s">
        <v>5677</v>
      </c>
      <c r="F948" s="7" t="s">
        <v>7133</v>
      </c>
      <c r="G948" s="7" t="s">
        <v>5480</v>
      </c>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row>
    <row r="949" spans="1:68" s="3" customFormat="1" x14ac:dyDescent="0.25">
      <c r="A949" s="7" t="s">
        <v>7134</v>
      </c>
      <c r="B949" s="7" t="s">
        <v>7135</v>
      </c>
      <c r="C949" s="7">
        <v>4.6520000000000001</v>
      </c>
      <c r="D949" s="7" t="s">
        <v>5470</v>
      </c>
      <c r="E949" s="7" t="s">
        <v>7113</v>
      </c>
      <c r="F949" s="7" t="s">
        <v>7053</v>
      </c>
      <c r="G949" s="7" t="s">
        <v>5480</v>
      </c>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row>
    <row r="950" spans="1:68" s="3" customFormat="1" x14ac:dyDescent="0.25">
      <c r="A950" s="7" t="s">
        <v>7136</v>
      </c>
      <c r="B950" s="7" t="s">
        <v>7137</v>
      </c>
      <c r="C950" s="7">
        <v>4.5030000000000001</v>
      </c>
      <c r="D950" s="7" t="s">
        <v>5470</v>
      </c>
      <c r="E950" s="7" t="s">
        <v>5755</v>
      </c>
      <c r="F950" s="7" t="s">
        <v>7138</v>
      </c>
      <c r="G950" s="7" t="s">
        <v>5480</v>
      </c>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row>
    <row r="951" spans="1:68" s="3" customFormat="1" x14ac:dyDescent="0.25">
      <c r="A951" s="7" t="s">
        <v>7139</v>
      </c>
      <c r="B951" s="7" t="s">
        <v>7140</v>
      </c>
      <c r="C951" s="7">
        <v>1.78</v>
      </c>
      <c r="D951" s="7" t="s">
        <v>5494</v>
      </c>
      <c r="E951" s="7" t="s">
        <v>5590</v>
      </c>
      <c r="F951" s="7" t="s">
        <v>7141</v>
      </c>
      <c r="G951" s="7" t="s">
        <v>5480</v>
      </c>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row>
    <row r="952" spans="1:68" s="3" customFormat="1" x14ac:dyDescent="0.25">
      <c r="A952" s="7" t="s">
        <v>5420</v>
      </c>
      <c r="B952" s="7" t="s">
        <v>5422</v>
      </c>
      <c r="C952" s="7">
        <v>3.0790000000000002</v>
      </c>
      <c r="D952" s="7" t="s">
        <v>5470</v>
      </c>
      <c r="E952" s="7" t="s">
        <v>5635</v>
      </c>
      <c r="F952" s="7" t="s">
        <v>7142</v>
      </c>
      <c r="G952" s="7" t="s">
        <v>5480</v>
      </c>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row>
    <row r="953" spans="1:68" s="3" customFormat="1" x14ac:dyDescent="0.25">
      <c r="A953" s="7" t="s">
        <v>7143</v>
      </c>
      <c r="B953" s="7" t="s">
        <v>7144</v>
      </c>
      <c r="C953" s="7">
        <v>3.113</v>
      </c>
      <c r="D953" s="7" t="s">
        <v>5477</v>
      </c>
      <c r="E953" s="7" t="s">
        <v>5532</v>
      </c>
      <c r="F953" s="7" t="s">
        <v>7145</v>
      </c>
      <c r="G953" s="7" t="s">
        <v>5480</v>
      </c>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row>
    <row r="954" spans="1:68" s="3" customFormat="1" x14ac:dyDescent="0.25">
      <c r="A954" s="7" t="s">
        <v>5349</v>
      </c>
      <c r="B954" s="7" t="s">
        <v>5352</v>
      </c>
      <c r="C954" s="7">
        <v>11.125999999999999</v>
      </c>
      <c r="D954" s="7" t="s">
        <v>5470</v>
      </c>
      <c r="E954" s="7" t="s">
        <v>7146</v>
      </c>
      <c r="F954" s="7" t="s">
        <v>7147</v>
      </c>
      <c r="G954" s="7" t="s">
        <v>2680</v>
      </c>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row>
    <row r="955" spans="1:68" s="3" customFormat="1" x14ac:dyDescent="0.25">
      <c r="A955" s="7" t="s">
        <v>7148</v>
      </c>
      <c r="B955" s="7" t="s">
        <v>7149</v>
      </c>
      <c r="C955" s="7">
        <v>10.843999999999999</v>
      </c>
      <c r="D955" s="7" t="s">
        <v>5470</v>
      </c>
      <c r="E955" s="7" t="s">
        <v>5561</v>
      </c>
      <c r="F955" s="7" t="s">
        <v>7150</v>
      </c>
      <c r="G955" s="7" t="s">
        <v>2680</v>
      </c>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row>
    <row r="956" spans="1:68" s="3" customFormat="1" x14ac:dyDescent="0.25">
      <c r="A956" s="7" t="s">
        <v>2536</v>
      </c>
      <c r="B956" s="7" t="s">
        <v>2538</v>
      </c>
      <c r="C956" s="7">
        <v>2.85</v>
      </c>
      <c r="D956" s="7" t="s">
        <v>5470</v>
      </c>
      <c r="E956" s="7" t="s">
        <v>5586</v>
      </c>
      <c r="F956" s="7" t="s">
        <v>7205</v>
      </c>
      <c r="G956" s="7" t="s">
        <v>5480</v>
      </c>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row>
    <row r="957" spans="1:68" s="3" customFormat="1" x14ac:dyDescent="0.25">
      <c r="A957" s="7" t="s">
        <v>4419</v>
      </c>
      <c r="B957" s="7" t="s">
        <v>4422</v>
      </c>
      <c r="C957" s="7">
        <v>3.65</v>
      </c>
      <c r="D957" s="7" t="s">
        <v>5477</v>
      </c>
      <c r="E957" s="7" t="s">
        <v>4310</v>
      </c>
      <c r="F957" s="7" t="s">
        <v>7151</v>
      </c>
      <c r="G957" s="7" t="s">
        <v>5480</v>
      </c>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row>
    <row r="958" spans="1:68" s="3" customFormat="1" x14ac:dyDescent="0.25">
      <c r="A958" s="7" t="s">
        <v>7152</v>
      </c>
      <c r="B958" s="7" t="s">
        <v>7153</v>
      </c>
      <c r="C958" s="7">
        <v>4.71</v>
      </c>
      <c r="D958" s="7" t="s">
        <v>5470</v>
      </c>
      <c r="E958" s="7" t="s">
        <v>5486</v>
      </c>
      <c r="F958" s="7" t="s">
        <v>7154</v>
      </c>
      <c r="G958" s="7" t="s">
        <v>2680</v>
      </c>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row>
    <row r="959" spans="1:68" s="3" customFormat="1" x14ac:dyDescent="0.25">
      <c r="A959" s="7" t="s">
        <v>7155</v>
      </c>
      <c r="B959" s="7" t="s">
        <v>7156</v>
      </c>
      <c r="C959" s="7" t="s">
        <v>587</v>
      </c>
      <c r="D959" s="7" t="s">
        <v>587</v>
      </c>
      <c r="E959" s="7" t="s">
        <v>587</v>
      </c>
      <c r="F959" s="7" t="s">
        <v>587</v>
      </c>
      <c r="G959" s="7" t="s">
        <v>5480</v>
      </c>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row>
    <row r="960" spans="1:68" s="3" customFormat="1" x14ac:dyDescent="0.25">
      <c r="A960" s="7" t="s">
        <v>4050</v>
      </c>
      <c r="B960" s="7" t="s">
        <v>3919</v>
      </c>
      <c r="C960" s="7">
        <v>3.6680000000000001</v>
      </c>
      <c r="D960" s="7" t="s">
        <v>5470</v>
      </c>
      <c r="E960" s="7" t="s">
        <v>6624</v>
      </c>
      <c r="F960" s="7" t="s">
        <v>7222</v>
      </c>
      <c r="G960" s="7" t="s">
        <v>5480</v>
      </c>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10"/>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row>
    <row r="961" spans="1:68" s="3" customFormat="1" x14ac:dyDescent="0.25">
      <c r="A961" s="7" t="s">
        <v>3915</v>
      </c>
      <c r="B961" s="7" t="s">
        <v>3918</v>
      </c>
      <c r="C961" s="7">
        <v>3.7669999999999999</v>
      </c>
      <c r="D961" s="7" t="s">
        <v>5470</v>
      </c>
      <c r="E961" s="7" t="s">
        <v>6624</v>
      </c>
      <c r="F961" s="7" t="s">
        <v>7157</v>
      </c>
      <c r="G961" s="7" t="s">
        <v>5480</v>
      </c>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row>
    <row r="962" spans="1:68" s="3" customFormat="1" x14ac:dyDescent="0.25">
      <c r="A962" s="7" t="s">
        <v>3987</v>
      </c>
      <c r="B962" s="7" t="s">
        <v>3990</v>
      </c>
      <c r="C962" s="7" t="s">
        <v>587</v>
      </c>
      <c r="D962" s="7" t="s">
        <v>587</v>
      </c>
      <c r="E962" s="7" t="s">
        <v>587</v>
      </c>
      <c r="F962" s="7" t="s">
        <v>587</v>
      </c>
      <c r="G962" s="7" t="s">
        <v>5480</v>
      </c>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row>
    <row r="963" spans="1:68" s="3" customFormat="1" x14ac:dyDescent="0.25">
      <c r="A963" s="7" t="s">
        <v>7158</v>
      </c>
      <c r="B963" s="7" t="s">
        <v>7159</v>
      </c>
      <c r="C963" s="7">
        <v>2.3090000000000002</v>
      </c>
      <c r="D963" s="7" t="s">
        <v>5477</v>
      </c>
      <c r="E963" s="7" t="s">
        <v>5505</v>
      </c>
      <c r="F963" s="7" t="s">
        <v>7160</v>
      </c>
      <c r="G963" s="7" t="s">
        <v>5480</v>
      </c>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row>
    <row r="964" spans="1:68" s="3" customFormat="1" x14ac:dyDescent="0.25">
      <c r="A964" s="7" t="s">
        <v>2557</v>
      </c>
      <c r="B964" s="7" t="s">
        <v>2560</v>
      </c>
      <c r="C964" s="7">
        <v>3.2349999999999999</v>
      </c>
      <c r="D964" s="7" t="s">
        <v>5477</v>
      </c>
      <c r="E964" s="7" t="s">
        <v>5532</v>
      </c>
      <c r="F964" s="7" t="s">
        <v>7161</v>
      </c>
      <c r="G964" s="7" t="s">
        <v>5480</v>
      </c>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row>
    <row r="965" spans="1:68" s="3" customFormat="1" x14ac:dyDescent="0.25">
      <c r="A965" s="7" t="s">
        <v>3425</v>
      </c>
      <c r="B965" s="7" t="s">
        <v>3427</v>
      </c>
      <c r="C965" s="7">
        <v>4.2350000000000003</v>
      </c>
      <c r="D965" s="7" t="s">
        <v>5470</v>
      </c>
      <c r="E965" s="7" t="s">
        <v>5747</v>
      </c>
      <c r="F965" s="8" t="s">
        <v>7223</v>
      </c>
      <c r="G965" s="7" t="s">
        <v>5480</v>
      </c>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row>
    <row r="966" spans="1:68" s="3" customFormat="1" x14ac:dyDescent="0.25">
      <c r="A966" s="7" t="s">
        <v>3923</v>
      </c>
      <c r="B966" s="7" t="s">
        <v>3925</v>
      </c>
      <c r="C966" s="7">
        <v>2.8479999999999999</v>
      </c>
      <c r="D966" s="7" t="s">
        <v>5477</v>
      </c>
      <c r="E966" s="7" t="s">
        <v>6757</v>
      </c>
      <c r="F966" s="7" t="s">
        <v>7162</v>
      </c>
      <c r="G966" s="7" t="s">
        <v>5480</v>
      </c>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row>
    <row r="967" spans="1:68" s="14" customFormat="1" x14ac:dyDescent="0.25">
      <c r="A967" s="7" t="s">
        <v>7163</v>
      </c>
      <c r="B967" s="7" t="s">
        <v>7164</v>
      </c>
      <c r="C967" s="7">
        <v>2.6280000000000001</v>
      </c>
      <c r="D967" s="7" t="s">
        <v>5494</v>
      </c>
      <c r="E967" s="7" t="s">
        <v>7165</v>
      </c>
      <c r="F967" s="7" t="s">
        <v>7166</v>
      </c>
      <c r="G967" s="7" t="s">
        <v>5480</v>
      </c>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row>
    <row r="968" spans="1:68" s="14" customFormat="1" x14ac:dyDescent="0.25">
      <c r="A968" s="7" t="s">
        <v>7167</v>
      </c>
      <c r="B968" s="7" t="s">
        <v>7168</v>
      </c>
      <c r="C968" s="7">
        <v>3.4649999999999999</v>
      </c>
      <c r="D968" s="7" t="s">
        <v>5477</v>
      </c>
      <c r="E968" s="7" t="s">
        <v>6226</v>
      </c>
      <c r="F968" s="7" t="s">
        <v>7169</v>
      </c>
      <c r="G968" s="7" t="s">
        <v>5480</v>
      </c>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row>
    <row r="969" spans="1:68" s="14" customFormat="1" x14ac:dyDescent="0.25">
      <c r="A969" s="7" t="s">
        <v>324</v>
      </c>
      <c r="B969" s="7" t="s">
        <v>327</v>
      </c>
      <c r="C969" s="7">
        <v>0.77900000000000003</v>
      </c>
      <c r="D969" s="7" t="s">
        <v>5483</v>
      </c>
      <c r="E969" s="7" t="s">
        <v>7189</v>
      </c>
      <c r="F969" s="7" t="s">
        <v>7190</v>
      </c>
      <c r="G969" s="7" t="s">
        <v>5480</v>
      </c>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row>
    <row r="970" spans="1:68" s="14" customFormat="1" x14ac:dyDescent="0.25">
      <c r="A970" s="7" t="s">
        <v>3552</v>
      </c>
      <c r="B970" s="7" t="s">
        <v>3555</v>
      </c>
      <c r="C970" s="7" t="s">
        <v>587</v>
      </c>
      <c r="D970" s="7" t="s">
        <v>587</v>
      </c>
      <c r="E970" s="7" t="s">
        <v>587</v>
      </c>
      <c r="F970" s="7" t="s">
        <v>587</v>
      </c>
      <c r="G970" s="7" t="s">
        <v>5480</v>
      </c>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row>
    <row r="971" spans="1:68" s="14" customFormat="1" x14ac:dyDescent="0.25">
      <c r="A971" s="7" t="s">
        <v>2040</v>
      </c>
      <c r="B971" s="7" t="s">
        <v>2043</v>
      </c>
      <c r="C971" s="7">
        <v>3.3650000000000002</v>
      </c>
      <c r="D971" s="7" t="s">
        <v>5477</v>
      </c>
      <c r="E971" s="7" t="s">
        <v>6235</v>
      </c>
      <c r="F971" s="7" t="s">
        <v>7170</v>
      </c>
      <c r="G971" s="7" t="s">
        <v>5480</v>
      </c>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row>
    <row r="972" spans="1:68" s="14" customFormat="1" x14ac:dyDescent="0.25">
      <c r="A972" s="7" t="s">
        <v>7171</v>
      </c>
      <c r="B972" s="7" t="s">
        <v>7172</v>
      </c>
      <c r="C972" s="7" t="s">
        <v>587</v>
      </c>
      <c r="D972" s="7" t="s">
        <v>587</v>
      </c>
      <c r="E972" s="7" t="s">
        <v>587</v>
      </c>
      <c r="F972" s="7" t="s">
        <v>587</v>
      </c>
      <c r="G972" s="7" t="s">
        <v>5480</v>
      </c>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row>
    <row r="973" spans="1:68" s="14" customFormat="1" x14ac:dyDescent="0.25">
      <c r="A973" s="7" t="s">
        <v>7173</v>
      </c>
      <c r="B973" s="7" t="s">
        <v>7174</v>
      </c>
      <c r="C973" s="7" t="s">
        <v>587</v>
      </c>
      <c r="D973" s="7" t="s">
        <v>587</v>
      </c>
      <c r="E973" s="7" t="s">
        <v>587</v>
      </c>
      <c r="F973" s="7" t="s">
        <v>587</v>
      </c>
      <c r="G973" s="7" t="s">
        <v>5480</v>
      </c>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row>
    <row r="974" spans="1:68" s="14" customFormat="1" x14ac:dyDescent="0.25">
      <c r="A974" s="7" t="s">
        <v>3794</v>
      </c>
      <c r="B974" s="7" t="s">
        <v>3797</v>
      </c>
      <c r="C974" s="7">
        <v>1.1639999999999999</v>
      </c>
      <c r="D974" s="7" t="s">
        <v>5494</v>
      </c>
      <c r="E974" s="7" t="s">
        <v>5497</v>
      </c>
      <c r="F974" s="7" t="s">
        <v>7175</v>
      </c>
      <c r="G974" s="7" t="s">
        <v>5480</v>
      </c>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row>
    <row r="975" spans="1:68" s="14" customFormat="1" x14ac:dyDescent="0.25">
      <c r="A975" s="7" t="s">
        <v>7176</v>
      </c>
      <c r="B975" s="7" t="s">
        <v>7177</v>
      </c>
      <c r="C975" s="7">
        <v>2.673</v>
      </c>
      <c r="D975" s="7" t="s">
        <v>5477</v>
      </c>
      <c r="E975" s="7" t="s">
        <v>5631</v>
      </c>
      <c r="F975" s="7" t="s">
        <v>7178</v>
      </c>
      <c r="G975" s="7" t="s">
        <v>5480</v>
      </c>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row>
    <row r="976" spans="1:68" s="14" customFormat="1" x14ac:dyDescent="0.25">
      <c r="A976" s="7" t="s">
        <v>3958</v>
      </c>
      <c r="B976" s="7" t="s">
        <v>3961</v>
      </c>
      <c r="C976" s="7">
        <v>2.7429999999999999</v>
      </c>
      <c r="D976" s="7" t="s">
        <v>5477</v>
      </c>
      <c r="E976" s="7" t="s">
        <v>5505</v>
      </c>
      <c r="F976" s="7" t="s">
        <v>7179</v>
      </c>
      <c r="G976" s="7" t="s">
        <v>5480</v>
      </c>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row>
  </sheetData>
  <sortState ref="A2:BP980">
    <sortCondition ref="A2:A980"/>
  </sortState>
  <hyperlinks>
    <hyperlink ref="E542" r:id="rId1" display="https://jcr.incites.thomsonreuters.com/JCRJournalProfileAction.action?pg=JRNLPROF&amp;journalImpactFactor=4.84&amp;year=2016&amp;journalTitle=JOURNAL%20OF%20BONE%20AND%20JOINT%20SURGERY-AMERICAN%20VOLUME&amp;edition=SCIE&amp;journal=J%20BONE%20JOINT%20SURG%20AM"/>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4"/>
  </sheetPr>
  <dimension ref="A1:AY1113"/>
  <sheetViews>
    <sheetView workbookViewId="0">
      <selection activeCell="P1119" sqref="P1119"/>
    </sheetView>
  </sheetViews>
  <sheetFormatPr baseColWidth="10" defaultRowHeight="15" x14ac:dyDescent="0.25"/>
  <cols>
    <col min="1" max="1" width="22.42578125" style="20" customWidth="1"/>
    <col min="2" max="2" width="17" style="20" customWidth="1"/>
    <col min="3" max="3" width="19.28515625" style="20" customWidth="1"/>
    <col min="4" max="4" width="17.28515625" style="23" customWidth="1"/>
    <col min="5" max="6" width="11.42578125" style="23"/>
    <col min="7" max="8" width="0" style="23" hidden="1" customWidth="1"/>
    <col min="9" max="9" width="11.42578125" style="23"/>
    <col min="10" max="14" width="0" style="23" hidden="1" customWidth="1"/>
    <col min="15" max="20" width="11.42578125" style="23"/>
    <col min="21" max="16384" width="11.42578125" style="20"/>
  </cols>
  <sheetData>
    <row r="1" spans="1:46" s="2" customFormat="1" ht="38.25" x14ac:dyDescent="0.2">
      <c r="A1" s="1" t="s">
        <v>70</v>
      </c>
      <c r="B1" s="1" t="s">
        <v>71</v>
      </c>
      <c r="C1" s="1" t="s">
        <v>72</v>
      </c>
      <c r="D1" s="1" t="s">
        <v>73</v>
      </c>
      <c r="E1" s="1" t="s">
        <v>74</v>
      </c>
      <c r="F1" s="1" t="s">
        <v>75</v>
      </c>
      <c r="G1" s="1" t="s">
        <v>76</v>
      </c>
      <c r="H1" s="1" t="s">
        <v>77</v>
      </c>
      <c r="I1" s="1" t="s">
        <v>78</v>
      </c>
      <c r="J1" s="1" t="s">
        <v>79</v>
      </c>
      <c r="K1" s="1" t="s">
        <v>80</v>
      </c>
      <c r="L1" s="1" t="s">
        <v>81</v>
      </c>
      <c r="M1" s="1" t="s">
        <v>0</v>
      </c>
      <c r="N1" s="1" t="s">
        <v>1</v>
      </c>
      <c r="O1" s="1" t="s">
        <v>2</v>
      </c>
      <c r="P1" s="1" t="s">
        <v>3</v>
      </c>
      <c r="Q1" s="1" t="s">
        <v>4</v>
      </c>
      <c r="R1" s="1" t="s">
        <v>5</v>
      </c>
      <c r="S1" s="1" t="s">
        <v>6</v>
      </c>
    </row>
    <row r="2" spans="1:46" x14ac:dyDescent="0.25">
      <c r="A2" s="17" t="s">
        <v>548</v>
      </c>
      <c r="B2" s="17" t="s">
        <v>547</v>
      </c>
      <c r="C2" s="17" t="s">
        <v>549</v>
      </c>
      <c r="D2" s="18" t="s">
        <v>10</v>
      </c>
      <c r="E2" s="18" t="str">
        <f>VLOOKUP(M2,Revistas!$B$2:$H$63996,2,FALSE)</f>
        <v>NO TIENE</v>
      </c>
      <c r="F2" s="18" t="str">
        <f>VLOOKUP(M2,Revistas!$B$2:$H$63996,3,FALSE)</f>
        <v>NO TIENE</v>
      </c>
      <c r="G2" s="18" t="str">
        <f>VLOOKUP(M2,Revistas!$B$2:$H$63996,4,FALSE)</f>
        <v>NO TIENE</v>
      </c>
      <c r="H2" s="18" t="str">
        <f>VLOOKUP(M2,Revistas!$B$2:$H$63996,5,FALSE)</f>
        <v>NO TIENE</v>
      </c>
      <c r="I2" s="18" t="str">
        <f>VLOOKUP(M2,Revistas!$B$2:$H$63996,6,FALSE)</f>
        <v>NO</v>
      </c>
      <c r="J2" s="18" t="s">
        <v>551</v>
      </c>
      <c r="K2" s="18"/>
      <c r="L2" s="18" t="s">
        <v>587</v>
      </c>
      <c r="M2" s="18" t="s">
        <v>552</v>
      </c>
      <c r="N2" s="18" t="s">
        <v>550</v>
      </c>
      <c r="O2" s="18">
        <v>2017</v>
      </c>
      <c r="P2" s="18"/>
      <c r="Q2" s="18"/>
      <c r="R2" s="18"/>
      <c r="S2" s="18"/>
      <c r="AT2" s="25"/>
    </row>
    <row r="3" spans="1:46" x14ac:dyDescent="0.25">
      <c r="A3" s="17" t="s">
        <v>527</v>
      </c>
      <c r="B3" s="17" t="s">
        <v>528</v>
      </c>
      <c r="C3" s="17" t="s">
        <v>529</v>
      </c>
      <c r="D3" s="18" t="s">
        <v>10</v>
      </c>
      <c r="E3" s="18">
        <f>VLOOKUP(M3,Revistas!$B$2:$H$63996,2,FALSE)</f>
        <v>6.5590000000000002</v>
      </c>
      <c r="F3" s="18" t="str">
        <f>VLOOKUP(M3,Revistas!$B$2:$H$63996,3,FALSE)</f>
        <v>Q1</v>
      </c>
      <c r="G3" s="18" t="str">
        <f>VLOOKUP(M3,Revistas!$B$2:$H$63996,4,FALSE)</f>
        <v>NEUROSCIENCES - SCIE</v>
      </c>
      <c r="H3" s="18" t="str">
        <f>VLOOKUP(M3,Revistas!$B$2:$H$63996,5,FALSE)</f>
        <v>21/259</v>
      </c>
      <c r="I3" s="18" t="str">
        <f>VLOOKUP(M3,Revistas!$B$2:$H$63996,6,FALSE)</f>
        <v>SI</v>
      </c>
      <c r="J3" s="18" t="s">
        <v>530</v>
      </c>
      <c r="K3" s="18" t="s">
        <v>531</v>
      </c>
      <c r="L3" s="18">
        <v>0</v>
      </c>
      <c r="M3" s="18" t="s">
        <v>532</v>
      </c>
      <c r="N3" s="18" t="s">
        <v>154</v>
      </c>
      <c r="O3" s="18">
        <v>2017</v>
      </c>
      <c r="P3" s="18">
        <v>27</v>
      </c>
      <c r="Q3" s="18">
        <v>9</v>
      </c>
      <c r="R3" s="18">
        <v>4586</v>
      </c>
      <c r="S3" s="18">
        <v>4606</v>
      </c>
    </row>
    <row r="4" spans="1:46" x14ac:dyDescent="0.25">
      <c r="A4" s="17" t="s">
        <v>398</v>
      </c>
      <c r="B4" s="17" t="s">
        <v>397</v>
      </c>
      <c r="C4" s="17" t="s">
        <v>588</v>
      </c>
      <c r="D4" s="18" t="s">
        <v>10</v>
      </c>
      <c r="E4" s="18">
        <f>VLOOKUP(M4,Revistas!$B$2:$H$63996,2,FALSE)</f>
        <v>6.5590000000000002</v>
      </c>
      <c r="F4" s="18" t="str">
        <f>VLOOKUP(M4,Revistas!$B$2:$H$63996,3,FALSE)</f>
        <v>Q1</v>
      </c>
      <c r="G4" s="18" t="str">
        <f>VLOOKUP(M4,Revistas!$B$2:$H$63996,4,FALSE)</f>
        <v>NEUROSCIENCES - SCIE</v>
      </c>
      <c r="H4" s="18" t="str">
        <f>VLOOKUP(M4,Revistas!$B$2:$H$63996,5,FALSE)</f>
        <v>21/259</v>
      </c>
      <c r="I4" s="18" t="str">
        <f>VLOOKUP(M4,Revistas!$B$2:$H$63996,6,FALSE)</f>
        <v>SI</v>
      </c>
      <c r="J4" s="18" t="s">
        <v>401</v>
      </c>
      <c r="K4" s="18"/>
      <c r="L4" s="18" t="s">
        <v>587</v>
      </c>
      <c r="M4" s="18" t="s">
        <v>402</v>
      </c>
      <c r="N4" s="18" t="s">
        <v>400</v>
      </c>
      <c r="O4" s="18">
        <v>2017</v>
      </c>
      <c r="P4" s="27"/>
      <c r="Q4" s="18"/>
      <c r="R4" s="18">
        <v>1</v>
      </c>
      <c r="S4" s="18">
        <v>8</v>
      </c>
      <c r="AT4" s="25"/>
    </row>
    <row r="5" spans="1:46" x14ac:dyDescent="0.25">
      <c r="A5" s="17" t="s">
        <v>544</v>
      </c>
      <c r="B5" s="17" t="s">
        <v>543</v>
      </c>
      <c r="C5" s="17" t="s">
        <v>588</v>
      </c>
      <c r="D5" s="18" t="s">
        <v>10</v>
      </c>
      <c r="E5" s="18">
        <f>VLOOKUP(M5,Revistas!$B$2:$H$63996,2,FALSE)</f>
        <v>6.5590000000000002</v>
      </c>
      <c r="F5" s="18" t="str">
        <f>VLOOKUP(M5,Revistas!$B$2:$H$63996,3,FALSE)</f>
        <v>Q1</v>
      </c>
      <c r="G5" s="18" t="str">
        <f>VLOOKUP(M5,Revistas!$B$2:$H$63996,4,FALSE)</f>
        <v>NEUROSCIENCES - SCIE</v>
      </c>
      <c r="H5" s="18" t="str">
        <f>VLOOKUP(M5,Revistas!$B$2:$H$63996,5,FALSE)</f>
        <v>21/259</v>
      </c>
      <c r="I5" s="18" t="str">
        <f>VLOOKUP(M5,Revistas!$B$2:$H$63996,6,FALSE)</f>
        <v>SI</v>
      </c>
      <c r="J5" s="18" t="s">
        <v>546</v>
      </c>
      <c r="K5" s="18"/>
      <c r="L5" s="18" t="s">
        <v>587</v>
      </c>
      <c r="M5" s="18" t="s">
        <v>402</v>
      </c>
      <c r="N5" s="18" t="s">
        <v>545</v>
      </c>
      <c r="O5" s="18">
        <v>2017</v>
      </c>
      <c r="P5" s="28"/>
      <c r="Q5" s="18"/>
      <c r="R5" s="18">
        <v>1</v>
      </c>
      <c r="S5" s="18">
        <v>17</v>
      </c>
      <c r="AT5" s="25"/>
    </row>
    <row r="6" spans="1:46" x14ac:dyDescent="0.25">
      <c r="A6" s="17" t="s">
        <v>521</v>
      </c>
      <c r="B6" s="17" t="s">
        <v>522</v>
      </c>
      <c r="C6" s="17" t="s">
        <v>523</v>
      </c>
      <c r="D6" s="18" t="s">
        <v>10</v>
      </c>
      <c r="E6" s="18">
        <f>VLOOKUP(M6,Revistas!$B$2:$H$63996,2,FALSE)</f>
        <v>3.0049999999999999</v>
      </c>
      <c r="F6" s="18" t="str">
        <f>VLOOKUP(M6,Revistas!$B$2:$H$63996,3,FALSE)</f>
        <v>Q2</v>
      </c>
      <c r="G6" s="18" t="str">
        <f>VLOOKUP(M6,Revistas!$B$2:$H$63996,4,FALSE)</f>
        <v>NEUROSCIENCES - SCIE</v>
      </c>
      <c r="H6" s="18" t="str">
        <f>VLOOKUP(M6,Revistas!$B$2:$H$63996,5,FALSE)</f>
        <v>121/259</v>
      </c>
      <c r="I6" s="18" t="str">
        <f>VLOOKUP(M6,Revistas!$B$2:$H$63996,6,FALSE)</f>
        <v>NO</v>
      </c>
      <c r="J6" s="18" t="s">
        <v>524</v>
      </c>
      <c r="K6" s="18" t="s">
        <v>525</v>
      </c>
      <c r="L6" s="18">
        <v>0</v>
      </c>
      <c r="M6" s="18" t="s">
        <v>526</v>
      </c>
      <c r="N6" s="28">
        <v>46631</v>
      </c>
      <c r="O6" s="18">
        <v>2017</v>
      </c>
      <c r="P6" s="18">
        <v>11</v>
      </c>
      <c r="Q6" s="18"/>
      <c r="R6" s="18"/>
      <c r="S6" s="18">
        <v>69</v>
      </c>
    </row>
    <row r="7" spans="1:46" x14ac:dyDescent="0.25">
      <c r="A7" s="17" t="s">
        <v>533</v>
      </c>
      <c r="B7" s="17" t="s">
        <v>534</v>
      </c>
      <c r="C7" s="17" t="s">
        <v>535</v>
      </c>
      <c r="D7" s="18" t="s">
        <v>10</v>
      </c>
      <c r="E7" s="18">
        <f>VLOOKUP(M7,Revistas!$B$2:$H$63996,2,FALSE)</f>
        <v>3.2669999999999999</v>
      </c>
      <c r="F7" s="18" t="str">
        <f>VLOOKUP(M7,Revistas!$B$2:$H$63996,3,FALSE)</f>
        <v>Q1</v>
      </c>
      <c r="G7" s="18" t="str">
        <f>VLOOKUP(M7,Revistas!$B$2:$H$63996,4,FALSE)</f>
        <v>ANATOMY &amp; MORPHOLOGY</v>
      </c>
      <c r="H7" s="18" t="str">
        <f>VLOOKUP(M7,Revistas!$B$2:$H$63996,5,FALSE)</f>
        <v>2 DE 21</v>
      </c>
      <c r="I7" s="18" t="str">
        <f>VLOOKUP(M7,Revistas!$B$2:$H$63996,6,FALSE)</f>
        <v>SI</v>
      </c>
      <c r="J7" s="18" t="s">
        <v>536</v>
      </c>
      <c r="K7" s="18" t="s">
        <v>537</v>
      </c>
      <c r="L7" s="18">
        <v>1</v>
      </c>
      <c r="M7" s="18" t="s">
        <v>538</v>
      </c>
      <c r="N7" s="28">
        <v>47239</v>
      </c>
      <c r="O7" s="18">
        <v>2017</v>
      </c>
      <c r="P7" s="18">
        <v>11</v>
      </c>
      <c r="Q7" s="18"/>
      <c r="R7" s="18"/>
      <c r="S7" s="18">
        <v>46</v>
      </c>
    </row>
    <row r="8" spans="1:46" x14ac:dyDescent="0.25">
      <c r="A8" s="17" t="s">
        <v>539</v>
      </c>
      <c r="B8" s="17" t="s">
        <v>540</v>
      </c>
      <c r="C8" s="17" t="s">
        <v>535</v>
      </c>
      <c r="D8" s="18" t="s">
        <v>10</v>
      </c>
      <c r="E8" s="18">
        <f>VLOOKUP(M8,Revistas!$B$2:$H$63996,2,FALSE)</f>
        <v>3.2669999999999999</v>
      </c>
      <c r="F8" s="18" t="str">
        <f>VLOOKUP(M8,Revistas!$B$2:$H$63996,3,FALSE)</f>
        <v>Q1</v>
      </c>
      <c r="G8" s="18" t="str">
        <f>VLOOKUP(M8,Revistas!$B$2:$H$63996,4,FALSE)</f>
        <v>ANATOMY &amp; MORPHOLOGY</v>
      </c>
      <c r="H8" s="18" t="str">
        <f>VLOOKUP(M8,Revistas!$B$2:$H$63996,5,FALSE)</f>
        <v>2 DE 21</v>
      </c>
      <c r="I8" s="18" t="str">
        <f>VLOOKUP(M8,Revistas!$B$2:$H$63996,6,FALSE)</f>
        <v>SI</v>
      </c>
      <c r="J8" s="18" t="s">
        <v>541</v>
      </c>
      <c r="K8" s="18" t="s">
        <v>542</v>
      </c>
      <c r="L8" s="18">
        <v>0</v>
      </c>
      <c r="M8" s="18" t="s">
        <v>538</v>
      </c>
      <c r="N8" s="28">
        <v>46447</v>
      </c>
      <c r="O8" s="18">
        <v>2017</v>
      </c>
      <c r="P8" s="18">
        <v>11</v>
      </c>
      <c r="Q8" s="18"/>
      <c r="R8" s="18"/>
      <c r="S8" s="18">
        <v>25</v>
      </c>
    </row>
    <row r="10" spans="1:46" hidden="1" x14ac:dyDescent="0.25"/>
    <row r="11" spans="1:46" hidden="1" x14ac:dyDescent="0.25"/>
    <row r="12" spans="1:46" hidden="1" x14ac:dyDescent="0.25"/>
    <row r="13" spans="1:46" hidden="1" x14ac:dyDescent="0.25"/>
    <row r="14" spans="1:46" hidden="1" x14ac:dyDescent="0.25"/>
    <row r="15" spans="1:46" hidden="1" x14ac:dyDescent="0.25"/>
    <row r="16" spans="1:46" hidden="1" x14ac:dyDescent="0.25"/>
    <row r="17" hidden="1" x14ac:dyDescent="0.25"/>
    <row r="18" hidden="1" x14ac:dyDescent="0.25"/>
    <row r="19" hidden="1" x14ac:dyDescent="0.25"/>
    <row r="20" hidden="1" x14ac:dyDescent="0.25"/>
    <row r="21" hidden="1" x14ac:dyDescent="0.25"/>
    <row r="22" hidden="1" x14ac:dyDescent="0.25"/>
    <row r="23" hidden="1" x14ac:dyDescent="0.25"/>
    <row r="24" hidden="1" x14ac:dyDescent="0.25"/>
    <row r="25" hidden="1" x14ac:dyDescent="0.25"/>
    <row r="26" hidden="1" x14ac:dyDescent="0.25"/>
    <row r="27" hidden="1" x14ac:dyDescent="0.25"/>
    <row r="28" hidden="1" x14ac:dyDescent="0.25"/>
    <row r="29" hidden="1" x14ac:dyDescent="0.25"/>
    <row r="30" hidden="1" x14ac:dyDescent="0.25"/>
    <row r="31" hidden="1" x14ac:dyDescent="0.25"/>
    <row r="32"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1:10" hidden="1" x14ac:dyDescent="0.25"/>
    <row r="1090" spans="1:10" hidden="1" x14ac:dyDescent="0.25"/>
    <row r="1091" spans="1:10" hidden="1" x14ac:dyDescent="0.25">
      <c r="A1091" s="20" t="s">
        <v>73</v>
      </c>
      <c r="B1091" s="20" t="s">
        <v>73</v>
      </c>
      <c r="C1091" s="20" t="s">
        <v>73</v>
      </c>
      <c r="D1091" s="23" t="s">
        <v>74</v>
      </c>
      <c r="E1091" s="23" t="s">
        <v>73</v>
      </c>
      <c r="F1091" s="23" t="s">
        <v>75</v>
      </c>
      <c r="G1091" s="23" t="s">
        <v>7254</v>
      </c>
      <c r="H1091" s="23" t="s">
        <v>73</v>
      </c>
      <c r="I1091" s="23" t="s">
        <v>78</v>
      </c>
      <c r="J1091" s="23" t="s">
        <v>7255</v>
      </c>
    </row>
    <row r="1092" spans="1:10" hidden="1" x14ac:dyDescent="0.25">
      <c r="A1092" s="20" t="s">
        <v>10</v>
      </c>
      <c r="B1092" s="20">
        <f>DCOUNTA(A1:S1088,B1091,A1091:A1092)</f>
        <v>7</v>
      </c>
      <c r="C1092" s="20" t="s">
        <v>10</v>
      </c>
      <c r="D1092" s="23">
        <f>DSUM(A1:S1088,E1,C1091:C1092)</f>
        <v>29.215999999999998</v>
      </c>
      <c r="E1092" s="23" t="s">
        <v>10</v>
      </c>
      <c r="F1092" s="23" t="s">
        <v>5470</v>
      </c>
      <c r="G1092" s="23">
        <f>DCOUNTA(A1:S1088,F1091,E1091:F1092)</f>
        <v>5</v>
      </c>
      <c r="H1092" s="23" t="s">
        <v>10</v>
      </c>
      <c r="I1092" s="23" t="s">
        <v>2680</v>
      </c>
      <c r="J1092" s="23">
        <f>DCOUNTA(A1:S1088,I1,H1091:I1092)</f>
        <v>5</v>
      </c>
    </row>
    <row r="1093" spans="1:10" hidden="1" x14ac:dyDescent="0.25"/>
    <row r="1094" spans="1:10" hidden="1" x14ac:dyDescent="0.25">
      <c r="A1094" s="20" t="s">
        <v>73</v>
      </c>
      <c r="B1094" s="20" t="s">
        <v>73</v>
      </c>
      <c r="C1094" s="20" t="s">
        <v>73</v>
      </c>
      <c r="D1094" s="23" t="s">
        <v>74</v>
      </c>
      <c r="E1094" s="23" t="s">
        <v>73</v>
      </c>
      <c r="F1094" s="23" t="s">
        <v>75</v>
      </c>
      <c r="G1094" s="23" t="s">
        <v>7254</v>
      </c>
      <c r="H1094" s="23" t="s">
        <v>73</v>
      </c>
      <c r="I1094" s="23" t="s">
        <v>78</v>
      </c>
      <c r="J1094" s="23" t="s">
        <v>7255</v>
      </c>
    </row>
    <row r="1095" spans="1:10" hidden="1" x14ac:dyDescent="0.25">
      <c r="A1095" s="20" t="s">
        <v>274</v>
      </c>
      <c r="B1095" s="20">
        <f>DCOUNTA(A1:S1088,D1,A1094:A1095)</f>
        <v>0</v>
      </c>
      <c r="C1095" s="20" t="s">
        <v>274</v>
      </c>
      <c r="D1095" s="23">
        <f>DSUM(A1:S1088,E1,C1094:C1095)</f>
        <v>0</v>
      </c>
      <c r="E1095" s="23" t="s">
        <v>274</v>
      </c>
      <c r="F1095" s="23" t="s">
        <v>5470</v>
      </c>
      <c r="G1095" s="23">
        <f>DCOUNTA(A1:S1088,F1,E1094:F1095)</f>
        <v>0</v>
      </c>
      <c r="H1095" s="23" t="s">
        <v>274</v>
      </c>
      <c r="I1095" s="23" t="s">
        <v>2680</v>
      </c>
      <c r="J1095" s="23">
        <f>DCOUNTA(A1:S1088,I1,H1094:I1095)</f>
        <v>0</v>
      </c>
    </row>
    <row r="1096" spans="1:10" hidden="1" x14ac:dyDescent="0.25"/>
    <row r="1097" spans="1:10" hidden="1" x14ac:dyDescent="0.25">
      <c r="A1097" s="20" t="s">
        <v>73</v>
      </c>
      <c r="B1097" s="20" t="s">
        <v>73</v>
      </c>
      <c r="C1097" s="20" t="s">
        <v>73</v>
      </c>
      <c r="D1097" s="23" t="s">
        <v>74</v>
      </c>
      <c r="E1097" s="23" t="s">
        <v>73</v>
      </c>
      <c r="F1097" s="23" t="s">
        <v>75</v>
      </c>
      <c r="G1097" s="23" t="s">
        <v>7254</v>
      </c>
      <c r="H1097" s="23" t="s">
        <v>73</v>
      </c>
      <c r="I1097" s="23" t="s">
        <v>78</v>
      </c>
      <c r="J1097" s="23" t="s">
        <v>7255</v>
      </c>
    </row>
    <row r="1098" spans="1:10" hidden="1" x14ac:dyDescent="0.25">
      <c r="A1098" s="20" t="s">
        <v>356</v>
      </c>
      <c r="B1098" s="20">
        <f>DCOUNTA(A1:S1088,D1,A1097:A1098)</f>
        <v>0</v>
      </c>
      <c r="C1098" s="20" t="s">
        <v>356</v>
      </c>
      <c r="D1098" s="23">
        <f>DSUM(A1:S1088,E1,C1097:C1098)</f>
        <v>0</v>
      </c>
      <c r="E1098" s="23" t="s">
        <v>356</v>
      </c>
      <c r="F1098" s="23" t="s">
        <v>5470</v>
      </c>
      <c r="G1098" s="23">
        <f>DCOUNTA(A1:S1088,F1,E1097:F1098)</f>
        <v>0</v>
      </c>
      <c r="H1098" s="23" t="s">
        <v>356</v>
      </c>
      <c r="I1098" s="23" t="s">
        <v>2680</v>
      </c>
      <c r="J1098" s="23">
        <f>DCOUNTA(A1:S1088,I1,H1097:I1098)</f>
        <v>0</v>
      </c>
    </row>
    <row r="1099" spans="1:10" hidden="1" x14ac:dyDescent="0.25"/>
    <row r="1100" spans="1:10" hidden="1" x14ac:dyDescent="0.25">
      <c r="A1100" s="20" t="s">
        <v>73</v>
      </c>
      <c r="B1100" s="20" t="s">
        <v>73</v>
      </c>
      <c r="C1100" s="20" t="s">
        <v>73</v>
      </c>
      <c r="D1100" s="23" t="s">
        <v>74</v>
      </c>
      <c r="E1100" s="23" t="s">
        <v>73</v>
      </c>
      <c r="F1100" s="23" t="s">
        <v>75</v>
      </c>
      <c r="G1100" s="23" t="s">
        <v>7254</v>
      </c>
      <c r="H1100" s="23" t="s">
        <v>73</v>
      </c>
      <c r="I1100" s="23" t="s">
        <v>78</v>
      </c>
      <c r="J1100" s="23" t="s">
        <v>7255</v>
      </c>
    </row>
    <row r="1101" spans="1:10" hidden="1" x14ac:dyDescent="0.25">
      <c r="A1101" s="20" t="s">
        <v>571</v>
      </c>
      <c r="B1101" s="20">
        <f>DCOUNTA(A1:S1088,D1,A1100:A1101)</f>
        <v>0</v>
      </c>
      <c r="C1101" s="20" t="s">
        <v>571</v>
      </c>
      <c r="D1101" s="23">
        <f>DSUM(A1:S1088,E1,C1100:C1101)</f>
        <v>0</v>
      </c>
      <c r="E1101" s="23" t="s">
        <v>571</v>
      </c>
      <c r="F1101" s="23" t="s">
        <v>5470</v>
      </c>
      <c r="G1101" s="23">
        <f>DCOUNTA(A1:S1088,F1,E1100:F1101)</f>
        <v>0</v>
      </c>
      <c r="H1101" s="23" t="s">
        <v>571</v>
      </c>
      <c r="I1101" s="23" t="s">
        <v>2680</v>
      </c>
      <c r="J1101" s="23">
        <f>DCOUNTA(A1:S1088,I1,H1100:I1101)</f>
        <v>0</v>
      </c>
    </row>
    <row r="1102" spans="1:10" hidden="1" x14ac:dyDescent="0.25"/>
    <row r="1103" spans="1:10" hidden="1" x14ac:dyDescent="0.25"/>
    <row r="1104" spans="1:10" hidden="1" x14ac:dyDescent="0.25">
      <c r="A1104" s="20" t="s">
        <v>73</v>
      </c>
      <c r="B1104" s="20" t="s">
        <v>73</v>
      </c>
      <c r="C1104" s="20" t="s">
        <v>73</v>
      </c>
      <c r="D1104" s="23" t="s">
        <v>74</v>
      </c>
      <c r="E1104" s="23" t="s">
        <v>73</v>
      </c>
      <c r="F1104" s="23" t="s">
        <v>75</v>
      </c>
      <c r="G1104" s="23" t="s">
        <v>7254</v>
      </c>
      <c r="H1104" s="23" t="s">
        <v>73</v>
      </c>
      <c r="I1104" s="23" t="s">
        <v>78</v>
      </c>
      <c r="J1104" s="23" t="s">
        <v>7255</v>
      </c>
    </row>
    <row r="1105" spans="1:51" hidden="1" x14ac:dyDescent="0.25">
      <c r="A1105" s="20" t="s">
        <v>26</v>
      </c>
      <c r="B1105" s="20">
        <f>DCOUNTA(A1:S1088,D1,A1104:A1105)</f>
        <v>0</v>
      </c>
      <c r="C1105" s="20" t="s">
        <v>26</v>
      </c>
      <c r="D1105" s="23">
        <f>DSUM(A1:S1088,E1,C1104:C1105)</f>
        <v>0</v>
      </c>
      <c r="E1105" s="23" t="s">
        <v>26</v>
      </c>
      <c r="F1105" s="23" t="s">
        <v>5470</v>
      </c>
      <c r="G1105" s="23">
        <f>DCOUNTA(A1:S1088,F1,E1104:F1105)</f>
        <v>0</v>
      </c>
      <c r="H1105" s="23" t="s">
        <v>26</v>
      </c>
      <c r="I1105" s="23" t="s">
        <v>2680</v>
      </c>
      <c r="J1105" s="23">
        <f>DCOUNTA(A1:S1088,I1,H1104:I1105)</f>
        <v>0</v>
      </c>
    </row>
    <row r="1106" spans="1:51" hidden="1" x14ac:dyDescent="0.25"/>
    <row r="1107" spans="1:51" hidden="1" x14ac:dyDescent="0.25">
      <c r="A1107" s="20" t="s">
        <v>73</v>
      </c>
      <c r="B1107" s="20" t="s">
        <v>73</v>
      </c>
      <c r="C1107" s="20" t="s">
        <v>73</v>
      </c>
      <c r="D1107" s="23" t="s">
        <v>74</v>
      </c>
      <c r="E1107" s="23" t="s">
        <v>73</v>
      </c>
      <c r="F1107" s="23" t="s">
        <v>75</v>
      </c>
      <c r="G1107" s="23" t="s">
        <v>7254</v>
      </c>
      <c r="H1107" s="23" t="s">
        <v>73</v>
      </c>
      <c r="I1107" s="23" t="s">
        <v>78</v>
      </c>
      <c r="J1107" s="23" t="s">
        <v>7255</v>
      </c>
    </row>
    <row r="1108" spans="1:51" hidden="1" x14ac:dyDescent="0.25">
      <c r="A1108" s="20" t="s">
        <v>210</v>
      </c>
      <c r="B1108" s="20">
        <f>DCOUNTA(A1:S1088,D1,A1107:A1108)</f>
        <v>0</v>
      </c>
      <c r="C1108" s="20" t="s">
        <v>210</v>
      </c>
      <c r="D1108" s="23">
        <f>DSUM(A1:S1088,E1,C1107:C1108)</f>
        <v>0</v>
      </c>
      <c r="E1108" s="23" t="s">
        <v>210</v>
      </c>
      <c r="F1108" s="23" t="s">
        <v>5470</v>
      </c>
      <c r="G1108" s="23">
        <f>DCOUNTA(A1:S1088,F1,E1107:F1108)</f>
        <v>0</v>
      </c>
      <c r="H1108" s="23" t="s">
        <v>210</v>
      </c>
      <c r="I1108" s="23" t="s">
        <v>2680</v>
      </c>
      <c r="J1108" s="23">
        <f>DCOUNTA(A1:S1088,I1,H1107:I1108)</f>
        <v>0</v>
      </c>
    </row>
    <row r="1110" spans="1:51" ht="15.75" x14ac:dyDescent="0.3">
      <c r="B1110" s="19" t="s">
        <v>7256</v>
      </c>
      <c r="C1110" s="19" t="s">
        <v>7257</v>
      </c>
      <c r="D1110" s="19" t="s">
        <v>5466</v>
      </c>
      <c r="E1110" s="19" t="s">
        <v>7258</v>
      </c>
      <c r="F1110" s="19" t="s">
        <v>7259</v>
      </c>
      <c r="N1110" s="24"/>
      <c r="AX1110" s="20" t="s">
        <v>7260</v>
      </c>
      <c r="AY1110" s="20" t="s">
        <v>7261</v>
      </c>
    </row>
    <row r="1111" spans="1:51" ht="15.75" x14ac:dyDescent="0.3">
      <c r="B1111" s="21">
        <f>B1092</f>
        <v>7</v>
      </c>
      <c r="C1111" s="26" t="s">
        <v>7262</v>
      </c>
      <c r="D1111" s="21">
        <f>D1092</f>
        <v>29.215999999999998</v>
      </c>
      <c r="E1111" s="21">
        <f>G1092</f>
        <v>5</v>
      </c>
      <c r="F1111" s="21">
        <f>J1092</f>
        <v>5</v>
      </c>
      <c r="N1111" s="24"/>
    </row>
    <row r="1112" spans="1:51" ht="15.75" x14ac:dyDescent="0.3">
      <c r="B1112" s="22"/>
      <c r="C1112" s="19" t="s">
        <v>7267</v>
      </c>
      <c r="D1112" s="19">
        <f>D1111</f>
        <v>29.215999999999998</v>
      </c>
      <c r="E1112" s="22"/>
      <c r="N1112" s="24"/>
    </row>
    <row r="1113" spans="1:51" ht="15.75" x14ac:dyDescent="0.3">
      <c r="B1113" s="22"/>
      <c r="C1113" s="19" t="s">
        <v>7268</v>
      </c>
      <c r="D1113" s="19">
        <f>D1111</f>
        <v>29.215999999999998</v>
      </c>
    </row>
  </sheetData>
  <sortState ref="A2:AY8">
    <sortCondition ref="C2:C8"/>
    <sortCondition ref="B2:B8"/>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4"/>
  </sheetPr>
  <dimension ref="A1:AY1115"/>
  <sheetViews>
    <sheetView workbookViewId="0">
      <selection activeCell="P1119" sqref="P1119"/>
    </sheetView>
  </sheetViews>
  <sheetFormatPr baseColWidth="10" defaultRowHeight="15" x14ac:dyDescent="0.25"/>
  <cols>
    <col min="1" max="1" width="22.42578125" style="20" customWidth="1"/>
    <col min="2" max="2" width="17" style="20" customWidth="1"/>
    <col min="3" max="3" width="19.28515625" style="20" customWidth="1"/>
    <col min="4" max="4" width="16.42578125" style="23" customWidth="1"/>
    <col min="5" max="6" width="11.42578125" style="23"/>
    <col min="7" max="8" width="0" style="23" hidden="1" customWidth="1"/>
    <col min="9" max="9" width="11.42578125" style="23"/>
    <col min="10" max="14" width="0" style="23" hidden="1" customWidth="1"/>
    <col min="15" max="20" width="11.42578125" style="23"/>
    <col min="21" max="16384" width="11.42578125" style="20"/>
  </cols>
  <sheetData>
    <row r="1" spans="1:19" s="2" customFormat="1" ht="38.25" x14ac:dyDescent="0.2">
      <c r="A1" s="1" t="s">
        <v>70</v>
      </c>
      <c r="B1" s="1" t="s">
        <v>71</v>
      </c>
      <c r="C1" s="1" t="s">
        <v>72</v>
      </c>
      <c r="D1" s="1" t="s">
        <v>73</v>
      </c>
      <c r="E1" s="1" t="s">
        <v>74</v>
      </c>
      <c r="F1" s="1" t="s">
        <v>75</v>
      </c>
      <c r="G1" s="1" t="s">
        <v>76</v>
      </c>
      <c r="H1" s="1" t="s">
        <v>77</v>
      </c>
      <c r="I1" s="1" t="s">
        <v>78</v>
      </c>
      <c r="J1" s="1" t="s">
        <v>79</v>
      </c>
      <c r="K1" s="1" t="s">
        <v>80</v>
      </c>
      <c r="L1" s="1" t="s">
        <v>81</v>
      </c>
      <c r="M1" s="1" t="s">
        <v>0</v>
      </c>
      <c r="N1" s="1" t="s">
        <v>1</v>
      </c>
      <c r="O1" s="1" t="s">
        <v>2</v>
      </c>
      <c r="P1" s="1" t="s">
        <v>3</v>
      </c>
      <c r="Q1" s="1" t="s">
        <v>4</v>
      </c>
      <c r="R1" s="1" t="s">
        <v>5</v>
      </c>
      <c r="S1" s="1" t="s">
        <v>6</v>
      </c>
    </row>
    <row r="2" spans="1:19" x14ac:dyDescent="0.25">
      <c r="A2" s="17" t="s">
        <v>559</v>
      </c>
      <c r="B2" s="17" t="s">
        <v>560</v>
      </c>
      <c r="C2" s="17" t="s">
        <v>464</v>
      </c>
      <c r="D2" s="18" t="s">
        <v>26</v>
      </c>
      <c r="E2" s="18">
        <f>VLOOKUP(M2,Revistas!$B$2:$H$63996,2,FALSE)</f>
        <v>4.0830000000000002</v>
      </c>
      <c r="F2" s="18" t="str">
        <f>VLOOKUP(M2,Revistas!$B$2:$H$63996,3,FALSE)</f>
        <v>Q2</v>
      </c>
      <c r="G2" s="18" t="str">
        <f>VLOOKUP(M2,Revistas!$B$2:$H$63996,4,FALSE)</f>
        <v>BIOCHEMISTRY &amp; MOLECULAR BIOLOGY - SCIE;</v>
      </c>
      <c r="H2" s="18" t="str">
        <f>VLOOKUP(M2,Revistas!$B$2:$H$63996,5,FALSE)</f>
        <v>77/290</v>
      </c>
      <c r="I2" s="18" t="str">
        <f>VLOOKUP(M2,Revistas!$B$2:$H$63996,6,FALSE)</f>
        <v>NO</v>
      </c>
      <c r="J2" s="18" t="s">
        <v>561</v>
      </c>
      <c r="K2" s="18"/>
      <c r="L2" s="18">
        <v>0</v>
      </c>
      <c r="M2" s="18" t="s">
        <v>466</v>
      </c>
      <c r="N2" s="18" t="s">
        <v>199</v>
      </c>
      <c r="O2" s="18">
        <v>2017</v>
      </c>
      <c r="P2" s="18">
        <v>142</v>
      </c>
      <c r="Q2" s="18"/>
      <c r="R2" s="18">
        <v>190</v>
      </c>
      <c r="S2" s="18">
        <v>190</v>
      </c>
    </row>
    <row r="3" spans="1:19" x14ac:dyDescent="0.25">
      <c r="A3" s="17" t="s">
        <v>562</v>
      </c>
      <c r="B3" s="17" t="s">
        <v>563</v>
      </c>
      <c r="C3" s="17" t="s">
        <v>564</v>
      </c>
      <c r="D3" s="18" t="s">
        <v>10</v>
      </c>
      <c r="E3" s="18">
        <f>VLOOKUP(M3,Revistas!$B$2:$H$63996,2,FALSE)</f>
        <v>0.75</v>
      </c>
      <c r="F3" s="18" t="str">
        <f>VLOOKUP(M3,Revistas!$B$2:$H$63996,3,FALSE)</f>
        <v>Q4</v>
      </c>
      <c r="G3" s="18" t="str">
        <f>VLOOKUP(M3,Revistas!$B$2:$H$63996,4,FALSE)</f>
        <v>DEMOGRAPHY - SSCI</v>
      </c>
      <c r="H3" s="18" t="str">
        <f>VLOOKUP(M3,Revistas!$B$2:$H$63996,5,FALSE)</f>
        <v>20/26</v>
      </c>
      <c r="I3" s="18" t="str">
        <f>VLOOKUP(M3,Revistas!$B$2:$H$63996,6,FALSE)</f>
        <v>NO</v>
      </c>
      <c r="J3" s="18" t="s">
        <v>565</v>
      </c>
      <c r="K3" s="18" t="s">
        <v>566</v>
      </c>
      <c r="L3" s="18">
        <v>0</v>
      </c>
      <c r="M3" s="18" t="s">
        <v>567</v>
      </c>
      <c r="N3" s="18" t="s">
        <v>35</v>
      </c>
      <c r="O3" s="18">
        <v>2017</v>
      </c>
      <c r="P3" s="18">
        <v>55</v>
      </c>
      <c r="Q3" s="18">
        <v>2</v>
      </c>
      <c r="R3" s="18">
        <v>39</v>
      </c>
      <c r="S3" s="18">
        <v>52</v>
      </c>
    </row>
    <row r="4" spans="1:19" x14ac:dyDescent="0.25">
      <c r="A4" s="17" t="s">
        <v>577</v>
      </c>
      <c r="B4" s="17" t="s">
        <v>576</v>
      </c>
      <c r="C4" s="17" t="s">
        <v>578</v>
      </c>
      <c r="D4" s="18" t="s">
        <v>10</v>
      </c>
      <c r="E4" s="18" t="str">
        <f>VLOOKUP(M4,Revistas!$B$2:$H$63996,2,FALSE)</f>
        <v>NO TIENE</v>
      </c>
      <c r="F4" s="18" t="str">
        <f>VLOOKUP(M4,Revistas!$B$2:$H$63996,3,FALSE)</f>
        <v>NO TIENE</v>
      </c>
      <c r="G4" s="18" t="str">
        <f>VLOOKUP(M4,Revistas!$B$2:$H$63996,4,FALSE)</f>
        <v>NO TIENE</v>
      </c>
      <c r="H4" s="18" t="str">
        <f>VLOOKUP(M4,Revistas!$B$2:$H$63996,5,FALSE)</f>
        <v>NO TIENE</v>
      </c>
      <c r="I4" s="18" t="str">
        <f>VLOOKUP(M4,Revistas!$B$2:$H$63996,6,FALSE)</f>
        <v>NO</v>
      </c>
      <c r="J4" s="18" t="s">
        <v>580</v>
      </c>
      <c r="K4" s="18"/>
      <c r="L4" s="18" t="s">
        <v>587</v>
      </c>
      <c r="M4" s="18" t="s">
        <v>581</v>
      </c>
      <c r="N4" s="18">
        <v>2017</v>
      </c>
      <c r="O4" s="18">
        <v>2017</v>
      </c>
      <c r="P4" s="18">
        <v>16</v>
      </c>
      <c r="Q4" s="18"/>
      <c r="R4" s="18" t="s">
        <v>579</v>
      </c>
      <c r="S4" s="18"/>
    </row>
    <row r="5" spans="1:19" x14ac:dyDescent="0.25">
      <c r="A5" s="17" t="s">
        <v>553</v>
      </c>
      <c r="B5" s="17" t="s">
        <v>554</v>
      </c>
      <c r="C5" s="17" t="s">
        <v>555</v>
      </c>
      <c r="D5" s="18" t="s">
        <v>10</v>
      </c>
      <c r="E5" s="18">
        <f>VLOOKUP(M5,Revistas!$B$2:$H$63996,2,FALSE)</f>
        <v>5.0119999999999996</v>
      </c>
      <c r="F5" s="18" t="str">
        <f>VLOOKUP(M5,Revistas!$B$2:$H$63996,3,FALSE)</f>
        <v>Q1</v>
      </c>
      <c r="G5" s="18" t="str">
        <f>VLOOKUP(M5,Revistas!$B$2:$H$63996,4,FALSE)</f>
        <v>PHARMACOLOGY &amp;PHARMACY</v>
      </c>
      <c r="H5" s="18" t="str">
        <f>VLOOKUP(M5,Revistas!$B$2:$H$63996,5,FALSE)</f>
        <v>24/256</v>
      </c>
      <c r="I5" s="18" t="str">
        <f>VLOOKUP(M5,Revistas!$B$2:$H$63996,6,FALSE)</f>
        <v>SI</v>
      </c>
      <c r="J5" s="18" t="s">
        <v>556</v>
      </c>
      <c r="K5" s="18" t="s">
        <v>557</v>
      </c>
      <c r="L5" s="18">
        <v>0</v>
      </c>
      <c r="M5" s="18" t="s">
        <v>558</v>
      </c>
      <c r="N5" s="18" t="s">
        <v>129</v>
      </c>
      <c r="O5" s="18">
        <v>2017</v>
      </c>
      <c r="P5" s="18">
        <v>125</v>
      </c>
      <c r="Q5" s="18"/>
      <c r="R5" s="18">
        <v>99</v>
      </c>
      <c r="S5" s="18">
        <v>116</v>
      </c>
    </row>
    <row r="6" spans="1:19" x14ac:dyDescent="0.25">
      <c r="A6" s="17" t="s">
        <v>568</v>
      </c>
      <c r="B6" s="17" t="s">
        <v>569</v>
      </c>
      <c r="C6" s="17" t="s">
        <v>570</v>
      </c>
      <c r="D6" s="18" t="s">
        <v>571</v>
      </c>
      <c r="E6" s="18">
        <f>VLOOKUP(M6,Revistas!$B$2:$H$63996,2,FALSE)</f>
        <v>5.1680000000000001</v>
      </c>
      <c r="F6" s="18" t="str">
        <f>VLOOKUP(M6,Revistas!$B$2:$H$63996,3,FALSE)</f>
        <v>Q1</v>
      </c>
      <c r="G6" s="18" t="str">
        <f>VLOOKUP(M6,Revistas!$B$2:$H$63996,4,FALSE)</f>
        <v>ONCOLOGY</v>
      </c>
      <c r="H6" s="18" t="str">
        <f>VLOOKUP(M6,Revistas!$B$2:$H$63996,5,FALSE)</f>
        <v>44/217</v>
      </c>
      <c r="I6" s="18" t="str">
        <f>VLOOKUP(M6,Revistas!$B$2:$H$63996,6,FALSE)</f>
        <v>NO</v>
      </c>
      <c r="J6" s="18" t="s">
        <v>572</v>
      </c>
      <c r="K6" s="18" t="s">
        <v>573</v>
      </c>
      <c r="L6" s="18">
        <v>0</v>
      </c>
      <c r="M6" s="18" t="s">
        <v>574</v>
      </c>
      <c r="N6" s="18" t="s">
        <v>575</v>
      </c>
      <c r="O6" s="18">
        <v>2017</v>
      </c>
      <c r="P6" s="18">
        <v>8</v>
      </c>
      <c r="Q6" s="18">
        <v>4</v>
      </c>
      <c r="R6" s="18">
        <v>5664</v>
      </c>
      <c r="S6" s="18">
        <v>5665</v>
      </c>
    </row>
    <row r="7" spans="1:19" x14ac:dyDescent="0.25">
      <c r="A7" s="17" t="s">
        <v>583</v>
      </c>
      <c r="B7" s="17" t="s">
        <v>582</v>
      </c>
      <c r="C7" s="17" t="s">
        <v>578</v>
      </c>
      <c r="D7" s="18" t="s">
        <v>10</v>
      </c>
      <c r="E7" s="18" t="str">
        <f>VLOOKUP(M7,Revistas!$B$2:$H$63996,2,FALSE)</f>
        <v>NO TIENE</v>
      </c>
      <c r="F7" s="18" t="str">
        <f>VLOOKUP(M7,Revistas!$B$2:$H$63996,3,FALSE)</f>
        <v>NO TIENE</v>
      </c>
      <c r="G7" s="18" t="str">
        <f>VLOOKUP(M7,Revistas!$B$2:$H$63996,4,FALSE)</f>
        <v>NO TIENE</v>
      </c>
      <c r="H7" s="18" t="str">
        <f>VLOOKUP(M7,Revistas!$B$2:$H$63996,5,FALSE)</f>
        <v>NO TIENE</v>
      </c>
      <c r="I7" s="18" t="str">
        <f>VLOOKUP(M7,Revistas!$B$2:$H$63996,6,FALSE)</f>
        <v>NO</v>
      </c>
      <c r="J7" s="18" t="s">
        <v>585</v>
      </c>
      <c r="K7" s="18"/>
      <c r="L7" s="18" t="s">
        <v>587</v>
      </c>
      <c r="M7" s="18" t="s">
        <v>581</v>
      </c>
      <c r="N7" s="18">
        <v>2017</v>
      </c>
      <c r="O7" s="18">
        <v>2017</v>
      </c>
      <c r="P7" s="18">
        <v>16</v>
      </c>
      <c r="Q7" s="18"/>
      <c r="R7" s="18" t="s">
        <v>584</v>
      </c>
      <c r="S7" s="18"/>
    </row>
    <row r="9" spans="1:19" hidden="1" x14ac:dyDescent="0.25"/>
    <row r="10" spans="1:19" hidden="1" x14ac:dyDescent="0.25"/>
    <row r="11" spans="1:19" hidden="1" x14ac:dyDescent="0.25"/>
    <row r="12" spans="1:19" hidden="1" x14ac:dyDescent="0.25"/>
    <row r="13" spans="1:19" hidden="1" x14ac:dyDescent="0.25"/>
    <row r="14" spans="1:19" hidden="1" x14ac:dyDescent="0.25"/>
    <row r="15" spans="1:19" hidden="1" x14ac:dyDescent="0.25"/>
    <row r="16" spans="1:19" hidden="1" x14ac:dyDescent="0.25"/>
    <row r="17" hidden="1" x14ac:dyDescent="0.25"/>
    <row r="18" hidden="1" x14ac:dyDescent="0.25"/>
    <row r="19" hidden="1" x14ac:dyDescent="0.25"/>
    <row r="20" hidden="1" x14ac:dyDescent="0.25"/>
    <row r="21" hidden="1" x14ac:dyDescent="0.25"/>
    <row r="22" hidden="1" x14ac:dyDescent="0.25"/>
    <row r="23" hidden="1" x14ac:dyDescent="0.25"/>
    <row r="24" hidden="1" x14ac:dyDescent="0.25"/>
    <row r="25" hidden="1" x14ac:dyDescent="0.25"/>
    <row r="26" hidden="1" x14ac:dyDescent="0.25"/>
    <row r="27" hidden="1" x14ac:dyDescent="0.25"/>
    <row r="28" hidden="1" x14ac:dyDescent="0.25"/>
    <row r="29" hidden="1" x14ac:dyDescent="0.25"/>
    <row r="30" hidden="1" x14ac:dyDescent="0.25"/>
    <row r="31" hidden="1" x14ac:dyDescent="0.25"/>
    <row r="32"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1:10" hidden="1" x14ac:dyDescent="0.25"/>
    <row r="1090" spans="1:10" hidden="1" x14ac:dyDescent="0.25"/>
    <row r="1091" spans="1:10" hidden="1" x14ac:dyDescent="0.25">
      <c r="A1091" s="20" t="s">
        <v>73</v>
      </c>
      <c r="B1091" s="20" t="s">
        <v>73</v>
      </c>
      <c r="C1091" s="20" t="s">
        <v>73</v>
      </c>
      <c r="D1091" s="23" t="s">
        <v>74</v>
      </c>
      <c r="E1091" s="23" t="s">
        <v>73</v>
      </c>
      <c r="F1091" s="23" t="s">
        <v>75</v>
      </c>
      <c r="G1091" s="23" t="s">
        <v>7254</v>
      </c>
      <c r="H1091" s="23" t="s">
        <v>73</v>
      </c>
      <c r="I1091" s="23" t="s">
        <v>78</v>
      </c>
      <c r="J1091" s="23" t="s">
        <v>7255</v>
      </c>
    </row>
    <row r="1092" spans="1:10" hidden="1" x14ac:dyDescent="0.25">
      <c r="A1092" s="20" t="s">
        <v>10</v>
      </c>
      <c r="B1092" s="20">
        <f>DCOUNTA(A1:S1088,B1091,A1091:A1092)</f>
        <v>4</v>
      </c>
      <c r="C1092" s="20" t="s">
        <v>10</v>
      </c>
      <c r="D1092" s="23">
        <f>DSUM(A1:S1088,E1,C1091:C1092)</f>
        <v>5.7619999999999996</v>
      </c>
      <c r="E1092" s="23" t="s">
        <v>10</v>
      </c>
      <c r="F1092" s="23" t="s">
        <v>5470</v>
      </c>
      <c r="G1092" s="23">
        <f>DCOUNTA(A1:S1088,F1091,E1091:F1092)</f>
        <v>1</v>
      </c>
      <c r="H1092" s="23" t="s">
        <v>10</v>
      </c>
      <c r="I1092" s="23" t="s">
        <v>2680</v>
      </c>
      <c r="J1092" s="23">
        <f>DCOUNTA(A1:S1088,I1,H1091:I1092)</f>
        <v>1</v>
      </c>
    </row>
    <row r="1093" spans="1:10" hidden="1" x14ac:dyDescent="0.25"/>
    <row r="1094" spans="1:10" hidden="1" x14ac:dyDescent="0.25">
      <c r="A1094" s="20" t="s">
        <v>73</v>
      </c>
      <c r="B1094" s="20" t="s">
        <v>73</v>
      </c>
      <c r="C1094" s="20" t="s">
        <v>73</v>
      </c>
      <c r="D1094" s="23" t="s">
        <v>74</v>
      </c>
      <c r="E1094" s="23" t="s">
        <v>73</v>
      </c>
      <c r="F1094" s="23" t="s">
        <v>75</v>
      </c>
      <c r="G1094" s="23" t="s">
        <v>7254</v>
      </c>
      <c r="H1094" s="23" t="s">
        <v>73</v>
      </c>
      <c r="I1094" s="23" t="s">
        <v>78</v>
      </c>
      <c r="J1094" s="23" t="s">
        <v>7255</v>
      </c>
    </row>
    <row r="1095" spans="1:10" hidden="1" x14ac:dyDescent="0.25">
      <c r="A1095" s="20" t="s">
        <v>274</v>
      </c>
      <c r="B1095" s="20">
        <f>DCOUNTA(A1:S1088,D1,A1094:A1095)</f>
        <v>0</v>
      </c>
      <c r="C1095" s="20" t="s">
        <v>274</v>
      </c>
      <c r="D1095" s="23">
        <f>DSUM(A1:S1088,E1,C1094:C1095)</f>
        <v>0</v>
      </c>
      <c r="E1095" s="23" t="s">
        <v>274</v>
      </c>
      <c r="F1095" s="23" t="s">
        <v>5470</v>
      </c>
      <c r="G1095" s="23">
        <f>DCOUNTA(A1:S1088,F1,E1094:F1095)</f>
        <v>0</v>
      </c>
      <c r="H1095" s="23" t="s">
        <v>274</v>
      </c>
      <c r="I1095" s="23" t="s">
        <v>2680</v>
      </c>
      <c r="J1095" s="23">
        <f>DCOUNTA(A1:S1088,I1,H1094:I1095)</f>
        <v>0</v>
      </c>
    </row>
    <row r="1096" spans="1:10" hidden="1" x14ac:dyDescent="0.25"/>
    <row r="1097" spans="1:10" hidden="1" x14ac:dyDescent="0.25">
      <c r="A1097" s="20" t="s">
        <v>73</v>
      </c>
      <c r="B1097" s="20" t="s">
        <v>73</v>
      </c>
      <c r="C1097" s="20" t="s">
        <v>73</v>
      </c>
      <c r="D1097" s="23" t="s">
        <v>74</v>
      </c>
      <c r="E1097" s="23" t="s">
        <v>73</v>
      </c>
      <c r="F1097" s="23" t="s">
        <v>75</v>
      </c>
      <c r="G1097" s="23" t="s">
        <v>7254</v>
      </c>
      <c r="H1097" s="23" t="s">
        <v>73</v>
      </c>
      <c r="I1097" s="23" t="s">
        <v>78</v>
      </c>
      <c r="J1097" s="23" t="s">
        <v>7255</v>
      </c>
    </row>
    <row r="1098" spans="1:10" hidden="1" x14ac:dyDescent="0.25">
      <c r="A1098" s="20" t="s">
        <v>356</v>
      </c>
      <c r="B1098" s="20">
        <f>DCOUNTA(A1:S1088,D1,A1097:A1098)</f>
        <v>0</v>
      </c>
      <c r="C1098" s="20" t="s">
        <v>356</v>
      </c>
      <c r="D1098" s="23">
        <f>DSUM(A1:S1088,E1,C1097:C1098)</f>
        <v>0</v>
      </c>
      <c r="E1098" s="23" t="s">
        <v>356</v>
      </c>
      <c r="F1098" s="23" t="s">
        <v>5470</v>
      </c>
      <c r="G1098" s="23">
        <f>DCOUNTA(A1:S1088,F1,E1097:F1098)</f>
        <v>0</v>
      </c>
      <c r="H1098" s="23" t="s">
        <v>356</v>
      </c>
      <c r="I1098" s="23" t="s">
        <v>2680</v>
      </c>
      <c r="J1098" s="23">
        <f>DCOUNTA(A1:S1088,I1,H1097:I1098)</f>
        <v>0</v>
      </c>
    </row>
    <row r="1099" spans="1:10" hidden="1" x14ac:dyDescent="0.25"/>
    <row r="1100" spans="1:10" hidden="1" x14ac:dyDescent="0.25">
      <c r="A1100" s="20" t="s">
        <v>73</v>
      </c>
      <c r="B1100" s="20" t="s">
        <v>73</v>
      </c>
      <c r="C1100" s="20" t="s">
        <v>73</v>
      </c>
      <c r="D1100" s="23" t="s">
        <v>74</v>
      </c>
      <c r="E1100" s="23" t="s">
        <v>73</v>
      </c>
      <c r="F1100" s="23" t="s">
        <v>75</v>
      </c>
      <c r="G1100" s="23" t="s">
        <v>7254</v>
      </c>
      <c r="H1100" s="23" t="s">
        <v>73</v>
      </c>
      <c r="I1100" s="23" t="s">
        <v>78</v>
      </c>
      <c r="J1100" s="23" t="s">
        <v>7255</v>
      </c>
    </row>
    <row r="1101" spans="1:10" hidden="1" x14ac:dyDescent="0.25">
      <c r="A1101" s="20" t="s">
        <v>571</v>
      </c>
      <c r="B1101" s="20">
        <f>DCOUNTA(A1:S1088,D1,A1100:A1101)</f>
        <v>1</v>
      </c>
      <c r="C1101" s="20" t="s">
        <v>571</v>
      </c>
      <c r="D1101" s="23">
        <f>DSUM(A1:S1088,E1,C1100:C1101)</f>
        <v>5.1680000000000001</v>
      </c>
      <c r="E1101" s="23" t="s">
        <v>571</v>
      </c>
      <c r="F1101" s="23" t="s">
        <v>5470</v>
      </c>
      <c r="G1101" s="23">
        <f>DCOUNTA(A1:S1088,F1,E1100:F1101)</f>
        <v>1</v>
      </c>
      <c r="H1101" s="23" t="s">
        <v>571</v>
      </c>
      <c r="I1101" s="23" t="s">
        <v>2680</v>
      </c>
      <c r="J1101" s="23">
        <f>DCOUNTA(A1:S1088,I1,H1100:I1101)</f>
        <v>0</v>
      </c>
    </row>
    <row r="1102" spans="1:10" hidden="1" x14ac:dyDescent="0.25"/>
    <row r="1103" spans="1:10" hidden="1" x14ac:dyDescent="0.25"/>
    <row r="1104" spans="1:10" hidden="1" x14ac:dyDescent="0.25">
      <c r="A1104" s="20" t="s">
        <v>73</v>
      </c>
      <c r="B1104" s="20" t="s">
        <v>73</v>
      </c>
      <c r="C1104" s="20" t="s">
        <v>73</v>
      </c>
      <c r="D1104" s="23" t="s">
        <v>74</v>
      </c>
      <c r="E1104" s="23" t="s">
        <v>73</v>
      </c>
      <c r="F1104" s="23" t="s">
        <v>75</v>
      </c>
      <c r="G1104" s="23" t="s">
        <v>7254</v>
      </c>
      <c r="H1104" s="23" t="s">
        <v>73</v>
      </c>
      <c r="I1104" s="23" t="s">
        <v>78</v>
      </c>
      <c r="J1104" s="23" t="s">
        <v>7255</v>
      </c>
    </row>
    <row r="1105" spans="1:51" hidden="1" x14ac:dyDescent="0.25">
      <c r="A1105" s="20" t="s">
        <v>26</v>
      </c>
      <c r="B1105" s="20">
        <f>DCOUNTA(A1:S1088,D1,A1104:A1105)</f>
        <v>1</v>
      </c>
      <c r="C1105" s="20" t="s">
        <v>26</v>
      </c>
      <c r="D1105" s="23">
        <f>DSUM(A1:S1088,E1,C1104:C1105)</f>
        <v>4.0830000000000002</v>
      </c>
      <c r="E1105" s="23" t="s">
        <v>26</v>
      </c>
      <c r="F1105" s="23" t="s">
        <v>5470</v>
      </c>
      <c r="G1105" s="23">
        <f>DCOUNTA(A1:S1088,F1,E1104:F1105)</f>
        <v>0</v>
      </c>
      <c r="H1105" s="23" t="s">
        <v>26</v>
      </c>
      <c r="I1105" s="23" t="s">
        <v>2680</v>
      </c>
      <c r="J1105" s="23">
        <f>DCOUNTA(A1:S1088,I1,H1104:I1105)</f>
        <v>0</v>
      </c>
    </row>
    <row r="1106" spans="1:51" hidden="1" x14ac:dyDescent="0.25"/>
    <row r="1107" spans="1:51" hidden="1" x14ac:dyDescent="0.25">
      <c r="A1107" s="20" t="s">
        <v>73</v>
      </c>
      <c r="B1107" s="20" t="s">
        <v>73</v>
      </c>
      <c r="C1107" s="20" t="s">
        <v>73</v>
      </c>
      <c r="D1107" s="23" t="s">
        <v>74</v>
      </c>
      <c r="E1107" s="23" t="s">
        <v>73</v>
      </c>
      <c r="F1107" s="23" t="s">
        <v>75</v>
      </c>
      <c r="G1107" s="23" t="s">
        <v>7254</v>
      </c>
      <c r="H1107" s="23" t="s">
        <v>73</v>
      </c>
      <c r="I1107" s="23" t="s">
        <v>78</v>
      </c>
      <c r="J1107" s="23" t="s">
        <v>7255</v>
      </c>
    </row>
    <row r="1108" spans="1:51" hidden="1" x14ac:dyDescent="0.25">
      <c r="A1108" s="20" t="s">
        <v>210</v>
      </c>
      <c r="B1108" s="20">
        <f>DCOUNTA(A1:S1088,D1,A1107:A1108)</f>
        <v>0</v>
      </c>
      <c r="C1108" s="20" t="s">
        <v>210</v>
      </c>
      <c r="D1108" s="23">
        <f>DSUM(A1:S1088,E1,C1107:C1108)</f>
        <v>0</v>
      </c>
      <c r="E1108" s="23" t="s">
        <v>210</v>
      </c>
      <c r="F1108" s="23" t="s">
        <v>5470</v>
      </c>
      <c r="G1108" s="23">
        <f>DCOUNTA(A1:S1088,F1,E1107:F1108)</f>
        <v>0</v>
      </c>
      <c r="H1108" s="23" t="s">
        <v>210</v>
      </c>
      <c r="I1108" s="23" t="s">
        <v>2680</v>
      </c>
      <c r="J1108" s="23">
        <f>DCOUNTA(A1:S1088,I1,H1107:I1108)</f>
        <v>0</v>
      </c>
    </row>
    <row r="1110" spans="1:51" ht="15.75" x14ac:dyDescent="0.3">
      <c r="B1110" s="19" t="s">
        <v>7256</v>
      </c>
      <c r="C1110" s="19" t="s">
        <v>7257</v>
      </c>
      <c r="D1110" s="19" t="s">
        <v>5466</v>
      </c>
      <c r="E1110" s="19" t="s">
        <v>7258</v>
      </c>
      <c r="F1110" s="19" t="s">
        <v>7259</v>
      </c>
      <c r="N1110" s="24"/>
      <c r="AX1110" s="20" t="s">
        <v>7260</v>
      </c>
      <c r="AY1110" s="20" t="s">
        <v>7261</v>
      </c>
    </row>
    <row r="1111" spans="1:51" ht="15.75" x14ac:dyDescent="0.3">
      <c r="B1111" s="21">
        <f>B1092</f>
        <v>4</v>
      </c>
      <c r="C1111" s="26" t="s">
        <v>7262</v>
      </c>
      <c r="D1111" s="21">
        <f>D1092</f>
        <v>5.7619999999999996</v>
      </c>
      <c r="E1111" s="21">
        <f>G1092</f>
        <v>1</v>
      </c>
      <c r="F1111" s="21">
        <f>J1092</f>
        <v>1</v>
      </c>
      <c r="N1111" s="24"/>
    </row>
    <row r="1112" spans="1:51" ht="15.75" x14ac:dyDescent="0.3">
      <c r="B1112" s="21">
        <f>B1101</f>
        <v>1</v>
      </c>
      <c r="C1112" s="26" t="s">
        <v>7265</v>
      </c>
      <c r="D1112" s="21">
        <f>D1101</f>
        <v>5.1680000000000001</v>
      </c>
      <c r="E1112" s="21">
        <f>G1101</f>
        <v>1</v>
      </c>
      <c r="F1112" s="21">
        <f>J1101</f>
        <v>0</v>
      </c>
      <c r="N1112" s="24"/>
    </row>
    <row r="1113" spans="1:51" ht="15.75" x14ac:dyDescent="0.3">
      <c r="B1113" s="21">
        <f>B1105</f>
        <v>1</v>
      </c>
      <c r="C1113" s="26" t="s">
        <v>26</v>
      </c>
      <c r="D1113" s="21">
        <f>D1105</f>
        <v>4.0830000000000002</v>
      </c>
      <c r="E1113" s="21">
        <f>G1105</f>
        <v>0</v>
      </c>
      <c r="F1113" s="21">
        <f>J1105</f>
        <v>0</v>
      </c>
      <c r="N1113" s="24"/>
    </row>
    <row r="1114" spans="1:51" ht="15.75" x14ac:dyDescent="0.3">
      <c r="B1114" s="22"/>
      <c r="C1114" s="19" t="s">
        <v>7267</v>
      </c>
      <c r="D1114" s="19">
        <f>D1111</f>
        <v>5.7619999999999996</v>
      </c>
      <c r="E1114" s="22"/>
      <c r="N1114" s="24"/>
    </row>
    <row r="1115" spans="1:51" ht="15.75" x14ac:dyDescent="0.3">
      <c r="B1115" s="22"/>
      <c r="C1115" s="19" t="s">
        <v>7268</v>
      </c>
      <c r="D1115" s="19">
        <f>D1111+D1112+D1113</f>
        <v>15.013</v>
      </c>
    </row>
  </sheetData>
  <sortState ref="A2:AY7">
    <sortCondition ref="A2:A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66"/>
  </sheetPr>
  <dimension ref="A1:AY1117"/>
  <sheetViews>
    <sheetView workbookViewId="0">
      <selection activeCell="P1119" sqref="P1119"/>
    </sheetView>
  </sheetViews>
  <sheetFormatPr baseColWidth="10" defaultRowHeight="15" x14ac:dyDescent="0.25"/>
  <cols>
    <col min="1" max="1" width="22.42578125" style="20" customWidth="1"/>
    <col min="2" max="2" width="17" style="20" customWidth="1"/>
    <col min="3" max="3" width="19.28515625" style="20" customWidth="1"/>
    <col min="4" max="4" width="17.42578125" style="23" customWidth="1"/>
    <col min="5" max="6" width="11.42578125" style="23"/>
    <col min="7" max="8" width="0" style="23" hidden="1" customWidth="1"/>
    <col min="9" max="9" width="11.42578125" style="23"/>
    <col min="10" max="14" width="0" style="23" hidden="1" customWidth="1"/>
    <col min="15" max="20" width="11.42578125" style="23"/>
    <col min="21" max="16384" width="11.42578125" style="20"/>
  </cols>
  <sheetData>
    <row r="1" spans="1:19" s="2" customFormat="1" ht="38.25" x14ac:dyDescent="0.2">
      <c r="A1" s="1" t="s">
        <v>70</v>
      </c>
      <c r="B1" s="1" t="s">
        <v>71</v>
      </c>
      <c r="C1" s="1" t="s">
        <v>72</v>
      </c>
      <c r="D1" s="1" t="s">
        <v>73</v>
      </c>
      <c r="E1" s="1" t="s">
        <v>74</v>
      </c>
      <c r="F1" s="1" t="s">
        <v>75</v>
      </c>
      <c r="G1" s="1" t="s">
        <v>76</v>
      </c>
      <c r="H1" s="1" t="s">
        <v>77</v>
      </c>
      <c r="I1" s="1" t="s">
        <v>78</v>
      </c>
      <c r="J1" s="1" t="s">
        <v>79</v>
      </c>
      <c r="K1" s="1" t="s">
        <v>80</v>
      </c>
      <c r="L1" s="1" t="s">
        <v>81</v>
      </c>
      <c r="M1" s="1" t="s">
        <v>0</v>
      </c>
      <c r="N1" s="1" t="s">
        <v>1</v>
      </c>
      <c r="O1" s="1" t="s">
        <v>2</v>
      </c>
      <c r="P1" s="1" t="s">
        <v>3</v>
      </c>
      <c r="Q1" s="1" t="s">
        <v>4</v>
      </c>
      <c r="R1" s="1" t="s">
        <v>5</v>
      </c>
      <c r="S1" s="1" t="s">
        <v>6</v>
      </c>
    </row>
    <row r="2" spans="1:19" x14ac:dyDescent="0.25">
      <c r="A2" s="17" t="s">
        <v>648</v>
      </c>
      <c r="B2" s="17" t="s">
        <v>649</v>
      </c>
      <c r="C2" s="17" t="s">
        <v>640</v>
      </c>
      <c r="D2" s="18" t="s">
        <v>10</v>
      </c>
      <c r="E2" s="18">
        <f>VLOOKUP(M2,Revistas!$B$2:$H$63996,2,FALSE)</f>
        <v>8.8409999999999993</v>
      </c>
      <c r="F2" s="18" t="str">
        <f>VLOOKUP(M2,Revistas!$B$2:$H$63996,3,FALSE)</f>
        <v>Q1</v>
      </c>
      <c r="G2" s="18" t="str">
        <f>VLOOKUP(M2,Revistas!$B$2:$H$63996,4,FALSE)</f>
        <v>CARDIAC &amp; CARDIOVASCULAR SYSTEM</v>
      </c>
      <c r="H2" s="18" t="str">
        <f>VLOOKUP(M2,Revistas!$B$2:$H$63996,5,FALSE)</f>
        <v>7/126</v>
      </c>
      <c r="I2" s="18" t="str">
        <f>VLOOKUP(M2,Revistas!$B$2:$H$63996,6,FALSE)</f>
        <v>SI</v>
      </c>
      <c r="J2" s="18" t="s">
        <v>650</v>
      </c>
      <c r="K2" s="18" t="s">
        <v>651</v>
      </c>
      <c r="L2" s="18">
        <v>2</v>
      </c>
      <c r="M2" s="18" t="s">
        <v>643</v>
      </c>
      <c r="N2" s="28">
        <v>45901</v>
      </c>
      <c r="O2" s="18">
        <v>2017</v>
      </c>
      <c r="P2" s="18">
        <v>10</v>
      </c>
      <c r="Q2" s="18">
        <v>18</v>
      </c>
      <c r="R2" s="18">
        <v>1841</v>
      </c>
      <c r="S2" s="18">
        <v>1851</v>
      </c>
    </row>
    <row r="3" spans="1:19" x14ac:dyDescent="0.25">
      <c r="A3" s="17" t="s">
        <v>811</v>
      </c>
      <c r="B3" s="17" t="s">
        <v>812</v>
      </c>
      <c r="C3" s="17" t="s">
        <v>813</v>
      </c>
      <c r="D3" s="18" t="s">
        <v>10</v>
      </c>
      <c r="E3" s="18">
        <f>VLOOKUP(M3,Revistas!$B$2:$H$63996,2,FALSE)</f>
        <v>3.3980000000000001</v>
      </c>
      <c r="F3" s="18" t="str">
        <f>VLOOKUP(M3,Revistas!$B$2:$H$63996,3,FALSE)</f>
        <v>Q2</v>
      </c>
      <c r="G3" s="18" t="str">
        <f>VLOOKUP(M3,Revistas!$B$2:$H$63996,4,FALSE)</f>
        <v>CARDIAC &amp; CARDIOVASCULAR SYSTEM</v>
      </c>
      <c r="H3" s="18" t="str">
        <f>VLOOKUP(M3,Revistas!$B$2:$H$63996,5,FALSE)</f>
        <v>47/126</v>
      </c>
      <c r="I3" s="18" t="str">
        <f>VLOOKUP(M3,Revistas!$B$2:$H$63996,6,FALSE)</f>
        <v>NO</v>
      </c>
      <c r="J3" s="18" t="s">
        <v>814</v>
      </c>
      <c r="K3" s="18" t="s">
        <v>815</v>
      </c>
      <c r="L3" s="18">
        <v>1</v>
      </c>
      <c r="M3" s="18" t="s">
        <v>816</v>
      </c>
      <c r="N3" s="18" t="s">
        <v>817</v>
      </c>
      <c r="O3" s="18">
        <v>2017</v>
      </c>
      <c r="P3" s="18">
        <v>119</v>
      </c>
      <c r="Q3" s="18">
        <v>7</v>
      </c>
      <c r="R3" s="18">
        <v>983</v>
      </c>
      <c r="S3" s="18">
        <v>990</v>
      </c>
    </row>
    <row r="4" spans="1:19" x14ac:dyDescent="0.25">
      <c r="A4" s="17" t="s">
        <v>638</v>
      </c>
      <c r="B4" s="17" t="s">
        <v>639</v>
      </c>
      <c r="C4" s="17" t="s">
        <v>640</v>
      </c>
      <c r="D4" s="18" t="s">
        <v>10</v>
      </c>
      <c r="E4" s="18">
        <f>VLOOKUP(M4,Revistas!$B$2:$H$63996,2,FALSE)</f>
        <v>8.8409999999999993</v>
      </c>
      <c r="F4" s="18" t="str">
        <f>VLOOKUP(M4,Revistas!$B$2:$H$63996,3,FALSE)</f>
        <v>Q1</v>
      </c>
      <c r="G4" s="18" t="str">
        <f>VLOOKUP(M4,Revistas!$B$2:$H$63996,4,FALSE)</f>
        <v>CARDIAC &amp; CARDIOVASCULAR SYSTEM</v>
      </c>
      <c r="H4" s="18" t="str">
        <f>VLOOKUP(M4,Revistas!$B$2:$H$63996,5,FALSE)</f>
        <v>7/126</v>
      </c>
      <c r="I4" s="18" t="str">
        <f>VLOOKUP(M4,Revistas!$B$2:$H$63996,6,FALSE)</f>
        <v>SI</v>
      </c>
      <c r="J4" s="18" t="s">
        <v>641</v>
      </c>
      <c r="K4" s="18" t="s">
        <v>642</v>
      </c>
      <c r="L4" s="18">
        <v>0</v>
      </c>
      <c r="M4" s="18" t="s">
        <v>643</v>
      </c>
      <c r="N4" s="28">
        <v>40087</v>
      </c>
      <c r="O4" s="18">
        <v>2017</v>
      </c>
      <c r="P4" s="18">
        <v>10</v>
      </c>
      <c r="Q4" s="18">
        <v>19</v>
      </c>
      <c r="R4" s="18">
        <v>1973</v>
      </c>
      <c r="S4" s="18">
        <v>1981</v>
      </c>
    </row>
    <row r="5" spans="1:19" x14ac:dyDescent="0.25">
      <c r="A5" s="17" t="s">
        <v>762</v>
      </c>
      <c r="B5" s="17" t="s">
        <v>763</v>
      </c>
      <c r="C5" s="17" t="s">
        <v>764</v>
      </c>
      <c r="D5" s="18" t="s">
        <v>10</v>
      </c>
      <c r="E5" s="18" t="str">
        <f>VLOOKUP(M5,Revistas!$B$2:$H$63996,2,FALSE)</f>
        <v>NO TIENE</v>
      </c>
      <c r="F5" s="18" t="str">
        <f>VLOOKUP(M5,Revistas!$B$2:$H$63996,3,FALSE)</f>
        <v>NO TIENE</v>
      </c>
      <c r="G5" s="18" t="str">
        <f>VLOOKUP(M5,Revistas!$B$2:$H$63996,4,FALSE)</f>
        <v>NO TIENE</v>
      </c>
      <c r="H5" s="18" t="str">
        <f>VLOOKUP(M5,Revistas!$B$2:$H$63996,5,FALSE)</f>
        <v>NO TIENE</v>
      </c>
      <c r="I5" s="18" t="str">
        <f>VLOOKUP(M5,Revistas!$B$2:$H$63996,6,FALSE)</f>
        <v>NO</v>
      </c>
      <c r="J5" s="18" t="s">
        <v>765</v>
      </c>
      <c r="K5" s="18" t="s">
        <v>766</v>
      </c>
      <c r="L5" s="18">
        <v>0</v>
      </c>
      <c r="M5" s="18" t="s">
        <v>767</v>
      </c>
      <c r="N5" s="18" t="s">
        <v>768</v>
      </c>
      <c r="O5" s="18">
        <v>2017</v>
      </c>
      <c r="P5" s="18">
        <v>24</v>
      </c>
      <c r="Q5" s="18">
        <v>3</v>
      </c>
      <c r="R5" s="18">
        <v>135</v>
      </c>
      <c r="S5" s="18">
        <v>141</v>
      </c>
    </row>
    <row r="6" spans="1:19" x14ac:dyDescent="0.25">
      <c r="A6" s="17" t="s">
        <v>658</v>
      </c>
      <c r="B6" s="17" t="s">
        <v>659</v>
      </c>
      <c r="C6" s="17" t="s">
        <v>660</v>
      </c>
      <c r="D6" s="18" t="s">
        <v>10</v>
      </c>
      <c r="E6" s="18">
        <f>VLOOKUP(M6,Revistas!$B$2:$H$63996,2,FALSE)</f>
        <v>5.41</v>
      </c>
      <c r="F6" s="18" t="str">
        <f>VLOOKUP(M6,Revistas!$B$2:$H$63996,3,FALSE)</f>
        <v>Q1</v>
      </c>
      <c r="G6" s="18" t="str">
        <f>VLOOKUP(M6,Revistas!$B$2:$H$63996,4,FALSE)</f>
        <v>CARDIAC &amp; CARDIOVASCULAR SYSTEMS - SCIE</v>
      </c>
      <c r="H6" s="18" t="str">
        <f>VLOOKUP(M6,Revistas!$B$2:$H$63996,5,FALSE)</f>
        <v>22/126</v>
      </c>
      <c r="I6" s="18" t="str">
        <f>VLOOKUP(M6,Revistas!$B$2:$H$63996,6,FALSE)</f>
        <v>NO</v>
      </c>
      <c r="J6" s="18" t="s">
        <v>661</v>
      </c>
      <c r="K6" s="18" t="s">
        <v>662</v>
      </c>
      <c r="L6" s="18">
        <v>2</v>
      </c>
      <c r="M6" s="18" t="s">
        <v>663</v>
      </c>
      <c r="N6" s="18" t="s">
        <v>154</v>
      </c>
      <c r="O6" s="18">
        <v>2017</v>
      </c>
      <c r="P6" s="18">
        <v>10</v>
      </c>
      <c r="Q6" s="18">
        <v>9</v>
      </c>
      <c r="R6" s="18"/>
      <c r="S6" s="18" t="s">
        <v>664</v>
      </c>
    </row>
    <row r="7" spans="1:19" x14ac:dyDescent="0.25">
      <c r="A7" s="17" t="s">
        <v>698</v>
      </c>
      <c r="B7" s="17" t="s">
        <v>699</v>
      </c>
      <c r="C7" s="17" t="s">
        <v>700</v>
      </c>
      <c r="D7" s="18" t="s">
        <v>10</v>
      </c>
      <c r="E7" s="18">
        <f>VLOOKUP(M7,Revistas!$B$2:$H$63996,2,FALSE)</f>
        <v>4.4359999999999999</v>
      </c>
      <c r="F7" s="18" t="str">
        <f>VLOOKUP(M7,Revistas!$B$2:$H$63996,3,FALSE)</f>
        <v>Q2</v>
      </c>
      <c r="G7" s="18" t="str">
        <f>VLOOKUP(M7,Revistas!$B$2:$H$63996,4,FALSE)</f>
        <v>CARDIAC &amp; CARDIOVASCULAR SYSTEM</v>
      </c>
      <c r="H7" s="18" t="str">
        <f>VLOOKUP(M7,Revistas!$B$2:$H$63996,5,FALSE)</f>
        <v>35/126</v>
      </c>
      <c r="I7" s="18" t="str">
        <f>VLOOKUP(M7,Revistas!$B$2:$H$63996,6,FALSE)</f>
        <v>NO</v>
      </c>
      <c r="J7" s="18" t="s">
        <v>701</v>
      </c>
      <c r="K7" s="18" t="s">
        <v>702</v>
      </c>
      <c r="L7" s="18">
        <v>0</v>
      </c>
      <c r="M7" s="18" t="s">
        <v>703</v>
      </c>
      <c r="N7" s="18" t="s">
        <v>199</v>
      </c>
      <c r="O7" s="18">
        <v>2017</v>
      </c>
      <c r="P7" s="18">
        <v>190</v>
      </c>
      <c r="Q7" s="18"/>
      <c r="R7" s="18">
        <v>135</v>
      </c>
      <c r="S7" s="18">
        <v>139</v>
      </c>
    </row>
    <row r="8" spans="1:19" x14ac:dyDescent="0.25">
      <c r="A8" s="17" t="s">
        <v>886</v>
      </c>
      <c r="B8" s="17" t="s">
        <v>887</v>
      </c>
      <c r="C8" s="17" t="s">
        <v>888</v>
      </c>
      <c r="D8" s="18" t="s">
        <v>210</v>
      </c>
      <c r="E8" s="18">
        <f>VLOOKUP(M8,Revistas!$B$2:$H$63996,2,FALSE)</f>
        <v>2.5819999999999999</v>
      </c>
      <c r="F8" s="18" t="str">
        <f>VLOOKUP(M8,Revistas!$B$2:$H$63996,3,FALSE)</f>
        <v>Q2</v>
      </c>
      <c r="G8" s="18" t="str">
        <f>VLOOKUP(M8,Revistas!$B$2:$H$63996,4,FALSE)</f>
        <v>PERIPHERAL VASCULAR DISEASE - SCIE</v>
      </c>
      <c r="H8" s="18" t="str">
        <f>VLOOKUP(M8,Revistas!$B$2:$H$63996,5,FALSE)</f>
        <v>31/63</v>
      </c>
      <c r="I8" s="18" t="str">
        <f>VLOOKUP(M8,Revistas!$B$2:$H$63996,6,FALSE)</f>
        <v>NO</v>
      </c>
      <c r="J8" s="18" t="s">
        <v>889</v>
      </c>
      <c r="K8" s="18" t="s">
        <v>890</v>
      </c>
      <c r="L8" s="18">
        <v>8</v>
      </c>
      <c r="M8" s="18" t="s">
        <v>891</v>
      </c>
      <c r="N8" s="18" t="s">
        <v>62</v>
      </c>
      <c r="O8" s="18">
        <v>2017</v>
      </c>
      <c r="P8" s="18">
        <v>24</v>
      </c>
      <c r="Q8" s="18"/>
      <c r="R8" s="18">
        <v>1</v>
      </c>
      <c r="S8" s="18">
        <v>15</v>
      </c>
    </row>
    <row r="9" spans="1:19" x14ac:dyDescent="0.25">
      <c r="A9" s="17" t="s">
        <v>872</v>
      </c>
      <c r="B9" s="17" t="s">
        <v>873</v>
      </c>
      <c r="C9" s="17" t="s">
        <v>674</v>
      </c>
      <c r="D9" s="18" t="s">
        <v>274</v>
      </c>
      <c r="E9" s="18">
        <f>VLOOKUP(M9,Revistas!$B$2:$H$63996,2,FALSE)</f>
        <v>4.4850000000000003</v>
      </c>
      <c r="F9" s="18" t="str">
        <f>VLOOKUP(M9,Revistas!$B$2:$H$63996,3,FALSE)</f>
        <v>Q2</v>
      </c>
      <c r="G9" s="18" t="str">
        <f>VLOOKUP(M9,Revistas!$B$2:$H$63996,4,FALSE)</f>
        <v>CARDIAC &amp; CARDIOVASCULAR SYSTEM</v>
      </c>
      <c r="H9" s="18" t="str">
        <f>VLOOKUP(M9,Revistas!$B$2:$H$63996,5,FALSE)</f>
        <v>33/126</v>
      </c>
      <c r="I9" s="18" t="str">
        <f>VLOOKUP(M9,Revistas!$B$2:$H$63996,6,FALSE)</f>
        <v>NO</v>
      </c>
      <c r="J9" s="18" t="s">
        <v>874</v>
      </c>
      <c r="K9" s="18" t="s">
        <v>875</v>
      </c>
      <c r="L9" s="18">
        <v>0</v>
      </c>
      <c r="M9" s="18" t="s">
        <v>677</v>
      </c>
      <c r="N9" s="18" t="s">
        <v>62</v>
      </c>
      <c r="O9" s="18">
        <v>2017</v>
      </c>
      <c r="P9" s="18">
        <v>70</v>
      </c>
      <c r="Q9" s="18">
        <v>2</v>
      </c>
      <c r="R9" s="18">
        <v>123</v>
      </c>
      <c r="S9" s="18">
        <v>124</v>
      </c>
    </row>
    <row r="10" spans="1:19" x14ac:dyDescent="0.25">
      <c r="A10" s="17" t="s">
        <v>901</v>
      </c>
      <c r="B10" s="17" t="s">
        <v>902</v>
      </c>
      <c r="C10" s="17" t="s">
        <v>903</v>
      </c>
      <c r="D10" s="18" t="s">
        <v>10</v>
      </c>
      <c r="E10" s="18">
        <f>VLOOKUP(M10,Revistas!$B$2:$H$63996,2,FALSE)</f>
        <v>2.1629999999999998</v>
      </c>
      <c r="F10" s="18" t="str">
        <f>VLOOKUP(M10,Revistas!$B$2:$H$63996,3,FALSE)</f>
        <v>Q3</v>
      </c>
      <c r="G10" s="18" t="str">
        <f>VLOOKUP(M10,Revistas!$B$2:$H$63996,4,FALSE)</f>
        <v>PERIPHERAL VASCULAR DISEASE - SCIE</v>
      </c>
      <c r="H10" s="18" t="str">
        <f>VLOOKUP(M10,Revistas!$B$2:$H$63996,5,FALSE)</f>
        <v>42/63</v>
      </c>
      <c r="I10" s="18" t="str">
        <f>VLOOKUP(M10,Revistas!$B$2:$H$63996,6,FALSE)</f>
        <v>NO</v>
      </c>
      <c r="J10" s="18" t="s">
        <v>904</v>
      </c>
      <c r="K10" s="18" t="s">
        <v>905</v>
      </c>
      <c r="L10" s="18">
        <v>0</v>
      </c>
      <c r="M10" s="18" t="s">
        <v>906</v>
      </c>
      <c r="N10" s="18"/>
      <c r="O10" s="18">
        <v>2017</v>
      </c>
      <c r="P10" s="18">
        <v>26</v>
      </c>
      <c r="Q10" s="18">
        <v>5</v>
      </c>
      <c r="R10" s="18">
        <v>279</v>
      </c>
      <c r="S10" s="18">
        <v>283</v>
      </c>
    </row>
    <row r="11" spans="1:19" x14ac:dyDescent="0.25">
      <c r="A11" s="17" t="s">
        <v>773</v>
      </c>
      <c r="B11" s="17" t="s">
        <v>774</v>
      </c>
      <c r="C11" s="17" t="s">
        <v>758</v>
      </c>
      <c r="D11" s="18" t="s">
        <v>26</v>
      </c>
      <c r="E11" s="18">
        <f>VLOOKUP(M11,Revistas!$B$2:$H$63996,2,FALSE)</f>
        <v>6.968</v>
      </c>
      <c r="F11" s="18" t="str">
        <f>VLOOKUP(M11,Revistas!$B$2:$H$63996,3,FALSE)</f>
        <v>Q1</v>
      </c>
      <c r="G11" s="18" t="str">
        <f>VLOOKUP(M11,Revistas!$B$2:$H$63996,4,FALSE)</f>
        <v>CARDIAC &amp; CARDIOVASCULAR SYSTEM</v>
      </c>
      <c r="H11" s="18" t="str">
        <f>VLOOKUP(M11,Revistas!$B$2:$H$63996,5,FALSE)</f>
        <v>12/126</v>
      </c>
      <c r="I11" s="18" t="str">
        <f>VLOOKUP(M11,Revistas!$B$2:$H$63996,6,FALSE)</f>
        <v>SI</v>
      </c>
      <c r="J11" s="18" t="s">
        <v>775</v>
      </c>
      <c r="K11" s="18"/>
      <c r="L11" s="18">
        <v>0</v>
      </c>
      <c r="M11" s="18" t="s">
        <v>761</v>
      </c>
      <c r="N11" s="18" t="s">
        <v>250</v>
      </c>
      <c r="O11" s="18">
        <v>2017</v>
      </c>
      <c r="P11" s="18">
        <v>19</v>
      </c>
      <c r="Q11" s="18"/>
      <c r="R11" s="18">
        <v>143</v>
      </c>
      <c r="S11" s="18">
        <v>144</v>
      </c>
    </row>
    <row r="12" spans="1:19" x14ac:dyDescent="0.25">
      <c r="A12" s="17" t="s">
        <v>776</v>
      </c>
      <c r="B12" s="17" t="s">
        <v>777</v>
      </c>
      <c r="C12" s="17" t="s">
        <v>758</v>
      </c>
      <c r="D12" s="18" t="s">
        <v>26</v>
      </c>
      <c r="E12" s="18">
        <f>VLOOKUP(M12,Revistas!$B$2:$H$63996,2,FALSE)</f>
        <v>6.968</v>
      </c>
      <c r="F12" s="18" t="str">
        <f>VLOOKUP(M12,Revistas!$B$2:$H$63996,3,FALSE)</f>
        <v>Q1</v>
      </c>
      <c r="G12" s="18" t="str">
        <f>VLOOKUP(M12,Revistas!$B$2:$H$63996,4,FALSE)</f>
        <v>CARDIAC &amp; CARDIOVASCULAR SYSTEM</v>
      </c>
      <c r="H12" s="18" t="str">
        <f>VLOOKUP(M12,Revistas!$B$2:$H$63996,5,FALSE)</f>
        <v>12/126</v>
      </c>
      <c r="I12" s="18" t="str">
        <f>VLOOKUP(M12,Revistas!$B$2:$H$63996,6,FALSE)</f>
        <v>SI</v>
      </c>
      <c r="J12" s="18" t="s">
        <v>778</v>
      </c>
      <c r="K12" s="18"/>
      <c r="L12" s="18">
        <v>0</v>
      </c>
      <c r="M12" s="18" t="s">
        <v>761</v>
      </c>
      <c r="N12" s="18" t="s">
        <v>250</v>
      </c>
      <c r="O12" s="18">
        <v>2017</v>
      </c>
      <c r="P12" s="18">
        <v>19</v>
      </c>
      <c r="Q12" s="18"/>
      <c r="R12" s="18">
        <v>194</v>
      </c>
      <c r="S12" s="18">
        <v>194</v>
      </c>
    </row>
    <row r="13" spans="1:19" x14ac:dyDescent="0.25">
      <c r="A13" s="17" t="s">
        <v>860</v>
      </c>
      <c r="B13" s="17" t="s">
        <v>907</v>
      </c>
      <c r="C13" s="17" t="s">
        <v>674</v>
      </c>
      <c r="D13" s="18" t="s">
        <v>571</v>
      </c>
      <c r="E13" s="18">
        <f>VLOOKUP(M13,Revistas!$B$2:$H$63996,2,FALSE)</f>
        <v>4.4850000000000003</v>
      </c>
      <c r="F13" s="18" t="str">
        <f>VLOOKUP(M13,Revistas!$B$2:$H$63996,3,FALSE)</f>
        <v>Q2</v>
      </c>
      <c r="G13" s="18" t="str">
        <f>VLOOKUP(M13,Revistas!$B$2:$H$63996,4,FALSE)</f>
        <v>CARDIAC &amp; CARDIOVASCULAR SYSTEM</v>
      </c>
      <c r="H13" s="18" t="str">
        <f>VLOOKUP(M13,Revistas!$B$2:$H$63996,5,FALSE)</f>
        <v>33/126</v>
      </c>
      <c r="I13" s="18" t="str">
        <f>VLOOKUP(M13,Revistas!$B$2:$H$63996,6,FALSE)</f>
        <v>NO</v>
      </c>
      <c r="J13" s="18" t="s">
        <v>862</v>
      </c>
      <c r="K13" s="18" t="s">
        <v>863</v>
      </c>
      <c r="L13" s="18">
        <v>0</v>
      </c>
      <c r="M13" s="18" t="s">
        <v>677</v>
      </c>
      <c r="N13" s="18" t="s">
        <v>344</v>
      </c>
      <c r="O13" s="18">
        <v>2017</v>
      </c>
      <c r="P13" s="18">
        <v>70</v>
      </c>
      <c r="Q13" s="18">
        <v>1</v>
      </c>
      <c r="R13" s="18">
        <v>54</v>
      </c>
      <c r="S13" s="18">
        <v>54</v>
      </c>
    </row>
    <row r="14" spans="1:19" x14ac:dyDescent="0.25">
      <c r="A14" s="17" t="s">
        <v>860</v>
      </c>
      <c r="B14" s="17" t="s">
        <v>861</v>
      </c>
      <c r="C14" s="17" t="s">
        <v>674</v>
      </c>
      <c r="D14" s="18" t="s">
        <v>571</v>
      </c>
      <c r="E14" s="18">
        <f>VLOOKUP(M14,Revistas!$B$2:$H$63996,2,FALSE)</f>
        <v>4.4850000000000003</v>
      </c>
      <c r="F14" s="18" t="str">
        <f>VLOOKUP(M14,Revistas!$B$2:$H$63996,3,FALSE)</f>
        <v>Q2</v>
      </c>
      <c r="G14" s="18" t="str">
        <f>VLOOKUP(M14,Revistas!$B$2:$H$63996,4,FALSE)</f>
        <v>CARDIAC &amp; CARDIOVASCULAR SYSTEM</v>
      </c>
      <c r="H14" s="18" t="str">
        <f>VLOOKUP(M14,Revistas!$B$2:$H$63996,5,FALSE)</f>
        <v>33/126</v>
      </c>
      <c r="I14" s="18" t="str">
        <f>VLOOKUP(M14,Revistas!$B$2:$H$63996,6,FALSE)</f>
        <v>NO</v>
      </c>
      <c r="J14" s="18" t="s">
        <v>862</v>
      </c>
      <c r="K14" s="18" t="s">
        <v>863</v>
      </c>
      <c r="L14" s="18">
        <v>0</v>
      </c>
      <c r="M14" s="18" t="s">
        <v>677</v>
      </c>
      <c r="N14" s="18" t="s">
        <v>62</v>
      </c>
      <c r="O14" s="18">
        <v>2017</v>
      </c>
      <c r="P14" s="18">
        <v>70</v>
      </c>
      <c r="Q14" s="18">
        <v>2</v>
      </c>
      <c r="R14" s="18">
        <v>120</v>
      </c>
      <c r="S14" s="18">
        <v>120</v>
      </c>
    </row>
    <row r="15" spans="1:19" x14ac:dyDescent="0.25">
      <c r="A15" s="17" t="s">
        <v>805</v>
      </c>
      <c r="B15" s="17" t="s">
        <v>806</v>
      </c>
      <c r="C15" s="17" t="s">
        <v>807</v>
      </c>
      <c r="D15" s="18" t="s">
        <v>571</v>
      </c>
      <c r="E15" s="18">
        <f>VLOOKUP(M15,Revistas!$B$2:$H$63996,2,FALSE)</f>
        <v>1.1950000000000001</v>
      </c>
      <c r="F15" s="18" t="str">
        <f>VLOOKUP(M15,Revistas!$B$2:$H$63996,3,FALSE)</f>
        <v>Q4</v>
      </c>
      <c r="G15" s="18" t="str">
        <f>VLOOKUP(M15,Revistas!$B$2:$H$63996,4,FALSE)</f>
        <v>CARDIAC &amp; CARDIOVASCULAR SYSTEM</v>
      </c>
      <c r="H15" s="18" t="str">
        <f>VLOOKUP(M15,Revistas!$B$2:$H$63996,5,FALSE)</f>
        <v>105/126</v>
      </c>
      <c r="I15" s="18" t="str">
        <f>VLOOKUP(M15,Revistas!$B$2:$H$63996,6,FALSE)</f>
        <v>NO</v>
      </c>
      <c r="J15" s="18" t="s">
        <v>808</v>
      </c>
      <c r="K15" s="18" t="s">
        <v>809</v>
      </c>
      <c r="L15" s="18">
        <v>0</v>
      </c>
      <c r="M15" s="18" t="s">
        <v>810</v>
      </c>
      <c r="N15" s="18" t="s">
        <v>35</v>
      </c>
      <c r="O15" s="18">
        <v>2017</v>
      </c>
      <c r="P15" s="18">
        <v>36</v>
      </c>
      <c r="Q15" s="18">
        <v>4</v>
      </c>
      <c r="R15" s="18">
        <v>319</v>
      </c>
      <c r="S15" s="18">
        <v>320</v>
      </c>
    </row>
    <row r="16" spans="1:19" x14ac:dyDescent="0.25">
      <c r="A16" s="17" t="s">
        <v>892</v>
      </c>
      <c r="B16" s="17" t="s">
        <v>893</v>
      </c>
      <c r="C16" s="17" t="s">
        <v>894</v>
      </c>
      <c r="D16" s="18" t="s">
        <v>10</v>
      </c>
      <c r="E16" s="18">
        <f>VLOOKUP(M16,Revistas!$B$2:$H$63996,2,FALSE)</f>
        <v>9.6609999999999996</v>
      </c>
      <c r="F16" s="18" t="str">
        <f>VLOOKUP(M16,Revistas!$B$2:$H$63996,3,FALSE)</f>
        <v>Q1</v>
      </c>
      <c r="G16" s="18" t="str">
        <f>VLOOKUP(M16,Revistas!$B$2:$H$63996,4,FALSE)</f>
        <v>MULTIDISCIPLINARY SCIENCES</v>
      </c>
      <c r="H16" s="18" t="str">
        <f>VLOOKUP(M16,Revistas!$B$2:$H$63996,5,FALSE)</f>
        <v>64 DE 4</v>
      </c>
      <c r="I16" s="18" t="str">
        <f>VLOOKUP(M16,Revistas!$B$2:$H$63996,6,FALSE)</f>
        <v>SI</v>
      </c>
      <c r="J16" s="18" t="s">
        <v>895</v>
      </c>
      <c r="K16" s="18" t="s">
        <v>896</v>
      </c>
      <c r="L16" s="18">
        <v>2</v>
      </c>
      <c r="M16" s="18" t="s">
        <v>897</v>
      </c>
      <c r="N16" s="18" t="s">
        <v>898</v>
      </c>
      <c r="O16" s="18">
        <v>2017</v>
      </c>
      <c r="P16" s="18">
        <v>114</v>
      </c>
      <c r="Q16" s="18">
        <v>3</v>
      </c>
      <c r="R16" s="18" t="s">
        <v>899</v>
      </c>
      <c r="S16" s="18" t="s">
        <v>900</v>
      </c>
    </row>
    <row r="17" spans="1:48" x14ac:dyDescent="0.25">
      <c r="A17" s="17" t="s">
        <v>730</v>
      </c>
      <c r="B17" s="17" t="s">
        <v>731</v>
      </c>
      <c r="C17" s="17" t="s">
        <v>674</v>
      </c>
      <c r="D17" s="18" t="s">
        <v>274</v>
      </c>
      <c r="E17" s="18">
        <f>VLOOKUP(M17,Revistas!$B$2:$H$63996,2,FALSE)</f>
        <v>4.4850000000000003</v>
      </c>
      <c r="F17" s="18" t="str">
        <f>VLOOKUP(M17,Revistas!$B$2:$H$63996,3,FALSE)</f>
        <v>Q2</v>
      </c>
      <c r="G17" s="18" t="str">
        <f>VLOOKUP(M17,Revistas!$B$2:$H$63996,4,FALSE)</f>
        <v>CARDIAC &amp; CARDIOVASCULAR SYSTEM</v>
      </c>
      <c r="H17" s="18" t="str">
        <f>VLOOKUP(M17,Revistas!$B$2:$H$63996,5,FALSE)</f>
        <v>33/126</v>
      </c>
      <c r="I17" s="18" t="str">
        <f>VLOOKUP(M17,Revistas!$B$2:$H$63996,6,FALSE)</f>
        <v>NO</v>
      </c>
      <c r="J17" s="18" t="s">
        <v>732</v>
      </c>
      <c r="K17" s="18" t="s">
        <v>733</v>
      </c>
      <c r="L17" s="18">
        <v>0</v>
      </c>
      <c r="M17" s="18" t="s">
        <v>677</v>
      </c>
      <c r="N17" s="18" t="s">
        <v>29</v>
      </c>
      <c r="O17" s="18">
        <v>2017</v>
      </c>
      <c r="P17" s="18">
        <v>70</v>
      </c>
      <c r="Q17" s="18">
        <v>7</v>
      </c>
      <c r="R17" s="18">
        <v>596</v>
      </c>
      <c r="S17" s="18">
        <v>598</v>
      </c>
    </row>
    <row r="18" spans="1:48" x14ac:dyDescent="0.25">
      <c r="A18" s="17" t="s">
        <v>854</v>
      </c>
      <c r="B18" s="17" t="s">
        <v>855</v>
      </c>
      <c r="C18" s="17" t="s">
        <v>856</v>
      </c>
      <c r="D18" s="18" t="s">
        <v>10</v>
      </c>
      <c r="E18" s="18">
        <f>VLOOKUP(M18,Revistas!$B$2:$H$63996,2,FALSE)</f>
        <v>2.5920000000000001</v>
      </c>
      <c r="F18" s="18" t="str">
        <f>VLOOKUP(M18,Revistas!$B$2:$H$63996,3,FALSE)</f>
        <v>Q2</v>
      </c>
      <c r="G18" s="18" t="str">
        <f>VLOOKUP(M18,Revistas!$B$2:$H$63996,4,FALSE)</f>
        <v>PSYCHIATRY - SCIE;</v>
      </c>
      <c r="H18" s="18" t="str">
        <f>VLOOKUP(M18,Revistas!$B$2:$H$63996,5,FALSE)</f>
        <v>64/142</v>
      </c>
      <c r="I18" s="18" t="str">
        <f>VLOOKUP(M18,Revistas!$B$2:$H$63996,6,FALSE)</f>
        <v>NO</v>
      </c>
      <c r="J18" s="18" t="s">
        <v>857</v>
      </c>
      <c r="K18" s="18" t="s">
        <v>858</v>
      </c>
      <c r="L18" s="18">
        <v>2</v>
      </c>
      <c r="M18" s="18" t="s">
        <v>859</v>
      </c>
      <c r="N18" s="18" t="s">
        <v>62</v>
      </c>
      <c r="O18" s="18">
        <v>2017</v>
      </c>
      <c r="P18" s="18">
        <v>23</v>
      </c>
      <c r="Q18" s="18">
        <v>1</v>
      </c>
      <c r="R18" s="18">
        <v>7</v>
      </c>
      <c r="S18" s="18">
        <v>18</v>
      </c>
    </row>
    <row r="19" spans="1:48" x14ac:dyDescent="0.25">
      <c r="A19" s="17" t="s">
        <v>782</v>
      </c>
      <c r="B19" s="17" t="s">
        <v>783</v>
      </c>
      <c r="C19" s="17" t="s">
        <v>758</v>
      </c>
      <c r="D19" s="18" t="s">
        <v>26</v>
      </c>
      <c r="E19" s="18">
        <f>VLOOKUP(M19,Revistas!$B$2:$H$63996,2,FALSE)</f>
        <v>6.968</v>
      </c>
      <c r="F19" s="18" t="str">
        <f>VLOOKUP(M19,Revistas!$B$2:$H$63996,3,FALSE)</f>
        <v>Q1</v>
      </c>
      <c r="G19" s="18" t="str">
        <f>VLOOKUP(M19,Revistas!$B$2:$H$63996,4,FALSE)</f>
        <v>CARDIAC &amp; CARDIOVASCULAR SYSTEM</v>
      </c>
      <c r="H19" s="18" t="str">
        <f>VLOOKUP(M19,Revistas!$B$2:$H$63996,5,FALSE)</f>
        <v>12/126</v>
      </c>
      <c r="I19" s="18" t="str">
        <f>VLOOKUP(M19,Revistas!$B$2:$H$63996,6,FALSE)</f>
        <v>SI</v>
      </c>
      <c r="J19" s="18" t="s">
        <v>784</v>
      </c>
      <c r="K19" s="18"/>
      <c r="L19" s="18">
        <v>0</v>
      </c>
      <c r="M19" s="18" t="s">
        <v>761</v>
      </c>
      <c r="N19" s="18" t="s">
        <v>250</v>
      </c>
      <c r="O19" s="18">
        <v>2017</v>
      </c>
      <c r="P19" s="18">
        <v>19</v>
      </c>
      <c r="Q19" s="18"/>
      <c r="R19" s="18">
        <v>472</v>
      </c>
      <c r="S19" s="18">
        <v>473</v>
      </c>
    </row>
    <row r="20" spans="1:48" x14ac:dyDescent="0.25">
      <c r="A20" s="17" t="s">
        <v>779</v>
      </c>
      <c r="B20" s="17" t="s">
        <v>780</v>
      </c>
      <c r="C20" s="17" t="s">
        <v>758</v>
      </c>
      <c r="D20" s="18" t="s">
        <v>26</v>
      </c>
      <c r="E20" s="18">
        <f>VLOOKUP(M20,Revistas!$B$2:$H$63996,2,FALSE)</f>
        <v>6.968</v>
      </c>
      <c r="F20" s="18" t="str">
        <f>VLOOKUP(M20,Revistas!$B$2:$H$63996,3,FALSE)</f>
        <v>Q1</v>
      </c>
      <c r="G20" s="18" t="str">
        <f>VLOOKUP(M20,Revistas!$B$2:$H$63996,4,FALSE)</f>
        <v>CARDIAC &amp; CARDIOVASCULAR SYSTEM</v>
      </c>
      <c r="H20" s="18" t="str">
        <f>VLOOKUP(M20,Revistas!$B$2:$H$63996,5,FALSE)</f>
        <v>12/126</v>
      </c>
      <c r="I20" s="18" t="str">
        <f>VLOOKUP(M20,Revistas!$B$2:$H$63996,6,FALSE)</f>
        <v>SI</v>
      </c>
      <c r="J20" s="18" t="s">
        <v>781</v>
      </c>
      <c r="K20" s="18"/>
      <c r="L20" s="18">
        <v>0</v>
      </c>
      <c r="M20" s="18" t="s">
        <v>761</v>
      </c>
      <c r="N20" s="18" t="s">
        <v>250</v>
      </c>
      <c r="O20" s="18">
        <v>2017</v>
      </c>
      <c r="P20" s="18">
        <v>19</v>
      </c>
      <c r="Q20" s="18"/>
      <c r="R20" s="18">
        <v>262</v>
      </c>
      <c r="S20" s="18">
        <v>262</v>
      </c>
    </row>
    <row r="21" spans="1:48" x14ac:dyDescent="0.25">
      <c r="A21" s="17" t="s">
        <v>876</v>
      </c>
      <c r="B21" s="17" t="s">
        <v>877</v>
      </c>
      <c r="C21" s="17" t="s">
        <v>674</v>
      </c>
      <c r="D21" s="18" t="s">
        <v>274</v>
      </c>
      <c r="E21" s="18">
        <f>VLOOKUP(M21,Revistas!$B$2:$H$63996,2,FALSE)</f>
        <v>4.4850000000000003</v>
      </c>
      <c r="F21" s="18" t="str">
        <f>VLOOKUP(M21,Revistas!$B$2:$H$63996,3,FALSE)</f>
        <v>Q2</v>
      </c>
      <c r="G21" s="18" t="str">
        <f>VLOOKUP(M21,Revistas!$B$2:$H$63996,4,FALSE)</f>
        <v>CARDIAC &amp; CARDIOVASCULAR SYSTEM</v>
      </c>
      <c r="H21" s="18" t="str">
        <f>VLOOKUP(M21,Revistas!$B$2:$H$63996,5,FALSE)</f>
        <v>33/126</v>
      </c>
      <c r="I21" s="18" t="str">
        <f>VLOOKUP(M21,Revistas!$B$2:$H$63996,6,FALSE)</f>
        <v>NO</v>
      </c>
      <c r="J21" s="18" t="s">
        <v>878</v>
      </c>
      <c r="K21" s="18" t="s">
        <v>879</v>
      </c>
      <c r="L21" s="18">
        <v>0</v>
      </c>
      <c r="M21" s="18" t="s">
        <v>677</v>
      </c>
      <c r="N21" s="18" t="s">
        <v>62</v>
      </c>
      <c r="O21" s="18">
        <v>2017</v>
      </c>
      <c r="P21" s="18">
        <v>70</v>
      </c>
      <c r="Q21" s="18">
        <v>2</v>
      </c>
      <c r="R21" s="18">
        <v>124</v>
      </c>
      <c r="S21" s="18">
        <v>125</v>
      </c>
    </row>
    <row r="22" spans="1:48" x14ac:dyDescent="0.25">
      <c r="A22" s="17" t="s">
        <v>756</v>
      </c>
      <c r="B22" s="17" t="s">
        <v>757</v>
      </c>
      <c r="C22" s="17" t="s">
        <v>758</v>
      </c>
      <c r="D22" s="18" t="s">
        <v>210</v>
      </c>
      <c r="E22" s="18">
        <f>VLOOKUP(M22,Revistas!$B$2:$H$63996,2,FALSE)</f>
        <v>6.968</v>
      </c>
      <c r="F22" s="18" t="str">
        <f>VLOOKUP(M22,Revistas!$B$2:$H$63996,3,FALSE)</f>
        <v>Q1</v>
      </c>
      <c r="G22" s="18" t="str">
        <f>VLOOKUP(M22,Revistas!$B$2:$H$63996,4,FALSE)</f>
        <v>CARDIAC &amp; CARDIOVASCULAR SYSTEM</v>
      </c>
      <c r="H22" s="18" t="str">
        <f>VLOOKUP(M22,Revistas!$B$2:$H$63996,5,FALSE)</f>
        <v>12/126</v>
      </c>
      <c r="I22" s="18" t="str">
        <f>VLOOKUP(M22,Revistas!$B$2:$H$63996,6,FALSE)</f>
        <v>SI</v>
      </c>
      <c r="J22" s="18" t="s">
        <v>759</v>
      </c>
      <c r="K22" s="18" t="s">
        <v>760</v>
      </c>
      <c r="L22" s="18">
        <v>1</v>
      </c>
      <c r="M22" s="18" t="s">
        <v>761</v>
      </c>
      <c r="N22" s="18" t="s">
        <v>226</v>
      </c>
      <c r="O22" s="18">
        <v>2017</v>
      </c>
      <c r="P22" s="18">
        <v>19</v>
      </c>
      <c r="Q22" s="18">
        <v>6</v>
      </c>
      <c r="R22" s="18">
        <v>718</v>
      </c>
      <c r="S22" s="18">
        <v>727</v>
      </c>
    </row>
    <row r="23" spans="1:48" x14ac:dyDescent="0.25">
      <c r="A23" s="17" t="s">
        <v>734</v>
      </c>
      <c r="B23" s="17" t="s">
        <v>735</v>
      </c>
      <c r="C23" s="17" t="s">
        <v>736</v>
      </c>
      <c r="D23" s="18" t="s">
        <v>274</v>
      </c>
      <c r="E23" s="18">
        <f>VLOOKUP(M23,Revistas!$B$2:$H$63996,2,FALSE)</f>
        <v>1.125</v>
      </c>
      <c r="F23" s="18" t="str">
        <f>VLOOKUP(M23,Revistas!$B$2:$H$63996,3,FALSE)</f>
        <v>Q3</v>
      </c>
      <c r="G23" s="18" t="str">
        <f>VLOOKUP(M23,Revistas!$B$2:$H$63996,4,FALSE)</f>
        <v>MEDICINA, GENERAL &amp; INTERNAL</v>
      </c>
      <c r="H23" s="18" t="str">
        <f>VLOOKUP(M23,Revistas!$B$2:$H$63996,5,FALSE)</f>
        <v>91/154</v>
      </c>
      <c r="I23" s="18" t="str">
        <f>VLOOKUP(M23,Revistas!$B$2:$H$63996,6,FALSE)</f>
        <v>NO</v>
      </c>
      <c r="J23" s="18" t="s">
        <v>737</v>
      </c>
      <c r="K23" s="18" t="s">
        <v>738</v>
      </c>
      <c r="L23" s="18">
        <v>0</v>
      </c>
      <c r="M23" s="18" t="s">
        <v>739</v>
      </c>
      <c r="N23" s="18" t="s">
        <v>29</v>
      </c>
      <c r="O23" s="18">
        <v>2017</v>
      </c>
      <c r="P23" s="18">
        <v>149</v>
      </c>
      <c r="Q23" s="18">
        <v>2</v>
      </c>
      <c r="R23" s="18">
        <v>91</v>
      </c>
      <c r="S23" s="18">
        <v>92</v>
      </c>
    </row>
    <row r="24" spans="1:48" x14ac:dyDescent="0.25">
      <c r="A24" s="17" t="s">
        <v>688</v>
      </c>
      <c r="B24" s="17" t="s">
        <v>689</v>
      </c>
      <c r="C24" s="17" t="s">
        <v>674</v>
      </c>
      <c r="D24" s="18" t="s">
        <v>274</v>
      </c>
      <c r="E24" s="18">
        <f>VLOOKUP(M24,Revistas!$B$2:$H$63996,2,FALSE)</f>
        <v>4.4850000000000003</v>
      </c>
      <c r="F24" s="18" t="str">
        <f>VLOOKUP(M24,Revistas!$B$2:$H$63996,3,FALSE)</f>
        <v>Q2</v>
      </c>
      <c r="G24" s="18" t="str">
        <f>VLOOKUP(M24,Revistas!$B$2:$H$63996,4,FALSE)</f>
        <v>CARDIAC &amp; CARDIOVASCULAR SYSTEM</v>
      </c>
      <c r="H24" s="18" t="str">
        <f>VLOOKUP(M24,Revistas!$B$2:$H$63996,5,FALSE)</f>
        <v>33/126</v>
      </c>
      <c r="I24" s="18" t="str">
        <f>VLOOKUP(M24,Revistas!$B$2:$H$63996,6,FALSE)</f>
        <v>NO</v>
      </c>
      <c r="J24" s="18" t="s">
        <v>690</v>
      </c>
      <c r="K24" s="18" t="s">
        <v>691</v>
      </c>
      <c r="L24" s="18">
        <v>0</v>
      </c>
      <c r="M24" s="18" t="s">
        <v>677</v>
      </c>
      <c r="N24" s="18" t="s">
        <v>199</v>
      </c>
      <c r="O24" s="18">
        <v>2017</v>
      </c>
      <c r="P24" s="18">
        <v>70</v>
      </c>
      <c r="Q24" s="18">
        <v>8</v>
      </c>
      <c r="R24" s="18">
        <v>673</v>
      </c>
      <c r="S24" s="18">
        <v>675</v>
      </c>
    </row>
    <row r="25" spans="1:48" x14ac:dyDescent="0.25">
      <c r="A25" s="17" t="s">
        <v>788</v>
      </c>
      <c r="B25" s="17" t="s">
        <v>789</v>
      </c>
      <c r="C25" s="17" t="s">
        <v>790</v>
      </c>
      <c r="D25" s="18" t="s">
        <v>10</v>
      </c>
      <c r="E25" s="18">
        <f>VLOOKUP(M25,Revistas!$B$2:$H$63996,2,FALSE)</f>
        <v>5.7750000000000004</v>
      </c>
      <c r="F25" s="18" t="str">
        <f>VLOOKUP(M25,Revistas!$B$2:$H$63996,3,FALSE)</f>
        <v>Q1</v>
      </c>
      <c r="G25" s="18" t="str">
        <f>VLOOKUP(M25,Revistas!$B$2:$H$63996,4,FALSE)</f>
        <v>GERIATRICS &amp; GERONTOLOGY</v>
      </c>
      <c r="H25" s="18" t="str">
        <f>VLOOKUP(M25,Revistas!$B$2:$H$63996,5,FALSE)</f>
        <v>4 DE 49</v>
      </c>
      <c r="I25" s="18" t="str">
        <f>VLOOKUP(M25,Revistas!$B$2:$H$63996,6,FALSE)</f>
        <v>SI</v>
      </c>
      <c r="J25" s="18" t="s">
        <v>791</v>
      </c>
      <c r="K25" s="18" t="s">
        <v>792</v>
      </c>
      <c r="L25" s="18">
        <v>1</v>
      </c>
      <c r="M25" s="18" t="s">
        <v>793</v>
      </c>
      <c r="N25" s="28">
        <v>37012</v>
      </c>
      <c r="O25" s="18">
        <v>2017</v>
      </c>
      <c r="P25" s="18">
        <v>18</v>
      </c>
      <c r="Q25" s="18">
        <v>5</v>
      </c>
      <c r="R25" s="18"/>
      <c r="S25" s="18" t="s">
        <v>794</v>
      </c>
    </row>
    <row r="26" spans="1:48" x14ac:dyDescent="0.25">
      <c r="A26" s="17" t="s">
        <v>609</v>
      </c>
      <c r="B26" s="17" t="s">
        <v>610</v>
      </c>
      <c r="C26" s="17" t="s">
        <v>611</v>
      </c>
      <c r="D26" s="18" t="s">
        <v>10</v>
      </c>
      <c r="E26" s="18">
        <f>VLOOKUP(M26,Revistas!$B$2:$H$63996,2,FALSE)</f>
        <v>19.651</v>
      </c>
      <c r="F26" s="18" t="str">
        <f>VLOOKUP(M26,Revistas!$B$2:$H$63996,3,FALSE)</f>
        <v>Q1</v>
      </c>
      <c r="G26" s="18" t="str">
        <f>VLOOKUP(M26,Revistas!$B$2:$H$63996,4,FALSE)</f>
        <v>CARDIAC &amp; CARDIOVASCULAR SYSTEM</v>
      </c>
      <c r="H26" s="18" t="str">
        <f>VLOOKUP(M26,Revistas!$B$2:$H$63996,5,FALSE)</f>
        <v>2/126</v>
      </c>
      <c r="I26" s="18" t="str">
        <f>VLOOKUP(M26,Revistas!$B$2:$H$63996,6,FALSE)</f>
        <v>SI</v>
      </c>
      <c r="J26" s="18" t="s">
        <v>612</v>
      </c>
      <c r="K26" s="18" t="s">
        <v>613</v>
      </c>
      <c r="L26" s="18">
        <v>0</v>
      </c>
      <c r="M26" s="18" t="s">
        <v>614</v>
      </c>
      <c r="N26" s="28">
        <v>39387</v>
      </c>
      <c r="O26" s="18">
        <v>2017</v>
      </c>
      <c r="P26" s="18">
        <v>38</v>
      </c>
      <c r="Q26" s="18">
        <v>42</v>
      </c>
      <c r="R26" s="18">
        <v>3124</v>
      </c>
      <c r="S26" s="18">
        <v>3134</v>
      </c>
    </row>
    <row r="27" spans="1:48" x14ac:dyDescent="0.25">
      <c r="A27" s="17" t="s">
        <v>864</v>
      </c>
      <c r="B27" s="17" t="s">
        <v>865</v>
      </c>
      <c r="C27" s="17" t="s">
        <v>674</v>
      </c>
      <c r="D27" s="18" t="s">
        <v>274</v>
      </c>
      <c r="E27" s="18">
        <f>VLOOKUP(M27,Revistas!$B$2:$H$63996,2,FALSE)</f>
        <v>4.4850000000000003</v>
      </c>
      <c r="F27" s="18" t="str">
        <f>VLOOKUP(M27,Revistas!$B$2:$H$63996,3,FALSE)</f>
        <v>Q2</v>
      </c>
      <c r="G27" s="18" t="str">
        <f>VLOOKUP(M27,Revistas!$B$2:$H$63996,4,FALSE)</f>
        <v>CARDIAC &amp; CARDIOVASCULAR SYSTEM</v>
      </c>
      <c r="H27" s="18" t="str">
        <f>VLOOKUP(M27,Revistas!$B$2:$H$63996,5,FALSE)</f>
        <v>33/126</v>
      </c>
      <c r="I27" s="18" t="str">
        <f>VLOOKUP(M27,Revistas!$B$2:$H$63996,6,FALSE)</f>
        <v>NO</v>
      </c>
      <c r="J27" s="18" t="s">
        <v>866</v>
      </c>
      <c r="K27" s="18" t="s">
        <v>867</v>
      </c>
      <c r="L27" s="18">
        <v>1</v>
      </c>
      <c r="M27" s="18" t="s">
        <v>677</v>
      </c>
      <c r="N27" s="18" t="s">
        <v>62</v>
      </c>
      <c r="O27" s="18">
        <v>2017</v>
      </c>
      <c r="P27" s="18">
        <v>70</v>
      </c>
      <c r="Q27" s="18">
        <v>2</v>
      </c>
      <c r="R27" s="18">
        <v>121</v>
      </c>
      <c r="S27" s="18">
        <v>122</v>
      </c>
    </row>
    <row r="28" spans="1:48" x14ac:dyDescent="0.25">
      <c r="A28" s="17" t="s">
        <v>868</v>
      </c>
      <c r="B28" s="17" t="s">
        <v>869</v>
      </c>
      <c r="C28" s="17" t="s">
        <v>674</v>
      </c>
      <c r="D28" s="18" t="s">
        <v>274</v>
      </c>
      <c r="E28" s="18">
        <f>VLOOKUP(M28,Revistas!$B$2:$H$63996,2,FALSE)</f>
        <v>4.4850000000000003</v>
      </c>
      <c r="F28" s="18" t="str">
        <f>VLOOKUP(M28,Revistas!$B$2:$H$63996,3,FALSE)</f>
        <v>Q2</v>
      </c>
      <c r="G28" s="18" t="str">
        <f>VLOOKUP(M28,Revistas!$B$2:$H$63996,4,FALSE)</f>
        <v>CARDIAC &amp; CARDIOVASCULAR SYSTEM</v>
      </c>
      <c r="H28" s="18" t="str">
        <f>VLOOKUP(M28,Revistas!$B$2:$H$63996,5,FALSE)</f>
        <v>33/126</v>
      </c>
      <c r="I28" s="18" t="str">
        <f>VLOOKUP(M28,Revistas!$B$2:$H$63996,6,FALSE)</f>
        <v>NO</v>
      </c>
      <c r="J28" s="18" t="s">
        <v>870</v>
      </c>
      <c r="K28" s="18" t="s">
        <v>871</v>
      </c>
      <c r="L28" s="18">
        <v>0</v>
      </c>
      <c r="M28" s="18" t="s">
        <v>677</v>
      </c>
      <c r="N28" s="18" t="s">
        <v>62</v>
      </c>
      <c r="O28" s="18">
        <v>2017</v>
      </c>
      <c r="P28" s="18">
        <v>70</v>
      </c>
      <c r="Q28" s="18">
        <v>2</v>
      </c>
      <c r="R28" s="18">
        <v>122</v>
      </c>
      <c r="S28" s="18">
        <v>123</v>
      </c>
    </row>
    <row r="29" spans="1:48" x14ac:dyDescent="0.25">
      <c r="A29" s="17" t="s">
        <v>908</v>
      </c>
      <c r="B29" s="17" t="s">
        <v>1362</v>
      </c>
      <c r="C29" s="17" t="s">
        <v>909</v>
      </c>
      <c r="D29" s="18" t="s">
        <v>210</v>
      </c>
      <c r="E29" s="18" t="str">
        <f>VLOOKUP(M29,Revistas!$B$2:$H$63996,2,FALSE)</f>
        <v>NO TIENE</v>
      </c>
      <c r="F29" s="18" t="str">
        <f>VLOOKUP(M29,Revistas!$B$2:$H$63996,3,FALSE)</f>
        <v>NO TIENE</v>
      </c>
      <c r="G29" s="18" t="str">
        <f>VLOOKUP(M29,Revistas!$B$2:$H$63996,4,FALSE)</f>
        <v>NO TIENE</v>
      </c>
      <c r="H29" s="18" t="str">
        <f>VLOOKUP(M29,Revistas!$B$2:$H$63996,5,FALSE)</f>
        <v>NO TIENE</v>
      </c>
      <c r="I29" s="18" t="str">
        <f>VLOOKUP(M29,Revistas!$B$2:$H$63996,6,FALSE)</f>
        <v>NO</v>
      </c>
      <c r="J29" s="18" t="s">
        <v>911</v>
      </c>
      <c r="K29" s="18"/>
      <c r="L29" s="18" t="s">
        <v>587</v>
      </c>
      <c r="M29" s="18" t="s">
        <v>912</v>
      </c>
      <c r="N29" s="18" t="s">
        <v>910</v>
      </c>
      <c r="O29" s="18">
        <v>2017</v>
      </c>
      <c r="P29" s="18"/>
      <c r="Q29" s="18"/>
      <c r="R29" s="18"/>
      <c r="S29" s="18"/>
      <c r="AV29" s="25"/>
    </row>
    <row r="30" spans="1:48" x14ac:dyDescent="0.25">
      <c r="A30" s="17" t="s">
        <v>652</v>
      </c>
      <c r="B30" s="17" t="s">
        <v>653</v>
      </c>
      <c r="C30" s="17" t="s">
        <v>654</v>
      </c>
      <c r="D30" s="18" t="s">
        <v>10</v>
      </c>
      <c r="E30" s="18" t="str">
        <f>VLOOKUP(M30,Revistas!$B$2:$H$63996,2,FALSE)</f>
        <v>NO TIENE</v>
      </c>
      <c r="F30" s="18" t="str">
        <f>VLOOKUP(M30,Revistas!$B$2:$H$63996,3,FALSE)</f>
        <v>NO TIENE</v>
      </c>
      <c r="G30" s="18" t="str">
        <f>VLOOKUP(M30,Revistas!$B$2:$H$63996,4,FALSE)</f>
        <v>NO TIENE</v>
      </c>
      <c r="H30" s="18" t="str">
        <f>VLOOKUP(M30,Revistas!$B$2:$H$63996,5,FALSE)</f>
        <v>NO TIENE</v>
      </c>
      <c r="I30" s="18" t="str">
        <f>VLOOKUP(M30,Revistas!$B$2:$H$63996,6,FALSE)</f>
        <v>NO</v>
      </c>
      <c r="J30" s="18" t="s">
        <v>655</v>
      </c>
      <c r="K30" s="18" t="s">
        <v>656</v>
      </c>
      <c r="L30" s="18">
        <v>0</v>
      </c>
      <c r="M30" s="18" t="s">
        <v>657</v>
      </c>
      <c r="N30" s="18" t="s">
        <v>154</v>
      </c>
      <c r="O30" s="18">
        <v>2017</v>
      </c>
      <c r="P30" s="18">
        <v>13</v>
      </c>
      <c r="Q30" s="18">
        <v>5</v>
      </c>
      <c r="R30" s="18">
        <v>429</v>
      </c>
      <c r="S30" s="18">
        <v>432</v>
      </c>
    </row>
    <row r="31" spans="1:48" x14ac:dyDescent="0.25">
      <c r="A31" s="17" t="s">
        <v>918</v>
      </c>
      <c r="B31" s="17" t="s">
        <v>1367</v>
      </c>
      <c r="C31" s="17" t="s">
        <v>909</v>
      </c>
      <c r="D31" s="18" t="s">
        <v>10</v>
      </c>
      <c r="E31" s="18" t="str">
        <f>VLOOKUP(M31,Revistas!$B$2:$H$63996,2,FALSE)</f>
        <v>NO TIENE</v>
      </c>
      <c r="F31" s="18" t="str">
        <f>VLOOKUP(M31,Revistas!$B$2:$H$63996,3,FALSE)</f>
        <v>NO TIENE</v>
      </c>
      <c r="G31" s="18" t="str">
        <f>VLOOKUP(M31,Revistas!$B$2:$H$63996,4,FALSE)</f>
        <v>NO TIENE</v>
      </c>
      <c r="H31" s="18" t="str">
        <f>VLOOKUP(M31,Revistas!$B$2:$H$63996,5,FALSE)</f>
        <v>NO TIENE</v>
      </c>
      <c r="I31" s="18" t="str">
        <f>VLOOKUP(M31,Revistas!$B$2:$H$63996,6,FALSE)</f>
        <v>NO</v>
      </c>
      <c r="J31" s="18" t="s">
        <v>931</v>
      </c>
      <c r="K31" s="18"/>
      <c r="L31" s="18" t="s">
        <v>587</v>
      </c>
      <c r="M31" s="18" t="s">
        <v>912</v>
      </c>
      <c r="N31" s="18" t="s">
        <v>930</v>
      </c>
      <c r="O31" s="18">
        <v>2017</v>
      </c>
      <c r="P31" s="18">
        <v>43</v>
      </c>
      <c r="Q31" s="18">
        <v>2</v>
      </c>
      <c r="R31" s="18" t="s">
        <v>929</v>
      </c>
      <c r="S31" s="18"/>
    </row>
    <row r="32" spans="1:48" x14ac:dyDescent="0.25">
      <c r="A32" s="17" t="s">
        <v>918</v>
      </c>
      <c r="B32" s="17" t="s">
        <v>1368</v>
      </c>
      <c r="C32" s="17" t="s">
        <v>909</v>
      </c>
      <c r="D32" s="18" t="s">
        <v>10</v>
      </c>
      <c r="E32" s="18" t="str">
        <f>VLOOKUP(M32,Revistas!$B$2:$H$63996,2,FALSE)</f>
        <v>NO TIENE</v>
      </c>
      <c r="F32" s="18" t="str">
        <f>VLOOKUP(M32,Revistas!$B$2:$H$63996,3,FALSE)</f>
        <v>NO TIENE</v>
      </c>
      <c r="G32" s="18" t="str">
        <f>VLOOKUP(M32,Revistas!$B$2:$H$63996,4,FALSE)</f>
        <v>NO TIENE</v>
      </c>
      <c r="H32" s="18" t="str">
        <f>VLOOKUP(M32,Revistas!$B$2:$H$63996,5,FALSE)</f>
        <v>NO TIENE</v>
      </c>
      <c r="I32" s="18" t="str">
        <f>VLOOKUP(M32,Revistas!$B$2:$H$63996,6,FALSE)</f>
        <v>NO</v>
      </c>
      <c r="J32" s="18" t="s">
        <v>938</v>
      </c>
      <c r="K32" s="18"/>
      <c r="L32" s="18" t="s">
        <v>587</v>
      </c>
      <c r="M32" s="18" t="s">
        <v>912</v>
      </c>
      <c r="N32" s="18" t="s">
        <v>937</v>
      </c>
      <c r="O32" s="18">
        <v>2017</v>
      </c>
      <c r="P32" s="18">
        <v>43</v>
      </c>
      <c r="Q32" s="18">
        <v>1</v>
      </c>
      <c r="R32" s="18" t="s">
        <v>936</v>
      </c>
      <c r="S32" s="18"/>
    </row>
    <row r="33" spans="1:48" x14ac:dyDescent="0.25">
      <c r="A33" s="17" t="s">
        <v>918</v>
      </c>
      <c r="B33" s="17" t="s">
        <v>1365</v>
      </c>
      <c r="C33" s="17" t="s">
        <v>909</v>
      </c>
      <c r="D33" s="18" t="s">
        <v>10</v>
      </c>
      <c r="E33" s="18" t="str">
        <f>VLOOKUP(M33,Revistas!$B$2:$H$63996,2,FALSE)</f>
        <v>NO TIENE</v>
      </c>
      <c r="F33" s="18" t="str">
        <f>VLOOKUP(M33,Revistas!$B$2:$H$63996,3,FALSE)</f>
        <v>NO TIENE</v>
      </c>
      <c r="G33" s="18" t="str">
        <f>VLOOKUP(M33,Revistas!$B$2:$H$63996,4,FALSE)</f>
        <v>NO TIENE</v>
      </c>
      <c r="H33" s="18" t="str">
        <f>VLOOKUP(M33,Revistas!$B$2:$H$63996,5,FALSE)</f>
        <v>NO TIENE</v>
      </c>
      <c r="I33" s="18" t="str">
        <f>VLOOKUP(M33,Revistas!$B$2:$H$63996,6,FALSE)</f>
        <v>NO</v>
      </c>
      <c r="J33" s="18" t="s">
        <v>926</v>
      </c>
      <c r="K33" s="18"/>
      <c r="L33" s="18" t="s">
        <v>587</v>
      </c>
      <c r="M33" s="18" t="s">
        <v>912</v>
      </c>
      <c r="N33" s="18" t="s">
        <v>925</v>
      </c>
      <c r="O33" s="18">
        <v>2017</v>
      </c>
      <c r="P33" s="18">
        <v>43</v>
      </c>
      <c r="Q33" s="18">
        <v>3</v>
      </c>
      <c r="R33" s="18" t="s">
        <v>924</v>
      </c>
      <c r="S33" s="18"/>
      <c r="AV33" s="25"/>
    </row>
    <row r="34" spans="1:48" x14ac:dyDescent="0.25">
      <c r="A34" s="17" t="s">
        <v>918</v>
      </c>
      <c r="B34" s="17" t="s">
        <v>1366</v>
      </c>
      <c r="C34" s="17" t="s">
        <v>909</v>
      </c>
      <c r="D34" s="18" t="s">
        <v>10</v>
      </c>
      <c r="E34" s="18" t="str">
        <f>VLOOKUP(M34,Revistas!$B$2:$H$63996,2,FALSE)</f>
        <v>NO TIENE</v>
      </c>
      <c r="F34" s="18" t="str">
        <f>VLOOKUP(M34,Revistas!$B$2:$H$63996,3,FALSE)</f>
        <v>NO TIENE</v>
      </c>
      <c r="G34" s="18" t="str">
        <f>VLOOKUP(M34,Revistas!$B$2:$H$63996,4,FALSE)</f>
        <v>NO TIENE</v>
      </c>
      <c r="H34" s="18" t="str">
        <f>VLOOKUP(M34,Revistas!$B$2:$H$63996,5,FALSE)</f>
        <v>NO TIENE</v>
      </c>
      <c r="I34" s="18" t="str">
        <f>VLOOKUP(M34,Revistas!$B$2:$H$63996,6,FALSE)</f>
        <v>NO</v>
      </c>
      <c r="J34" s="18" t="s">
        <v>926</v>
      </c>
      <c r="K34" s="18"/>
      <c r="L34" s="18" t="s">
        <v>587</v>
      </c>
      <c r="M34" s="18" t="s">
        <v>912</v>
      </c>
      <c r="N34" s="18" t="s">
        <v>928</v>
      </c>
      <c r="O34" s="18">
        <v>2017</v>
      </c>
      <c r="P34" s="18">
        <v>43</v>
      </c>
      <c r="Q34" s="18">
        <v>3</v>
      </c>
      <c r="R34" s="18" t="s">
        <v>927</v>
      </c>
      <c r="S34" s="18"/>
      <c r="AV34" s="25"/>
    </row>
    <row r="35" spans="1:48" x14ac:dyDescent="0.25">
      <c r="A35" s="17" t="s">
        <v>918</v>
      </c>
      <c r="B35" s="17" t="s">
        <v>1363</v>
      </c>
      <c r="C35" s="17" t="s">
        <v>909</v>
      </c>
      <c r="D35" s="18" t="s">
        <v>10</v>
      </c>
      <c r="E35" s="18" t="str">
        <f>VLOOKUP(M35,Revistas!$B$2:$H$63996,2,FALSE)</f>
        <v>NO TIENE</v>
      </c>
      <c r="F35" s="18" t="str">
        <f>VLOOKUP(M35,Revistas!$B$2:$H$63996,3,FALSE)</f>
        <v>NO TIENE</v>
      </c>
      <c r="G35" s="18" t="str">
        <f>VLOOKUP(M35,Revistas!$B$2:$H$63996,4,FALSE)</f>
        <v>NO TIENE</v>
      </c>
      <c r="H35" s="18" t="str">
        <f>VLOOKUP(M35,Revistas!$B$2:$H$63996,5,FALSE)</f>
        <v>NO TIENE</v>
      </c>
      <c r="I35" s="18" t="str">
        <f>VLOOKUP(M35,Revistas!$B$2:$H$63996,6,FALSE)</f>
        <v>NO</v>
      </c>
      <c r="J35" s="18" t="s">
        <v>921</v>
      </c>
      <c r="K35" s="18"/>
      <c r="L35" s="18" t="s">
        <v>587</v>
      </c>
      <c r="M35" s="18" t="s">
        <v>912</v>
      </c>
      <c r="N35" s="18" t="s">
        <v>920</v>
      </c>
      <c r="O35" s="18">
        <v>2017</v>
      </c>
      <c r="P35" s="18">
        <v>43</v>
      </c>
      <c r="Q35" s="18">
        <v>4</v>
      </c>
      <c r="R35" s="18" t="s">
        <v>919</v>
      </c>
      <c r="S35" s="18"/>
      <c r="AV35" s="25"/>
    </row>
    <row r="36" spans="1:48" x14ac:dyDescent="0.25">
      <c r="A36" s="17" t="s">
        <v>918</v>
      </c>
      <c r="B36" s="17" t="s">
        <v>1364</v>
      </c>
      <c r="C36" s="17" t="s">
        <v>909</v>
      </c>
      <c r="D36" s="18" t="s">
        <v>10</v>
      </c>
      <c r="E36" s="18" t="str">
        <f>VLOOKUP(M36,Revistas!$B$2:$H$63996,2,FALSE)</f>
        <v>NO TIENE</v>
      </c>
      <c r="F36" s="18" t="str">
        <f>VLOOKUP(M36,Revistas!$B$2:$H$63996,3,FALSE)</f>
        <v>NO TIENE</v>
      </c>
      <c r="G36" s="18" t="str">
        <f>VLOOKUP(M36,Revistas!$B$2:$H$63996,4,FALSE)</f>
        <v>NO TIENE</v>
      </c>
      <c r="H36" s="18" t="str">
        <f>VLOOKUP(M36,Revistas!$B$2:$H$63996,5,FALSE)</f>
        <v>NO TIENE</v>
      </c>
      <c r="I36" s="18" t="str">
        <f>VLOOKUP(M36,Revistas!$B$2:$H$63996,6,FALSE)</f>
        <v>NO</v>
      </c>
      <c r="J36" s="18" t="s">
        <v>921</v>
      </c>
      <c r="K36" s="18"/>
      <c r="L36" s="18" t="s">
        <v>587</v>
      </c>
      <c r="M36" s="18" t="s">
        <v>912</v>
      </c>
      <c r="N36" s="18" t="s">
        <v>923</v>
      </c>
      <c r="O36" s="18">
        <v>2017</v>
      </c>
      <c r="P36" s="18">
        <v>43</v>
      </c>
      <c r="Q36" s="18">
        <v>4</v>
      </c>
      <c r="R36" s="18" t="s">
        <v>922</v>
      </c>
      <c r="S36" s="18"/>
    </row>
    <row r="37" spans="1:48" x14ac:dyDescent="0.25">
      <c r="A37" s="17" t="s">
        <v>785</v>
      </c>
      <c r="B37" s="17" t="s">
        <v>786</v>
      </c>
      <c r="C37" s="17" t="s">
        <v>758</v>
      </c>
      <c r="D37" s="18" t="s">
        <v>26</v>
      </c>
      <c r="E37" s="18">
        <f>VLOOKUP(M37,Revistas!$B$2:$H$63996,2,FALSE)</f>
        <v>6.968</v>
      </c>
      <c r="F37" s="18" t="str">
        <f>VLOOKUP(M37,Revistas!$B$2:$H$63996,3,FALSE)</f>
        <v>Q1</v>
      </c>
      <c r="G37" s="18" t="str">
        <f>VLOOKUP(M37,Revistas!$B$2:$H$63996,4,FALSE)</f>
        <v>CARDIAC &amp; CARDIOVASCULAR SYSTEM</v>
      </c>
      <c r="H37" s="18" t="str">
        <f>VLOOKUP(M37,Revistas!$B$2:$H$63996,5,FALSE)</f>
        <v>12/126</v>
      </c>
      <c r="I37" s="18" t="str">
        <f>VLOOKUP(M37,Revistas!$B$2:$H$63996,6,FALSE)</f>
        <v>SI</v>
      </c>
      <c r="J37" s="18" t="s">
        <v>787</v>
      </c>
      <c r="K37" s="18"/>
      <c r="L37" s="18">
        <v>0</v>
      </c>
      <c r="M37" s="18" t="s">
        <v>761</v>
      </c>
      <c r="N37" s="18" t="s">
        <v>250</v>
      </c>
      <c r="O37" s="18">
        <v>2017</v>
      </c>
      <c r="P37" s="18">
        <v>19</v>
      </c>
      <c r="Q37" s="18"/>
      <c r="R37" s="18">
        <v>490</v>
      </c>
      <c r="S37" s="18">
        <v>490</v>
      </c>
    </row>
    <row r="38" spans="1:48" x14ac:dyDescent="0.25">
      <c r="A38" s="17" t="s">
        <v>829</v>
      </c>
      <c r="B38" s="17" t="s">
        <v>830</v>
      </c>
      <c r="C38" s="17" t="s">
        <v>674</v>
      </c>
      <c r="D38" s="18" t="s">
        <v>571</v>
      </c>
      <c r="E38" s="18">
        <f>VLOOKUP(M38,Revistas!$B$2:$H$63996,2,FALSE)</f>
        <v>4.4850000000000003</v>
      </c>
      <c r="F38" s="18" t="str">
        <f>VLOOKUP(M38,Revistas!$B$2:$H$63996,3,FALSE)</f>
        <v>Q2</v>
      </c>
      <c r="G38" s="18" t="str">
        <f>VLOOKUP(M38,Revistas!$B$2:$H$63996,4,FALSE)</f>
        <v>CARDIAC &amp; CARDIOVASCULAR SYSTEM</v>
      </c>
      <c r="H38" s="18" t="str">
        <f>VLOOKUP(M38,Revistas!$B$2:$H$63996,5,FALSE)</f>
        <v>33/126</v>
      </c>
      <c r="I38" s="18" t="str">
        <f>VLOOKUP(M38,Revistas!$B$2:$H$63996,6,FALSE)</f>
        <v>NO</v>
      </c>
      <c r="J38" s="18" t="s">
        <v>831</v>
      </c>
      <c r="K38" s="18" t="s">
        <v>832</v>
      </c>
      <c r="L38" s="18">
        <v>0</v>
      </c>
      <c r="M38" s="18" t="s">
        <v>677</v>
      </c>
      <c r="N38" s="18" t="s">
        <v>300</v>
      </c>
      <c r="O38" s="18">
        <v>2017</v>
      </c>
      <c r="P38" s="18">
        <v>70</v>
      </c>
      <c r="Q38" s="18">
        <v>3</v>
      </c>
      <c r="R38" s="18">
        <v>199</v>
      </c>
      <c r="S38" s="18">
        <v>207</v>
      </c>
    </row>
    <row r="39" spans="1:48" x14ac:dyDescent="0.25">
      <c r="A39" s="17" t="s">
        <v>914</v>
      </c>
      <c r="B39" s="17" t="s">
        <v>913</v>
      </c>
      <c r="C39" s="17" t="s">
        <v>1369</v>
      </c>
      <c r="D39" s="18" t="s">
        <v>10</v>
      </c>
      <c r="E39" s="18">
        <f>VLOOKUP(M39,Revistas!$B$2:$H$63996,2,FALSE)</f>
        <v>4.4850000000000003</v>
      </c>
      <c r="F39" s="18" t="str">
        <f>VLOOKUP(M39,Revistas!$B$2:$H$63996,3,FALSE)</f>
        <v>Q2</v>
      </c>
      <c r="G39" s="18" t="str">
        <f>VLOOKUP(M39,Revistas!$B$2:$H$63996,4,FALSE)</f>
        <v>CARDIAC &amp; CARDIOVASCULAR SYSTEM</v>
      </c>
      <c r="H39" s="18" t="str">
        <f>VLOOKUP(M39,Revistas!$B$2:$H$63996,5,FALSE)</f>
        <v>33/126</v>
      </c>
      <c r="I39" s="18" t="str">
        <f>VLOOKUP(M39,Revistas!$B$2:$H$63996,6,FALSE)</f>
        <v>NO</v>
      </c>
      <c r="J39" s="18" t="s">
        <v>916</v>
      </c>
      <c r="K39" s="18"/>
      <c r="L39" s="18" t="s">
        <v>587</v>
      </c>
      <c r="M39" s="18" t="s">
        <v>917</v>
      </c>
      <c r="N39" s="18" t="s">
        <v>915</v>
      </c>
      <c r="O39" s="18">
        <v>2017</v>
      </c>
      <c r="P39" s="18"/>
      <c r="Q39" s="18"/>
      <c r="R39" s="18"/>
      <c r="S39" s="18"/>
      <c r="AV39" s="25"/>
    </row>
    <row r="40" spans="1:48" x14ac:dyDescent="0.25">
      <c r="A40" s="17" t="s">
        <v>833</v>
      </c>
      <c r="B40" s="17" t="s">
        <v>834</v>
      </c>
      <c r="C40" s="17" t="s">
        <v>835</v>
      </c>
      <c r="D40" s="18" t="s">
        <v>10</v>
      </c>
      <c r="E40" s="18">
        <f>VLOOKUP(M40,Revistas!$B$2:$H$63996,2,FALSE)</f>
        <v>5.165</v>
      </c>
      <c r="F40" s="18" t="str">
        <f>VLOOKUP(M40,Revistas!$B$2:$H$63996,3,FALSE)</f>
        <v>Q1</v>
      </c>
      <c r="G40" s="18" t="str">
        <f>VLOOKUP(M40,Revistas!$B$2:$H$63996,4,FALSE)</f>
        <v>CARDIAC &amp; CARDIOVASCULAR SYSTEM</v>
      </c>
      <c r="H40" s="18" t="str">
        <f>VLOOKUP(M40,Revistas!$B$2:$H$63996,5,FALSE)</f>
        <v>24/126</v>
      </c>
      <c r="I40" s="18" t="str">
        <f>VLOOKUP(M40,Revistas!$B$2:$H$63996,6,FALSE)</f>
        <v>NO</v>
      </c>
      <c r="J40" s="18" t="s">
        <v>836</v>
      </c>
      <c r="K40" s="18" t="s">
        <v>837</v>
      </c>
      <c r="L40" s="18">
        <v>4</v>
      </c>
      <c r="M40" s="18" t="s">
        <v>838</v>
      </c>
      <c r="N40" s="18" t="s">
        <v>300</v>
      </c>
      <c r="O40" s="18">
        <v>2017</v>
      </c>
      <c r="P40" s="18">
        <v>12</v>
      </c>
      <c r="Q40" s="18">
        <v>16</v>
      </c>
      <c r="R40" s="18">
        <v>1962</v>
      </c>
      <c r="S40" s="18">
        <v>1968</v>
      </c>
    </row>
    <row r="41" spans="1:48" x14ac:dyDescent="0.25">
      <c r="A41" s="17" t="s">
        <v>692</v>
      </c>
      <c r="B41" s="17" t="s">
        <v>693</v>
      </c>
      <c r="C41" s="17" t="s">
        <v>694</v>
      </c>
      <c r="D41" s="18" t="s">
        <v>26</v>
      </c>
      <c r="E41" s="18">
        <f>VLOOKUP(M41,Revistas!$B$2:$H$63996,2,FALSE)</f>
        <v>4.2389999999999999</v>
      </c>
      <c r="F41" s="18" t="str">
        <f>VLOOKUP(M41,Revistas!$B$2:$H$63996,3,FALSE)</f>
        <v>Q1</v>
      </c>
      <c r="G41" s="18" t="str">
        <f>VLOOKUP(M41,Revistas!$B$2:$H$63996,4,FALSE)</f>
        <v>PERIPHERAL VASCULAR DISEASE - SCIE;</v>
      </c>
      <c r="H41" s="18" t="str">
        <f>VLOOKUP(M41,Revistas!$B$2:$H$63996,5,FALSE)</f>
        <v>10 DE 63</v>
      </c>
      <c r="I41" s="18" t="str">
        <f>VLOOKUP(M41,Revistas!$B$2:$H$63996,6,FALSE)</f>
        <v>NO</v>
      </c>
      <c r="J41" s="18" t="s">
        <v>695</v>
      </c>
      <c r="K41" s="18"/>
      <c r="L41" s="18">
        <v>0</v>
      </c>
      <c r="M41" s="18" t="s">
        <v>696</v>
      </c>
      <c r="N41" s="18" t="s">
        <v>199</v>
      </c>
      <c r="O41" s="18">
        <v>2017</v>
      </c>
      <c r="P41" s="18">
        <v>263</v>
      </c>
      <c r="Q41" s="18"/>
      <c r="R41" s="18" t="s">
        <v>697</v>
      </c>
      <c r="S41" s="18" t="s">
        <v>697</v>
      </c>
    </row>
    <row r="42" spans="1:48" x14ac:dyDescent="0.25">
      <c r="A42" s="17" t="s">
        <v>843</v>
      </c>
      <c r="B42" s="17" t="s">
        <v>844</v>
      </c>
      <c r="C42" s="17" t="s">
        <v>640</v>
      </c>
      <c r="D42" s="18" t="s">
        <v>26</v>
      </c>
      <c r="E42" s="18">
        <f>VLOOKUP(M42,Revistas!$B$2:$H$63996,2,FALSE)</f>
        <v>8.8409999999999993</v>
      </c>
      <c r="F42" s="18" t="str">
        <f>VLOOKUP(M42,Revistas!$B$2:$H$63996,3,FALSE)</f>
        <v>Q1</v>
      </c>
      <c r="G42" s="18" t="str">
        <f>VLOOKUP(M42,Revistas!$B$2:$H$63996,4,FALSE)</f>
        <v>CARDIAC &amp; CARDIOVASCULAR SYSTEM</v>
      </c>
      <c r="H42" s="18" t="str">
        <f>VLOOKUP(M42,Revistas!$B$2:$H$63996,5,FALSE)</f>
        <v>7/126</v>
      </c>
      <c r="I42" s="18" t="str">
        <f>VLOOKUP(M42,Revistas!$B$2:$H$63996,6,FALSE)</f>
        <v>SI</v>
      </c>
      <c r="J42" s="18" t="s">
        <v>845</v>
      </c>
      <c r="K42" s="18"/>
      <c r="L42" s="18">
        <v>0</v>
      </c>
      <c r="M42" s="18" t="s">
        <v>643</v>
      </c>
      <c r="N42" s="28">
        <v>41306</v>
      </c>
      <c r="O42" s="18">
        <v>2017</v>
      </c>
      <c r="P42" s="18">
        <v>10</v>
      </c>
      <c r="Q42" s="18">
        <v>3</v>
      </c>
      <c r="R42" s="18" t="s">
        <v>846</v>
      </c>
      <c r="S42" s="18" t="s">
        <v>846</v>
      </c>
    </row>
    <row r="43" spans="1:48" x14ac:dyDescent="0.25">
      <c r="A43" s="17" t="s">
        <v>933</v>
      </c>
      <c r="B43" s="17" t="s">
        <v>932</v>
      </c>
      <c r="C43" s="17" t="s">
        <v>1369</v>
      </c>
      <c r="D43" s="18" t="s">
        <v>10</v>
      </c>
      <c r="E43" s="18">
        <f>VLOOKUP(M43,Revistas!$B$2:$H$63996,2,FALSE)</f>
        <v>4.4850000000000003</v>
      </c>
      <c r="F43" s="18" t="str">
        <f>VLOOKUP(M43,Revistas!$B$2:$H$63996,3,FALSE)</f>
        <v>Q2</v>
      </c>
      <c r="G43" s="18" t="str">
        <f>VLOOKUP(M43,Revistas!$B$2:$H$63996,4,FALSE)</f>
        <v>CARDIAC &amp; CARDIOVASCULAR SYSTEM</v>
      </c>
      <c r="H43" s="18" t="str">
        <f>VLOOKUP(M43,Revistas!$B$2:$H$63996,5,FALSE)</f>
        <v>33/126</v>
      </c>
      <c r="I43" s="18" t="str">
        <f>VLOOKUP(M43,Revistas!$B$2:$H$63996,6,FALSE)</f>
        <v>NO</v>
      </c>
      <c r="J43" s="18" t="s">
        <v>935</v>
      </c>
      <c r="K43" s="18"/>
      <c r="L43" s="18" t="s">
        <v>587</v>
      </c>
      <c r="M43" s="18" t="s">
        <v>917</v>
      </c>
      <c r="N43" s="18" t="s">
        <v>934</v>
      </c>
      <c r="O43" s="18">
        <v>2017</v>
      </c>
      <c r="P43" s="18">
        <v>70</v>
      </c>
      <c r="Q43" s="18">
        <v>2</v>
      </c>
      <c r="R43" s="18">
        <v>116</v>
      </c>
      <c r="S43" s="18"/>
      <c r="AV43" s="25"/>
    </row>
    <row r="44" spans="1:48" x14ac:dyDescent="0.25">
      <c r="A44" s="17" t="s">
        <v>769</v>
      </c>
      <c r="B44" s="17" t="s">
        <v>818</v>
      </c>
      <c r="C44" s="17" t="s">
        <v>674</v>
      </c>
      <c r="D44" s="18" t="s">
        <v>571</v>
      </c>
      <c r="E44" s="18">
        <f>VLOOKUP(M44,Revistas!$B$2:$H$63996,2,FALSE)</f>
        <v>4.4850000000000003</v>
      </c>
      <c r="F44" s="18" t="str">
        <f>VLOOKUP(M44,Revistas!$B$2:$H$63996,3,FALSE)</f>
        <v>Q2</v>
      </c>
      <c r="G44" s="18" t="str">
        <f>VLOOKUP(M44,Revistas!$B$2:$H$63996,4,FALSE)</f>
        <v>CARDIAC &amp; CARDIOVASCULAR SYSTEM</v>
      </c>
      <c r="H44" s="18" t="str">
        <f>VLOOKUP(M44,Revistas!$B$2:$H$63996,5,FALSE)</f>
        <v>33/126</v>
      </c>
      <c r="I44" s="18" t="str">
        <f>VLOOKUP(M44,Revistas!$B$2:$H$63996,6,FALSE)</f>
        <v>NO</v>
      </c>
      <c r="J44" s="18" t="s">
        <v>819</v>
      </c>
      <c r="K44" s="18" t="s">
        <v>820</v>
      </c>
      <c r="L44" s="18">
        <v>0</v>
      </c>
      <c r="M44" s="18" t="s">
        <v>677</v>
      </c>
      <c r="N44" s="18" t="s">
        <v>35</v>
      </c>
      <c r="O44" s="18">
        <v>2017</v>
      </c>
      <c r="P44" s="18">
        <v>70</v>
      </c>
      <c r="Q44" s="18">
        <v>4</v>
      </c>
      <c r="R44" s="18">
        <v>295</v>
      </c>
      <c r="S44" s="18">
        <v>295</v>
      </c>
    </row>
    <row r="45" spans="1:48" x14ac:dyDescent="0.25">
      <c r="A45" s="17" t="s">
        <v>769</v>
      </c>
      <c r="B45" s="17" t="s">
        <v>770</v>
      </c>
      <c r="C45" s="17" t="s">
        <v>674</v>
      </c>
      <c r="D45" s="18" t="s">
        <v>571</v>
      </c>
      <c r="E45" s="18">
        <f>VLOOKUP(M45,Revistas!$B$2:$H$63996,2,FALSE)</f>
        <v>4.4850000000000003</v>
      </c>
      <c r="F45" s="18" t="str">
        <f>VLOOKUP(M45,Revistas!$B$2:$H$63996,3,FALSE)</f>
        <v>Q2</v>
      </c>
      <c r="G45" s="18" t="str">
        <f>VLOOKUP(M45,Revistas!$B$2:$H$63996,4,FALSE)</f>
        <v>CARDIAC &amp; CARDIOVASCULAR SYSTEM</v>
      </c>
      <c r="H45" s="18" t="str">
        <f>VLOOKUP(M45,Revistas!$B$2:$H$63996,5,FALSE)</f>
        <v>33/126</v>
      </c>
      <c r="I45" s="18" t="str">
        <f>VLOOKUP(M45,Revistas!$B$2:$H$63996,6,FALSE)</f>
        <v>NO</v>
      </c>
      <c r="J45" s="18" t="s">
        <v>771</v>
      </c>
      <c r="K45" s="18" t="s">
        <v>772</v>
      </c>
      <c r="L45" s="18">
        <v>0</v>
      </c>
      <c r="M45" s="18" t="s">
        <v>677</v>
      </c>
      <c r="N45" s="18" t="s">
        <v>250</v>
      </c>
      <c r="O45" s="18">
        <v>2017</v>
      </c>
      <c r="P45" s="18">
        <v>70</v>
      </c>
      <c r="Q45" s="18">
        <v>5</v>
      </c>
      <c r="R45" s="18">
        <v>395</v>
      </c>
      <c r="S45" s="18">
        <v>395</v>
      </c>
    </row>
    <row r="46" spans="1:48" x14ac:dyDescent="0.25">
      <c r="A46" s="17" t="s">
        <v>627</v>
      </c>
      <c r="B46" s="17" t="s">
        <v>628</v>
      </c>
      <c r="C46" s="17" t="s">
        <v>629</v>
      </c>
      <c r="D46" s="18" t="s">
        <v>26</v>
      </c>
      <c r="E46" s="18">
        <f>VLOOKUP(M46,Revistas!$B$2:$H$63996,2,FALSE)</f>
        <v>19.896000000000001</v>
      </c>
      <c r="F46" s="18" t="str">
        <f>VLOOKUP(M46,Revistas!$B$2:$H$63996,3,FALSE)</f>
        <v>Q1</v>
      </c>
      <c r="G46" s="18" t="str">
        <f>VLOOKUP(M46,Revistas!$B$2:$H$63996,4,FALSE)</f>
        <v>CARDIAC &amp; CARDIOVASCULAR SYSTEM</v>
      </c>
      <c r="H46" s="18" t="str">
        <f>VLOOKUP(M46,Revistas!$B$2:$H$63996,5,FALSE)</f>
        <v>1/126</v>
      </c>
      <c r="I46" s="18" t="str">
        <f>VLOOKUP(M46,Revistas!$B$2:$H$63996,6,FALSE)</f>
        <v>SI</v>
      </c>
      <c r="J46" s="18" t="s">
        <v>630</v>
      </c>
      <c r="K46" s="18"/>
      <c r="L46" s="18">
        <v>0</v>
      </c>
      <c r="M46" s="18" t="s">
        <v>631</v>
      </c>
      <c r="N46" s="28">
        <v>11597</v>
      </c>
      <c r="O46" s="18">
        <v>2017</v>
      </c>
      <c r="P46" s="18">
        <v>70</v>
      </c>
      <c r="Q46" s="18">
        <v>18</v>
      </c>
      <c r="R46" s="18" t="s">
        <v>632</v>
      </c>
      <c r="S46" s="18" t="s">
        <v>633</v>
      </c>
    </row>
    <row r="47" spans="1:48" x14ac:dyDescent="0.25">
      <c r="A47" s="17" t="s">
        <v>722</v>
      </c>
      <c r="B47" s="17" t="s">
        <v>851</v>
      </c>
      <c r="C47" s="17" t="s">
        <v>640</v>
      </c>
      <c r="D47" s="18" t="s">
        <v>26</v>
      </c>
      <c r="E47" s="18">
        <f>VLOOKUP(M47,Revistas!$B$2:$H$63996,2,FALSE)</f>
        <v>8.8409999999999993</v>
      </c>
      <c r="F47" s="18" t="str">
        <f>VLOOKUP(M47,Revistas!$B$2:$H$63996,3,FALSE)</f>
        <v>Q1</v>
      </c>
      <c r="G47" s="18" t="str">
        <f>VLOOKUP(M47,Revistas!$B$2:$H$63996,4,FALSE)</f>
        <v>CARDIAC &amp; CARDIOVASCULAR SYSTEM</v>
      </c>
      <c r="H47" s="18" t="str">
        <f>VLOOKUP(M47,Revistas!$B$2:$H$63996,5,FALSE)</f>
        <v>7/126</v>
      </c>
      <c r="I47" s="18" t="str">
        <f>VLOOKUP(M47,Revistas!$B$2:$H$63996,6,FALSE)</f>
        <v>SI</v>
      </c>
      <c r="J47" s="18" t="s">
        <v>852</v>
      </c>
      <c r="K47" s="18"/>
      <c r="L47" s="18">
        <v>0</v>
      </c>
      <c r="M47" s="18" t="s">
        <v>643</v>
      </c>
      <c r="N47" s="28">
        <v>41306</v>
      </c>
      <c r="O47" s="18">
        <v>2017</v>
      </c>
      <c r="P47" s="18">
        <v>10</v>
      </c>
      <c r="Q47" s="18">
        <v>3</v>
      </c>
      <c r="R47" s="18" t="s">
        <v>853</v>
      </c>
      <c r="S47" s="18" t="s">
        <v>853</v>
      </c>
    </row>
    <row r="48" spans="1:48" x14ac:dyDescent="0.25">
      <c r="A48" s="17" t="s">
        <v>722</v>
      </c>
      <c r="B48" s="17" t="s">
        <v>723</v>
      </c>
      <c r="C48" s="17" t="s">
        <v>724</v>
      </c>
      <c r="D48" s="18" t="s">
        <v>10</v>
      </c>
      <c r="E48" s="18" t="str">
        <f>VLOOKUP(M48,Revistas!$B$2:$H$63996,2,FALSE)</f>
        <v>NO TIENE</v>
      </c>
      <c r="F48" s="18" t="str">
        <f>VLOOKUP(M48,Revistas!$B$2:$H$63996,3,FALSE)</f>
        <v>NO TIENE</v>
      </c>
      <c r="G48" s="18" t="str">
        <f>VLOOKUP(M48,Revistas!$B$2:$H$63996,4,FALSE)</f>
        <v>NO TIENE</v>
      </c>
      <c r="H48" s="18" t="str">
        <f>VLOOKUP(M48,Revistas!$B$2:$H$63996,5,FALSE)</f>
        <v>NO TIENE</v>
      </c>
      <c r="I48" s="18" t="str">
        <f>VLOOKUP(M48,Revistas!$B$2:$H$63996,6,FALSE)</f>
        <v>NO</v>
      </c>
      <c r="J48" s="18" t="s">
        <v>725</v>
      </c>
      <c r="K48" s="18" t="s">
        <v>726</v>
      </c>
      <c r="L48" s="18">
        <v>0</v>
      </c>
      <c r="M48" s="18" t="s">
        <v>727</v>
      </c>
      <c r="N48" s="18" t="s">
        <v>214</v>
      </c>
      <c r="O48" s="18">
        <v>2017</v>
      </c>
      <c r="P48" s="18">
        <v>18</v>
      </c>
      <c r="Q48" s="18">
        <v>5</v>
      </c>
      <c r="R48" s="18" t="s">
        <v>728</v>
      </c>
      <c r="S48" s="18" t="s">
        <v>729</v>
      </c>
    </row>
    <row r="49" spans="1:19" x14ac:dyDescent="0.25">
      <c r="A49" s="17" t="s">
        <v>847</v>
      </c>
      <c r="B49" s="17" t="s">
        <v>848</v>
      </c>
      <c r="C49" s="17" t="s">
        <v>640</v>
      </c>
      <c r="D49" s="18" t="s">
        <v>26</v>
      </c>
      <c r="E49" s="18">
        <f>VLOOKUP(M49,Revistas!$B$2:$H$63996,2,FALSE)</f>
        <v>8.8409999999999993</v>
      </c>
      <c r="F49" s="18" t="str">
        <f>VLOOKUP(M49,Revistas!$B$2:$H$63996,3,FALSE)</f>
        <v>Q1</v>
      </c>
      <c r="G49" s="18" t="str">
        <f>VLOOKUP(M49,Revistas!$B$2:$H$63996,4,FALSE)</f>
        <v>CARDIAC &amp; CARDIOVASCULAR SYSTEM</v>
      </c>
      <c r="H49" s="18" t="str">
        <f>VLOOKUP(M49,Revistas!$B$2:$H$63996,5,FALSE)</f>
        <v>7/126</v>
      </c>
      <c r="I49" s="18" t="str">
        <f>VLOOKUP(M49,Revistas!$B$2:$H$63996,6,FALSE)</f>
        <v>SI</v>
      </c>
      <c r="J49" s="18" t="s">
        <v>849</v>
      </c>
      <c r="K49" s="18"/>
      <c r="L49" s="18">
        <v>0</v>
      </c>
      <c r="M49" s="18" t="s">
        <v>643</v>
      </c>
      <c r="N49" s="28">
        <v>41306</v>
      </c>
      <c r="O49" s="18">
        <v>2017</v>
      </c>
      <c r="P49" s="18">
        <v>10</v>
      </c>
      <c r="Q49" s="18">
        <v>3</v>
      </c>
      <c r="R49" s="18" t="s">
        <v>850</v>
      </c>
      <c r="S49" s="18" t="s">
        <v>850</v>
      </c>
    </row>
    <row r="50" spans="1:19" x14ac:dyDescent="0.25">
      <c r="A50" s="17" t="s">
        <v>821</v>
      </c>
      <c r="B50" s="17" t="s">
        <v>822</v>
      </c>
      <c r="C50" s="17" t="s">
        <v>823</v>
      </c>
      <c r="D50" s="18" t="s">
        <v>10</v>
      </c>
      <c r="E50" s="18">
        <f>VLOOKUP(M50,Revistas!$B$2:$H$63996,2,FALSE)</f>
        <v>3.7</v>
      </c>
      <c r="F50" s="18" t="str">
        <f>VLOOKUP(M50,Revistas!$B$2:$H$63996,3,FALSE)</f>
        <v>Q1</v>
      </c>
      <c r="G50" s="18" t="str">
        <f>VLOOKUP(M50,Revistas!$B$2:$H$63996,4,FALSE)</f>
        <v>SURGERY - SCIE;</v>
      </c>
      <c r="H50" s="18" t="str">
        <f>VLOOKUP(M50,Revistas!$B$2:$H$63996,5,FALSE)</f>
        <v>27/197</v>
      </c>
      <c r="I50" s="18" t="str">
        <f>VLOOKUP(M50,Revistas!$B$2:$H$63996,6,FALSE)</f>
        <v>NO</v>
      </c>
      <c r="J50" s="18" t="s">
        <v>824</v>
      </c>
      <c r="K50" s="18" t="s">
        <v>825</v>
      </c>
      <c r="L50" s="18">
        <v>0</v>
      </c>
      <c r="M50" s="18" t="s">
        <v>826</v>
      </c>
      <c r="N50" s="18" t="s">
        <v>300</v>
      </c>
      <c r="O50" s="18">
        <v>2017</v>
      </c>
      <c r="P50" s="18">
        <v>103</v>
      </c>
      <c r="Q50" s="18">
        <v>3</v>
      </c>
      <c r="R50" s="18" t="s">
        <v>827</v>
      </c>
      <c r="S50" s="18" t="s">
        <v>828</v>
      </c>
    </row>
    <row r="51" spans="1:19" x14ac:dyDescent="0.25">
      <c r="A51" s="17" t="s">
        <v>799</v>
      </c>
      <c r="B51" s="17" t="s">
        <v>800</v>
      </c>
      <c r="C51" s="17" t="s">
        <v>801</v>
      </c>
      <c r="D51" s="18" t="s">
        <v>10</v>
      </c>
      <c r="E51" s="18">
        <f>VLOOKUP(M51,Revistas!$B$2:$H$63996,2,FALSE)</f>
        <v>2.331</v>
      </c>
      <c r="F51" s="18" t="str">
        <f>VLOOKUP(M51,Revistas!$B$2:$H$63996,3,FALSE)</f>
        <v>Q2</v>
      </c>
      <c r="G51" s="18" t="str">
        <f>VLOOKUP(M51,Revistas!$B$2:$H$63996,4,FALSE)</f>
        <v>CARDIAC &amp; CARDIOVASCULAR SYSTEMS - SCIE</v>
      </c>
      <c r="H51" s="18" t="str">
        <f>VLOOKUP(M51,Revistas!$B$2:$H$63996,5,FALSE)</f>
        <v>63/126</v>
      </c>
      <c r="I51" s="18" t="str">
        <f>VLOOKUP(M51,Revistas!$B$2:$H$63996,6,FALSE)</f>
        <v>NO</v>
      </c>
      <c r="J51" s="18" t="s">
        <v>802</v>
      </c>
      <c r="K51" s="18" t="s">
        <v>803</v>
      </c>
      <c r="L51" s="18">
        <v>0</v>
      </c>
      <c r="M51" s="18" t="s">
        <v>804</v>
      </c>
      <c r="N51" s="18" t="s">
        <v>35</v>
      </c>
      <c r="O51" s="18">
        <v>2017</v>
      </c>
      <c r="P51" s="18">
        <v>110</v>
      </c>
      <c r="Q51" s="18">
        <v>4</v>
      </c>
      <c r="R51" s="18">
        <v>234</v>
      </c>
      <c r="S51" s="18">
        <v>241</v>
      </c>
    </row>
    <row r="52" spans="1:19" x14ac:dyDescent="0.25">
      <c r="A52" s="17" t="s">
        <v>839</v>
      </c>
      <c r="B52" s="17" t="s">
        <v>840</v>
      </c>
      <c r="C52" s="17" t="s">
        <v>835</v>
      </c>
      <c r="D52" s="18" t="s">
        <v>10</v>
      </c>
      <c r="E52" s="18">
        <f>VLOOKUP(M52,Revistas!$B$2:$H$63996,2,FALSE)</f>
        <v>5.165</v>
      </c>
      <c r="F52" s="18" t="str">
        <f>VLOOKUP(M52,Revistas!$B$2:$H$63996,3,FALSE)</f>
        <v>Q1</v>
      </c>
      <c r="G52" s="18" t="str">
        <f>VLOOKUP(M52,Revistas!$B$2:$H$63996,4,FALSE)</f>
        <v>CARDIAC &amp; CARDIOVASCULAR SYSTEM</v>
      </c>
      <c r="H52" s="18" t="str">
        <f>VLOOKUP(M52,Revistas!$B$2:$H$63996,5,FALSE)</f>
        <v>24/126</v>
      </c>
      <c r="I52" s="18" t="str">
        <f>VLOOKUP(M52,Revistas!$B$2:$H$63996,6,FALSE)</f>
        <v>NO</v>
      </c>
      <c r="J52" s="18" t="s">
        <v>841</v>
      </c>
      <c r="K52" s="18" t="s">
        <v>842</v>
      </c>
      <c r="L52" s="18">
        <v>2</v>
      </c>
      <c r="M52" s="18" t="s">
        <v>838</v>
      </c>
      <c r="N52" s="18" t="s">
        <v>300</v>
      </c>
      <c r="O52" s="18">
        <v>2017</v>
      </c>
      <c r="P52" s="18">
        <v>12</v>
      </c>
      <c r="Q52" s="18">
        <v>16</v>
      </c>
      <c r="R52" s="18">
        <v>1987</v>
      </c>
      <c r="S52" s="18">
        <v>1994</v>
      </c>
    </row>
    <row r="53" spans="1:19" x14ac:dyDescent="0.25">
      <c r="A53" s="17" t="s">
        <v>602</v>
      </c>
      <c r="B53" s="17" t="s">
        <v>603</v>
      </c>
      <c r="C53" s="17" t="s">
        <v>604</v>
      </c>
      <c r="D53" s="18" t="s">
        <v>571</v>
      </c>
      <c r="E53" s="18">
        <f>VLOOKUP(M53,Revistas!$B$2:$H$63996,2,FALSE)</f>
        <v>6.1890000000000001</v>
      </c>
      <c r="F53" s="18" t="str">
        <f>VLOOKUP(M53,Revistas!$B$2:$H$63996,3,FALSE)</f>
        <v>Q1</v>
      </c>
      <c r="G53" s="18" t="str">
        <f>VLOOKUP(M53,Revistas!$B$2:$H$63996,4,FALSE)</f>
        <v>CARDIAC &amp; CARDIOVASCULAR SYSTEM</v>
      </c>
      <c r="H53" s="18" t="str">
        <f>VLOOKUP(M53,Revistas!$B$2:$H$63996,5,FALSE)</f>
        <v>16/126</v>
      </c>
      <c r="I53" s="18" t="str">
        <f>VLOOKUP(M53,Revistas!$B$2:$H$63996,6,FALSE)</f>
        <v>NO</v>
      </c>
      <c r="J53" s="18" t="s">
        <v>605</v>
      </c>
      <c r="K53" s="18" t="s">
        <v>606</v>
      </c>
      <c r="L53" s="18">
        <v>0</v>
      </c>
      <c r="M53" s="18" t="s">
        <v>607</v>
      </c>
      <c r="N53" s="18" t="s">
        <v>608</v>
      </c>
      <c r="O53" s="18">
        <v>2017</v>
      </c>
      <c r="P53" s="18">
        <v>248</v>
      </c>
      <c r="Q53" s="18"/>
      <c r="R53" s="18">
        <v>120</v>
      </c>
      <c r="S53" s="18">
        <v>123</v>
      </c>
    </row>
    <row r="54" spans="1:19" x14ac:dyDescent="0.25">
      <c r="A54" s="17" t="s">
        <v>880</v>
      </c>
      <c r="B54" s="17" t="s">
        <v>881</v>
      </c>
      <c r="C54" s="17" t="s">
        <v>882</v>
      </c>
      <c r="D54" s="18" t="s">
        <v>10</v>
      </c>
      <c r="E54" s="18">
        <f>VLOOKUP(M54,Revistas!$B$2:$H$63996,2,FALSE)</f>
        <v>8.0079999999999991</v>
      </c>
      <c r="F54" s="18" t="str">
        <f>VLOOKUP(M54,Revistas!$B$2:$H$63996,3,FALSE)</f>
        <v>Q1</v>
      </c>
      <c r="G54" s="18" t="str">
        <f>VLOOKUP(M54,Revistas!$B$2:$H$63996,4,FALSE)</f>
        <v>MEDICAL LABORATORY TECHNOLOGY - SCIE</v>
      </c>
      <c r="H54" s="18" t="str">
        <f>VLOOKUP(M54,Revistas!$B$2:$H$63996,5,FALSE)</f>
        <v>1 DE 30</v>
      </c>
      <c r="I54" s="18" t="str">
        <f>VLOOKUP(M54,Revistas!$B$2:$H$63996,6,FALSE)</f>
        <v>SI</v>
      </c>
      <c r="J54" s="18" t="s">
        <v>883</v>
      </c>
      <c r="K54" s="18" t="s">
        <v>884</v>
      </c>
      <c r="L54" s="18">
        <v>3</v>
      </c>
      <c r="M54" s="18" t="s">
        <v>885</v>
      </c>
      <c r="N54" s="18" t="s">
        <v>62</v>
      </c>
      <c r="O54" s="18">
        <v>2017</v>
      </c>
      <c r="P54" s="18">
        <v>63</v>
      </c>
      <c r="Q54" s="18">
        <v>2</v>
      </c>
      <c r="R54" s="18">
        <v>573</v>
      </c>
      <c r="S54" s="18">
        <v>584</v>
      </c>
    </row>
    <row r="55" spans="1:19" x14ac:dyDescent="0.25">
      <c r="A55" s="17" t="s">
        <v>682</v>
      </c>
      <c r="B55" s="17" t="s">
        <v>683</v>
      </c>
      <c r="C55" s="17" t="s">
        <v>217</v>
      </c>
      <c r="D55" s="18" t="s">
        <v>10</v>
      </c>
      <c r="E55" s="18">
        <f>VLOOKUP(M55,Revistas!$B$2:$H$63996,2,FALSE)</f>
        <v>2.806</v>
      </c>
      <c r="F55" s="18" t="str">
        <f>VLOOKUP(M55,Revistas!$B$2:$H$63996,3,FALSE)</f>
        <v>Q1</v>
      </c>
      <c r="G55" s="18" t="str">
        <f>VLOOKUP(M55,Revistas!$B$2:$H$63996,4,FALSE)</f>
        <v>MULTIDISCIPLINARY SCIENCES</v>
      </c>
      <c r="H55" s="18" t="str">
        <f>VLOOKUP(M55,Revistas!$B$2:$H$63996,5,FALSE)</f>
        <v>15/64</v>
      </c>
      <c r="I55" s="18" t="str">
        <f>VLOOKUP(M55,Revistas!$B$2:$H$63996,6,FALSE)</f>
        <v>NO</v>
      </c>
      <c r="J55" s="18" t="s">
        <v>684</v>
      </c>
      <c r="K55" s="18" t="s">
        <v>685</v>
      </c>
      <c r="L55" s="18">
        <v>0</v>
      </c>
      <c r="M55" s="18" t="s">
        <v>220</v>
      </c>
      <c r="N55" s="18" t="s">
        <v>686</v>
      </c>
      <c r="O55" s="18">
        <v>2017</v>
      </c>
      <c r="P55" s="18">
        <v>12</v>
      </c>
      <c r="Q55" s="18">
        <v>8</v>
      </c>
      <c r="R55" s="18"/>
      <c r="S55" s="18" t="s">
        <v>687</v>
      </c>
    </row>
    <row r="56" spans="1:19" x14ac:dyDescent="0.25">
      <c r="A56" s="17" t="s">
        <v>665</v>
      </c>
      <c r="B56" s="17" t="s">
        <v>666</v>
      </c>
      <c r="C56" s="17" t="s">
        <v>667</v>
      </c>
      <c r="D56" s="18" t="s">
        <v>10</v>
      </c>
      <c r="E56" s="18">
        <f>VLOOKUP(M56,Revistas!$B$2:$H$63996,2,FALSE)</f>
        <v>2.14</v>
      </c>
      <c r="F56" s="18" t="str">
        <f>VLOOKUP(M56,Revistas!$B$2:$H$63996,3,FALSE)</f>
        <v>Q2</v>
      </c>
      <c r="G56" s="18" t="str">
        <f>VLOOKUP(M56,Revistas!$B$2:$H$63996,4,FALSE)</f>
        <v>MEDICINE, GENERAL &amp; INTERNAL - SCIE</v>
      </c>
      <c r="H56" s="18" t="str">
        <f>VLOOKUP(M56,Revistas!$B$2:$H$63996,5,FALSE)</f>
        <v>44/155</v>
      </c>
      <c r="I56" s="18" t="str">
        <f>VLOOKUP(M56,Revistas!$B$2:$H$63996,6,FALSE)</f>
        <v>NO</v>
      </c>
      <c r="J56" s="18" t="s">
        <v>668</v>
      </c>
      <c r="K56" s="18" t="s">
        <v>669</v>
      </c>
      <c r="L56" s="18">
        <v>0</v>
      </c>
      <c r="M56" s="18" t="s">
        <v>670</v>
      </c>
      <c r="N56" s="18" t="s">
        <v>154</v>
      </c>
      <c r="O56" s="18">
        <v>2017</v>
      </c>
      <c r="P56" s="18">
        <v>71</v>
      </c>
      <c r="Q56" s="18">
        <v>9</v>
      </c>
      <c r="R56" s="18"/>
      <c r="S56" s="18" t="s">
        <v>671</v>
      </c>
    </row>
    <row r="57" spans="1:19" x14ac:dyDescent="0.25">
      <c r="A57" s="17" t="s">
        <v>589</v>
      </c>
      <c r="B57" s="17" t="s">
        <v>590</v>
      </c>
      <c r="C57" s="17" t="s">
        <v>591</v>
      </c>
      <c r="D57" s="18" t="s">
        <v>26</v>
      </c>
      <c r="E57" s="18">
        <f>VLOOKUP(M57,Revistas!$B$2:$H$63996,2,FALSE)</f>
        <v>19.309000000000001</v>
      </c>
      <c r="F57" s="18" t="str">
        <f>VLOOKUP(M57,Revistas!$B$2:$H$63996,3,FALSE)</f>
        <v>Q1</v>
      </c>
      <c r="G57" s="18" t="str">
        <f>VLOOKUP(M57,Revistas!$B$2:$H$63996,4,FALSE)</f>
        <v>CARDIAC &amp; CARDIOVASCULAR SYSTEM</v>
      </c>
      <c r="H57" s="18" t="str">
        <f>VLOOKUP(M57,Revistas!$B$2:$H$63996,5,FALSE)</f>
        <v>3/126</v>
      </c>
      <c r="I57" s="18" t="str">
        <f>VLOOKUP(M57,Revistas!$B$2:$H$63996,6,FALSE)</f>
        <v>SI</v>
      </c>
      <c r="J57" s="18" t="s">
        <v>592</v>
      </c>
      <c r="K57" s="18"/>
      <c r="L57" s="18">
        <v>0</v>
      </c>
      <c r="M57" s="18" t="s">
        <v>593</v>
      </c>
      <c r="N57" s="18" t="s">
        <v>594</v>
      </c>
      <c r="O57" s="18">
        <v>2017</v>
      </c>
      <c r="P57" s="18">
        <v>136</v>
      </c>
      <c r="Q57" s="18">
        <v>24</v>
      </c>
      <c r="R57" s="18" t="s">
        <v>595</v>
      </c>
      <c r="S57" s="18" t="s">
        <v>595</v>
      </c>
    </row>
    <row r="58" spans="1:19" x14ac:dyDescent="0.25">
      <c r="A58" s="17" t="s">
        <v>704</v>
      </c>
      <c r="B58" s="17" t="s">
        <v>705</v>
      </c>
      <c r="C58" s="17" t="s">
        <v>706</v>
      </c>
      <c r="D58" s="18" t="s">
        <v>10</v>
      </c>
      <c r="E58" s="18">
        <f>VLOOKUP(M58,Revistas!$B$2:$H$63996,2,FALSE)</f>
        <v>2.1419999999999999</v>
      </c>
      <c r="F58" s="18" t="str">
        <f>VLOOKUP(M58,Revistas!$B$2:$H$63996,3,FALSE)</f>
        <v>Q3</v>
      </c>
      <c r="G58" s="18" t="str">
        <f>VLOOKUP(M58,Revistas!$B$2:$H$63996,4,FALSE)</f>
        <v>HEMATOLOGY</v>
      </c>
      <c r="H58" s="18" t="str">
        <f>VLOOKUP(M58,Revistas!$B$2:$H$63996,5,FALSE)</f>
        <v>42/70</v>
      </c>
      <c r="I58" s="18" t="str">
        <f>VLOOKUP(M58,Revistas!$B$2:$H$63996,6,FALSE)</f>
        <v>NO</v>
      </c>
      <c r="J58" s="18" t="s">
        <v>707</v>
      </c>
      <c r="K58" s="18" t="s">
        <v>708</v>
      </c>
      <c r="L58" s="18">
        <v>0</v>
      </c>
      <c r="M58" s="18" t="s">
        <v>709</v>
      </c>
      <c r="N58" s="18" t="s">
        <v>199</v>
      </c>
      <c r="O58" s="18">
        <v>2017</v>
      </c>
      <c r="P58" s="18">
        <v>44</v>
      </c>
      <c r="Q58" s="18">
        <v>2</v>
      </c>
      <c r="R58" s="18">
        <v>145</v>
      </c>
      <c r="S58" s="18">
        <v>153</v>
      </c>
    </row>
    <row r="59" spans="1:19" x14ac:dyDescent="0.25">
      <c r="A59" s="17" t="s">
        <v>678</v>
      </c>
      <c r="B59" s="17" t="s">
        <v>679</v>
      </c>
      <c r="C59" s="17" t="s">
        <v>674</v>
      </c>
      <c r="D59" s="18" t="s">
        <v>274</v>
      </c>
      <c r="E59" s="18">
        <f>VLOOKUP(M59,Revistas!$B$2:$H$63996,2,FALSE)</f>
        <v>4.4850000000000003</v>
      </c>
      <c r="F59" s="18" t="str">
        <f>VLOOKUP(M59,Revistas!$B$2:$H$63996,3,FALSE)</f>
        <v>Q2</v>
      </c>
      <c r="G59" s="18" t="str">
        <f>VLOOKUP(M59,Revistas!$B$2:$H$63996,4,FALSE)</f>
        <v>CARDIAC &amp; CARDIOVASCULAR SYSTEM</v>
      </c>
      <c r="H59" s="18" t="str">
        <f>VLOOKUP(M59,Revistas!$B$2:$H$63996,5,FALSE)</f>
        <v>33/126</v>
      </c>
      <c r="I59" s="18" t="str">
        <f>VLOOKUP(M59,Revistas!$B$2:$H$63996,6,FALSE)</f>
        <v>NO</v>
      </c>
      <c r="J59" s="18" t="s">
        <v>680</v>
      </c>
      <c r="K59" s="18" t="s">
        <v>681</v>
      </c>
      <c r="L59" s="18">
        <v>0</v>
      </c>
      <c r="M59" s="18" t="s">
        <v>677</v>
      </c>
      <c r="N59" s="18" t="s">
        <v>154</v>
      </c>
      <c r="O59" s="18">
        <v>2017</v>
      </c>
      <c r="P59" s="18">
        <v>70</v>
      </c>
      <c r="Q59" s="18">
        <v>9</v>
      </c>
      <c r="R59" s="18">
        <v>783</v>
      </c>
      <c r="S59" s="18">
        <v>785</v>
      </c>
    </row>
    <row r="60" spans="1:19" x14ac:dyDescent="0.25">
      <c r="A60" s="17" t="s">
        <v>672</v>
      </c>
      <c r="B60" s="17" t="s">
        <v>673</v>
      </c>
      <c r="C60" s="17" t="s">
        <v>674</v>
      </c>
      <c r="D60" s="18" t="s">
        <v>571</v>
      </c>
      <c r="E60" s="18">
        <f>VLOOKUP(M60,Revistas!$B$2:$H$63996,2,FALSE)</f>
        <v>4.4850000000000003</v>
      </c>
      <c r="F60" s="18" t="str">
        <f>VLOOKUP(M60,Revistas!$B$2:$H$63996,3,FALSE)</f>
        <v>Q2</v>
      </c>
      <c r="G60" s="18" t="str">
        <f>VLOOKUP(M60,Revistas!$B$2:$H$63996,4,FALSE)</f>
        <v>CARDIAC &amp; CARDIOVASCULAR SYSTEM</v>
      </c>
      <c r="H60" s="18" t="str">
        <f>VLOOKUP(M60,Revistas!$B$2:$H$63996,5,FALSE)</f>
        <v>33/126</v>
      </c>
      <c r="I60" s="18" t="str">
        <f>VLOOKUP(M60,Revistas!$B$2:$H$63996,6,FALSE)</f>
        <v>NO</v>
      </c>
      <c r="J60" s="18" t="s">
        <v>675</v>
      </c>
      <c r="K60" s="18" t="s">
        <v>676</v>
      </c>
      <c r="L60" s="18">
        <v>0</v>
      </c>
      <c r="M60" s="18" t="s">
        <v>677</v>
      </c>
      <c r="N60" s="18" t="s">
        <v>154</v>
      </c>
      <c r="O60" s="18">
        <v>2017</v>
      </c>
      <c r="P60" s="18">
        <v>70</v>
      </c>
      <c r="Q60" s="18">
        <v>9</v>
      </c>
      <c r="R60" s="18">
        <v>690</v>
      </c>
      <c r="S60" s="18">
        <v>693</v>
      </c>
    </row>
    <row r="61" spans="1:19" x14ac:dyDescent="0.25">
      <c r="A61" s="17" t="s">
        <v>710</v>
      </c>
      <c r="B61" s="17" t="s">
        <v>711</v>
      </c>
      <c r="C61" s="17" t="s">
        <v>712</v>
      </c>
      <c r="D61" s="18" t="s">
        <v>10</v>
      </c>
      <c r="E61" s="18">
        <f>VLOOKUP(M61,Revistas!$B$2:$H$63996,2,FALSE)</f>
        <v>2.7679999999999998</v>
      </c>
      <c r="F61" s="18" t="str">
        <f>VLOOKUP(M61,Revistas!$B$2:$H$63996,3,FALSE)</f>
        <v>Q2</v>
      </c>
      <c r="G61" s="18" t="str">
        <f>VLOOKUP(M61,Revistas!$B$2:$H$63996,4,FALSE)</f>
        <v>CARDIAC &amp; CARDIOVASCULAR SYSTEMS - SCIE;</v>
      </c>
      <c r="H61" s="18" t="str">
        <f>VLOOKUP(M61,Revistas!$B$2:$H$63996,5,FALSE)</f>
        <v>107/257</v>
      </c>
      <c r="I61" s="18" t="str">
        <f>VLOOKUP(M61,Revistas!$B$2:$H$63996,6,FALSE)</f>
        <v>NO</v>
      </c>
      <c r="J61" s="18" t="s">
        <v>713</v>
      </c>
      <c r="K61" s="18" t="s">
        <v>714</v>
      </c>
      <c r="L61" s="18">
        <v>0</v>
      </c>
      <c r="M61" s="18" t="s">
        <v>715</v>
      </c>
      <c r="N61" s="18" t="s">
        <v>199</v>
      </c>
      <c r="O61" s="18">
        <v>2017</v>
      </c>
      <c r="P61" s="18">
        <v>17</v>
      </c>
      <c r="Q61" s="18">
        <v>4</v>
      </c>
      <c r="R61" s="18">
        <v>265</v>
      </c>
      <c r="S61" s="18">
        <v>271</v>
      </c>
    </row>
    <row r="62" spans="1:19" x14ac:dyDescent="0.25">
      <c r="A62" s="17" t="s">
        <v>752</v>
      </c>
      <c r="B62" s="17" t="s">
        <v>753</v>
      </c>
      <c r="C62" s="17" t="s">
        <v>674</v>
      </c>
      <c r="D62" s="18" t="s">
        <v>571</v>
      </c>
      <c r="E62" s="18">
        <f>VLOOKUP(M62,Revistas!$B$2:$H$63996,2,FALSE)</f>
        <v>4.4850000000000003</v>
      </c>
      <c r="F62" s="18" t="str">
        <f>VLOOKUP(M62,Revistas!$B$2:$H$63996,3,FALSE)</f>
        <v>Q2</v>
      </c>
      <c r="G62" s="18" t="str">
        <f>VLOOKUP(M62,Revistas!$B$2:$H$63996,4,FALSE)</f>
        <v>CARDIAC &amp; CARDIOVASCULAR SYSTEM</v>
      </c>
      <c r="H62" s="18" t="str">
        <f>VLOOKUP(M62,Revistas!$B$2:$H$63996,5,FALSE)</f>
        <v>33/126</v>
      </c>
      <c r="I62" s="18" t="str">
        <f>VLOOKUP(M62,Revistas!$B$2:$H$63996,6,FALSE)</f>
        <v>NO</v>
      </c>
      <c r="J62" s="18" t="s">
        <v>754</v>
      </c>
      <c r="K62" s="18" t="s">
        <v>755</v>
      </c>
      <c r="L62" s="18">
        <v>0</v>
      </c>
      <c r="M62" s="18" t="s">
        <v>677</v>
      </c>
      <c r="N62" s="18" t="s">
        <v>226</v>
      </c>
      <c r="O62" s="18">
        <v>2017</v>
      </c>
      <c r="P62" s="18">
        <v>70</v>
      </c>
      <c r="Q62" s="18">
        <v>6</v>
      </c>
      <c r="R62" s="18">
        <v>418</v>
      </c>
      <c r="S62" s="18">
        <v>420</v>
      </c>
    </row>
    <row r="63" spans="1:19" x14ac:dyDescent="0.25">
      <c r="A63" s="17" t="s">
        <v>634</v>
      </c>
      <c r="B63" s="17" t="s">
        <v>635</v>
      </c>
      <c r="C63" s="17" t="s">
        <v>604</v>
      </c>
      <c r="D63" s="18" t="s">
        <v>10</v>
      </c>
      <c r="E63" s="18">
        <f>VLOOKUP(M63,Revistas!$B$2:$H$63996,2,FALSE)</f>
        <v>6.1890000000000001</v>
      </c>
      <c r="F63" s="18" t="str">
        <f>VLOOKUP(M63,Revistas!$B$2:$H$63996,3,FALSE)</f>
        <v>Q1</v>
      </c>
      <c r="G63" s="18" t="str">
        <f>VLOOKUP(M63,Revistas!$B$2:$H$63996,4,FALSE)</f>
        <v>CARDIAC &amp; CARDIOVASCULAR SYSTEM</v>
      </c>
      <c r="H63" s="18" t="str">
        <f>VLOOKUP(M63,Revistas!$B$2:$H$63996,5,FALSE)</f>
        <v>16/126</v>
      </c>
      <c r="I63" s="18" t="str">
        <f>VLOOKUP(M63,Revistas!$B$2:$H$63996,6,FALSE)</f>
        <v>NO</v>
      </c>
      <c r="J63" s="18" t="s">
        <v>636</v>
      </c>
      <c r="K63" s="18" t="s">
        <v>637</v>
      </c>
      <c r="L63" s="18">
        <v>1</v>
      </c>
      <c r="M63" s="18" t="s">
        <v>607</v>
      </c>
      <c r="N63" s="28">
        <v>42278</v>
      </c>
      <c r="O63" s="18">
        <v>2017</v>
      </c>
      <c r="P63" s="18">
        <v>245</v>
      </c>
      <c r="Q63" s="18"/>
      <c r="R63" s="18">
        <v>119</v>
      </c>
      <c r="S63" s="18">
        <v>124</v>
      </c>
    </row>
    <row r="64" spans="1:19" x14ac:dyDescent="0.25">
      <c r="A64" s="17" t="s">
        <v>795</v>
      </c>
      <c r="B64" s="17" t="s">
        <v>796</v>
      </c>
      <c r="C64" s="17" t="s">
        <v>611</v>
      </c>
      <c r="D64" s="18" t="s">
        <v>10</v>
      </c>
      <c r="E64" s="18">
        <f>VLOOKUP(M64,Revistas!$B$2:$H$63996,2,FALSE)</f>
        <v>19.651</v>
      </c>
      <c r="F64" s="18" t="str">
        <f>VLOOKUP(M64,Revistas!$B$2:$H$63996,3,FALSE)</f>
        <v>Q1</v>
      </c>
      <c r="G64" s="18" t="str">
        <f>VLOOKUP(M64,Revistas!$B$2:$H$63996,4,FALSE)</f>
        <v>CARDIAC &amp; CARDIOVASCULAR SYSTEM</v>
      </c>
      <c r="H64" s="18" t="str">
        <f>VLOOKUP(M64,Revistas!$B$2:$H$63996,5,FALSE)</f>
        <v>2/126</v>
      </c>
      <c r="I64" s="18" t="str">
        <f>VLOOKUP(M64,Revistas!$B$2:$H$63996,6,FALSE)</f>
        <v>SI</v>
      </c>
      <c r="J64" s="18" t="s">
        <v>797</v>
      </c>
      <c r="K64" s="18" t="s">
        <v>798</v>
      </c>
      <c r="L64" s="18">
        <v>4</v>
      </c>
      <c r="M64" s="18" t="s">
        <v>614</v>
      </c>
      <c r="N64" s="28">
        <v>37012</v>
      </c>
      <c r="O64" s="18">
        <v>2017</v>
      </c>
      <c r="P64" s="18">
        <v>38</v>
      </c>
      <c r="Q64" s="18">
        <v>17</v>
      </c>
      <c r="R64" s="18">
        <v>1329</v>
      </c>
      <c r="S64" s="18" t="s">
        <v>167</v>
      </c>
    </row>
    <row r="65" spans="1:19" x14ac:dyDescent="0.25">
      <c r="A65" s="17" t="s">
        <v>746</v>
      </c>
      <c r="B65" s="17" t="s">
        <v>747</v>
      </c>
      <c r="C65" s="17" t="s">
        <v>748</v>
      </c>
      <c r="D65" s="18" t="s">
        <v>10</v>
      </c>
      <c r="E65" s="18">
        <f>VLOOKUP(M65,Revistas!$B$2:$H$63996,2,FALSE)</f>
        <v>2.7570000000000001</v>
      </c>
      <c r="F65" s="18" t="str">
        <f>VLOOKUP(M65,Revistas!$B$2:$H$63996,3,FALSE)</f>
        <v>Q2</v>
      </c>
      <c r="G65" s="18" t="str">
        <f>VLOOKUP(M65,Revistas!$B$2:$H$63996,4,FALSE)</f>
        <v>CARDIAC &amp; CARDIOVASCULAR SYSTEM</v>
      </c>
      <c r="H65" s="18" t="str">
        <f>VLOOKUP(M65,Revistas!$B$2:$H$63996,5,FALSE)</f>
        <v>56/126</v>
      </c>
      <c r="I65" s="18" t="str">
        <f>VLOOKUP(M65,Revistas!$B$2:$H$63996,6,FALSE)</f>
        <v>NO</v>
      </c>
      <c r="J65" s="18" t="s">
        <v>749</v>
      </c>
      <c r="K65" s="18" t="s">
        <v>750</v>
      </c>
      <c r="L65" s="18">
        <v>1</v>
      </c>
      <c r="M65" s="18" t="s">
        <v>751</v>
      </c>
      <c r="N65" s="18" t="s">
        <v>226</v>
      </c>
      <c r="O65" s="18">
        <v>2017</v>
      </c>
      <c r="P65" s="18">
        <v>40</v>
      </c>
      <c r="Q65" s="18">
        <v>6</v>
      </c>
      <c r="R65" s="18">
        <v>390</v>
      </c>
      <c r="S65" s="18">
        <v>398</v>
      </c>
    </row>
    <row r="66" spans="1:19" x14ac:dyDescent="0.25">
      <c r="A66" s="17" t="s">
        <v>615</v>
      </c>
      <c r="B66" s="17" t="s">
        <v>616</v>
      </c>
      <c r="C66" s="17" t="s">
        <v>617</v>
      </c>
      <c r="D66" s="18" t="s">
        <v>10</v>
      </c>
      <c r="E66" s="18">
        <f>VLOOKUP(M66,Revistas!$B$2:$H$63996,2,FALSE)</f>
        <v>1.514</v>
      </c>
      <c r="F66" s="18" t="str">
        <f>VLOOKUP(M66,Revistas!$B$2:$H$63996,3,FALSE)</f>
        <v>Q3</v>
      </c>
      <c r="G66" s="18" t="str">
        <f>VLOOKUP(M66,Revistas!$B$2:$H$63996,4,FALSE)</f>
        <v>CARDIAC &amp; CARDIOVASCULAR SYSTEMS - SCIE</v>
      </c>
      <c r="H66" s="18" t="str">
        <f>VLOOKUP(M66,Revistas!$B$2:$H$63996,5,FALSE)</f>
        <v>64/126</v>
      </c>
      <c r="I66" s="18" t="str">
        <f>VLOOKUP(M66,Revistas!$B$2:$H$63996,6,FALSE)</f>
        <v>NO</v>
      </c>
      <c r="J66" s="18" t="s">
        <v>618</v>
      </c>
      <c r="K66" s="18" t="s">
        <v>619</v>
      </c>
      <c r="L66" s="18">
        <v>0</v>
      </c>
      <c r="M66" s="18" t="s">
        <v>620</v>
      </c>
      <c r="N66" s="18" t="s">
        <v>102</v>
      </c>
      <c r="O66" s="18">
        <v>2017</v>
      </c>
      <c r="P66" s="18">
        <v>50</v>
      </c>
      <c r="Q66" s="18">
        <v>6</v>
      </c>
      <c r="R66" s="18">
        <v>937</v>
      </c>
      <c r="S66" s="18">
        <v>938</v>
      </c>
    </row>
    <row r="67" spans="1:19" x14ac:dyDescent="0.25">
      <c r="A67" s="17" t="s">
        <v>621</v>
      </c>
      <c r="B67" s="17" t="s">
        <v>622</v>
      </c>
      <c r="C67" s="17" t="s">
        <v>623</v>
      </c>
      <c r="D67" s="18" t="s">
        <v>10</v>
      </c>
      <c r="E67" s="18">
        <f>VLOOKUP(M67,Revistas!$B$2:$H$63996,2,FALSE)</f>
        <v>1.9319999999999999</v>
      </c>
      <c r="F67" s="18" t="str">
        <f>VLOOKUP(M67,Revistas!$B$2:$H$63996,3,FALSE)</f>
        <v>Q3</v>
      </c>
      <c r="G67" s="18" t="str">
        <f>VLOOKUP(M67,Revistas!$B$2:$H$63996,4,FALSE)</f>
        <v>MEDICINE, RESEARCH &amp; EXPERIMENTAL - SCIE</v>
      </c>
      <c r="H67" s="18" t="str">
        <f>VLOOKUP(M67,Revistas!$B$2:$H$63996,5,FALSE)</f>
        <v>81/128</v>
      </c>
      <c r="I67" s="18" t="str">
        <f>VLOOKUP(M67,Revistas!$B$2:$H$63996,6,FALSE)</f>
        <v>NO</v>
      </c>
      <c r="J67" s="18" t="s">
        <v>624</v>
      </c>
      <c r="K67" s="18" t="s">
        <v>625</v>
      </c>
      <c r="L67" s="18">
        <v>0</v>
      </c>
      <c r="M67" s="18" t="s">
        <v>626</v>
      </c>
      <c r="N67" s="18" t="s">
        <v>94</v>
      </c>
      <c r="O67" s="18">
        <v>2017</v>
      </c>
      <c r="P67" s="18">
        <v>15</v>
      </c>
      <c r="Q67" s="18">
        <v>9</v>
      </c>
      <c r="R67" s="18">
        <v>431</v>
      </c>
      <c r="S67" s="18">
        <v>438</v>
      </c>
    </row>
    <row r="68" spans="1:19" x14ac:dyDescent="0.25">
      <c r="A68" s="17" t="s">
        <v>740</v>
      </c>
      <c r="B68" s="17" t="s">
        <v>741</v>
      </c>
      <c r="C68" s="17" t="s">
        <v>742</v>
      </c>
      <c r="D68" s="18" t="s">
        <v>10</v>
      </c>
      <c r="E68" s="18">
        <f>VLOOKUP(M68,Revistas!$B$2:$H$63996,2,FALSE)</f>
        <v>5.23</v>
      </c>
      <c r="F68" s="18" t="str">
        <f>VLOOKUP(M68,Revistas!$B$2:$H$63996,3,FALSE)</f>
        <v>Q1</v>
      </c>
      <c r="G68" s="18" t="str">
        <f>VLOOKUP(M68,Revistas!$B$2:$H$63996,4,FALSE)</f>
        <v>EMERGENCY MEDICINE</v>
      </c>
      <c r="H68" s="18" t="str">
        <f>VLOOKUP(M68,Revistas!$B$2:$H$63996,5,FALSE)</f>
        <v>1 DE 24</v>
      </c>
      <c r="I68" s="18" t="str">
        <f>VLOOKUP(M68,Revistas!$B$2:$H$63996,6,FALSE)</f>
        <v>SI</v>
      </c>
      <c r="J68" s="18" t="s">
        <v>743</v>
      </c>
      <c r="K68" s="18" t="s">
        <v>744</v>
      </c>
      <c r="L68" s="18">
        <v>3</v>
      </c>
      <c r="M68" s="18" t="s">
        <v>745</v>
      </c>
      <c r="N68" s="18" t="s">
        <v>29</v>
      </c>
      <c r="O68" s="18">
        <v>2017</v>
      </c>
      <c r="P68" s="18">
        <v>116</v>
      </c>
      <c r="Q68" s="18"/>
      <c r="R68" s="18">
        <v>84</v>
      </c>
      <c r="S68" s="18">
        <v>90</v>
      </c>
    </row>
    <row r="69" spans="1:19" x14ac:dyDescent="0.25">
      <c r="A69" s="17" t="s">
        <v>716</v>
      </c>
      <c r="B69" s="17" t="s">
        <v>717</v>
      </c>
      <c r="C69" s="17" t="s">
        <v>718</v>
      </c>
      <c r="D69" s="18" t="s">
        <v>10</v>
      </c>
      <c r="E69" s="18">
        <f>VLOOKUP(M69,Revistas!$B$2:$H$63996,2,FALSE)</f>
        <v>1.248</v>
      </c>
      <c r="F69" s="18" t="str">
        <f>VLOOKUP(M69,Revistas!$B$2:$H$63996,3,FALSE)</f>
        <v>Q4</v>
      </c>
      <c r="G69" s="18" t="str">
        <f>VLOOKUP(M69,Revistas!$B$2:$H$63996,4,FALSE)</f>
        <v>PERIPHERAL VASCULAR DISEASE - SCIE</v>
      </c>
      <c r="H69" s="18" t="str">
        <f>VLOOKUP(M69,Revistas!$B$2:$H$63996,5,FALSE)</f>
        <v>54/63</v>
      </c>
      <c r="I69" s="18" t="str">
        <f>VLOOKUP(M69,Revistas!$B$2:$H$63996,6,FALSE)</f>
        <v>NO</v>
      </c>
      <c r="J69" s="18" t="s">
        <v>719</v>
      </c>
      <c r="K69" s="18" t="s">
        <v>720</v>
      </c>
      <c r="L69" s="18">
        <v>0</v>
      </c>
      <c r="M69" s="18" t="s">
        <v>721</v>
      </c>
      <c r="N69" s="18" t="s">
        <v>199</v>
      </c>
      <c r="O69" s="18">
        <v>2017</v>
      </c>
      <c r="P69" s="18">
        <v>22</v>
      </c>
      <c r="Q69" s="18">
        <v>4</v>
      </c>
      <c r="R69" s="18">
        <v>184</v>
      </c>
      <c r="S69" s="18">
        <v>190</v>
      </c>
    </row>
    <row r="70" spans="1:19" x14ac:dyDescent="0.25">
      <c r="A70" s="17" t="s">
        <v>644</v>
      </c>
      <c r="B70" s="17" t="s">
        <v>645</v>
      </c>
      <c r="C70" s="17" t="s">
        <v>611</v>
      </c>
      <c r="D70" s="18" t="s">
        <v>10</v>
      </c>
      <c r="E70" s="18">
        <f>VLOOKUP(M70,Revistas!$B$2:$H$63996,2,FALSE)</f>
        <v>19.651</v>
      </c>
      <c r="F70" s="18" t="str">
        <f>VLOOKUP(M70,Revistas!$B$2:$H$63996,3,FALSE)</f>
        <v>Q1</v>
      </c>
      <c r="G70" s="18" t="str">
        <f>VLOOKUP(M70,Revistas!$B$2:$H$63996,4,FALSE)</f>
        <v>CARDIAC &amp; CARDIOVASCULAR SYSTEM</v>
      </c>
      <c r="H70" s="18" t="str">
        <f>VLOOKUP(M70,Revistas!$B$2:$H$63996,5,FALSE)</f>
        <v>2/126</v>
      </c>
      <c r="I70" s="18" t="str">
        <f>VLOOKUP(M70,Revistas!$B$2:$H$63996,6,FALSE)</f>
        <v>SI</v>
      </c>
      <c r="J70" s="18" t="s">
        <v>646</v>
      </c>
      <c r="K70" s="18" t="s">
        <v>647</v>
      </c>
      <c r="L70" s="18">
        <v>4</v>
      </c>
      <c r="M70" s="18" t="s">
        <v>614</v>
      </c>
      <c r="N70" s="28">
        <v>37165</v>
      </c>
      <c r="O70" s="18">
        <v>2017</v>
      </c>
      <c r="P70" s="18">
        <v>38</v>
      </c>
      <c r="Q70" s="18">
        <v>37</v>
      </c>
      <c r="R70" s="18">
        <v>2813</v>
      </c>
      <c r="S70" s="18" t="s">
        <v>167</v>
      </c>
    </row>
    <row r="71" spans="1:19" x14ac:dyDescent="0.25">
      <c r="A71" s="17" t="s">
        <v>596</v>
      </c>
      <c r="B71" s="17" t="s">
        <v>597</v>
      </c>
      <c r="C71" s="17" t="s">
        <v>598</v>
      </c>
      <c r="D71" s="18" t="s">
        <v>10</v>
      </c>
      <c r="E71" s="18">
        <f>VLOOKUP(M71,Revistas!$B$2:$H$63996,2,FALSE)</f>
        <v>6.032</v>
      </c>
      <c r="F71" s="18" t="str">
        <f>VLOOKUP(M71,Revistas!$B$2:$H$63996,3,FALSE)</f>
        <v>Q1</v>
      </c>
      <c r="G71" s="18" t="str">
        <f>VLOOKUP(M71,Revistas!$B$2:$H$63996,4,FALSE)</f>
        <v>CLINICAL NEUROLOGY</v>
      </c>
      <c r="H71" s="18" t="str">
        <f>VLOOKUP(M71,Revistas!$B$2:$H$63996,5,FALSE)</f>
        <v>16/194</v>
      </c>
      <c r="I71" s="18" t="str">
        <f>VLOOKUP(M71,Revistas!$B$2:$H$63996,6,FALSE)</f>
        <v>SI</v>
      </c>
      <c r="J71" s="18" t="s">
        <v>599</v>
      </c>
      <c r="K71" s="18" t="s">
        <v>600</v>
      </c>
      <c r="L71" s="18">
        <v>0</v>
      </c>
      <c r="M71" s="18" t="s">
        <v>601</v>
      </c>
      <c r="N71" s="18" t="s">
        <v>14</v>
      </c>
      <c r="O71" s="18">
        <v>2017</v>
      </c>
      <c r="P71" s="18">
        <v>48</v>
      </c>
      <c r="Q71" s="18">
        <v>12</v>
      </c>
      <c r="R71" s="18">
        <v>3266</v>
      </c>
      <c r="S71" s="18">
        <v>3273</v>
      </c>
    </row>
    <row r="73" spans="1:19" hidden="1" x14ac:dyDescent="0.25"/>
    <row r="74" spans="1:19" hidden="1" x14ac:dyDescent="0.25"/>
    <row r="75" spans="1:19" hidden="1" x14ac:dyDescent="0.25"/>
    <row r="76" spans="1:19" hidden="1" x14ac:dyDescent="0.25"/>
    <row r="77" spans="1:19" hidden="1" x14ac:dyDescent="0.25"/>
    <row r="78" spans="1:19" hidden="1" x14ac:dyDescent="0.25"/>
    <row r="79" spans="1:19" hidden="1" x14ac:dyDescent="0.25"/>
    <row r="80" spans="1:19"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1:10" hidden="1" x14ac:dyDescent="0.25"/>
    <row r="1090" spans="1:10" hidden="1" x14ac:dyDescent="0.25"/>
    <row r="1091" spans="1:10" hidden="1" x14ac:dyDescent="0.25">
      <c r="A1091" s="20" t="s">
        <v>73</v>
      </c>
      <c r="B1091" s="20" t="s">
        <v>73</v>
      </c>
      <c r="C1091" s="20" t="s">
        <v>73</v>
      </c>
      <c r="D1091" s="23" t="s">
        <v>74</v>
      </c>
      <c r="E1091" s="23" t="s">
        <v>73</v>
      </c>
      <c r="F1091" s="23" t="s">
        <v>75</v>
      </c>
      <c r="G1091" s="23" t="s">
        <v>7254</v>
      </c>
      <c r="H1091" s="23" t="s">
        <v>73</v>
      </c>
      <c r="I1091" s="23" t="s">
        <v>78</v>
      </c>
      <c r="J1091" s="23" t="s">
        <v>7255</v>
      </c>
    </row>
    <row r="1092" spans="1:10" hidden="1" x14ac:dyDescent="0.25">
      <c r="A1092" s="20" t="s">
        <v>10</v>
      </c>
      <c r="B1092" s="20">
        <f>DCOUNTA(A1:S1088,B1091,A1091:A1092)</f>
        <v>39</v>
      </c>
      <c r="C1092" s="20" t="s">
        <v>10</v>
      </c>
      <c r="D1092" s="23">
        <f>DSUM(A1:S1088,E1,C1091:C1092)</f>
        <v>178.16700000000003</v>
      </c>
      <c r="E1092" s="23" t="s">
        <v>10</v>
      </c>
      <c r="F1092" s="23" t="s">
        <v>5470</v>
      </c>
      <c r="G1092" s="23">
        <f>DCOUNTA(A1:S1088,F1091,E1091:F1092)</f>
        <v>16</v>
      </c>
      <c r="H1092" s="23" t="s">
        <v>10</v>
      </c>
      <c r="I1092" s="23" t="s">
        <v>2680</v>
      </c>
      <c r="J1092" s="23">
        <f>DCOUNTA(A1:S1088,I1,H1091:I1092)</f>
        <v>10</v>
      </c>
    </row>
    <row r="1093" spans="1:10" hidden="1" x14ac:dyDescent="0.25"/>
    <row r="1094" spans="1:10" hidden="1" x14ac:dyDescent="0.25">
      <c r="A1094" s="20" t="s">
        <v>73</v>
      </c>
      <c r="B1094" s="20" t="s">
        <v>73</v>
      </c>
      <c r="C1094" s="20" t="s">
        <v>73</v>
      </c>
      <c r="D1094" s="23" t="s">
        <v>74</v>
      </c>
      <c r="E1094" s="23" t="s">
        <v>73</v>
      </c>
      <c r="F1094" s="23" t="s">
        <v>75</v>
      </c>
      <c r="G1094" s="23" t="s">
        <v>7254</v>
      </c>
      <c r="H1094" s="23" t="s">
        <v>73</v>
      </c>
      <c r="I1094" s="23" t="s">
        <v>78</v>
      </c>
      <c r="J1094" s="23" t="s">
        <v>7255</v>
      </c>
    </row>
    <row r="1095" spans="1:10" hidden="1" x14ac:dyDescent="0.25">
      <c r="A1095" s="20" t="s">
        <v>274</v>
      </c>
      <c r="B1095" s="20">
        <f>DCOUNTA(A1:S1088,D1,A1094:A1095)</f>
        <v>8</v>
      </c>
      <c r="C1095" s="20" t="s">
        <v>274</v>
      </c>
      <c r="D1095" s="23">
        <f>DSUM(A1:S1088,E1,C1094:C1095)</f>
        <v>32.520000000000003</v>
      </c>
      <c r="E1095" s="23" t="s">
        <v>274</v>
      </c>
      <c r="F1095" s="23" t="s">
        <v>5470</v>
      </c>
      <c r="G1095" s="23">
        <f>DCOUNTA(A1:S1088,F1,E1094:F1095)</f>
        <v>0</v>
      </c>
      <c r="H1095" s="23" t="s">
        <v>274</v>
      </c>
      <c r="I1095" s="23" t="s">
        <v>2680</v>
      </c>
      <c r="J1095" s="23">
        <f>DCOUNTA(A1:S1088,I1,H1094:I1095)</f>
        <v>0</v>
      </c>
    </row>
    <row r="1096" spans="1:10" hidden="1" x14ac:dyDescent="0.25"/>
    <row r="1097" spans="1:10" hidden="1" x14ac:dyDescent="0.25">
      <c r="A1097" s="20" t="s">
        <v>73</v>
      </c>
      <c r="B1097" s="20" t="s">
        <v>73</v>
      </c>
      <c r="C1097" s="20" t="s">
        <v>73</v>
      </c>
      <c r="D1097" s="23" t="s">
        <v>74</v>
      </c>
      <c r="E1097" s="23" t="s">
        <v>73</v>
      </c>
      <c r="F1097" s="23" t="s">
        <v>75</v>
      </c>
      <c r="G1097" s="23" t="s">
        <v>7254</v>
      </c>
      <c r="H1097" s="23" t="s">
        <v>73</v>
      </c>
      <c r="I1097" s="23" t="s">
        <v>78</v>
      </c>
      <c r="J1097" s="23" t="s">
        <v>7255</v>
      </c>
    </row>
    <row r="1098" spans="1:10" hidden="1" x14ac:dyDescent="0.25">
      <c r="A1098" s="20" t="s">
        <v>356</v>
      </c>
      <c r="B1098" s="20">
        <f>DCOUNTA(A1:S1088,D1,A1097:A1098)</f>
        <v>0</v>
      </c>
      <c r="C1098" s="20" t="s">
        <v>356</v>
      </c>
      <c r="D1098" s="23">
        <f>DSUM(A1:S1088,E1,C1097:C1098)</f>
        <v>0</v>
      </c>
      <c r="E1098" s="23" t="s">
        <v>356</v>
      </c>
      <c r="F1098" s="23" t="s">
        <v>5470</v>
      </c>
      <c r="G1098" s="23">
        <f>DCOUNTA(A1:S1088,F1,E1097:F1098)</f>
        <v>0</v>
      </c>
      <c r="H1098" s="23" t="s">
        <v>356</v>
      </c>
      <c r="I1098" s="23" t="s">
        <v>2680</v>
      </c>
      <c r="J1098" s="23">
        <f>DCOUNTA(A1:S1088,I1,H1097:I1098)</f>
        <v>0</v>
      </c>
    </row>
    <row r="1099" spans="1:10" hidden="1" x14ac:dyDescent="0.25"/>
    <row r="1100" spans="1:10" hidden="1" x14ac:dyDescent="0.25">
      <c r="A1100" s="20" t="s">
        <v>73</v>
      </c>
      <c r="B1100" s="20" t="s">
        <v>73</v>
      </c>
      <c r="C1100" s="20" t="s">
        <v>73</v>
      </c>
      <c r="D1100" s="23" t="s">
        <v>74</v>
      </c>
      <c r="E1100" s="23" t="s">
        <v>73</v>
      </c>
      <c r="F1100" s="23" t="s">
        <v>75</v>
      </c>
      <c r="G1100" s="23" t="s">
        <v>7254</v>
      </c>
      <c r="H1100" s="23" t="s">
        <v>73</v>
      </c>
      <c r="I1100" s="23" t="s">
        <v>78</v>
      </c>
      <c r="J1100" s="23" t="s">
        <v>7255</v>
      </c>
    </row>
    <row r="1101" spans="1:10" hidden="1" x14ac:dyDescent="0.25">
      <c r="A1101" s="20" t="s">
        <v>571</v>
      </c>
      <c r="B1101" s="20">
        <f>DCOUNTA(A1:S1088,D1,A1100:A1101)</f>
        <v>9</v>
      </c>
      <c r="C1101" s="20" t="s">
        <v>571</v>
      </c>
      <c r="D1101" s="23">
        <f>DSUM(A1:S1088,E1,C1100:C1101)</f>
        <v>38.779000000000003</v>
      </c>
      <c r="E1101" s="23" t="s">
        <v>571</v>
      </c>
      <c r="F1101" s="23" t="s">
        <v>5470</v>
      </c>
      <c r="G1101" s="23">
        <f>DCOUNTA(A1:S1088,F1,E1100:F1101)</f>
        <v>1</v>
      </c>
      <c r="H1101" s="23" t="s">
        <v>571</v>
      </c>
      <c r="I1101" s="23" t="s">
        <v>2680</v>
      </c>
      <c r="J1101" s="23">
        <f>DCOUNTA(A1:S1088,I1,H1100:I1101)</f>
        <v>0</v>
      </c>
    </row>
    <row r="1102" spans="1:10" hidden="1" x14ac:dyDescent="0.25"/>
    <row r="1103" spans="1:10" hidden="1" x14ac:dyDescent="0.25"/>
    <row r="1104" spans="1:10" hidden="1" x14ac:dyDescent="0.25">
      <c r="A1104" s="20" t="s">
        <v>73</v>
      </c>
      <c r="B1104" s="20" t="s">
        <v>73</v>
      </c>
      <c r="C1104" s="20" t="s">
        <v>73</v>
      </c>
      <c r="D1104" s="23" t="s">
        <v>74</v>
      </c>
      <c r="E1104" s="23" t="s">
        <v>73</v>
      </c>
      <c r="F1104" s="23" t="s">
        <v>75</v>
      </c>
      <c r="G1104" s="23" t="s">
        <v>7254</v>
      </c>
      <c r="H1104" s="23" t="s">
        <v>73</v>
      </c>
      <c r="I1104" s="23" t="s">
        <v>78</v>
      </c>
      <c r="J1104" s="23" t="s">
        <v>7255</v>
      </c>
    </row>
    <row r="1105" spans="1:51" hidden="1" x14ac:dyDescent="0.25">
      <c r="A1105" s="20" t="s">
        <v>26</v>
      </c>
      <c r="B1105" s="20">
        <f>DCOUNTA(A1:S1088,D1,A1104:A1105)</f>
        <v>11</v>
      </c>
      <c r="C1105" s="20" t="s">
        <v>26</v>
      </c>
      <c r="D1105" s="23">
        <f>DSUM(A1:S1088,E1,C1104:C1105)</f>
        <v>104.80699999999999</v>
      </c>
      <c r="E1105" s="23" t="s">
        <v>26</v>
      </c>
      <c r="F1105" s="23" t="s">
        <v>5470</v>
      </c>
      <c r="G1105" s="23">
        <f>DCOUNTA(A1:S1088,F1,E1104:F1105)</f>
        <v>11</v>
      </c>
      <c r="H1105" s="23" t="s">
        <v>26</v>
      </c>
      <c r="I1105" s="23" t="s">
        <v>2680</v>
      </c>
      <c r="J1105" s="23">
        <f>DCOUNTA(A1:S1088,I1,H1104:I1105)</f>
        <v>10</v>
      </c>
    </row>
    <row r="1106" spans="1:51" hidden="1" x14ac:dyDescent="0.25"/>
    <row r="1107" spans="1:51" hidden="1" x14ac:dyDescent="0.25">
      <c r="A1107" s="20" t="s">
        <v>73</v>
      </c>
      <c r="B1107" s="20" t="s">
        <v>73</v>
      </c>
      <c r="C1107" s="20" t="s">
        <v>73</v>
      </c>
      <c r="D1107" s="23" t="s">
        <v>74</v>
      </c>
      <c r="E1107" s="23" t="s">
        <v>73</v>
      </c>
      <c r="F1107" s="23" t="s">
        <v>75</v>
      </c>
      <c r="G1107" s="23" t="s">
        <v>7254</v>
      </c>
      <c r="H1107" s="23" t="s">
        <v>73</v>
      </c>
      <c r="I1107" s="23" t="s">
        <v>78</v>
      </c>
      <c r="J1107" s="23" t="s">
        <v>7255</v>
      </c>
    </row>
    <row r="1108" spans="1:51" hidden="1" x14ac:dyDescent="0.25">
      <c r="A1108" s="20" t="s">
        <v>210</v>
      </c>
      <c r="B1108" s="20">
        <f>DCOUNTA(A1:S1088,D1,A1107:A1108)</f>
        <v>3</v>
      </c>
      <c r="C1108" s="20" t="s">
        <v>210</v>
      </c>
      <c r="D1108" s="23">
        <f>DSUM(A1:S1088,E1,C1107:C1108)</f>
        <v>9.5500000000000007</v>
      </c>
      <c r="E1108" s="23" t="s">
        <v>210</v>
      </c>
      <c r="F1108" s="23" t="s">
        <v>5470</v>
      </c>
      <c r="G1108" s="23">
        <f>DCOUNTA(A1:S1088,F1,E1107:F1108)</f>
        <v>1</v>
      </c>
      <c r="H1108" s="23" t="s">
        <v>210</v>
      </c>
      <c r="I1108" s="23" t="s">
        <v>2680</v>
      </c>
      <c r="J1108" s="23">
        <f>DCOUNTA(A1:S1088,I1,H1107:I1108)</f>
        <v>1</v>
      </c>
    </row>
    <row r="1110" spans="1:51" ht="15.75" x14ac:dyDescent="0.3">
      <c r="B1110" s="19" t="s">
        <v>7256</v>
      </c>
      <c r="C1110" s="19" t="s">
        <v>7257</v>
      </c>
      <c r="D1110" s="19" t="s">
        <v>5466</v>
      </c>
      <c r="E1110" s="19" t="s">
        <v>7258</v>
      </c>
      <c r="F1110" s="19" t="s">
        <v>7259</v>
      </c>
      <c r="N1110" s="24"/>
      <c r="AX1110" s="20" t="s">
        <v>7260</v>
      </c>
      <c r="AY1110" s="20" t="s">
        <v>7261</v>
      </c>
    </row>
    <row r="1111" spans="1:51" ht="15.75" x14ac:dyDescent="0.3">
      <c r="B1111" s="21">
        <f>B1092</f>
        <v>39</v>
      </c>
      <c r="C1111" s="26" t="s">
        <v>7262</v>
      </c>
      <c r="D1111" s="21">
        <f>D1092</f>
        <v>178.16700000000003</v>
      </c>
      <c r="E1111" s="21">
        <f>G1092</f>
        <v>16</v>
      </c>
      <c r="F1111" s="21">
        <f>J1092</f>
        <v>10</v>
      </c>
      <c r="N1111" s="24"/>
    </row>
    <row r="1112" spans="1:51" ht="15.75" x14ac:dyDescent="0.3">
      <c r="B1112" s="21">
        <f>B1095</f>
        <v>8</v>
      </c>
      <c r="C1112" s="26" t="s">
        <v>7263</v>
      </c>
      <c r="D1112" s="21">
        <f>D1095</f>
        <v>32.520000000000003</v>
      </c>
      <c r="E1112" s="21">
        <f>G1095</f>
        <v>0</v>
      </c>
      <c r="F1112" s="21">
        <f>J1095</f>
        <v>0</v>
      </c>
      <c r="N1112" s="24"/>
    </row>
    <row r="1113" spans="1:51" ht="15.75" x14ac:dyDescent="0.3">
      <c r="B1113" s="21">
        <f>B1101</f>
        <v>9</v>
      </c>
      <c r="C1113" s="26" t="s">
        <v>7265</v>
      </c>
      <c r="D1113" s="21">
        <f>D1101</f>
        <v>38.779000000000003</v>
      </c>
      <c r="E1113" s="21">
        <f>G1101</f>
        <v>1</v>
      </c>
      <c r="F1113" s="21">
        <f>J1101</f>
        <v>0</v>
      </c>
      <c r="N1113" s="24"/>
    </row>
    <row r="1114" spans="1:51" ht="15.75" x14ac:dyDescent="0.3">
      <c r="B1114" s="21">
        <f>B1105</f>
        <v>11</v>
      </c>
      <c r="C1114" s="26" t="s">
        <v>26</v>
      </c>
      <c r="D1114" s="21">
        <f>D1105</f>
        <v>104.80699999999999</v>
      </c>
      <c r="E1114" s="21">
        <f>G1105</f>
        <v>11</v>
      </c>
      <c r="F1114" s="21">
        <f>J1105</f>
        <v>10</v>
      </c>
      <c r="N1114" s="24"/>
    </row>
    <row r="1115" spans="1:51" ht="15.75" x14ac:dyDescent="0.3">
      <c r="B1115" s="21">
        <f>B1108</f>
        <v>3</v>
      </c>
      <c r="C1115" s="26" t="s">
        <v>7266</v>
      </c>
      <c r="D1115" s="21">
        <f>D1108</f>
        <v>9.5500000000000007</v>
      </c>
      <c r="E1115" s="21">
        <f>G1108</f>
        <v>1</v>
      </c>
      <c r="F1115" s="21">
        <f>J1108</f>
        <v>1</v>
      </c>
      <c r="N1115" s="24"/>
    </row>
    <row r="1116" spans="1:51" ht="15.75" x14ac:dyDescent="0.3">
      <c r="B1116" s="22"/>
      <c r="C1116" s="19" t="s">
        <v>7267</v>
      </c>
      <c r="D1116" s="19">
        <f>D1111</f>
        <v>178.16700000000003</v>
      </c>
      <c r="E1116" s="22"/>
      <c r="N1116" s="24"/>
    </row>
    <row r="1117" spans="1:51" ht="15.75" x14ac:dyDescent="0.3">
      <c r="B1117" s="22"/>
      <c r="C1117" s="19" t="s">
        <v>7268</v>
      </c>
      <c r="D1117" s="19">
        <f>D1111+D1112+D1113+D1114+D1115</f>
        <v>363.82300000000004</v>
      </c>
    </row>
  </sheetData>
  <sortState ref="A2:AY71">
    <sortCondition ref="A2:A71"/>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66"/>
  </sheetPr>
  <dimension ref="A1:AY1117"/>
  <sheetViews>
    <sheetView workbookViewId="0">
      <selection activeCell="P1119" sqref="P1119"/>
    </sheetView>
  </sheetViews>
  <sheetFormatPr baseColWidth="10" defaultRowHeight="15" x14ac:dyDescent="0.25"/>
  <cols>
    <col min="1" max="1" width="22.42578125" style="20" customWidth="1"/>
    <col min="2" max="2" width="17" style="20" customWidth="1"/>
    <col min="3" max="3" width="19.28515625" style="20" customWidth="1"/>
    <col min="4" max="4" width="15.140625" style="23" customWidth="1"/>
    <col min="5" max="6" width="11.42578125" style="23"/>
    <col min="7" max="8" width="0" style="23" hidden="1" customWidth="1"/>
    <col min="9" max="9" width="11.42578125" style="23"/>
    <col min="10" max="14" width="0" style="23" hidden="1" customWidth="1"/>
    <col min="15" max="20" width="11.42578125" style="23"/>
    <col min="21" max="16384" width="11.42578125" style="20"/>
  </cols>
  <sheetData>
    <row r="1" spans="1:20" s="2" customFormat="1" ht="38.25" x14ac:dyDescent="0.2">
      <c r="A1" s="1" t="s">
        <v>70</v>
      </c>
      <c r="B1" s="1" t="s">
        <v>71</v>
      </c>
      <c r="C1" s="1" t="s">
        <v>72</v>
      </c>
      <c r="D1" s="1" t="s">
        <v>73</v>
      </c>
      <c r="E1" s="1" t="s">
        <v>74</v>
      </c>
      <c r="F1" s="1" t="s">
        <v>75</v>
      </c>
      <c r="G1" s="1" t="s">
        <v>76</v>
      </c>
      <c r="H1" s="1" t="s">
        <v>77</v>
      </c>
      <c r="I1" s="1" t="s">
        <v>78</v>
      </c>
      <c r="J1" s="1" t="s">
        <v>79</v>
      </c>
      <c r="K1" s="1" t="s">
        <v>80</v>
      </c>
      <c r="L1" s="1" t="s">
        <v>81</v>
      </c>
      <c r="M1" s="1" t="s">
        <v>0</v>
      </c>
      <c r="N1" s="1" t="s">
        <v>1</v>
      </c>
      <c r="O1" s="1" t="s">
        <v>2</v>
      </c>
      <c r="P1" s="1" t="s">
        <v>3</v>
      </c>
      <c r="Q1" s="1" t="s">
        <v>4</v>
      </c>
      <c r="R1" s="1" t="s">
        <v>5</v>
      </c>
      <c r="S1" s="1" t="s">
        <v>6</v>
      </c>
    </row>
    <row r="2" spans="1:20" x14ac:dyDescent="0.25">
      <c r="A2" s="17" t="s">
        <v>939</v>
      </c>
      <c r="B2" s="17" t="s">
        <v>940</v>
      </c>
      <c r="C2" s="17" t="s">
        <v>217</v>
      </c>
      <c r="D2" s="18" t="s">
        <v>10</v>
      </c>
      <c r="E2" s="18">
        <f>VLOOKUP(M2,Revistas!$B$2:$H$63996,2,FALSE)</f>
        <v>2.806</v>
      </c>
      <c r="F2" s="18" t="str">
        <f>VLOOKUP(M2,Revistas!$B$2:$H$63996,3,FALSE)</f>
        <v>Q1</v>
      </c>
      <c r="G2" s="18" t="str">
        <f>VLOOKUP(M2,Revistas!$B$2:$H$63996,4,FALSE)</f>
        <v>MULTIDISCIPLINARY SCIENCES</v>
      </c>
      <c r="H2" s="18" t="str">
        <f>VLOOKUP(M2,Revistas!$B$2:$H$63996,5,FALSE)</f>
        <v>15/64</v>
      </c>
      <c r="I2" s="18" t="str">
        <f>VLOOKUP(M2,Revistas!$B$2:$H$63996,6,FALSE)</f>
        <v>NO</v>
      </c>
      <c r="J2" s="18" t="s">
        <v>941</v>
      </c>
      <c r="K2" s="18" t="s">
        <v>942</v>
      </c>
      <c r="L2" s="18">
        <v>0</v>
      </c>
      <c r="M2" s="18" t="s">
        <v>220</v>
      </c>
      <c r="N2" s="18" t="s">
        <v>943</v>
      </c>
      <c r="O2" s="18">
        <v>2017</v>
      </c>
      <c r="P2" s="18">
        <v>12</v>
      </c>
      <c r="Q2" s="18">
        <v>12</v>
      </c>
      <c r="R2" s="18"/>
      <c r="S2" s="18" t="s">
        <v>944</v>
      </c>
      <c r="T2" s="23">
        <v>29206883</v>
      </c>
    </row>
    <row r="3" spans="1:20" x14ac:dyDescent="0.25">
      <c r="A3" s="17" t="s">
        <v>977</v>
      </c>
      <c r="B3" s="17" t="s">
        <v>978</v>
      </c>
      <c r="C3" s="17" t="s">
        <v>959</v>
      </c>
      <c r="D3" s="18" t="s">
        <v>571</v>
      </c>
      <c r="E3" s="18">
        <f>VLOOKUP(M3,Revistas!$B$2:$H$63996,2,FALSE)</f>
        <v>4.085</v>
      </c>
      <c r="F3" s="18" t="str">
        <f>VLOOKUP(M3,Revistas!$B$2:$H$63996,3,FALSE)</f>
        <v>Q1</v>
      </c>
      <c r="G3" s="18" t="str">
        <f>VLOOKUP(M3,Revistas!$B$2:$H$63996,4,FALSE)</f>
        <v>PERIPHERAL VASCULAR DISEASE</v>
      </c>
      <c r="H3" s="18" t="str">
        <f>VLOOKUP(M3,Revistas!$B$2:$H$63996,5,FALSE)</f>
        <v>12 DE 63</v>
      </c>
      <c r="I3" s="18" t="str">
        <f>VLOOKUP(M3,Revistas!$B$2:$H$63996,6,FALSE)</f>
        <v>NO</v>
      </c>
      <c r="J3" s="18" t="s">
        <v>979</v>
      </c>
      <c r="K3" s="18" t="s">
        <v>980</v>
      </c>
      <c r="L3" s="18">
        <v>0</v>
      </c>
      <c r="M3" s="18" t="s">
        <v>962</v>
      </c>
      <c r="N3" s="18" t="s">
        <v>129</v>
      </c>
      <c r="O3" s="18">
        <v>2017</v>
      </c>
      <c r="P3" s="18">
        <v>35</v>
      </c>
      <c r="Q3" s="18">
        <v>10</v>
      </c>
      <c r="R3" s="18">
        <v>1952</v>
      </c>
      <c r="S3" s="18">
        <v>1954</v>
      </c>
      <c r="T3" s="23">
        <v>28858196</v>
      </c>
    </row>
    <row r="4" spans="1:20" x14ac:dyDescent="0.25">
      <c r="A4" s="17" t="s">
        <v>977</v>
      </c>
      <c r="B4" s="17" t="s">
        <v>1134</v>
      </c>
      <c r="C4" s="17" t="s">
        <v>959</v>
      </c>
      <c r="D4" s="18" t="s">
        <v>571</v>
      </c>
      <c r="E4" s="18">
        <f>VLOOKUP(M4,Revistas!$B$2:$H$63996,2,FALSE)</f>
        <v>4.085</v>
      </c>
      <c r="F4" s="18" t="str">
        <f>VLOOKUP(M4,Revistas!$B$2:$H$63996,3,FALSE)</f>
        <v>Q1</v>
      </c>
      <c r="G4" s="18" t="str">
        <f>VLOOKUP(M4,Revistas!$B$2:$H$63996,4,FALSE)</f>
        <v>PERIPHERAL VASCULAR DISEASE</v>
      </c>
      <c r="H4" s="18" t="str">
        <f>VLOOKUP(M4,Revistas!$B$2:$H$63996,5,FALSE)</f>
        <v>12 DE 63</v>
      </c>
      <c r="I4" s="18" t="str">
        <f>VLOOKUP(M4,Revistas!$B$2:$H$63996,6,FALSE)</f>
        <v>NO</v>
      </c>
      <c r="J4" s="18" t="s">
        <v>1135</v>
      </c>
      <c r="K4" s="18" t="s">
        <v>955</v>
      </c>
      <c r="L4" s="18">
        <v>1</v>
      </c>
      <c r="M4" s="18" t="s">
        <v>962</v>
      </c>
      <c r="N4" s="18" t="s">
        <v>344</v>
      </c>
      <c r="O4" s="18">
        <v>2017</v>
      </c>
      <c r="P4" s="18">
        <v>35</v>
      </c>
      <c r="Q4" s="18">
        <v>1</v>
      </c>
      <c r="R4" s="18">
        <v>29</v>
      </c>
      <c r="S4" s="18">
        <v>32</v>
      </c>
      <c r="T4" s="23">
        <v>27902625</v>
      </c>
    </row>
    <row r="5" spans="1:20" x14ac:dyDescent="0.25">
      <c r="A5" s="17" t="s">
        <v>977</v>
      </c>
      <c r="B5" s="17" t="s">
        <v>1032</v>
      </c>
      <c r="C5" s="17" t="s">
        <v>736</v>
      </c>
      <c r="D5" s="18" t="s">
        <v>571</v>
      </c>
      <c r="E5" s="18">
        <f>VLOOKUP(M5,Revistas!$B$2:$H$63996,2,FALSE)</f>
        <v>1.125</v>
      </c>
      <c r="F5" s="18" t="str">
        <f>VLOOKUP(M5,Revistas!$B$2:$H$63996,3,FALSE)</f>
        <v>Q3</v>
      </c>
      <c r="G5" s="18" t="str">
        <f>VLOOKUP(M5,Revistas!$B$2:$H$63996,4,FALSE)</f>
        <v>MEDICINA, GENERAL &amp; INTERNAL</v>
      </c>
      <c r="H5" s="18" t="str">
        <f>VLOOKUP(M5,Revistas!$B$2:$H$63996,5,FALSE)</f>
        <v>91/154</v>
      </c>
      <c r="I5" s="18" t="str">
        <f>VLOOKUP(M5,Revistas!$B$2:$H$63996,6,FALSE)</f>
        <v>NO</v>
      </c>
      <c r="J5" s="18" t="s">
        <v>1033</v>
      </c>
      <c r="K5" s="18" t="s">
        <v>1034</v>
      </c>
      <c r="L5" s="18">
        <v>0</v>
      </c>
      <c r="M5" s="18" t="s">
        <v>739</v>
      </c>
      <c r="N5" s="28">
        <v>39234</v>
      </c>
      <c r="O5" s="18">
        <v>2017</v>
      </c>
      <c r="P5" s="18">
        <v>148</v>
      </c>
      <c r="Q5" s="18">
        <v>11</v>
      </c>
      <c r="R5" s="18">
        <v>498</v>
      </c>
      <c r="S5" s="18">
        <v>500</v>
      </c>
      <c r="T5" s="23">
        <v>28396135</v>
      </c>
    </row>
    <row r="6" spans="1:20" x14ac:dyDescent="0.25">
      <c r="A6" s="17" t="s">
        <v>993</v>
      </c>
      <c r="B6" s="17" t="s">
        <v>994</v>
      </c>
      <c r="C6" s="17" t="s">
        <v>959</v>
      </c>
      <c r="D6" s="18" t="s">
        <v>571</v>
      </c>
      <c r="E6" s="18">
        <f>VLOOKUP(M6,Revistas!$B$2:$H$63996,2,FALSE)</f>
        <v>4.085</v>
      </c>
      <c r="F6" s="18" t="str">
        <f>VLOOKUP(M6,Revistas!$B$2:$H$63996,3,FALSE)</f>
        <v>Q1</v>
      </c>
      <c r="G6" s="18" t="str">
        <f>VLOOKUP(M6,Revistas!$B$2:$H$63996,4,FALSE)</f>
        <v>PERIPHERAL VASCULAR DISEASE</v>
      </c>
      <c r="H6" s="18" t="str">
        <f>VLOOKUP(M6,Revistas!$B$2:$H$63996,5,FALSE)</f>
        <v>12 DE 63</v>
      </c>
      <c r="I6" s="18" t="str">
        <f>VLOOKUP(M6,Revistas!$B$2:$H$63996,6,FALSE)</f>
        <v>NO</v>
      </c>
      <c r="J6" s="18" t="s">
        <v>995</v>
      </c>
      <c r="K6" s="18" t="s">
        <v>996</v>
      </c>
      <c r="L6" s="18">
        <v>0</v>
      </c>
      <c r="M6" s="18" t="s">
        <v>962</v>
      </c>
      <c r="N6" s="18" t="s">
        <v>154</v>
      </c>
      <c r="O6" s="18">
        <v>2017</v>
      </c>
      <c r="P6" s="18">
        <v>35</v>
      </c>
      <c r="Q6" s="18">
        <v>9</v>
      </c>
      <c r="R6" s="18">
        <v>1782</v>
      </c>
      <c r="S6" s="18">
        <v>1784</v>
      </c>
      <c r="T6" s="23">
        <v>28767487</v>
      </c>
    </row>
    <row r="7" spans="1:20" x14ac:dyDescent="0.25">
      <c r="A7" s="17" t="s">
        <v>1103</v>
      </c>
      <c r="B7" s="17" t="s">
        <v>1104</v>
      </c>
      <c r="C7" s="17" t="s">
        <v>1105</v>
      </c>
      <c r="D7" s="18" t="s">
        <v>10</v>
      </c>
      <c r="E7" s="18">
        <f>VLOOKUP(M7,Revistas!$B$2:$H$63996,2,FALSE)</f>
        <v>6.8570000000000002</v>
      </c>
      <c r="F7" s="18" t="str">
        <f>VLOOKUP(M7,Revistas!$B$2:$H$63996,3,FALSE)</f>
        <v>Q1</v>
      </c>
      <c r="G7" s="18" t="str">
        <f>VLOOKUP(M7,Revistas!$B$2:$H$63996,4,FALSE)</f>
        <v>PERIPHERAL VASCULAR DISEASE</v>
      </c>
      <c r="H7" s="18" t="str">
        <f>VLOOKUP(M7,Revistas!$B$2:$H$63996,5,FALSE)</f>
        <v>3 DE 63</v>
      </c>
      <c r="I7" s="18" t="str">
        <f>VLOOKUP(M7,Revistas!$B$2:$H$63996,6,FALSE)</f>
        <v>SI</v>
      </c>
      <c r="J7" s="18" t="s">
        <v>1106</v>
      </c>
      <c r="K7" s="18"/>
      <c r="L7" s="18">
        <v>2</v>
      </c>
      <c r="M7" s="18" t="s">
        <v>1107</v>
      </c>
      <c r="N7" s="18" t="s">
        <v>62</v>
      </c>
      <c r="O7" s="18">
        <v>2017</v>
      </c>
      <c r="P7" s="18">
        <v>69</v>
      </c>
      <c r="Q7" s="18">
        <v>2</v>
      </c>
      <c r="R7" s="18">
        <v>211</v>
      </c>
      <c r="S7" s="18" t="s">
        <v>167</v>
      </c>
      <c r="T7" s="23">
        <v>28028191</v>
      </c>
    </row>
    <row r="8" spans="1:20" x14ac:dyDescent="0.25">
      <c r="A8" s="17" t="s">
        <v>1073</v>
      </c>
      <c r="B8" s="17" t="s">
        <v>1114</v>
      </c>
      <c r="C8" s="17" t="s">
        <v>217</v>
      </c>
      <c r="D8" s="18" t="s">
        <v>10</v>
      </c>
      <c r="E8" s="18">
        <f>VLOOKUP(M8,Revistas!$B$2:$H$63996,2,FALSE)</f>
        <v>2.806</v>
      </c>
      <c r="F8" s="18" t="str">
        <f>VLOOKUP(M8,Revistas!$B$2:$H$63996,3,FALSE)</f>
        <v>Q1</v>
      </c>
      <c r="G8" s="18" t="str">
        <f>VLOOKUP(M8,Revistas!$B$2:$H$63996,4,FALSE)</f>
        <v>MULTIDISCIPLINARY SCIENCES</v>
      </c>
      <c r="H8" s="18" t="str">
        <f>VLOOKUP(M8,Revistas!$B$2:$H$63996,5,FALSE)</f>
        <v>15/64</v>
      </c>
      <c r="I8" s="18" t="str">
        <f>VLOOKUP(M8,Revistas!$B$2:$H$63996,6,FALSE)</f>
        <v>NO</v>
      </c>
      <c r="J8" s="18" t="s">
        <v>1115</v>
      </c>
      <c r="K8" s="18" t="s">
        <v>1116</v>
      </c>
      <c r="L8" s="18">
        <v>1</v>
      </c>
      <c r="M8" s="18" t="s">
        <v>220</v>
      </c>
      <c r="N8" s="18" t="s">
        <v>1117</v>
      </c>
      <c r="O8" s="18">
        <v>2017</v>
      </c>
      <c r="P8" s="18">
        <v>12</v>
      </c>
      <c r="Q8" s="18">
        <v>1</v>
      </c>
      <c r="R8" s="18"/>
      <c r="S8" s="18" t="s">
        <v>1118</v>
      </c>
      <c r="T8" s="23">
        <v>28122033</v>
      </c>
    </row>
    <row r="9" spans="1:20" x14ac:dyDescent="0.25">
      <c r="A9" s="17" t="s">
        <v>1073</v>
      </c>
      <c r="B9" s="17" t="s">
        <v>1074</v>
      </c>
      <c r="C9" s="17" t="s">
        <v>217</v>
      </c>
      <c r="D9" s="18" t="s">
        <v>356</v>
      </c>
      <c r="E9" s="18">
        <f>VLOOKUP(M9,Revistas!$B$2:$H$63996,2,FALSE)</f>
        <v>2.806</v>
      </c>
      <c r="F9" s="18" t="str">
        <f>VLOOKUP(M9,Revistas!$B$2:$H$63996,3,FALSE)</f>
        <v>Q1</v>
      </c>
      <c r="G9" s="18" t="str">
        <f>VLOOKUP(M9,Revistas!$B$2:$H$63996,4,FALSE)</f>
        <v>MULTIDISCIPLINARY SCIENCES</v>
      </c>
      <c r="H9" s="18" t="str">
        <f>VLOOKUP(M9,Revistas!$B$2:$H$63996,5,FALSE)</f>
        <v>15/64</v>
      </c>
      <c r="I9" s="18" t="str">
        <f>VLOOKUP(M9,Revistas!$B$2:$H$63996,6,FALSE)</f>
        <v>NO</v>
      </c>
      <c r="J9" s="18"/>
      <c r="K9" s="18"/>
      <c r="L9" s="18">
        <v>0</v>
      </c>
      <c r="M9" s="18" t="s">
        <v>220</v>
      </c>
      <c r="N9" s="28">
        <v>39508</v>
      </c>
      <c r="O9" s="18">
        <v>2017</v>
      </c>
      <c r="P9" s="18">
        <v>12</v>
      </c>
      <c r="Q9" s="18">
        <v>3</v>
      </c>
      <c r="R9" s="18"/>
      <c r="S9" s="18" t="s">
        <v>1075</v>
      </c>
      <c r="T9" s="23">
        <v>28273148</v>
      </c>
    </row>
    <row r="10" spans="1:20" x14ac:dyDescent="0.25">
      <c r="A10" s="17" t="s">
        <v>969</v>
      </c>
      <c r="B10" s="17" t="s">
        <v>970</v>
      </c>
      <c r="C10" s="17" t="s">
        <v>971</v>
      </c>
      <c r="D10" s="18" t="s">
        <v>274</v>
      </c>
      <c r="E10" s="18">
        <f>VLOOKUP(M10,Revistas!$B$2:$H$63996,2,FALSE)</f>
        <v>2.96</v>
      </c>
      <c r="F10" s="18" t="str">
        <f>VLOOKUP(M10,Revistas!$B$2:$H$63996,3,FALSE)</f>
        <v>Q1</v>
      </c>
      <c r="G10" s="18" t="str">
        <f>VLOOKUP(M10,Revistas!$B$2:$H$63996,4,FALSE)</f>
        <v>MEDICINA, GENERAL &amp; INTERNAL</v>
      </c>
      <c r="H10" s="18" t="str">
        <f>VLOOKUP(M10,Revistas!$B$2:$H$63996,5,FALSE)</f>
        <v>28/154</v>
      </c>
      <c r="I10" s="18" t="str">
        <f>VLOOKUP(M10,Revistas!$B$2:$H$63996,6,FALSE)</f>
        <v>NO</v>
      </c>
      <c r="J10" s="18" t="s">
        <v>972</v>
      </c>
      <c r="K10" s="18" t="s">
        <v>973</v>
      </c>
      <c r="L10" s="18">
        <v>0</v>
      </c>
      <c r="M10" s="18" t="s">
        <v>974</v>
      </c>
      <c r="N10" s="18" t="s">
        <v>129</v>
      </c>
      <c r="O10" s="18">
        <v>2017</v>
      </c>
      <c r="P10" s="18">
        <v>44</v>
      </c>
      <c r="Q10" s="18"/>
      <c r="R10" s="18" t="s">
        <v>975</v>
      </c>
      <c r="S10" s="18" t="s">
        <v>976</v>
      </c>
      <c r="T10" s="23">
        <v>28747256</v>
      </c>
    </row>
    <row r="11" spans="1:20" x14ac:dyDescent="0.25">
      <c r="A11" s="17" t="s">
        <v>1090</v>
      </c>
      <c r="B11" s="17" t="s">
        <v>1091</v>
      </c>
      <c r="C11" s="17" t="s">
        <v>1092</v>
      </c>
      <c r="D11" s="18" t="s">
        <v>10</v>
      </c>
      <c r="E11" s="18">
        <f>VLOOKUP(M11,Revistas!$B$2:$H$63996,2,FALSE)</f>
        <v>4.923</v>
      </c>
      <c r="F11" s="18" t="str">
        <f>VLOOKUP(M11,Revistas!$B$2:$H$63996,3,FALSE)</f>
        <v>Q1</v>
      </c>
      <c r="G11" s="18" t="str">
        <f>VLOOKUP(M11,Revistas!$B$2:$H$63996,4,FALSE)</f>
        <v>CLINICAL NEUROLOGY - SCIE;</v>
      </c>
      <c r="H11" s="18" t="str">
        <f>VLOOKUP(M11,Revistas!$B$2:$H$63996,5,FALSE)</f>
        <v>25/194</v>
      </c>
      <c r="I11" s="18" t="str">
        <f>VLOOKUP(M11,Revistas!$B$2:$H$63996,6,FALSE)</f>
        <v>NO</v>
      </c>
      <c r="J11" s="18" t="s">
        <v>1093</v>
      </c>
      <c r="K11" s="18" t="s">
        <v>1094</v>
      </c>
      <c r="L11" s="18">
        <v>0</v>
      </c>
      <c r="M11" s="18" t="s">
        <v>1095</v>
      </c>
      <c r="N11" s="28">
        <v>36951</v>
      </c>
      <c r="O11" s="18">
        <v>2017</v>
      </c>
      <c r="P11" s="18">
        <v>40</v>
      </c>
      <c r="Q11" s="18">
        <v>3</v>
      </c>
      <c r="R11" s="18"/>
      <c r="S11" s="18" t="s">
        <v>1096</v>
      </c>
      <c r="T11" s="23">
        <v>28364422</v>
      </c>
    </row>
    <row r="12" spans="1:20" x14ac:dyDescent="0.25">
      <c r="A12" s="17" t="s">
        <v>1020</v>
      </c>
      <c r="B12" s="17" t="s">
        <v>1021</v>
      </c>
      <c r="C12" s="17" t="s">
        <v>1022</v>
      </c>
      <c r="D12" s="18" t="s">
        <v>10</v>
      </c>
      <c r="E12" s="18">
        <f>VLOOKUP(M12,Revistas!$B$2:$H$63996,2,FALSE)</f>
        <v>3.391</v>
      </c>
      <c r="F12" s="18" t="str">
        <f>VLOOKUP(M12,Revistas!$B$2:$H$63996,3,FALSE)</f>
        <v>Q2</v>
      </c>
      <c r="G12" s="18" t="str">
        <f>VLOOKUP(M12,Revistas!$B$2:$H$63996,4,FALSE)</f>
        <v>CLINICAL NEUROLOGY - SCIE</v>
      </c>
      <c r="H12" s="18" t="str">
        <f>VLOOKUP(M12,Revistas!$B$2:$H$63996,5,FALSE)</f>
        <v>58/194</v>
      </c>
      <c r="I12" s="18" t="str">
        <f>VLOOKUP(M12,Revistas!$B$2:$H$63996,6,FALSE)</f>
        <v>NO</v>
      </c>
      <c r="J12" s="18" t="s">
        <v>1023</v>
      </c>
      <c r="K12" s="18" t="s">
        <v>1024</v>
      </c>
      <c r="L12" s="18">
        <v>1</v>
      </c>
      <c r="M12" s="18" t="s">
        <v>1025</v>
      </c>
      <c r="N12" s="18" t="s">
        <v>29</v>
      </c>
      <c r="O12" s="18">
        <v>2017</v>
      </c>
      <c r="P12" s="18">
        <v>35</v>
      </c>
      <c r="Q12" s="18"/>
      <c r="R12" s="18">
        <v>27</v>
      </c>
      <c r="S12" s="18">
        <v>34</v>
      </c>
      <c r="T12" s="23">
        <v>28619179</v>
      </c>
    </row>
    <row r="13" spans="1:20" x14ac:dyDescent="0.25">
      <c r="A13" s="17" t="s">
        <v>1007</v>
      </c>
      <c r="B13" s="17" t="s">
        <v>1008</v>
      </c>
      <c r="C13" s="17" t="s">
        <v>1009</v>
      </c>
      <c r="D13" s="18" t="s">
        <v>210</v>
      </c>
      <c r="E13" s="18">
        <f>VLOOKUP(M13,Revistas!$B$2:$H$63996,2,FALSE)</f>
        <v>2.3690000000000002</v>
      </c>
      <c r="F13" s="18" t="str">
        <f>VLOOKUP(M13,Revistas!$B$2:$H$63996,3,FALSE)</f>
        <v>Q1</v>
      </c>
      <c r="G13" s="18" t="str">
        <f>VLOOKUP(M13,Revistas!$B$2:$H$63996,4,FALSE)</f>
        <v>MEDICINA, GENERAL &amp; INTERNAL</v>
      </c>
      <c r="H13" s="18" t="str">
        <f>VLOOKUP(M13,Revistas!$B$2:$H$63996,5,FALSE)</f>
        <v>38/154</v>
      </c>
      <c r="I13" s="18" t="str">
        <f>VLOOKUP(M13,Revistas!$B$2:$H$63996,6,FALSE)</f>
        <v>NO</v>
      </c>
      <c r="J13" s="18" t="s">
        <v>1010</v>
      </c>
      <c r="K13" s="18" t="s">
        <v>1011</v>
      </c>
      <c r="L13" s="18">
        <v>0</v>
      </c>
      <c r="M13" s="18" t="s">
        <v>1012</v>
      </c>
      <c r="N13" s="18" t="s">
        <v>29</v>
      </c>
      <c r="O13" s="18">
        <v>2017</v>
      </c>
      <c r="P13" s="18">
        <v>7</v>
      </c>
      <c r="Q13" s="18">
        <v>7</v>
      </c>
      <c r="R13" s="18"/>
      <c r="S13" s="18" t="s">
        <v>1013</v>
      </c>
      <c r="T13" s="23">
        <v>28760792</v>
      </c>
    </row>
    <row r="14" spans="1:20" x14ac:dyDescent="0.25">
      <c r="A14" s="17" t="s">
        <v>1014</v>
      </c>
      <c r="B14" s="17" t="s">
        <v>1015</v>
      </c>
      <c r="C14" s="17" t="s">
        <v>1016</v>
      </c>
      <c r="D14" s="18" t="s">
        <v>10</v>
      </c>
      <c r="E14" s="18">
        <f>VLOOKUP(M14,Revistas!$B$2:$H$63996,2,FALSE)</f>
        <v>9.5660000000000007</v>
      </c>
      <c r="F14" s="18" t="str">
        <f>VLOOKUP(M14,Revistas!$B$2:$H$63996,3,FALSE)</f>
        <v>Q1</v>
      </c>
      <c r="G14" s="18" t="str">
        <f>VLOOKUP(M14,Revistas!$B$2:$H$63996,4,FALSE)</f>
        <v>GASTROENTEROLOGY &amp; HEPATOLOGY - SCIE</v>
      </c>
      <c r="H14" s="18" t="str">
        <f>VLOOKUP(M14,Revistas!$B$2:$H$63996,5,FALSE)</f>
        <v>6 DE 79</v>
      </c>
      <c r="I14" s="18" t="str">
        <f>VLOOKUP(M14,Revistas!$B$2:$H$63996,6,FALSE)</f>
        <v>SI</v>
      </c>
      <c r="J14" s="18" t="s">
        <v>1017</v>
      </c>
      <c r="K14" s="18" t="s">
        <v>1018</v>
      </c>
      <c r="L14" s="18">
        <v>1</v>
      </c>
      <c r="M14" s="18" t="s">
        <v>1019</v>
      </c>
      <c r="N14" s="18" t="s">
        <v>29</v>
      </c>
      <c r="O14" s="18">
        <v>2017</v>
      </c>
      <c r="P14" s="18">
        <v>112</v>
      </c>
      <c r="Q14" s="18">
        <v>7</v>
      </c>
      <c r="R14" s="18">
        <v>1135</v>
      </c>
      <c r="S14" s="18">
        <v>1143</v>
      </c>
      <c r="T14" s="23">
        <v>28534520</v>
      </c>
    </row>
    <row r="15" spans="1:20" x14ac:dyDescent="0.25">
      <c r="A15" s="17" t="s">
        <v>957</v>
      </c>
      <c r="B15" s="17" t="s">
        <v>958</v>
      </c>
      <c r="C15" s="17" t="s">
        <v>959</v>
      </c>
      <c r="D15" s="18" t="s">
        <v>10</v>
      </c>
      <c r="E15" s="18">
        <f>VLOOKUP(M15,Revistas!$B$2:$H$63996,2,FALSE)</f>
        <v>4.085</v>
      </c>
      <c r="F15" s="18" t="str">
        <f>VLOOKUP(M15,Revistas!$B$2:$H$63996,3,FALSE)</f>
        <v>Q1</v>
      </c>
      <c r="G15" s="18" t="str">
        <f>VLOOKUP(M15,Revistas!$B$2:$H$63996,4,FALSE)</f>
        <v>PERIPHERAL VASCULAR DISEASE</v>
      </c>
      <c r="H15" s="18" t="str">
        <f>VLOOKUP(M15,Revistas!$B$2:$H$63996,5,FALSE)</f>
        <v>12 DE 63</v>
      </c>
      <c r="I15" s="18" t="str">
        <f>VLOOKUP(M15,Revistas!$B$2:$H$63996,6,FALSE)</f>
        <v>NO</v>
      </c>
      <c r="J15" s="18" t="s">
        <v>960</v>
      </c>
      <c r="K15" s="18" t="s">
        <v>961</v>
      </c>
      <c r="L15" s="18">
        <v>0</v>
      </c>
      <c r="M15" s="18" t="s">
        <v>962</v>
      </c>
      <c r="N15" s="18" t="s">
        <v>14</v>
      </c>
      <c r="O15" s="18">
        <v>2017</v>
      </c>
      <c r="P15" s="18">
        <v>35</v>
      </c>
      <c r="Q15" s="18">
        <v>12</v>
      </c>
      <c r="R15" s="18">
        <v>2388</v>
      </c>
      <c r="S15" s="18">
        <v>2394</v>
      </c>
      <c r="T15" s="23">
        <v>28723880</v>
      </c>
    </row>
    <row r="16" spans="1:20" x14ac:dyDescent="0.25">
      <c r="A16" s="17" t="s">
        <v>788</v>
      </c>
      <c r="B16" s="17" t="s">
        <v>789</v>
      </c>
      <c r="C16" s="17" t="s">
        <v>790</v>
      </c>
      <c r="D16" s="18" t="s">
        <v>10</v>
      </c>
      <c r="E16" s="18">
        <f>VLOOKUP(M16,Revistas!$B$2:$H$63996,2,FALSE)</f>
        <v>5.7750000000000004</v>
      </c>
      <c r="F16" s="18" t="str">
        <f>VLOOKUP(M16,Revistas!$B$2:$H$63996,3,FALSE)</f>
        <v>Q1</v>
      </c>
      <c r="G16" s="18" t="str">
        <f>VLOOKUP(M16,Revistas!$B$2:$H$63996,4,FALSE)</f>
        <v>GERIATRICS &amp; GERONTOLOGY</v>
      </c>
      <c r="H16" s="18" t="str">
        <f>VLOOKUP(M16,Revistas!$B$2:$H$63996,5,FALSE)</f>
        <v>4 DE 49</v>
      </c>
      <c r="I16" s="18" t="str">
        <f>VLOOKUP(M16,Revistas!$B$2:$H$63996,6,FALSE)</f>
        <v>SI</v>
      </c>
      <c r="J16" s="18" t="s">
        <v>791</v>
      </c>
      <c r="K16" s="18" t="s">
        <v>792</v>
      </c>
      <c r="L16" s="18">
        <v>1</v>
      </c>
      <c r="M16" s="18" t="s">
        <v>793</v>
      </c>
      <c r="N16" s="28">
        <v>37012</v>
      </c>
      <c r="O16" s="18">
        <v>2017</v>
      </c>
      <c r="P16" s="18">
        <v>18</v>
      </c>
      <c r="Q16" s="18">
        <v>5</v>
      </c>
      <c r="R16" s="18"/>
      <c r="S16" s="18" t="s">
        <v>794</v>
      </c>
    </row>
    <row r="17" spans="1:20" x14ac:dyDescent="0.25">
      <c r="A17" s="17" t="s">
        <v>945</v>
      </c>
      <c r="B17" s="17" t="s">
        <v>946</v>
      </c>
      <c r="C17" s="17" t="s">
        <v>947</v>
      </c>
      <c r="D17" s="18" t="s">
        <v>10</v>
      </c>
      <c r="E17" s="18">
        <f>VLOOKUP(M17,Revistas!$B$2:$H$63996,2,FALSE)</f>
        <v>47.831000000000003</v>
      </c>
      <c r="F17" s="18" t="str">
        <f>VLOOKUP(M17,Revistas!$B$2:$H$63996,3,FALSE)</f>
        <v>Q1</v>
      </c>
      <c r="G17" s="18" t="str">
        <f>VLOOKUP(M17,Revistas!$B$2:$H$63996,4,FALSE)</f>
        <v>MEDICINA, GENERAL &amp; INTERNAL</v>
      </c>
      <c r="H17" s="18" t="str">
        <f>VLOOKUP(M17,Revistas!$B$2:$H$63996,5,FALSE)</f>
        <v>2/154</v>
      </c>
      <c r="I17" s="18" t="str">
        <f>VLOOKUP(M17,Revistas!$B$2:$H$63996,6,FALSE)</f>
        <v>SI</v>
      </c>
      <c r="J17" s="18" t="s">
        <v>948</v>
      </c>
      <c r="K17" s="18" t="s">
        <v>949</v>
      </c>
      <c r="L17" s="18">
        <v>1</v>
      </c>
      <c r="M17" s="18" t="s">
        <v>950</v>
      </c>
      <c r="N17" s="18" t="s">
        <v>14</v>
      </c>
      <c r="O17" s="18">
        <v>2017</v>
      </c>
      <c r="P17" s="18">
        <v>390</v>
      </c>
      <c r="Q17" s="18">
        <v>10113</v>
      </c>
      <c r="R17" s="18">
        <v>2627</v>
      </c>
      <c r="S17" s="18">
        <v>2642</v>
      </c>
    </row>
    <row r="18" spans="1:20" x14ac:dyDescent="0.25">
      <c r="A18" s="17" t="s">
        <v>1060</v>
      </c>
      <c r="B18" s="17" t="s">
        <v>1061</v>
      </c>
      <c r="C18" s="17" t="s">
        <v>1062</v>
      </c>
      <c r="D18" s="18" t="s">
        <v>10</v>
      </c>
      <c r="E18" s="18">
        <f>VLOOKUP(M18,Revistas!$B$2:$H$63996,2,FALSE)</f>
        <v>4.3959999999999999</v>
      </c>
      <c r="F18" s="18" t="str">
        <f>VLOOKUP(M18,Revistas!$B$2:$H$63996,3,FALSE)</f>
        <v>Q1</v>
      </c>
      <c r="G18" s="18" t="str">
        <f>VLOOKUP(M18,Revistas!$B$2:$H$63996,4,FALSE)</f>
        <v>NUTRITION &amp; DIETETICS - SCIE;</v>
      </c>
      <c r="H18" s="18" t="str">
        <f>VLOOKUP(M18,Revistas!$B$2:$H$63996,5,FALSE)</f>
        <v>13 DE 81</v>
      </c>
      <c r="I18" s="18" t="str">
        <f>VLOOKUP(M18,Revistas!$B$2:$H$63996,6,FALSE)</f>
        <v>NO</v>
      </c>
      <c r="J18" s="18" t="s">
        <v>1063</v>
      </c>
      <c r="K18" s="18" t="s">
        <v>1064</v>
      </c>
      <c r="L18" s="18">
        <v>0</v>
      </c>
      <c r="M18" s="18" t="s">
        <v>1065</v>
      </c>
      <c r="N18" s="18" t="s">
        <v>1066</v>
      </c>
      <c r="O18" s="18">
        <v>2017</v>
      </c>
      <c r="P18" s="18">
        <v>14</v>
      </c>
      <c r="Q18" s="18"/>
      <c r="R18" s="18"/>
      <c r="S18" s="18">
        <v>54</v>
      </c>
      <c r="T18" s="23">
        <v>28446189</v>
      </c>
    </row>
    <row r="19" spans="1:20" x14ac:dyDescent="0.25">
      <c r="A19" s="17" t="s">
        <v>1162</v>
      </c>
      <c r="B19" s="17" t="s">
        <v>1166</v>
      </c>
      <c r="C19" s="17" t="s">
        <v>1371</v>
      </c>
      <c r="D19" s="18" t="s">
        <v>10</v>
      </c>
      <c r="E19" s="18">
        <f>VLOOKUP(M19,Revistas!$B$2:$H$63996,2,FALSE)</f>
        <v>4.548</v>
      </c>
      <c r="F19" s="18" t="str">
        <f>VLOOKUP(M19,Revistas!$B$2:$H$63996,3,FALSE)</f>
        <v>Q1</v>
      </c>
      <c r="G19" s="18" t="str">
        <f>VLOOKUP(M19,Revistas!$B$2:$H$63996,4,FALSE)</f>
        <v>NUTRITION &amp; DIETETICS</v>
      </c>
      <c r="H19" s="18" t="str">
        <f>VLOOKUP(M19,Revistas!$B$2:$H$63996,5,FALSE)</f>
        <v>9 DE 81</v>
      </c>
      <c r="I19" s="18" t="str">
        <f>VLOOKUP(M19,Revistas!$B$2:$H$63996,6,FALSE)</f>
        <v>NO</v>
      </c>
      <c r="J19" s="18" t="s">
        <v>1168</v>
      </c>
      <c r="K19" s="18"/>
      <c r="L19" s="18" t="s">
        <v>587</v>
      </c>
      <c r="M19" s="18" t="s">
        <v>1051</v>
      </c>
      <c r="N19" s="18" t="s">
        <v>1167</v>
      </c>
      <c r="O19" s="18">
        <v>2017</v>
      </c>
      <c r="P19" s="18"/>
      <c r="Q19" s="18"/>
      <c r="R19" s="18"/>
      <c r="S19" s="18"/>
      <c r="T19" s="23">
        <v>28139280</v>
      </c>
    </row>
    <row r="20" spans="1:20" x14ac:dyDescent="0.25">
      <c r="A20" s="17" t="s">
        <v>1162</v>
      </c>
      <c r="B20" s="17" t="s">
        <v>1161</v>
      </c>
      <c r="C20" s="17" t="s">
        <v>1163</v>
      </c>
      <c r="D20" s="18" t="s">
        <v>210</v>
      </c>
      <c r="E20" s="18" t="str">
        <f>VLOOKUP(M20,Revistas!$B$2:$H$63996,2,FALSE)</f>
        <v>NO TIENE</v>
      </c>
      <c r="F20" s="18" t="str">
        <f>VLOOKUP(M20,Revistas!$B$2:$H$63996,3,FALSE)</f>
        <v>NO TIENE</v>
      </c>
      <c r="G20" s="18" t="str">
        <f>VLOOKUP(M20,Revistas!$B$2:$H$63996,4,FALSE)</f>
        <v>NO TIENE</v>
      </c>
      <c r="H20" s="18" t="str">
        <f>VLOOKUP(M20,Revistas!$B$2:$H$63996,5,FALSE)</f>
        <v>NO TIENE</v>
      </c>
      <c r="I20" s="18" t="str">
        <f>VLOOKUP(M20,Revistas!$B$2:$H$63996,6,FALSE)</f>
        <v>NO</v>
      </c>
      <c r="J20" s="18" t="s">
        <v>1164</v>
      </c>
      <c r="K20" s="18"/>
      <c r="L20" s="18" t="s">
        <v>587</v>
      </c>
      <c r="M20" s="18" t="s">
        <v>1165</v>
      </c>
      <c r="N20" s="18" t="s">
        <v>424</v>
      </c>
      <c r="O20" s="18">
        <v>2017</v>
      </c>
      <c r="P20" s="18">
        <v>4</v>
      </c>
      <c r="Q20" s="18">
        <v>1</v>
      </c>
      <c r="R20" s="28">
        <v>44166</v>
      </c>
      <c r="S20" s="18"/>
      <c r="T20" s="23">
        <v>28091981</v>
      </c>
    </row>
    <row r="21" spans="1:20" x14ac:dyDescent="0.25">
      <c r="A21" s="17" t="s">
        <v>1035</v>
      </c>
      <c r="B21" s="17" t="s">
        <v>1036</v>
      </c>
      <c r="C21" s="17" t="s">
        <v>1037</v>
      </c>
      <c r="D21" s="18" t="s">
        <v>10</v>
      </c>
      <c r="E21" s="18">
        <f>VLOOKUP(M21,Revistas!$B$2:$H$63996,2,FALSE)</f>
        <v>3.581</v>
      </c>
      <c r="F21" s="18" t="str">
        <f>VLOOKUP(M21,Revistas!$B$2:$H$63996,3,FALSE)</f>
        <v>Q2</v>
      </c>
      <c r="G21" s="18" t="str">
        <f>VLOOKUP(M21,Revistas!$B$2:$H$63996,4,FALSE)</f>
        <v>PERIPHERAL VASCULAR DISEASE - SCIE</v>
      </c>
      <c r="H21" s="18" t="str">
        <f>VLOOKUP(M21,Revistas!$B$2:$H$63996,5,FALSE)</f>
        <v>16/63</v>
      </c>
      <c r="I21" s="18" t="str">
        <f>VLOOKUP(M21,Revistas!$B$2:$H$63996,6,FALSE)</f>
        <v>NO</v>
      </c>
      <c r="J21" s="18" t="s">
        <v>1038</v>
      </c>
      <c r="K21" s="18" t="s">
        <v>1039</v>
      </c>
      <c r="L21" s="18">
        <v>1</v>
      </c>
      <c r="M21" s="18" t="s">
        <v>1040</v>
      </c>
      <c r="N21" s="18" t="s">
        <v>226</v>
      </c>
      <c r="O21" s="18">
        <v>2017</v>
      </c>
      <c r="P21" s="18">
        <v>40</v>
      </c>
      <c r="Q21" s="18">
        <v>6</v>
      </c>
      <c r="R21" s="18">
        <v>613</v>
      </c>
      <c r="S21" s="18">
        <v>619</v>
      </c>
      <c r="T21" s="23">
        <v>28179625</v>
      </c>
    </row>
    <row r="22" spans="1:20" x14ac:dyDescent="0.25">
      <c r="A22" s="17" t="s">
        <v>1026</v>
      </c>
      <c r="B22" s="17" t="s">
        <v>1027</v>
      </c>
      <c r="C22" s="17" t="s">
        <v>1028</v>
      </c>
      <c r="D22" s="18" t="s">
        <v>10</v>
      </c>
      <c r="E22" s="18">
        <f>VLOOKUP(M22,Revistas!$B$2:$H$63996,2,FALSE)</f>
        <v>1.8320000000000001</v>
      </c>
      <c r="F22" s="18" t="str">
        <f>VLOOKUP(M22,Revistas!$B$2:$H$63996,3,FALSE)</f>
        <v>Q3</v>
      </c>
      <c r="G22" s="18" t="str">
        <f>VLOOKUP(M22,Revistas!$B$2:$H$63996,4,FALSE)</f>
        <v>CARDIAC &amp; CARDIOVASCULAR SYSTEMS - SCIE</v>
      </c>
      <c r="H22" s="18" t="str">
        <f>VLOOKUP(M22,Revistas!$B$2:$H$63996,5,FALSE)</f>
        <v>82/126</v>
      </c>
      <c r="I22" s="18" t="str">
        <f>VLOOKUP(M22,Revistas!$B$2:$H$63996,6,FALSE)</f>
        <v>NO</v>
      </c>
      <c r="J22" s="18" t="s">
        <v>1029</v>
      </c>
      <c r="K22" s="18" t="s">
        <v>1030</v>
      </c>
      <c r="L22" s="18">
        <v>0</v>
      </c>
      <c r="M22" s="18" t="s">
        <v>1031</v>
      </c>
      <c r="N22" s="28">
        <v>42887</v>
      </c>
      <c r="O22" s="18">
        <v>2017</v>
      </c>
      <c r="P22" s="18">
        <v>17</v>
      </c>
      <c r="Q22" s="18"/>
      <c r="R22" s="18"/>
      <c r="S22" s="18">
        <v>160</v>
      </c>
      <c r="T22" s="23">
        <v>28623902</v>
      </c>
    </row>
    <row r="23" spans="1:20" x14ac:dyDescent="0.25">
      <c r="A23" s="17" t="s">
        <v>1076</v>
      </c>
      <c r="B23" s="17" t="s">
        <v>1077</v>
      </c>
      <c r="C23" s="17" t="s">
        <v>1078</v>
      </c>
      <c r="D23" s="18" t="s">
        <v>356</v>
      </c>
      <c r="E23" s="18">
        <f>VLOOKUP(M23,Revistas!$B$2:$H$63996,2,FALSE)</f>
        <v>3.706</v>
      </c>
      <c r="F23" s="18" t="str">
        <f>VLOOKUP(M23,Revistas!$B$2:$H$63996,3,FALSE)</f>
        <v>Q1</v>
      </c>
      <c r="G23" s="18" t="str">
        <f>VLOOKUP(M23,Revistas!$B$2:$H$63996,4,FALSE)</f>
        <v>NUTRITION &amp; DIETETICS</v>
      </c>
      <c r="H23" s="18" t="str">
        <f>VLOOKUP(M23,Revistas!$B$2:$H$63996,5,FALSE)</f>
        <v>20/81</v>
      </c>
      <c r="I23" s="18" t="str">
        <f>VLOOKUP(M23,Revistas!$B$2:$H$63996,6,FALSE)</f>
        <v>NO</v>
      </c>
      <c r="J23" s="18"/>
      <c r="K23" s="18"/>
      <c r="L23" s="18">
        <v>0</v>
      </c>
      <c r="M23" s="18" t="s">
        <v>1079</v>
      </c>
      <c r="N23" s="18" t="s">
        <v>300</v>
      </c>
      <c r="O23" s="18">
        <v>2017</v>
      </c>
      <c r="P23" s="18">
        <v>117</v>
      </c>
      <c r="Q23" s="18">
        <v>5</v>
      </c>
      <c r="R23" s="18">
        <v>766</v>
      </c>
      <c r="S23" s="18">
        <v>766</v>
      </c>
      <c r="T23" s="23">
        <v>28406079</v>
      </c>
    </row>
    <row r="24" spans="1:20" x14ac:dyDescent="0.25">
      <c r="A24" s="17" t="s">
        <v>951</v>
      </c>
      <c r="B24" s="17" t="s">
        <v>952</v>
      </c>
      <c r="C24" s="17" t="s">
        <v>953</v>
      </c>
      <c r="D24" s="18" t="s">
        <v>10</v>
      </c>
      <c r="E24" s="18">
        <f>VLOOKUP(M24,Revistas!$B$2:$H$63996,2,FALSE)</f>
        <v>4.2119999999999997</v>
      </c>
      <c r="F24" s="18" t="str">
        <f>VLOOKUP(M24,Revistas!$B$2:$H$63996,3,FALSE)</f>
        <v>Q1</v>
      </c>
      <c r="G24" s="18" t="str">
        <f>VLOOKUP(M24,Revistas!$B$2:$H$63996,4,FALSE)</f>
        <v>PUBLIC, ENVIRONMENTAL &amp; OCCUPATIONAL HEALTH - SCIE;</v>
      </c>
      <c r="H24" s="18" t="str">
        <f>VLOOKUP(M24,Revistas!$B$2:$H$63996,5,FALSE)</f>
        <v>19/176</v>
      </c>
      <c r="I24" s="18" t="str">
        <f>VLOOKUP(M24,Revistas!$B$2:$H$63996,6,FALSE)</f>
        <v>NO</v>
      </c>
      <c r="J24" s="18" t="s">
        <v>954</v>
      </c>
      <c r="K24" s="18" t="s">
        <v>955</v>
      </c>
      <c r="L24" s="18">
        <v>0</v>
      </c>
      <c r="M24" s="18" t="s">
        <v>956</v>
      </c>
      <c r="N24" s="18" t="s">
        <v>14</v>
      </c>
      <c r="O24" s="18">
        <v>2017</v>
      </c>
      <c r="P24" s="18">
        <v>53</v>
      </c>
      <c r="Q24" s="18">
        <v>6</v>
      </c>
      <c r="R24" s="18">
        <v>872</v>
      </c>
      <c r="S24" s="18">
        <v>881</v>
      </c>
      <c r="T24" s="23">
        <v>28774549</v>
      </c>
    </row>
    <row r="25" spans="1:20" x14ac:dyDescent="0.25">
      <c r="A25" s="17" t="s">
        <v>1124</v>
      </c>
      <c r="B25" s="17" t="s">
        <v>1125</v>
      </c>
      <c r="C25" s="17" t="s">
        <v>1126</v>
      </c>
      <c r="D25" s="18" t="s">
        <v>274</v>
      </c>
      <c r="E25" s="18">
        <f>VLOOKUP(M25,Revistas!$B$2:$H$63996,2,FALSE)</f>
        <v>1.806</v>
      </c>
      <c r="F25" s="18" t="str">
        <f>VLOOKUP(M25,Revistas!$B$2:$H$63996,3,FALSE)</f>
        <v>Q3</v>
      </c>
      <c r="G25" s="18" t="str">
        <f>VLOOKUP(M25,Revistas!$B$2:$H$63996,4,FALSE)</f>
        <v>CARDIAC &amp; CARDIOVASCULAR SYSTEMS - SCIE;</v>
      </c>
      <c r="H25" s="18" t="str">
        <f>VLOOKUP(M25,Revistas!$B$2:$H$63996,5,FALSE)</f>
        <v>86/126</v>
      </c>
      <c r="I25" s="18" t="str">
        <f>VLOOKUP(M25,Revistas!$B$2:$H$63996,6,FALSE)</f>
        <v>NO</v>
      </c>
      <c r="J25" s="18" t="s">
        <v>1127</v>
      </c>
      <c r="K25" s="18" t="s">
        <v>1128</v>
      </c>
      <c r="L25" s="18">
        <v>0</v>
      </c>
      <c r="M25" s="18" t="s">
        <v>1129</v>
      </c>
      <c r="N25" s="18"/>
      <c r="O25" s="18">
        <v>2017</v>
      </c>
      <c r="P25" s="18">
        <v>14</v>
      </c>
      <c r="Q25" s="18">
        <v>4</v>
      </c>
      <c r="R25" s="18">
        <v>280</v>
      </c>
      <c r="S25" s="18">
        <v>281</v>
      </c>
      <c r="T25" s="23">
        <v>28663767</v>
      </c>
    </row>
    <row r="26" spans="1:20" x14ac:dyDescent="0.25">
      <c r="A26" s="17" t="s">
        <v>1108</v>
      </c>
      <c r="B26" s="17" t="s">
        <v>1109</v>
      </c>
      <c r="C26" s="17" t="s">
        <v>1110</v>
      </c>
      <c r="D26" s="18" t="s">
        <v>10</v>
      </c>
      <c r="E26" s="18">
        <f>VLOOKUP(M26,Revistas!$B$2:$H$63996,2,FALSE)</f>
        <v>8.6839999999999993</v>
      </c>
      <c r="F26" s="18" t="str">
        <f>VLOOKUP(M26,Revistas!$B$2:$H$63996,3,FALSE)</f>
        <v>Q1</v>
      </c>
      <c r="G26" s="18" t="str">
        <f>VLOOKUP(M26,Revistas!$B$2:$H$63996,4,FALSE)</f>
        <v>ENDOCRINOLOGY &amp; METABOLISM</v>
      </c>
      <c r="H26" s="18" t="str">
        <f>VLOOKUP(M26,Revistas!$B$2:$H$63996,5,FALSE)</f>
        <v>9/138</v>
      </c>
      <c r="I26" s="18" t="str">
        <f>VLOOKUP(M26,Revistas!$B$2:$H$63996,6,FALSE)</f>
        <v>SI</v>
      </c>
      <c r="J26" s="18" t="s">
        <v>1111</v>
      </c>
      <c r="K26" s="18" t="s">
        <v>1112</v>
      </c>
      <c r="L26" s="18">
        <v>4</v>
      </c>
      <c r="M26" s="18" t="s">
        <v>1113</v>
      </c>
      <c r="N26" s="18" t="s">
        <v>62</v>
      </c>
      <c r="O26" s="18">
        <v>2017</v>
      </c>
      <c r="P26" s="18">
        <v>66</v>
      </c>
      <c r="Q26" s="18">
        <v>2</v>
      </c>
      <c r="R26" s="18">
        <v>474</v>
      </c>
      <c r="S26" s="18">
        <v>482</v>
      </c>
      <c r="T26" s="23">
        <v>27993926</v>
      </c>
    </row>
    <row r="27" spans="1:20" x14ac:dyDescent="0.25">
      <c r="A27" s="17" t="s">
        <v>1067</v>
      </c>
      <c r="B27" s="17" t="s">
        <v>1068</v>
      </c>
      <c r="C27" s="17" t="s">
        <v>1069</v>
      </c>
      <c r="D27" s="18" t="s">
        <v>10</v>
      </c>
      <c r="E27" s="18">
        <f>VLOOKUP(M27,Revistas!$B$2:$H$63996,2,FALSE)</f>
        <v>4.6479999999999997</v>
      </c>
      <c r="F27" s="18" t="str">
        <f>VLOOKUP(M27,Revistas!$B$2:$H$63996,3,FALSE)</f>
        <v>Q1</v>
      </c>
      <c r="G27" s="18" t="str">
        <f>VLOOKUP(M27,Revistas!$B$2:$H$63996,4,FALSE)</f>
        <v>GERIATRICS &amp; GERONTOLOGY - SCIE</v>
      </c>
      <c r="H27" s="18" t="str">
        <f>VLOOKUP(M27,Revistas!$B$2:$H$63996,5,FALSE)</f>
        <v>6 DE 49</v>
      </c>
      <c r="I27" s="18" t="str">
        <f>VLOOKUP(M27,Revistas!$B$2:$H$63996,6,FALSE)</f>
        <v>NO</v>
      </c>
      <c r="J27" s="18" t="s">
        <v>1070</v>
      </c>
      <c r="K27" s="18" t="s">
        <v>1071</v>
      </c>
      <c r="L27" s="18">
        <v>1</v>
      </c>
      <c r="M27" s="18" t="s">
        <v>1072</v>
      </c>
      <c r="N27" s="18" t="s">
        <v>35</v>
      </c>
      <c r="O27" s="18">
        <v>2017</v>
      </c>
      <c r="P27" s="18">
        <v>8</v>
      </c>
      <c r="Q27" s="18">
        <v>2</v>
      </c>
      <c r="R27" s="18">
        <v>240</v>
      </c>
      <c r="S27" s="18">
        <v>249</v>
      </c>
      <c r="T27" s="23">
        <v>28400989</v>
      </c>
    </row>
    <row r="28" spans="1:20" x14ac:dyDescent="0.25">
      <c r="A28" s="17" t="s">
        <v>1149</v>
      </c>
      <c r="B28" s="17" t="s">
        <v>1148</v>
      </c>
      <c r="C28" s="17" t="s">
        <v>1369</v>
      </c>
      <c r="D28" s="18" t="s">
        <v>10</v>
      </c>
      <c r="E28" s="18">
        <f>VLOOKUP(M28,Revistas!$B$2:$H$63996,2,FALSE)</f>
        <v>4.4850000000000003</v>
      </c>
      <c r="F28" s="18" t="str">
        <f>VLOOKUP(M28,Revistas!$B$2:$H$63996,3,FALSE)</f>
        <v>Q2</v>
      </c>
      <c r="G28" s="18" t="str">
        <f>VLOOKUP(M28,Revistas!$B$2:$H$63996,4,FALSE)</f>
        <v>CARDIAC &amp; CARDIOVASCULAR SYSTEM</v>
      </c>
      <c r="H28" s="18" t="str">
        <f>VLOOKUP(M28,Revistas!$B$2:$H$63996,5,FALSE)</f>
        <v>33/126</v>
      </c>
      <c r="I28" s="18" t="str">
        <f>VLOOKUP(M28,Revistas!$B$2:$H$63996,6,FALSE)</f>
        <v>NO</v>
      </c>
      <c r="J28" s="18" t="s">
        <v>1151</v>
      </c>
      <c r="K28" s="18"/>
      <c r="L28" s="18" t="s">
        <v>587</v>
      </c>
      <c r="M28" s="18" t="s">
        <v>917</v>
      </c>
      <c r="N28" s="18" t="s">
        <v>1150</v>
      </c>
      <c r="O28" s="18">
        <v>2017</v>
      </c>
      <c r="P28" s="18"/>
      <c r="Q28" s="18"/>
      <c r="R28" s="18"/>
      <c r="S28" s="18"/>
      <c r="T28" s="23">
        <v>28697926</v>
      </c>
    </row>
    <row r="29" spans="1:20" x14ac:dyDescent="0.25">
      <c r="A29" s="17" t="s">
        <v>1045</v>
      </c>
      <c r="B29" s="17" t="s">
        <v>1046</v>
      </c>
      <c r="C29" s="17" t="s">
        <v>1047</v>
      </c>
      <c r="D29" s="18" t="s">
        <v>10</v>
      </c>
      <c r="E29" s="18">
        <f>VLOOKUP(M29,Revistas!$B$2:$H$63996,2,FALSE)</f>
        <v>4.548</v>
      </c>
      <c r="F29" s="18" t="str">
        <f>VLOOKUP(M29,Revistas!$B$2:$H$63996,3,FALSE)</f>
        <v>Q1</v>
      </c>
      <c r="G29" s="18" t="str">
        <f>VLOOKUP(M29,Revistas!$B$2:$H$63996,4,FALSE)</f>
        <v>NUTRITION &amp; DIETETICS</v>
      </c>
      <c r="H29" s="18" t="str">
        <f>VLOOKUP(M29,Revistas!$B$2:$H$63996,5,FALSE)</f>
        <v>9 DE 81</v>
      </c>
      <c r="I29" s="18" t="str">
        <f>VLOOKUP(M29,Revistas!$B$2:$H$63996,6,FALSE)</f>
        <v>NO</v>
      </c>
      <c r="J29" s="18" t="s">
        <v>1048</v>
      </c>
      <c r="K29" s="18" t="s">
        <v>1049</v>
      </c>
      <c r="L29" s="18">
        <v>1</v>
      </c>
      <c r="M29" s="18" t="s">
        <v>1050</v>
      </c>
      <c r="N29" s="18" t="s">
        <v>226</v>
      </c>
      <c r="O29" s="18">
        <v>2017</v>
      </c>
      <c r="P29" s="18">
        <v>36</v>
      </c>
      <c r="Q29" s="18">
        <v>3</v>
      </c>
      <c r="R29" s="18">
        <v>831</v>
      </c>
      <c r="S29" s="18">
        <v>838</v>
      </c>
      <c r="T29" s="23">
        <v>27256558</v>
      </c>
    </row>
    <row r="30" spans="1:20" x14ac:dyDescent="0.25">
      <c r="A30" s="17" t="s">
        <v>1052</v>
      </c>
      <c r="B30" s="17" t="s">
        <v>1053</v>
      </c>
      <c r="C30" s="17" t="s">
        <v>1047</v>
      </c>
      <c r="D30" s="18" t="s">
        <v>10</v>
      </c>
      <c r="E30" s="18">
        <f>VLOOKUP(M30,Revistas!$B$2:$H$63996,2,FALSE)</f>
        <v>4.548</v>
      </c>
      <c r="F30" s="18" t="str">
        <f>VLOOKUP(M30,Revistas!$B$2:$H$63996,3,FALSE)</f>
        <v>Q1</v>
      </c>
      <c r="G30" s="18" t="str">
        <f>VLOOKUP(M30,Revistas!$B$2:$H$63996,4,FALSE)</f>
        <v>NUTRITION &amp; DIETETICS</v>
      </c>
      <c r="H30" s="18" t="str">
        <f>VLOOKUP(M30,Revistas!$B$2:$H$63996,5,FALSE)</f>
        <v>9 DE 81</v>
      </c>
      <c r="I30" s="18" t="str">
        <f>VLOOKUP(M30,Revistas!$B$2:$H$63996,6,FALSE)</f>
        <v>NO</v>
      </c>
      <c r="J30" s="18" t="s">
        <v>1054</v>
      </c>
      <c r="K30" s="18" t="s">
        <v>1055</v>
      </c>
      <c r="L30" s="18">
        <v>3</v>
      </c>
      <c r="M30" s="18" t="s">
        <v>1050</v>
      </c>
      <c r="N30" s="18" t="s">
        <v>226</v>
      </c>
      <c r="O30" s="18">
        <v>2017</v>
      </c>
      <c r="P30" s="18">
        <v>36</v>
      </c>
      <c r="Q30" s="18">
        <v>3</v>
      </c>
      <c r="R30" s="18">
        <v>853</v>
      </c>
      <c r="S30" s="18">
        <v>860</v>
      </c>
      <c r="T30" s="23">
        <v>27184975</v>
      </c>
    </row>
    <row r="31" spans="1:20" x14ac:dyDescent="0.25">
      <c r="A31" s="17" t="s">
        <v>1084</v>
      </c>
      <c r="B31" s="17" t="s">
        <v>1085</v>
      </c>
      <c r="C31" s="17" t="s">
        <v>1086</v>
      </c>
      <c r="D31" s="18" t="s">
        <v>10</v>
      </c>
      <c r="E31" s="18">
        <f>VLOOKUP(M31,Revistas!$B$2:$H$63996,2,FALSE)</f>
        <v>6.6859999999999999</v>
      </c>
      <c r="F31" s="18" t="str">
        <f>VLOOKUP(M31,Revistas!$B$2:$H$63996,3,FALSE)</f>
        <v>Q1</v>
      </c>
      <c r="G31" s="18" t="str">
        <f>VLOOKUP(M31,Revistas!$B$2:$H$63996,4,FALSE)</f>
        <v>MEDICINE, GENERAL &amp; INTERNAL - SCIE</v>
      </c>
      <c r="H31" s="18" t="str">
        <f>VLOOKUP(M31,Revistas!$B$2:$H$63996,5,FALSE)</f>
        <v>12/154</v>
      </c>
      <c r="I31" s="18" t="str">
        <f>VLOOKUP(M31,Revistas!$B$2:$H$63996,6,FALSE)</f>
        <v>SI</v>
      </c>
      <c r="J31" s="18" t="s">
        <v>1087</v>
      </c>
      <c r="K31" s="18" t="s">
        <v>1088</v>
      </c>
      <c r="L31" s="18">
        <v>0</v>
      </c>
      <c r="M31" s="18" t="s">
        <v>1089</v>
      </c>
      <c r="N31" s="18" t="s">
        <v>300</v>
      </c>
      <c r="O31" s="18">
        <v>2017</v>
      </c>
      <c r="P31" s="18">
        <v>92</v>
      </c>
      <c r="Q31" s="18">
        <v>3</v>
      </c>
      <c r="R31" s="18">
        <v>376</v>
      </c>
      <c r="S31" s="18">
        <v>382</v>
      </c>
      <c r="T31" s="23">
        <v>28160946</v>
      </c>
    </row>
    <row r="32" spans="1:20" x14ac:dyDescent="0.25">
      <c r="A32" s="17" t="s">
        <v>997</v>
      </c>
      <c r="B32" s="17" t="s">
        <v>998</v>
      </c>
      <c r="C32" s="17" t="s">
        <v>674</v>
      </c>
      <c r="D32" s="18" t="s">
        <v>274</v>
      </c>
      <c r="E32" s="18">
        <f>VLOOKUP(M32,Revistas!$B$2:$H$63996,2,FALSE)</f>
        <v>4.4850000000000003</v>
      </c>
      <c r="F32" s="18" t="str">
        <f>VLOOKUP(M32,Revistas!$B$2:$H$63996,3,FALSE)</f>
        <v>Q2</v>
      </c>
      <c r="G32" s="18" t="str">
        <f>VLOOKUP(M32,Revistas!$B$2:$H$63996,4,FALSE)</f>
        <v>CARDIAC &amp; CARDIOVASCULAR SYSTEM</v>
      </c>
      <c r="H32" s="18" t="str">
        <f>VLOOKUP(M32,Revistas!$B$2:$H$63996,5,FALSE)</f>
        <v>33/126</v>
      </c>
      <c r="I32" s="18" t="str">
        <f>VLOOKUP(M32,Revistas!$B$2:$H$63996,6,FALSE)</f>
        <v>NO</v>
      </c>
      <c r="J32" s="18" t="s">
        <v>999</v>
      </c>
      <c r="K32" s="18" t="s">
        <v>1000</v>
      </c>
      <c r="L32" s="18">
        <v>0</v>
      </c>
      <c r="M32" s="18" t="s">
        <v>677</v>
      </c>
      <c r="N32" s="18" t="s">
        <v>199</v>
      </c>
      <c r="O32" s="18">
        <v>2017</v>
      </c>
      <c r="P32" s="18">
        <v>70</v>
      </c>
      <c r="Q32" s="18">
        <v>8</v>
      </c>
      <c r="R32" s="18">
        <v>669</v>
      </c>
      <c r="S32" s="18">
        <v>670</v>
      </c>
      <c r="T32" s="23">
        <v>27789171</v>
      </c>
    </row>
    <row r="33" spans="1:20" x14ac:dyDescent="0.25">
      <c r="A33" s="17" t="s">
        <v>1153</v>
      </c>
      <c r="B33" s="17" t="s">
        <v>1152</v>
      </c>
      <c r="C33" s="17" t="s">
        <v>1373</v>
      </c>
      <c r="D33" s="18" t="s">
        <v>10</v>
      </c>
      <c r="E33" s="18">
        <f>VLOOKUP(M33,Revistas!$B$2:$H$63996,2,FALSE)</f>
        <v>5.9569999999999999</v>
      </c>
      <c r="F33" s="18" t="str">
        <f>VLOOKUP(M33,Revistas!$B$2:$H$63996,3,FALSE)</f>
        <v>Q1</v>
      </c>
      <c r="G33" s="18" t="str">
        <f>VLOOKUP(M33,Revistas!$B$2:$H$63996,4,FALSE)</f>
        <v>GERIATRICS &amp; GERONTOLOGY</v>
      </c>
      <c r="H33" s="18" t="str">
        <f>VLOOKUP(M33,Revistas!$B$2:$H$63996,5,FALSE)</f>
        <v>3 DE 49</v>
      </c>
      <c r="I33" s="18" t="str">
        <f>VLOOKUP(M33,Revistas!$B$2:$H$63996,6,FALSE)</f>
        <v>SI</v>
      </c>
      <c r="J33" s="18" t="s">
        <v>1155</v>
      </c>
      <c r="K33" s="18"/>
      <c r="L33" s="18" t="s">
        <v>587</v>
      </c>
      <c r="M33" s="18" t="s">
        <v>1156</v>
      </c>
      <c r="N33" s="18" t="s">
        <v>1154</v>
      </c>
      <c r="O33" s="18">
        <v>2017</v>
      </c>
      <c r="P33" s="18"/>
      <c r="Q33" s="18"/>
      <c r="R33" s="18"/>
      <c r="S33" s="18"/>
      <c r="T33" s="23">
        <v>28977342</v>
      </c>
    </row>
    <row r="34" spans="1:20" x14ac:dyDescent="0.25">
      <c r="A34" s="17" t="s">
        <v>1143</v>
      </c>
      <c r="B34" s="17" t="s">
        <v>1142</v>
      </c>
      <c r="C34" s="17" t="s">
        <v>1144</v>
      </c>
      <c r="D34" s="18" t="s">
        <v>10</v>
      </c>
      <c r="E34" s="18">
        <f>VLOOKUP(M34,Revistas!$B$2:$H$63996,2,FALSE)</f>
        <v>1.768</v>
      </c>
      <c r="F34" s="18" t="str">
        <f>VLOOKUP(M34,Revistas!$B$2:$H$63996,3,FALSE)</f>
        <v>Q3</v>
      </c>
      <c r="G34" s="18" t="str">
        <f>VLOOKUP(M34,Revistas!$B$2:$H$63996,4,FALSE)</f>
        <v>PUBLIC, ENVIRONMENTAL &amp; OCCUPATIONAL HEALTH - SCIE</v>
      </c>
      <c r="H34" s="18" t="str">
        <f>VLOOKUP(M34,Revistas!$B$2:$H$63996,5,FALSE)</f>
        <v>94/176</v>
      </c>
      <c r="I34" s="18" t="str">
        <f>VLOOKUP(M34,Revistas!$B$2:$H$63996,6,FALSE)</f>
        <v>NO</v>
      </c>
      <c r="J34" s="18" t="s">
        <v>1146</v>
      </c>
      <c r="K34" s="18"/>
      <c r="L34" s="18" t="s">
        <v>587</v>
      </c>
      <c r="M34" s="18" t="s">
        <v>1147</v>
      </c>
      <c r="N34" s="18" t="s">
        <v>1145</v>
      </c>
      <c r="O34" s="18">
        <v>2017</v>
      </c>
      <c r="P34" s="18"/>
      <c r="Q34" s="18"/>
      <c r="R34" s="18"/>
      <c r="S34" s="18"/>
      <c r="T34" s="23">
        <v>28712682</v>
      </c>
    </row>
    <row r="35" spans="1:20" x14ac:dyDescent="0.25">
      <c r="A35" s="17" t="s">
        <v>1136</v>
      </c>
      <c r="B35" s="17" t="s">
        <v>1370</v>
      </c>
      <c r="C35" s="17" t="s">
        <v>1137</v>
      </c>
      <c r="D35" s="18" t="s">
        <v>10</v>
      </c>
      <c r="E35" s="18">
        <f>VLOOKUP(M35,Revistas!$B$2:$H$63996,2,FALSE)</f>
        <v>0.747</v>
      </c>
      <c r="F35" s="18" t="str">
        <f>VLOOKUP(M35,Revistas!$B$2:$H$63996,3,FALSE)</f>
        <v>Q4</v>
      </c>
      <c r="G35" s="18" t="str">
        <f>VLOOKUP(M35,Revistas!$B$2:$H$63996,4,FALSE)</f>
        <v>NUTRITION &amp; DIETETICS</v>
      </c>
      <c r="H35" s="18" t="str">
        <f>VLOOKUP(M35,Revistas!$B$2:$H$63996,5,FALSE)</f>
        <v>68/81</v>
      </c>
      <c r="I35" s="18" t="str">
        <f>VLOOKUP(M35,Revistas!$B$2:$H$63996,6,FALSE)</f>
        <v>NO</v>
      </c>
      <c r="J35" s="18" t="s">
        <v>1140</v>
      </c>
      <c r="K35" s="18"/>
      <c r="L35" s="18" t="s">
        <v>587</v>
      </c>
      <c r="M35" s="18" t="s">
        <v>1141</v>
      </c>
      <c r="N35" s="18" t="s">
        <v>1139</v>
      </c>
      <c r="O35" s="18">
        <v>2017</v>
      </c>
      <c r="P35" s="18">
        <v>34</v>
      </c>
      <c r="Q35" s="18">
        <v>4</v>
      </c>
      <c r="R35" s="18" t="s">
        <v>1138</v>
      </c>
      <c r="S35" s="18"/>
      <c r="T35" s="23">
        <v>29095007</v>
      </c>
    </row>
    <row r="36" spans="1:20" x14ac:dyDescent="0.25">
      <c r="A36" s="17" t="s">
        <v>963</v>
      </c>
      <c r="B36" s="17" t="s">
        <v>964</v>
      </c>
      <c r="C36" s="17" t="s">
        <v>965</v>
      </c>
      <c r="D36" s="18" t="s">
        <v>10</v>
      </c>
      <c r="E36" s="18">
        <f>VLOOKUP(M36,Revistas!$B$2:$H$63996,2,FALSE)</f>
        <v>3.5910000000000002</v>
      </c>
      <c r="F36" s="18" t="str">
        <f>VLOOKUP(M36,Revistas!$B$2:$H$63996,3,FALSE)</f>
        <v>Q2</v>
      </c>
      <c r="G36" s="18" t="str">
        <f>VLOOKUP(M36,Revistas!$B$2:$H$63996,4,FALSE)</f>
        <v>ENDOCRINOLOGY &amp; METABOLISM - SCIE</v>
      </c>
      <c r="H36" s="18" t="str">
        <f>VLOOKUP(M36,Revistas!$B$2:$H$63996,5,FALSE)</f>
        <v>52/138</v>
      </c>
      <c r="I36" s="18" t="str">
        <f>VLOOKUP(M36,Revistas!$B$2:$H$63996,6,FALSE)</f>
        <v>NO</v>
      </c>
      <c r="J36" s="18" t="s">
        <v>966</v>
      </c>
      <c r="K36" s="18" t="s">
        <v>967</v>
      </c>
      <c r="L36" s="18">
        <v>0</v>
      </c>
      <c r="M36" s="18" t="s">
        <v>968</v>
      </c>
      <c r="N36" s="18" t="s">
        <v>94</v>
      </c>
      <c r="O36" s="18">
        <v>2017</v>
      </c>
      <c r="P36" s="18">
        <v>28</v>
      </c>
      <c r="Q36" s="18">
        <v>11</v>
      </c>
      <c r="R36" s="18">
        <v>3143</v>
      </c>
      <c r="S36" s="18">
        <v>3152</v>
      </c>
      <c r="T36" s="23">
        <v>28725986</v>
      </c>
    </row>
    <row r="37" spans="1:20" x14ac:dyDescent="0.25">
      <c r="A37" s="17" t="s">
        <v>1080</v>
      </c>
      <c r="B37" s="17" t="s">
        <v>1081</v>
      </c>
      <c r="C37" s="17" t="s">
        <v>674</v>
      </c>
      <c r="D37" s="18" t="s">
        <v>10</v>
      </c>
      <c r="E37" s="18">
        <f>VLOOKUP(M37,Revistas!$B$2:$H$63996,2,FALSE)</f>
        <v>4.4850000000000003</v>
      </c>
      <c r="F37" s="18" t="str">
        <f>VLOOKUP(M37,Revistas!$B$2:$H$63996,3,FALSE)</f>
        <v>Q2</v>
      </c>
      <c r="G37" s="18" t="str">
        <f>VLOOKUP(M37,Revistas!$B$2:$H$63996,4,FALSE)</f>
        <v>CARDIAC &amp; CARDIOVASCULAR SYSTEM</v>
      </c>
      <c r="H37" s="18" t="str">
        <f>VLOOKUP(M37,Revistas!$B$2:$H$63996,5,FALSE)</f>
        <v>33/126</v>
      </c>
      <c r="I37" s="18" t="str">
        <f>VLOOKUP(M37,Revistas!$B$2:$H$63996,6,FALSE)</f>
        <v>NO</v>
      </c>
      <c r="J37" s="18" t="s">
        <v>1082</v>
      </c>
      <c r="K37" s="18" t="s">
        <v>1083</v>
      </c>
      <c r="L37" s="18">
        <v>2</v>
      </c>
      <c r="M37" s="18" t="s">
        <v>677</v>
      </c>
      <c r="N37" s="18" t="s">
        <v>300</v>
      </c>
      <c r="O37" s="18">
        <v>2017</v>
      </c>
      <c r="P37" s="18">
        <v>70</v>
      </c>
      <c r="Q37" s="18">
        <v>3</v>
      </c>
      <c r="R37" s="18">
        <v>145</v>
      </c>
      <c r="S37" s="18">
        <v>154</v>
      </c>
      <c r="T37" s="23">
        <v>27519455</v>
      </c>
    </row>
    <row r="38" spans="1:20" x14ac:dyDescent="0.25">
      <c r="A38" s="17" t="s">
        <v>981</v>
      </c>
      <c r="B38" s="17" t="s">
        <v>982</v>
      </c>
      <c r="C38" s="17" t="s">
        <v>983</v>
      </c>
      <c r="D38" s="18" t="s">
        <v>10</v>
      </c>
      <c r="E38" s="18">
        <f>VLOOKUP(M38,Revistas!$B$2:$H$63996,2,FALSE)</f>
        <v>4.282</v>
      </c>
      <c r="F38" s="18" t="str">
        <f>VLOOKUP(M38,Revistas!$B$2:$H$63996,3,FALSE)</f>
        <v>Q1</v>
      </c>
      <c r="G38" s="18" t="str">
        <f>VLOOKUP(M38,Revistas!$B$2:$H$63996,4,FALSE)</f>
        <v>GERIATRICS &amp; GERONTOLOGY</v>
      </c>
      <c r="H38" s="18" t="str">
        <f>VLOOKUP(M38,Revistas!$B$2:$H$63996,5,FALSE)</f>
        <v>9 DE 49</v>
      </c>
      <c r="I38" s="18" t="str">
        <f>VLOOKUP(M38,Revistas!$B$2:$H$63996,6,FALSE)</f>
        <v>NO</v>
      </c>
      <c r="J38" s="18" t="s">
        <v>984</v>
      </c>
      <c r="K38" s="18" t="s">
        <v>985</v>
      </c>
      <c r="L38" s="18">
        <v>0</v>
      </c>
      <c r="M38" s="18" t="s">
        <v>986</v>
      </c>
      <c r="N38" s="18" t="s">
        <v>154</v>
      </c>
      <c r="O38" s="18">
        <v>2017</v>
      </c>
      <c r="P38" s="18">
        <v>46</v>
      </c>
      <c r="Q38" s="18">
        <v>5</v>
      </c>
      <c r="R38" s="18">
        <v>807</v>
      </c>
      <c r="S38" s="18">
        <v>812</v>
      </c>
      <c r="T38" s="23">
        <v>28338890</v>
      </c>
    </row>
    <row r="39" spans="1:20" x14ac:dyDescent="0.25">
      <c r="A39" s="17" t="s">
        <v>1001</v>
      </c>
      <c r="B39" s="17" t="s">
        <v>1002</v>
      </c>
      <c r="C39" s="17" t="s">
        <v>1003</v>
      </c>
      <c r="D39" s="18" t="s">
        <v>10</v>
      </c>
      <c r="E39" s="18">
        <f>VLOOKUP(M39,Revistas!$B$2:$H$63996,2,FALSE)</f>
        <v>4.9000000000000004</v>
      </c>
      <c r="F39" s="18" t="str">
        <f>VLOOKUP(M39,Revistas!$B$2:$H$63996,3,FALSE)</f>
        <v>Q1</v>
      </c>
      <c r="G39" s="18" t="str">
        <f>VLOOKUP(M39,Revistas!$B$2:$H$63996,4,FALSE)</f>
        <v>ENVIRONMENTAL SCIENCES - SCIE</v>
      </c>
      <c r="H39" s="18" t="str">
        <f>VLOOKUP(M39,Revistas!$B$2:$H$63996,5,FALSE)</f>
        <v>22/229</v>
      </c>
      <c r="I39" s="18" t="str">
        <f>VLOOKUP(M39,Revistas!$B$2:$H$63996,6,FALSE)</f>
        <v>SI</v>
      </c>
      <c r="J39" s="18" t="s">
        <v>1004</v>
      </c>
      <c r="K39" s="18" t="s">
        <v>1005</v>
      </c>
      <c r="L39" s="18">
        <v>1</v>
      </c>
      <c r="M39" s="18" t="s">
        <v>1006</v>
      </c>
      <c r="N39" s="28">
        <v>42186</v>
      </c>
      <c r="O39" s="18">
        <v>2017</v>
      </c>
      <c r="P39" s="18">
        <v>590</v>
      </c>
      <c r="Q39" s="18"/>
      <c r="R39" s="18">
        <v>171</v>
      </c>
      <c r="S39" s="18">
        <v>173</v>
      </c>
      <c r="T39" s="23">
        <v>28259438</v>
      </c>
    </row>
    <row r="40" spans="1:20" x14ac:dyDescent="0.25">
      <c r="A40" s="17" t="s">
        <v>1130</v>
      </c>
      <c r="B40" s="17" t="s">
        <v>1131</v>
      </c>
      <c r="C40" s="17" t="s">
        <v>790</v>
      </c>
      <c r="D40" s="18" t="s">
        <v>571</v>
      </c>
      <c r="E40" s="18">
        <f>VLOOKUP(M40,Revistas!$B$2:$H$63996,2,FALSE)</f>
        <v>5.7750000000000004</v>
      </c>
      <c r="F40" s="18" t="str">
        <f>VLOOKUP(M40,Revistas!$B$2:$H$63996,3,FALSE)</f>
        <v>Q1</v>
      </c>
      <c r="G40" s="18" t="str">
        <f>VLOOKUP(M40,Revistas!$B$2:$H$63996,4,FALSE)</f>
        <v>GERIATRICS &amp; GERONTOLOGY</v>
      </c>
      <c r="H40" s="18" t="str">
        <f>VLOOKUP(M40,Revistas!$B$2:$H$63996,5,FALSE)</f>
        <v>4 DE 49</v>
      </c>
      <c r="I40" s="18" t="str">
        <f>VLOOKUP(M40,Revistas!$B$2:$H$63996,6,FALSE)</f>
        <v>SI</v>
      </c>
      <c r="J40" s="18" t="s">
        <v>1132</v>
      </c>
      <c r="K40" s="18" t="s">
        <v>1133</v>
      </c>
      <c r="L40" s="18">
        <v>2</v>
      </c>
      <c r="M40" s="18" t="s">
        <v>793</v>
      </c>
      <c r="N40" s="18" t="s">
        <v>344</v>
      </c>
      <c r="O40" s="18">
        <v>2017</v>
      </c>
      <c r="P40" s="18">
        <v>18</v>
      </c>
      <c r="Q40" s="18">
        <v>1</v>
      </c>
      <c r="R40" s="18">
        <v>8</v>
      </c>
      <c r="S40" s="18">
        <v>9</v>
      </c>
      <c r="T40" s="23">
        <v>27887892</v>
      </c>
    </row>
    <row r="41" spans="1:20" x14ac:dyDescent="0.25">
      <c r="A41" s="17" t="s">
        <v>1041</v>
      </c>
      <c r="B41" s="17" t="s">
        <v>1042</v>
      </c>
      <c r="C41" s="17" t="s">
        <v>604</v>
      </c>
      <c r="D41" s="18" t="s">
        <v>10</v>
      </c>
      <c r="E41" s="18">
        <f>VLOOKUP(M41,Revistas!$B$2:$H$63996,2,FALSE)</f>
        <v>6.1890000000000001</v>
      </c>
      <c r="F41" s="18" t="str">
        <f>VLOOKUP(M41,Revistas!$B$2:$H$63996,3,FALSE)</f>
        <v>Q1</v>
      </c>
      <c r="G41" s="18" t="str">
        <f>VLOOKUP(M41,Revistas!$B$2:$H$63996,4,FALSE)</f>
        <v>CARDIAC &amp; CARDIOVASCULAR SYSTEM</v>
      </c>
      <c r="H41" s="18" t="str">
        <f>VLOOKUP(M41,Revistas!$B$2:$H$63996,5,FALSE)</f>
        <v>16/126</v>
      </c>
      <c r="I41" s="18" t="str">
        <f>VLOOKUP(M41,Revistas!$B$2:$H$63996,6,FALSE)</f>
        <v>NO</v>
      </c>
      <c r="J41" s="18" t="s">
        <v>1043</v>
      </c>
      <c r="K41" s="18" t="s">
        <v>1044</v>
      </c>
      <c r="L41" s="18">
        <v>2</v>
      </c>
      <c r="M41" s="18" t="s">
        <v>607</v>
      </c>
      <c r="N41" s="28">
        <v>37043</v>
      </c>
      <c r="O41" s="18">
        <v>2017</v>
      </c>
      <c r="P41" s="18">
        <v>236</v>
      </c>
      <c r="Q41" s="18"/>
      <c r="R41" s="18">
        <v>296</v>
      </c>
      <c r="S41" s="18">
        <v>303</v>
      </c>
      <c r="T41" s="23">
        <v>28215465</v>
      </c>
    </row>
    <row r="42" spans="1:20" x14ac:dyDescent="0.25">
      <c r="A42" s="17" t="s">
        <v>987</v>
      </c>
      <c r="B42" s="17" t="s">
        <v>988</v>
      </c>
      <c r="C42" s="17" t="s">
        <v>989</v>
      </c>
      <c r="D42" s="18" t="s">
        <v>10</v>
      </c>
      <c r="E42" s="18">
        <f>VLOOKUP(M42,Revistas!$B$2:$H$63996,2,FALSE)</f>
        <v>14.298999999999999</v>
      </c>
      <c r="F42" s="18" t="str">
        <f>VLOOKUP(M42,Revistas!$B$2:$H$63996,3,FALSE)</f>
        <v>Q1</v>
      </c>
      <c r="G42" s="18" t="str">
        <f>VLOOKUP(M42,Revistas!$B$2:$H$63996,4,FALSE)</f>
        <v>CARDIAC &amp; CARDIOVASCULAR SYSTEMS - SCIE</v>
      </c>
      <c r="H42" s="18" t="str">
        <f>VLOOKUP(M42,Revistas!$B$2:$H$63996,5,FALSE)</f>
        <v>4/126</v>
      </c>
      <c r="I42" s="18" t="str">
        <f>VLOOKUP(M42,Revistas!$B$2:$H$63996,6,FALSE)</f>
        <v>SI</v>
      </c>
      <c r="J42" s="18" t="s">
        <v>990</v>
      </c>
      <c r="K42" s="18" t="s">
        <v>991</v>
      </c>
      <c r="L42" s="18">
        <v>0</v>
      </c>
      <c r="M42" s="18" t="s">
        <v>992</v>
      </c>
      <c r="N42" s="18" t="s">
        <v>154</v>
      </c>
      <c r="O42" s="18">
        <v>2017</v>
      </c>
      <c r="P42" s="18">
        <v>14</v>
      </c>
      <c r="Q42" s="18">
        <v>9</v>
      </c>
      <c r="R42" s="18">
        <v>560</v>
      </c>
      <c r="S42" s="18" t="s">
        <v>167</v>
      </c>
      <c r="T42" s="23">
        <v>28492286</v>
      </c>
    </row>
    <row r="43" spans="1:20" x14ac:dyDescent="0.25">
      <c r="A43" s="17" t="s">
        <v>1158</v>
      </c>
      <c r="B43" s="17" t="s">
        <v>1157</v>
      </c>
      <c r="C43" s="17" t="s">
        <v>1372</v>
      </c>
      <c r="D43" s="18" t="s">
        <v>10</v>
      </c>
      <c r="E43" s="18">
        <f>VLOOKUP(M43,Revistas!$B$2:$H$63996,2,FALSE)</f>
        <v>4.548</v>
      </c>
      <c r="F43" s="18" t="str">
        <f>VLOOKUP(M43,Revistas!$B$2:$H$63996,3,FALSE)</f>
        <v>Q1</v>
      </c>
      <c r="G43" s="18" t="str">
        <f>VLOOKUP(M43,Revistas!$B$2:$H$63996,4,FALSE)</f>
        <v>NUTRITION &amp; DIETETICS</v>
      </c>
      <c r="H43" s="18" t="str">
        <f>VLOOKUP(M43,Revistas!$B$2:$H$63996,5,FALSE)</f>
        <v>9 DE 81</v>
      </c>
      <c r="I43" s="18" t="str">
        <f>VLOOKUP(M43,Revistas!$B$2:$H$63996,6,FALSE)</f>
        <v>NO</v>
      </c>
      <c r="J43" s="18" t="s">
        <v>1160</v>
      </c>
      <c r="K43" s="18"/>
      <c r="L43" s="18" t="s">
        <v>587</v>
      </c>
      <c r="M43" s="18" t="s">
        <v>1051</v>
      </c>
      <c r="N43" s="18" t="s">
        <v>1159</v>
      </c>
      <c r="O43" s="18">
        <v>2017</v>
      </c>
      <c r="P43" s="18"/>
      <c r="Q43" s="18"/>
      <c r="R43" s="18"/>
      <c r="S43" s="18"/>
      <c r="T43" s="23">
        <v>28602467</v>
      </c>
    </row>
    <row r="44" spans="1:20" x14ac:dyDescent="0.25">
      <c r="A44" s="17" t="s">
        <v>1097</v>
      </c>
      <c r="B44" s="17" t="s">
        <v>1098</v>
      </c>
      <c r="C44" s="17" t="s">
        <v>1099</v>
      </c>
      <c r="D44" s="18" t="s">
        <v>10</v>
      </c>
      <c r="E44" s="18">
        <f>VLOOKUP(M44,Revistas!$B$2:$H$63996,2,FALSE)</f>
        <v>19.742000000000001</v>
      </c>
      <c r="F44" s="18" t="str">
        <f>VLOOKUP(M44,Revistas!$B$2:$H$63996,3,FALSE)</f>
        <v>q1</v>
      </c>
      <c r="G44" s="18" t="str">
        <f>VLOOKUP(M44,Revistas!$B$2:$H$63996,4,FALSE)</f>
        <v>ENDOCRINOLOGY &amp; METABOLISM - SCIE</v>
      </c>
      <c r="H44" s="18" t="str">
        <f>VLOOKUP(M44,Revistas!$B$2:$H$63996,5,FALSE)</f>
        <v>1/138</v>
      </c>
      <c r="I44" s="18" t="str">
        <f>VLOOKUP(M44,Revistas!$B$2:$H$63996,6,FALSE)</f>
        <v>SI</v>
      </c>
      <c r="J44" s="18" t="s">
        <v>1100</v>
      </c>
      <c r="K44" s="18" t="s">
        <v>1101</v>
      </c>
      <c r="L44" s="18">
        <v>2</v>
      </c>
      <c r="M44" s="18" t="s">
        <v>1102</v>
      </c>
      <c r="N44" s="18" t="s">
        <v>300</v>
      </c>
      <c r="O44" s="18">
        <v>2017</v>
      </c>
      <c r="P44" s="18">
        <v>5</v>
      </c>
      <c r="Q44" s="18">
        <v>3</v>
      </c>
      <c r="R44" s="18">
        <v>196</v>
      </c>
      <c r="S44" s="18">
        <v>213</v>
      </c>
      <c r="T44" s="23">
        <v>28126460</v>
      </c>
    </row>
    <row r="45" spans="1:20" x14ac:dyDescent="0.25">
      <c r="A45" s="17" t="s">
        <v>1056</v>
      </c>
      <c r="B45" s="17" t="s">
        <v>1057</v>
      </c>
      <c r="C45" s="17" t="s">
        <v>959</v>
      </c>
      <c r="D45" s="18" t="s">
        <v>10</v>
      </c>
      <c r="E45" s="18">
        <f>VLOOKUP(M45,Revistas!$B$2:$H$63996,2,FALSE)</f>
        <v>4.085</v>
      </c>
      <c r="F45" s="18" t="str">
        <f>VLOOKUP(M45,Revistas!$B$2:$H$63996,3,FALSE)</f>
        <v>Q1</v>
      </c>
      <c r="G45" s="18" t="str">
        <f>VLOOKUP(M45,Revistas!$B$2:$H$63996,4,FALSE)</f>
        <v>PERIPHERAL VASCULAR DISEASE</v>
      </c>
      <c r="H45" s="18" t="str">
        <f>VLOOKUP(M45,Revistas!$B$2:$H$63996,5,FALSE)</f>
        <v>12 DE 63</v>
      </c>
      <c r="I45" s="18" t="str">
        <f>VLOOKUP(M45,Revistas!$B$2:$H$63996,6,FALSE)</f>
        <v>NO</v>
      </c>
      <c r="J45" s="18" t="s">
        <v>1058</v>
      </c>
      <c r="K45" s="18" t="s">
        <v>1059</v>
      </c>
      <c r="L45" s="18">
        <v>0</v>
      </c>
      <c r="M45" s="18" t="s">
        <v>962</v>
      </c>
      <c r="N45" s="18" t="s">
        <v>250</v>
      </c>
      <c r="O45" s="18">
        <v>2017</v>
      </c>
      <c r="P45" s="18">
        <v>35</v>
      </c>
      <c r="Q45" s="18">
        <v>5</v>
      </c>
      <c r="R45" s="18">
        <v>1011</v>
      </c>
      <c r="S45" s="18">
        <v>1018</v>
      </c>
      <c r="T45" s="23">
        <v>28118277</v>
      </c>
    </row>
    <row r="46" spans="1:20" x14ac:dyDescent="0.25">
      <c r="A46" s="17" t="s">
        <v>1119</v>
      </c>
      <c r="B46" s="17" t="s">
        <v>1120</v>
      </c>
      <c r="C46" s="17" t="s">
        <v>947</v>
      </c>
      <c r="D46" s="18" t="s">
        <v>10</v>
      </c>
      <c r="E46" s="18">
        <f>VLOOKUP(M46,Revistas!$B$2:$H$63996,2,FALSE)</f>
        <v>47.831000000000003</v>
      </c>
      <c r="F46" s="18" t="str">
        <f>VLOOKUP(M46,Revistas!$B$2:$H$63996,3,FALSE)</f>
        <v>Q1</v>
      </c>
      <c r="G46" s="18" t="str">
        <f>VLOOKUP(M46,Revistas!$B$2:$H$63996,4,FALSE)</f>
        <v>MEDICINA, GENERAL &amp; INTERNAL</v>
      </c>
      <c r="H46" s="18" t="str">
        <f>VLOOKUP(M46,Revistas!$B$2:$H$63996,5,FALSE)</f>
        <v>2/154</v>
      </c>
      <c r="I46" s="18" t="str">
        <f>VLOOKUP(M46,Revistas!$B$2:$H$63996,6,FALSE)</f>
        <v>SI</v>
      </c>
      <c r="J46" s="18" t="s">
        <v>1121</v>
      </c>
      <c r="K46" s="18" t="s">
        <v>1122</v>
      </c>
      <c r="L46" s="18">
        <v>32</v>
      </c>
      <c r="M46" s="18" t="s">
        <v>950</v>
      </c>
      <c r="N46" s="18" t="s">
        <v>1123</v>
      </c>
      <c r="O46" s="18">
        <v>2017</v>
      </c>
      <c r="P46" s="18">
        <v>389</v>
      </c>
      <c r="Q46" s="18">
        <v>10064</v>
      </c>
      <c r="R46" s="18">
        <v>37</v>
      </c>
      <c r="S46" s="18">
        <v>55</v>
      </c>
      <c r="T46" s="23">
        <v>27863813</v>
      </c>
    </row>
    <row r="48" spans="1:20"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spans="1:10" hidden="1" x14ac:dyDescent="0.25"/>
    <row r="1090" spans="1:10" hidden="1" x14ac:dyDescent="0.25"/>
    <row r="1091" spans="1:10" hidden="1" x14ac:dyDescent="0.25">
      <c r="A1091" s="20" t="s">
        <v>73</v>
      </c>
      <c r="B1091" s="20" t="s">
        <v>73</v>
      </c>
      <c r="C1091" s="20" t="s">
        <v>73</v>
      </c>
      <c r="D1091" s="23" t="s">
        <v>74</v>
      </c>
      <c r="E1091" s="23" t="s">
        <v>73</v>
      </c>
      <c r="F1091" s="23" t="s">
        <v>75</v>
      </c>
      <c r="G1091" s="23" t="s">
        <v>7254</v>
      </c>
      <c r="H1091" s="23" t="s">
        <v>73</v>
      </c>
      <c r="I1091" s="23" t="s">
        <v>78</v>
      </c>
      <c r="J1091" s="23" t="s">
        <v>7255</v>
      </c>
    </row>
    <row r="1092" spans="1:10" hidden="1" x14ac:dyDescent="0.25">
      <c r="A1092" s="20" t="s">
        <v>10</v>
      </c>
      <c r="B1092" s="20">
        <f>DCOUNTA(A1:S1088,B1091,A1091:A1092)</f>
        <v>33</v>
      </c>
      <c r="C1092" s="20" t="s">
        <v>10</v>
      </c>
      <c r="D1092" s="23">
        <f>DSUM(A1:S1088,E1,C1091:C1092)</f>
        <v>262.63200000000006</v>
      </c>
      <c r="E1092" s="23" t="s">
        <v>10</v>
      </c>
      <c r="F1092" s="23" t="s">
        <v>5470</v>
      </c>
      <c r="G1092" s="23">
        <f>DCOUNTA(A1:S1088,F1091,E1091:F1092)</f>
        <v>25</v>
      </c>
      <c r="H1092" s="23" t="s">
        <v>10</v>
      </c>
      <c r="I1092" s="23" t="s">
        <v>2680</v>
      </c>
      <c r="J1092" s="23">
        <f>DCOUNTA(A1:S1088,I1,H1091:I1092)</f>
        <v>11</v>
      </c>
    </row>
    <row r="1093" spans="1:10" hidden="1" x14ac:dyDescent="0.25"/>
    <row r="1094" spans="1:10" hidden="1" x14ac:dyDescent="0.25">
      <c r="A1094" s="20" t="s">
        <v>73</v>
      </c>
      <c r="B1094" s="20" t="s">
        <v>73</v>
      </c>
      <c r="C1094" s="20" t="s">
        <v>73</v>
      </c>
      <c r="D1094" s="23" t="s">
        <v>74</v>
      </c>
      <c r="E1094" s="23" t="s">
        <v>73</v>
      </c>
      <c r="F1094" s="23" t="s">
        <v>75</v>
      </c>
      <c r="G1094" s="23" t="s">
        <v>7254</v>
      </c>
      <c r="H1094" s="23" t="s">
        <v>73</v>
      </c>
      <c r="I1094" s="23" t="s">
        <v>78</v>
      </c>
      <c r="J1094" s="23" t="s">
        <v>7255</v>
      </c>
    </row>
    <row r="1095" spans="1:10" hidden="1" x14ac:dyDescent="0.25">
      <c r="A1095" s="20" t="s">
        <v>274</v>
      </c>
      <c r="B1095" s="20">
        <f>DCOUNTA(A1:S1088,D1,A1094:A1095)</f>
        <v>3</v>
      </c>
      <c r="C1095" s="20" t="s">
        <v>274</v>
      </c>
      <c r="D1095" s="23">
        <f>DSUM(A1:S1088,E1,C1094:C1095)</f>
        <v>9.2510000000000012</v>
      </c>
      <c r="E1095" s="23" t="s">
        <v>274</v>
      </c>
      <c r="F1095" s="23" t="s">
        <v>5470</v>
      </c>
      <c r="G1095" s="23">
        <f>DCOUNTA(A1:S1088,F1,E1094:F1095)</f>
        <v>1</v>
      </c>
      <c r="H1095" s="23" t="s">
        <v>274</v>
      </c>
      <c r="I1095" s="23" t="s">
        <v>2680</v>
      </c>
      <c r="J1095" s="23">
        <f>DCOUNTA(A1:S1088,I1,H1094:I1095)</f>
        <v>0</v>
      </c>
    </row>
    <row r="1096" spans="1:10" hidden="1" x14ac:dyDescent="0.25"/>
    <row r="1097" spans="1:10" hidden="1" x14ac:dyDescent="0.25">
      <c r="A1097" s="20" t="s">
        <v>73</v>
      </c>
      <c r="B1097" s="20" t="s">
        <v>73</v>
      </c>
      <c r="C1097" s="20" t="s">
        <v>73</v>
      </c>
      <c r="D1097" s="23" t="s">
        <v>74</v>
      </c>
      <c r="E1097" s="23" t="s">
        <v>73</v>
      </c>
      <c r="F1097" s="23" t="s">
        <v>75</v>
      </c>
      <c r="G1097" s="23" t="s">
        <v>7254</v>
      </c>
      <c r="H1097" s="23" t="s">
        <v>73</v>
      </c>
      <c r="I1097" s="23" t="s">
        <v>78</v>
      </c>
      <c r="J1097" s="23" t="s">
        <v>7255</v>
      </c>
    </row>
    <row r="1098" spans="1:10" hidden="1" x14ac:dyDescent="0.25">
      <c r="A1098" s="20" t="s">
        <v>356</v>
      </c>
      <c r="B1098" s="20">
        <f>DCOUNTA(A1:S1088,D1,A1097:A1098)</f>
        <v>2</v>
      </c>
      <c r="C1098" s="20" t="s">
        <v>356</v>
      </c>
      <c r="D1098" s="23">
        <f>DSUM(A1:S1088,E1,C1097:C1098)</f>
        <v>6.5120000000000005</v>
      </c>
      <c r="E1098" s="23" t="s">
        <v>356</v>
      </c>
      <c r="F1098" s="23" t="s">
        <v>5470</v>
      </c>
      <c r="G1098" s="23">
        <f>DCOUNTA(A1:S1088,F1,E1097:F1098)</f>
        <v>2</v>
      </c>
      <c r="H1098" s="23" t="s">
        <v>356</v>
      </c>
      <c r="I1098" s="23" t="s">
        <v>2680</v>
      </c>
      <c r="J1098" s="23">
        <f>DCOUNTA(A1:S1088,I1,H1097:I1098)</f>
        <v>0</v>
      </c>
    </row>
    <row r="1099" spans="1:10" hidden="1" x14ac:dyDescent="0.25"/>
    <row r="1100" spans="1:10" hidden="1" x14ac:dyDescent="0.25">
      <c r="A1100" s="20" t="s">
        <v>73</v>
      </c>
      <c r="B1100" s="20" t="s">
        <v>73</v>
      </c>
      <c r="C1100" s="20" t="s">
        <v>73</v>
      </c>
      <c r="D1100" s="23" t="s">
        <v>74</v>
      </c>
      <c r="E1100" s="23" t="s">
        <v>73</v>
      </c>
      <c r="F1100" s="23" t="s">
        <v>75</v>
      </c>
      <c r="G1100" s="23" t="s">
        <v>7254</v>
      </c>
      <c r="H1100" s="23" t="s">
        <v>73</v>
      </c>
      <c r="I1100" s="23" t="s">
        <v>78</v>
      </c>
      <c r="J1100" s="23" t="s">
        <v>7255</v>
      </c>
    </row>
    <row r="1101" spans="1:10" hidden="1" x14ac:dyDescent="0.25">
      <c r="A1101" s="20" t="s">
        <v>571</v>
      </c>
      <c r="B1101" s="20">
        <f>DCOUNTA(A1:S1088,D1,A1100:A1101)</f>
        <v>5</v>
      </c>
      <c r="C1101" s="20" t="s">
        <v>571</v>
      </c>
      <c r="D1101" s="23">
        <f>DSUM(A1:S1088,E1,C1100:C1101)</f>
        <v>19.155000000000001</v>
      </c>
      <c r="E1101" s="23" t="s">
        <v>571</v>
      </c>
      <c r="F1101" s="23" t="s">
        <v>5470</v>
      </c>
      <c r="G1101" s="23">
        <f>DCOUNTA(A1:S1088,F1,E1100:F1101)</f>
        <v>4</v>
      </c>
      <c r="H1101" s="23" t="s">
        <v>571</v>
      </c>
      <c r="I1101" s="23" t="s">
        <v>2680</v>
      </c>
      <c r="J1101" s="23">
        <f>DCOUNTA(A1:S1088,I1,H1100:I1101)</f>
        <v>1</v>
      </c>
    </row>
    <row r="1102" spans="1:10" hidden="1" x14ac:dyDescent="0.25"/>
    <row r="1103" spans="1:10" hidden="1" x14ac:dyDescent="0.25"/>
    <row r="1104" spans="1:10" hidden="1" x14ac:dyDescent="0.25">
      <c r="A1104" s="20" t="s">
        <v>73</v>
      </c>
      <c r="B1104" s="20" t="s">
        <v>73</v>
      </c>
      <c r="C1104" s="20" t="s">
        <v>73</v>
      </c>
      <c r="D1104" s="23" t="s">
        <v>74</v>
      </c>
      <c r="E1104" s="23" t="s">
        <v>73</v>
      </c>
      <c r="F1104" s="23" t="s">
        <v>75</v>
      </c>
      <c r="G1104" s="23" t="s">
        <v>7254</v>
      </c>
      <c r="H1104" s="23" t="s">
        <v>73</v>
      </c>
      <c r="I1104" s="23" t="s">
        <v>78</v>
      </c>
      <c r="J1104" s="23" t="s">
        <v>7255</v>
      </c>
    </row>
    <row r="1105" spans="1:51" hidden="1" x14ac:dyDescent="0.25">
      <c r="A1105" s="20" t="s">
        <v>26</v>
      </c>
      <c r="B1105" s="20">
        <f>DCOUNTA(A1:S1088,D1,A1104:A1105)</f>
        <v>0</v>
      </c>
      <c r="C1105" s="20" t="s">
        <v>26</v>
      </c>
      <c r="D1105" s="23">
        <f>DSUM(A1:S1088,E1,C1104:C1105)</f>
        <v>0</v>
      </c>
      <c r="E1105" s="23" t="s">
        <v>26</v>
      </c>
      <c r="F1105" s="23" t="s">
        <v>5470</v>
      </c>
      <c r="G1105" s="23">
        <f>DCOUNTA(A1:S1088,F1,E1104:F1105)</f>
        <v>0</v>
      </c>
      <c r="H1105" s="23" t="s">
        <v>26</v>
      </c>
      <c r="I1105" s="23" t="s">
        <v>2680</v>
      </c>
      <c r="J1105" s="23">
        <f>DCOUNTA(A1:S1088,I1,H1104:I1105)</f>
        <v>0</v>
      </c>
    </row>
    <row r="1106" spans="1:51" hidden="1" x14ac:dyDescent="0.25"/>
    <row r="1107" spans="1:51" hidden="1" x14ac:dyDescent="0.25">
      <c r="A1107" s="20" t="s">
        <v>73</v>
      </c>
      <c r="B1107" s="20" t="s">
        <v>73</v>
      </c>
      <c r="C1107" s="20" t="s">
        <v>73</v>
      </c>
      <c r="D1107" s="23" t="s">
        <v>74</v>
      </c>
      <c r="E1107" s="23" t="s">
        <v>73</v>
      </c>
      <c r="F1107" s="23" t="s">
        <v>75</v>
      </c>
      <c r="G1107" s="23" t="s">
        <v>7254</v>
      </c>
      <c r="H1107" s="23" t="s">
        <v>73</v>
      </c>
      <c r="I1107" s="23" t="s">
        <v>78</v>
      </c>
      <c r="J1107" s="23" t="s">
        <v>7255</v>
      </c>
    </row>
    <row r="1108" spans="1:51" hidden="1" x14ac:dyDescent="0.25">
      <c r="A1108" s="20" t="s">
        <v>210</v>
      </c>
      <c r="B1108" s="20">
        <f>DCOUNTA(A1:S1088,D1,A1107:A1108)</f>
        <v>2</v>
      </c>
      <c r="C1108" s="20" t="s">
        <v>210</v>
      </c>
      <c r="D1108" s="23">
        <f>DSUM(A1:S1088,E1,C1107:C1108)</f>
        <v>2.3690000000000002</v>
      </c>
      <c r="E1108" s="23" t="s">
        <v>210</v>
      </c>
      <c r="F1108" s="23" t="s">
        <v>5470</v>
      </c>
      <c r="G1108" s="23">
        <f>DCOUNTA(A1:S1088,F1,E1107:F1108)</f>
        <v>1</v>
      </c>
      <c r="H1108" s="23" t="s">
        <v>210</v>
      </c>
      <c r="I1108" s="23" t="s">
        <v>2680</v>
      </c>
      <c r="J1108" s="23">
        <f>DCOUNTA(A1:S1088,I1,H1107:I1108)</f>
        <v>0</v>
      </c>
    </row>
    <row r="1110" spans="1:51" ht="15.75" x14ac:dyDescent="0.3">
      <c r="B1110" s="19" t="s">
        <v>7256</v>
      </c>
      <c r="C1110" s="19" t="s">
        <v>7257</v>
      </c>
      <c r="D1110" s="19" t="s">
        <v>5466</v>
      </c>
      <c r="E1110" s="19" t="s">
        <v>7258</v>
      </c>
      <c r="F1110" s="19" t="s">
        <v>7259</v>
      </c>
      <c r="N1110" s="24"/>
      <c r="AX1110" s="20" t="s">
        <v>7260</v>
      </c>
      <c r="AY1110" s="20" t="s">
        <v>7261</v>
      </c>
    </row>
    <row r="1111" spans="1:51" ht="15.75" x14ac:dyDescent="0.3">
      <c r="B1111" s="21">
        <f>B1092</f>
        <v>33</v>
      </c>
      <c r="C1111" s="26" t="s">
        <v>7262</v>
      </c>
      <c r="D1111" s="21">
        <f>D1092</f>
        <v>262.63200000000006</v>
      </c>
      <c r="E1111" s="21">
        <f>G1092</f>
        <v>25</v>
      </c>
      <c r="F1111" s="21">
        <f>J1092</f>
        <v>11</v>
      </c>
      <c r="N1111" s="24"/>
    </row>
    <row r="1112" spans="1:51" ht="15.75" x14ac:dyDescent="0.3">
      <c r="B1112" s="21">
        <f>B1095</f>
        <v>3</v>
      </c>
      <c r="C1112" s="26" t="s">
        <v>7263</v>
      </c>
      <c r="D1112" s="21">
        <f>D1095</f>
        <v>9.2510000000000012</v>
      </c>
      <c r="E1112" s="21">
        <f>G1095</f>
        <v>1</v>
      </c>
      <c r="F1112" s="21">
        <f>J1095</f>
        <v>0</v>
      </c>
      <c r="N1112" s="24"/>
    </row>
    <row r="1113" spans="1:51" ht="15.75" x14ac:dyDescent="0.3">
      <c r="B1113" s="21">
        <f>B1098</f>
        <v>2</v>
      </c>
      <c r="C1113" s="26" t="s">
        <v>7264</v>
      </c>
      <c r="D1113" s="21">
        <f>D1098</f>
        <v>6.5120000000000005</v>
      </c>
      <c r="E1113" s="21">
        <f>G1098</f>
        <v>2</v>
      </c>
      <c r="F1113" s="21">
        <f>J1098</f>
        <v>0</v>
      </c>
      <c r="N1113" s="24"/>
    </row>
    <row r="1114" spans="1:51" ht="15.75" x14ac:dyDescent="0.3">
      <c r="B1114" s="21">
        <f>B1101</f>
        <v>5</v>
      </c>
      <c r="C1114" s="26" t="s">
        <v>7265</v>
      </c>
      <c r="D1114" s="21">
        <f>D1101</f>
        <v>19.155000000000001</v>
      </c>
      <c r="E1114" s="21">
        <f>G1101</f>
        <v>4</v>
      </c>
      <c r="F1114" s="21">
        <f>J1101</f>
        <v>1</v>
      </c>
      <c r="N1114" s="24"/>
    </row>
    <row r="1115" spans="1:51" ht="15.75" x14ac:dyDescent="0.3">
      <c r="B1115" s="21">
        <f>B1108</f>
        <v>2</v>
      </c>
      <c r="C1115" s="26" t="s">
        <v>7266</v>
      </c>
      <c r="D1115" s="21">
        <f>D1108</f>
        <v>2.3690000000000002</v>
      </c>
      <c r="E1115" s="21">
        <f>G1108</f>
        <v>1</v>
      </c>
      <c r="F1115" s="21">
        <f>J1108</f>
        <v>0</v>
      </c>
      <c r="N1115" s="24"/>
    </row>
    <row r="1116" spans="1:51" ht="15.75" x14ac:dyDescent="0.3">
      <c r="B1116" s="22"/>
      <c r="C1116" s="19" t="s">
        <v>7267</v>
      </c>
      <c r="D1116" s="19">
        <f>D1111</f>
        <v>262.63200000000006</v>
      </c>
      <c r="E1116" s="22"/>
      <c r="N1116" s="24"/>
    </row>
    <row r="1117" spans="1:51" ht="15.75" x14ac:dyDescent="0.3">
      <c r="B1117" s="22"/>
      <c r="C1117" s="19" t="s">
        <v>7268</v>
      </c>
      <c r="D1117" s="19">
        <f>D1111+D1112+D1113+D1114+D1115</f>
        <v>299.9190000000001</v>
      </c>
    </row>
  </sheetData>
  <sortState ref="A2:T46">
    <sortCondition ref="A2:A46"/>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54</vt:i4>
      </vt:variant>
    </vt:vector>
  </HeadingPairs>
  <TitlesOfParts>
    <vt:vector size="54" baseType="lpstr">
      <vt:lpstr>IdiPAZ</vt:lpstr>
      <vt:lpstr>15 Mejores Publicaciones</vt:lpstr>
      <vt:lpstr>Psiquiatría y Salud Mental</vt:lpstr>
      <vt:lpstr>Neurología y Enfermedades Cereb</vt:lpstr>
      <vt:lpstr>Estrategias Neuroprotectoras en</vt:lpstr>
      <vt:lpstr>Estructura, Neuroquímica y Plas</vt:lpstr>
      <vt:lpstr>Implicación de los Sistemas Gli</vt:lpstr>
      <vt:lpstr>Investigación en Cardiología Cl</vt:lpstr>
      <vt:lpstr>Epidemiología Cardiovascular y </vt:lpstr>
      <vt:lpstr>Coagulopatías y Alteraciones de</vt:lpstr>
      <vt:lpstr>Fisiología Y Farmacología Vascu</vt:lpstr>
      <vt:lpstr>Farmacología Vascular y Metabol</vt:lpstr>
      <vt:lpstr>SIDA y Enfermedades Infecciosas</vt:lpstr>
      <vt:lpstr>Microbiología Molecular</vt:lpstr>
      <vt:lpstr>Inmuno-Reumatología</vt:lpstr>
      <vt:lpstr>Repuesta Inmune Innata</vt:lpstr>
      <vt:lpstr>Diagnóstico y Tratamiento de Pa</vt:lpstr>
      <vt:lpstr>Fisiopatología Linfocitaria en </vt:lpstr>
      <vt:lpstr>Hipersensibilidad a Medicamento</vt:lpstr>
      <vt:lpstr>Patología Infecciosa Respirator</vt:lpstr>
      <vt:lpstr>Infecciones Sistémicas en Pedia</vt:lpstr>
      <vt:lpstr>Investigación Traslacional en C</vt:lpstr>
      <vt:lpstr>Medicina Interna y Enfermedades</vt:lpstr>
      <vt:lpstr>Difunción y Fallo Orgánico en l</vt:lpstr>
      <vt:lpstr>Enfermedades Respiratiorias</vt:lpstr>
      <vt:lpstr>Regulación de la Expresión Géni</vt:lpstr>
      <vt:lpstr>Nefrología</vt:lpstr>
      <vt:lpstr>Neonatología</vt:lpstr>
      <vt:lpstr>Envejecimiento y Fragilidad de </vt:lpstr>
      <vt:lpstr>Hepatología Molecular</vt:lpstr>
      <vt:lpstr>Diagnóstico y Tratamiento de l </vt:lpstr>
      <vt:lpstr>Ginecología Oncológica</vt:lpstr>
      <vt:lpstr>Gestión del Paciente Sangrant</vt:lpstr>
      <vt:lpstr>Enfermedades Endocrinas</vt:lpstr>
      <vt:lpstr>Urología</vt:lpstr>
      <vt:lpstr>Investigación en Cuidados de la</vt:lpstr>
      <vt:lpstr>Patología Urgente y Emergente </vt:lpstr>
      <vt:lpstr>Instituto de Genética Médica y </vt:lpstr>
      <vt:lpstr>Oncología Traslacional</vt:lpstr>
      <vt:lpstr>Terapias Experimentales y Bioma</vt:lpstr>
      <vt:lpstr>Investigación en Otoneurocirugí</vt:lpstr>
      <vt:lpstr>Patología Molecular del Cáncer </vt:lpstr>
      <vt:lpstr>Mecanismos de Progresión Tumora</vt:lpstr>
      <vt:lpstr>Modelos Animales y Celulares pa</vt:lpstr>
      <vt:lpstr>Investigación y Diagnóstico de </vt:lpstr>
      <vt:lpstr>Genética Molecular de las Ciclo</vt:lpstr>
      <vt:lpstr>Cirugía de Malformaciones Congé</vt:lpstr>
      <vt:lpstr>Fisiopatlogías Ósea y Biomateri</vt:lpstr>
      <vt:lpstr>Ingeniería Celular</vt:lpstr>
      <vt:lpstr>Farmacología Clínica</vt:lpstr>
      <vt:lpstr>Investigación en Cirugía OsteoA</vt:lpstr>
      <vt:lpstr>Cirugía Reconstructiva y Repara</vt:lpstr>
      <vt:lpstr>Trasplante</vt:lpstr>
      <vt:lpstr>Revistas</vt:lpstr>
    </vt:vector>
  </TitlesOfParts>
  <Company>Comunidad de Madrid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Consejeria de Sanidad</dc:creator>
  <cp:lastModifiedBy>Consejeria de Sanidad</cp:lastModifiedBy>
  <dcterms:created xsi:type="dcterms:W3CDTF">2018-01-08T10:59:36Z</dcterms:created>
  <dcterms:modified xsi:type="dcterms:W3CDTF">2018-02-01T08:11:56Z</dcterms:modified>
</cp:coreProperties>
</file>