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<sst xmlns="http://schemas.openxmlformats.org/spreadsheetml/2006/main" count="322" uniqueCount="189">
  <si>
    <t>SEGURIDAD DEL PACIENTE Y CALIDAD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</si>
  <si>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</si>
  <si>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</si>
  <si>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</si>
  <si>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</si>
  <si>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</si>
  <si>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</si>
  <si>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</si>
  <si>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</si>
  <si>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</si>
  <si>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</si>
  <si>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</si>
  <si>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</si>
  <si>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</si>
  <si>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</si>
  <si>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</si>
  <si>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</si>
  <si>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</si>
  <si>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</si>
  <si>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</si>
  <si>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Ruiz-Sanchez, JG; Ramirez, PP; Rojas-Marcos, PM; Santamaria, BL; Escola, CA</t>
  </si>
  <si>
    <t>In-patient management protocol for diabetes insipidus associated with adipsia. Developed from a clinical case</t>
  </si>
  <si>
    <t>ENDOCRINOLOGIA DIABETES Y NUTRICION</t>
  </si>
  <si>
    <t>Letter</t>
  </si>
  <si>
    <t>[Gabriel Ruiz-Sanchez, Jorge] Hosp Clin San Carlos, Serv Endocrinol &amp; Nutr, Inst Invest Sanitaria San Carlos IdISSC, Madrid, Spain; [Parra Ramirez, Paola; Martin Rojas-Marcos, Patricia; Lecumberri Santamaria, Beatriz; Alvarez Escola, Cristina] Hosp Univ La Paz, Serv Endocrinol &amp; Nutr, Madrid, Spain</t>
  </si>
  <si>
    <t>Ruiz-Sanchez, JG (corresponding author), Hosp Clin San Carlos, Serv Endocrinol &amp; Nutr, Inst Invest Sanitaria San Carlos IdISSC, Madrid, Spain.</t>
  </si>
  <si>
    <t>2530-0180</t>
  </si>
  <si>
    <t>NOV</t>
  </si>
  <si>
    <t>Araujo-Castro, Marta; Parra-Ramirez, Paola</t>
  </si>
  <si>
    <t>Diagnosis of primary hyperaldosteronism.</t>
  </si>
  <si>
    <t>Medicina clinica</t>
  </si>
  <si>
    <t>Review</t>
  </si>
  <si>
    <t>Unidad de Neuroendocrinologia, Servicio de Endocrinologia, Hospital Universitario Ramon y Cajal. Madrid &amp; Instituto de Investigacion Biomedica Ramon y Cajal (IRYCIS) &amp; Departamento de Medicina, Universidad de Alcala de Henares, Madrid, Espana. Electronic address: marta.araujo@salud.madrid.org.; Servicio de Endocrinologia, Hospital La Paz, Madrid, Espana.</t>
  </si>
  <si>
    <t>1578-8989</t>
  </si>
  <si>
    <t>2021 Dec 16 (Epub 2021 Dec 16)</t>
  </si>
  <si>
    <t>Araujo-Castro, M; Ramirez, PP; Lazaro, CR; Centeno, RG; Gimeno, PG; Fernandez-Ladreda, MT; Nunez, MAS; Marazuela, M; Escobar-Morreale, HF; Valderrabano, P</t>
  </si>
  <si>
    <t>Accuracy of the dexamethasone suppression test for the prediction of autonomous cortisol secretion-related comorbidities in adrenal incidentalomas</t>
  </si>
  <si>
    <t>HORMONES-INTERNATIONAL JOURNAL OF ENDOCRINOLOGY AND METABOLISM</t>
  </si>
  <si>
    <t>Article</t>
  </si>
  <si>
    <t>[Araujo-Castro, Marta] Hosp Univ Ramon Y Cajal, Inst Invest Biomed IRYCIS, Dept Endocrinol &amp; Nutr, Neuroendocrinol Unit, Madrid, Spain; [Araujo-Castro, Marta] Univ Alcala De Henares, Dept Hlth Sci, Madrid, Spain; [Parra Ramirez, Paola] Hosp La Paz, Endocrinol Dept, Madrid, Spain; [Robles Lazaro, Cristina] Hosp Virgen de la Concha, Endocrinol Dept, Valladolid, Spain; [Garcia Centeno, Rogelio] Hosp Univ Gregorio Maranon, Endocrinol Dept, Madrid, Spain; [Gracia Gimeno, Paola] Hosp Royo Villanova, Endocrinol Dept, Zaragoza, Spain; [Fernandez-Ladreda, Mariana Tome] Hosp Univ Puerto Real, Endocrinol Dept, Cadiz, Spain; [Sampedro Nunez, Miguel Antonio; Marazuela, Monica] Hosp Univ La Princesa, Endocrinol Dept, Madrid, Spain; [Escobar-Morreale, Hector F.; Valderrabano, Pablo] Hosp Univ Ramon Y Cajal, Dept Endocrinol &amp; Nutr, Madrid, Spain; [Escobar-Morreale, Hector F.] Univ Alcala De Henares, Madrid, Spain; [Escobar-Morreale, Hector F.] Inst Ramon Y Cajal Invest Sanitaria, Madrid, Spain; [Escobar-Morreale, Hector F.] Ctr Invest Biomed Red Diabet &amp; Enfermedades Metab, Madrid, Spain</t>
  </si>
  <si>
    <t>Araujo-Castro, M (corresponding author), Hosp Univ Ramon Y Cajal, Inst Invest Biomed IRYCIS, Dept Endocrinol &amp; Nutr, Neuroendocrinol Unit, Madrid, Spain.; Araujo-Castro, M (corresponding author), Univ Alcala De Henares, Dept Hlth Sci, Madrid, Spain.</t>
  </si>
  <si>
    <t>1109-3099</t>
  </si>
  <si>
    <t>DEC</t>
  </si>
  <si>
    <t>Predictors of Tumour Growth and Autonomous Cortisol Secretion Development during Follow-Up in Non-Functioning Adrenal Incidentalomas</t>
  </si>
  <si>
    <t>JOURNAL OF CLINICAL MEDICINE</t>
  </si>
  <si>
    <t>[Araujo-Castro, Marta; Escobar-Morreale, Hector F.; Valderrabano, Pablo] Hosp Univ Ramon y Cajal, Dept Endocrinol &amp; Nutr, Madrid 28034, Spain; [Araujo-Castro, Marta; Escobar-Morreale, Hector F.; Valderrabano, Pablo] Inst Invest Biomed Ramon y Cajal IRYCIS, Madrid 28034, Spain; [Araujo-Castro, Marta; Escobar-Morreale, Hector F.] Univ Alcala, Madrid 28801, Spain; [Parra Ramirez, Paola] Hosp La Paz, Dept Endocrinol &amp; Nutr, Madrid 28046, Spain; [Robles Lazaro, Cristina] Complejo Asistencial Univ Salamanca, Dept Endocrinol &amp; Nutr, Salamanca 37007, Spain; [Garcia Centeno, Rogelio] Hosp Univ Gregorio Maranon, Dept Endocrinol &amp; Nutr, Madrid 28007, Spain; [Gracia Gimeno, Paola] Hosp Royo Villanova, Dept Endocrinol &amp; Nutr, Zaragoza 50015, Spain; [Fernandez-Ladreda, Mariana Tome] Hosp Univ Puerto Real, Dept Endocrinol &amp; Nutr, Cadiz 11510, Spain; [Sampedro Nunez, Miguel Antonio; Marazuela, Monica] Hosp Univ Princesa, Dept Endocrinol &amp; Nutr, Madrid 28006, Spain; [Escobar-Morreale, Hector F.] Ctr Invest Biomed Red Diabet &amp; Enfermedades Metab, Madrid 28029, Spain</t>
  </si>
  <si>
    <t>Araujo-Castro, M; Valderrabano, P (corresponding author), Hosp Univ Ramon y Cajal, Dept Endocrinol &amp; Nutr, Madrid 28034, Spain.; Araujo-Castro, M; Valderrabano, P (corresponding author), Inst Invest Biomed Ramon y Cajal IRYCIS, Madrid 28034, Spain.; Araujo-Castro, M (corresponding author), Univ Alcala, Madrid 28801, Spain.</t>
  </si>
  <si>
    <t>2077-0383</t>
  </si>
  <si>
    <t/>
  </si>
  <si>
    <t>Delgado, A; Stewart, S; Urroz, M; Rodriguez, A; Borobia, AM; Akatbach-Bousaid, I; Gonzalez-Munoz, M; Ramirez, E</t>
  </si>
  <si>
    <t>Characterisation of Drug-Induced Liver Injury in Patients with COVID-19 Detected by a Proactive Pharmacovigilance Program from Laboratory Signals</t>
  </si>
  <si>
    <t>[Delgado, Ana; Stewart, Stefan; Urroz, Mikel; Rodriguez, Amelia; Borobia, Alberto M.; Ramirez, Elena] Autonomous Univ Madrid, La Paz Univ Hosp IdiPAZ, Sch Med, Clin Pharmacol Dept, Madrid 28046, Spain; [Akatbach-Bousaid, Ibtissam; Gonzalez-Munoz, Miguel] La Paz Univ Hosp IdiPAZ, Immunol Dept, Madrid 28046, Spain</t>
  </si>
  <si>
    <t>Ramirez, E (corresponding author), Autonomous Univ Madrid, La Paz Univ Hosp IdiPAZ, Sch Med, Clin Pharmacol Dept, Madrid 28046, Spain.; Gonzalez-Munoz, M (corresponding author), La Paz Univ Hosp IdiPAZ, Immunol Dept, Madrid 28046, Spain.</t>
  </si>
  <si>
    <t>OCT</t>
  </si>
  <si>
    <t>Meseguer, ES; Elizalde, MU; Borobia, AM; Ramirez, E</t>
  </si>
  <si>
    <t>Valproic Acid-Induced Liver Injury: A Case-Control Study from a Prospective Pharmacovigilance Program in a Tertiary Hospital</t>
  </si>
  <si>
    <t>[Meseguer, Enrique S.; Elizalde, Mikel U.; Borobia, Alberto M.; Ramirez, Elena] Autonomous Univ Madrid, La Paz Univ Hosp IdiPAZ, Dept Clin Pharmacol, Madrid 28046, Spain</t>
  </si>
  <si>
    <t>Meseguer, ES; Ramirez, E (corresponding author), Autonomous Univ Madrid, La Paz Univ Hosp IdiPAZ, Dept Clin Pharmacol, Madrid 28046, Spain.</t>
  </si>
  <si>
    <t>MAR</t>
  </si>
  <si>
    <t>Vila-Nadal, G; Roman, AF; Revuelto, RH; Hernandez-Maraver, D; Fuentes, AEK; Garcia, ER; Moreno, RC</t>
  </si>
  <si>
    <t>Efficacy of Therapeutic Plasma Exchange in Severe Immune Hemolytic Anemia Induced by a Carboplatin Desensitization Procedure</t>
  </si>
  <si>
    <t>JOURNAL OF INVESTIGATIONAL ALLERGOLOGY AND CLINICAL IMMUNOLOGY</t>
  </si>
  <si>
    <t>Editorial Material</t>
  </si>
  <si>
    <t>[Vila-Nadal, G.; Fiandor Roman, A.; Heredia Revuelto, R.; Cabanas Moreno, R.] Hosp Univ La Paz, Allergy Unit, Paseo Castellana 261, Madrid 28046, Spain; [Fiandor Roman, A.; Ramirez Garcia, E.; Cabanas Moreno, R.] Inst Hlth Res IdiPAZ, Madrid, Spain; [Fiandor Roman, A.; Ramirez Garcia, E.; Cabanas Moreno, R.] PIELenRed Consortium, Madrid, Spain; [Hernandez-Maraver, D.; Kerguelen Fuentes, A. E.] Hosp Univ La Paz, Dept Haematol, Transfus Ctr, Madrid, Spain; [Hernandez-Maraver, D.; Kerguelen Fuentes, A. E.] Hosp Univ La Paz, Tissue Bank, Madrid, Spain; [Ramirez Garcia, E.] Hosp Univ La Paz, Dept Pharmacol, Madrid, Spain; [Ramirez Garcia, E.] Univ Autonoma Madrid, Dept Pharmacol, Sch Med, Madrid, Spain; [Cabanas Moreno, R.] Ctr Invest Red Enfermedades Raras CIBERER, U754, Madrid, Spain; [Vila-Nadal, G.] Royal Brompton Hosp, Allergy &amp; Clin Immunol, London, England</t>
  </si>
  <si>
    <t>Moreno, RC (corresponding author), Hosp Univ La Paz, Allergy Unit, Paseo Castellana 261, Madrid 28046, Spain.</t>
  </si>
  <si>
    <t>1018-9068</t>
  </si>
  <si>
    <t>Barbeito, P; Tachibana, Y; Martin-Morales, R; Moreno, P; Mykytyn, K; Kobayashi, T; Garcia-Gonzalo, FR</t>
  </si>
  <si>
    <t>HTR6 and SSTR3 ciliary targeting relies on both IC3 loops and C-terminal tails</t>
  </si>
  <si>
    <t>LIFE SCIENCE ALLIANCE</t>
  </si>
  <si>
    <t>[Barbeito, Pablo; Martin-Morales, Raquel; Moreno, Paula; Garcia-Gonzalo, Francesc R.] Autonomous Univ Madrid UAM, Sch Med, Dept Biochem, Madrid, Spain; [Barbeito, Pablo; Martin-Morales, Raquel; Moreno, Paula; Garcia-Gonzalo, Francesc R.] UAM, Consejo Super Invest Cient CSIC, Inst Invest Biomed Alberto Sols, Madrid, Spain; [Barbeito, Pablo; Martin-Morales, Raquel; Garcia-Gonzalo, Francesc R.] Hosp Univ La Paz IdiPAZ, Inst Invest, Madrid, Spain; [Tachibana, Yuki; Kobayashi, Tetsuo] Nara Inst Sci &amp; Technol, Grad Sch Sci &amp; Technol, Div Biol Sci, Nara, Japan; [Mykytyn, Kirk] Ohio State Univ, Dept Biol Chem &amp; Pharmacol, Columbus, OH 43210 USA; [Mykytyn, Kirk] Ohio State Univ, Neurosci Res Inst, Columbus, OH 43210 USA</t>
  </si>
  <si>
    <t>Garcia-Gonzalo, FR (corresponding author), Autonomous Univ Madrid UAM, Sch Med, Dept Biochem, Madrid, Spain.; Garcia-Gonzalo, FR (corresponding author), UAM, Consejo Super Invest Cient CSIC, Inst Invest Biomed Alberto Sols, Madrid, Spain.; Garcia-Gonzalo, FR (corresponding author), Hosp Univ La Paz IdiPAZ, Inst Invest, Madrid, Spain.</t>
  </si>
  <si>
    <t>2575-1077</t>
  </si>
  <si>
    <t>e202000746</t>
  </si>
  <si>
    <t>Barbeito, P; Garcia-Gonzalo, FR</t>
  </si>
  <si>
    <t>HTR6 and SSTR3 targeting to primary cilia</t>
  </si>
  <si>
    <t>BIOCHEMICAL SOCIETY TRANSACTIONS</t>
  </si>
  <si>
    <t>[Barbeito, Pablo; Garcia-Gonzalo, Francesc R.] Autonomous Univ Madrid UAM, Sch Med, Dept Biochem, Madrid, Spain; [Barbeito, Pablo; Garcia-Gonzalo, Francesc R.] UAM, CSIC, Inst Invest Biomed Alberto Sols, Madrid, Spain; [Barbeito, Pablo; Garcia-Gonzalo, Francesc R.] Inst Invest Hosp Univ La Paz IdiPAZ, Madrid, Spain</t>
  </si>
  <si>
    <t>Garcia-Gonzalo, FR (corresponding author), Autonomous Univ Madrid UAM, Sch Med, Dept Biochem, Madrid, Spain.; Garcia-Gonzalo, FR (corresponding author), UAM, CSIC, Inst Invest Biomed Alberto Sols, Madrid, Spain.; Garcia-Gonzalo, FR (corresponding author), Inst Invest Hosp Univ La Paz IdiPAZ, Madrid, Spain.</t>
  </si>
  <si>
    <t>0300-5127</t>
  </si>
  <si>
    <t>FEB</t>
  </si>
  <si>
    <t>Borobia, AM; Garcia-Garcia, I; Diaz-Garcia, L; Rodriguez-Mariblanca, A; de Soto, LM; Villatoro, JM; Meseguer, ES; Gonzalez, JJ; Iniesta, JF; Garcia, ER; Arribas, JR; Carcas-Sansuan, AJ</t>
  </si>
  <si>
    <t>Health Care Workers' Reasons for Choosing Between Two Different COVID-19 Prophylaxis Trials in an Acute Pandemic Context: Single-Center Questionnaire Study</t>
  </si>
  <si>
    <t>JOURNAL OF MEDICAL INTERNET RESEARCH</t>
  </si>
  <si>
    <t>[Borobia, Alberto M.; Garcia-Garcia, Irene; Diaz-Garcia, Lucia; Rodriguez-Mariblanca, Amelia; Martinez de Soto, Lucia; Monserrat Villatoro, Jaime; Seco Meseguer, Enrique; Frias Iniesta, Jesus; Ramirez Garcia, Elena; Carcas-Sansuan, Antonio J.] Univ Autonoma Madrid, La Paz Univ Hosp IdiPAZ, Sch Med, Clin Pharmacol Dept, Paseo Castellana 261, Madrid 28046, Spain; [Gonzalez, Juan J.; Ramon Arribas, Jose] Univ Autonoma Madrid, La Paz Univ Hosp IdiPAZ, Sch Med, Internal Med Dept, Madrid, Spain</t>
  </si>
  <si>
    <t>Borobia, AM (corresponding author), Univ Autonoma Madrid, La Paz Univ Hosp IdiPAZ, Sch Med, Clin Pharmacol Dept, Paseo Castellana 261, Madrid 28046, Spain.</t>
  </si>
  <si>
    <t>1438-8871</t>
  </si>
  <si>
    <t>FEB 25</t>
  </si>
  <si>
    <t>e23441</t>
  </si>
  <si>
    <t>Garcia-Garcia, I; Dapia, I; Montserrat, J; de Soto, LM; Bueno, D; Diaz, L; Queiruga, J; Mariblanca, AR; Guerra-Garcia, P; Ramirez, E; Frias, J; Martinez, AP; Carcas-Sansuan, AJ; Borobia, AM</t>
  </si>
  <si>
    <t>Experience of a Strategy Including CYP2C19 Preemptive Genotyping Followed by Therapeutic Drug Monitoring of Voriconazole in Patients Undergoing Allogenic Hematopoietic Stem Cell Transplantation</t>
  </si>
  <si>
    <t>FRONTIERS IN PHARMACOLOGY</t>
  </si>
  <si>
    <t>[Garcia-Garcia, Irene; Montserrat, Jaime; de Soto, Lucia Martinez; Diaz, Lucia; Queiruga, Javier; Mariblanca, Amelia Rodriguez; Frias, Jesus; Carcas-Sansuan, Antonio J.; Borobia, Alberto M.] Autonomous Univ Madrid, La Paz Univ Hosp, Clin Pharmacol Dept, IdiPAZ,Sch Med, Madrid, Spain; [Dapia, Irene] La Paz Univ Hosp, Med &amp; Mol Genet Inst INGEMM, Madrid, Spain; [Bueno, David; Guerra-Garcia, Pilar; Perez Martinez, Antonio] Univ Hosp La Paz, Paediat Haemato Oncol Dept, Madrid, Spain</t>
  </si>
  <si>
    <t>Carcas-Sansuan, AJ; Borobia, AM (corresponding author), Autonomous Univ Madrid, La Paz Univ Hosp, Clin Pharmacol Dept, IdiPAZ,Sch Med, Madrid, Spain.</t>
  </si>
  <si>
    <t>1663-9812</t>
  </si>
  <si>
    <t>OCT 20</t>
  </si>
  <si>
    <t>Pedraza, L; Laosa, O; Rodriguez-Manas, L; Gutierrez-Romero, DF; Frias, J; Carnicero, JA; Ramirez, E</t>
  </si>
  <si>
    <t>Drug Induced Liver Injury in Geriatric Patients Detected by a Two-Hospital Prospective Pharmacovigilance Program: A Comprehensive Analysis Using the Roussel Uclaf Causality Assessment Method</t>
  </si>
  <si>
    <t>[Pedraza, Laura; Laosa, Olga; Carnicero, Jose Antonio] Getafe Univ Hosp, Biomed Res Fdn, Geriatr Res Grp, Getafe, Spain; [Laosa, Olga; Rodriguez-Manas, Leocadio; Carnicero, Jose Antonio] Inst Hlth Carlos III, Ctr Network Biomed Res Frailty &amp; Hlth Ageing CIBE, Madrid, Spain; [Rodriguez-Manas, Leocadio] Univ Hosp Getafe, Div Geriatr, Getafe, Spain; [Gutierrez-Romero, Diego F.] Virgen del Mar Hosp, Dept Radiol, Madrid, Spain; [Frias, Jesus; Ramirez, Elena] Autonomous Univ Madrid, La Paz Univ Hosp, Sch Med, IdiPA,Dept Clin Pharmacol, Madrid, Spain; [Ramirez, Elena] Univ Hosp La Paz, Dept Clin Pharmacol, La Paz, Spain</t>
  </si>
  <si>
    <t>Pedraza, L; Carnicero, JA (corresponding author), Getafe Univ Hosp, Biomed Res Fdn, Geriatr Res Grp, Getafe, Spain.; Carnicero, JA (corresponding author), Inst Hlth Carlos III, Ctr Network Biomed Res Frailty &amp; Hlth Ageing CIBE, Madrid, Spain.; Ramirez, E (corresponding author), Autonomous Univ Madrid, La Paz Univ Hosp, Sch Med, IdiPA,Dept Clin Pharmacol, Madrid, Spain.; Ramirez, E (corresponding author), Univ Hosp La Paz, Dept Clin Pharmacol, La Paz, Spain.</t>
  </si>
  <si>
    <t>FEB 5</t>
  </si>
  <si>
    <t>Garcia-Gonzalo, FR; Soares, H; Lopes, SS; Inoue, T</t>
  </si>
  <si>
    <t>Editorial: The Cytoskeleton and Cellular Compartmentation: Cilia as Specialized Cellular Domains</t>
  </si>
  <si>
    <t>FRONTIERS IN CELL AND DEVELOPMENTAL BIOLOGY</t>
  </si>
  <si>
    <t>[Garcia-Gonzalo, Francesc R.] Univ Autonoma Madrid UAM, Fac Med, Dept Bioquim, Madrid, Spain; [Garcia-Gonzalo, Francesc R.] UAM, Consejo Super Invest Cient CSIC, Inst Invest Biomed Alberto Sols, Madrid, Spain; [Garcia-Gonzalo, Francesc R.] Inst Invest Hosp Univ La Paz IdiPAZ, Madrid, Spain; [Garcia-Gonzalo, Francesc R.] Inst Salud Carlos III ISCIII, CIBER Enfermedades Raras CIBERER, Madrid, Spain; [Soares, Helena] Inst Politecn Lisboa, Escola Super Tecnol Saude Lisboa, Lisbon, Portugal; [Soares, Helena] Univ Lisbon, Fac Ciencias, Ctr Quim Estrutural, Lisbon, Portugal; [Lopes, Susana S.] Univ Nova Lisboa, Fac Ciencias Med, Nova Med Sch, CEDOC,Chron Dis Res Ctr, Lisbon, Portugal; [Inoue, Takanari] Johns Hopkins Univ, Sch Med, Dept Cell Biol, Baltimore, MD USA; [Inoue, Takanari] Johns Hopkins Univ, Sch Med, Ctr Cell Dynam, Baltimore, MD USA</t>
  </si>
  <si>
    <t>Garcia-Gonzalo, FR (corresponding author), Univ Autonoma Madrid UAM, Fac Med, Dept Bioquim, Madrid, Spain.; Garcia-Gonzalo, FR (corresponding author), UAM, Consejo Super Invest Cient CSIC, Inst Invest Biomed Alberto Sols, Madrid, Spain.; Garcia-Gonzalo, FR (corresponding author), Inst Invest Hosp Univ La Paz IdiPAZ, Madrid, Spain.; Garcia-Gonzalo, FR (corresponding author), Inst Salud Carlos III ISCIII, CIBER Enfermedades Raras CIBERER, Madrid, Spain.; Soares, H (corresponding author), Inst Politecn Lisboa, Escola Super Tecnol Saude Lisboa, Lisbon, Portugal.; Soares, H (corresponding author), Univ Lisbon, Fac Ciencias, Ctr Quim Estrutural, Lisbon, Portugal.</t>
  </si>
  <si>
    <t>2296-634X</t>
  </si>
  <si>
    <t>OCT 22</t>
  </si>
  <si>
    <t>Gil, OC; Carretero, PS; Castro, L; Barbero, FR; Lopez, LP; de la Torre, CA</t>
  </si>
  <si>
    <t>Original and minimally invasive approach to a left-lung refractary atelectasis after reparation of an aortic recoarctation in a lactant: Selective endobronchial CPAP</t>
  </si>
  <si>
    <t>REVISTA ESPANOLA DE ANESTESIOLOGIA Y REANIMACION</t>
  </si>
  <si>
    <t>[Gil, O. Cervera; Castro, L.] Hosp Univ La Paz, Serv Anestesia &amp; Reanimac, Madrid, Spain; [Carretero, P. Sanabria] Hosp Univ La Paz, Secc Anestesia &amp; Reanimac Pediat, Madrid, Spain; [Barbero, F. Reinoso] Hosp Univ La Paz, Serv Anestesia &amp; Reanimac Pediat, Madrid, Spain; [Lopez, L. Polo] Hosp Univ La Paz, Serv Cirugia Cardiovasc Infantil, Madrid, Spain; [de la Torre, C. Andres] Hosp Univ La Paz, Serv Cirugia Pediat, Madrid, Spain</t>
  </si>
  <si>
    <t>Gil, OC (corresponding author), Hosp Univ La Paz, Serv Anestesia &amp; Reanimac, Madrid, Spain.</t>
  </si>
  <si>
    <t>0034-9356</t>
  </si>
  <si>
    <t>AUG-SEP</t>
  </si>
  <si>
    <t>Cabanas, R; Ramirez, E; Bellon, T</t>
  </si>
  <si>
    <t>Identifying the Culprit Drug in Severe Cutaneous Adverse Reactions (SCARs)</t>
  </si>
  <si>
    <t>CURRENT TREATMENT OPTIONS IN ALLERGY</t>
  </si>
  <si>
    <t>[Cabanas, Rosario] Hosp Univ La Paz, Allergy Unit, Madrid, Spain; [Cabanas, Rosario; Ramirez, Elena; Bellon, Teresa] La Paz Hosp, Inst Hlth Res IdiPAZ, Madrid, Spain; [Cabanas, Rosario; Ramirez, Elena; Bellon, Teresa] PIELenRed Consortium, Madrid, Spain; [Cabanas, Rosario] Ctr Invest Red Enfermedades Raras CIBERE, U754, Madrid, Spain; [Ramirez, Elena] La Paz Univ Hosp, Pharmacol Dept, Madrid, Spain; [Bellon, Teresa] La Paz Univ Hosp, Drug Hypersensit Lab, Madrid, Spain</t>
  </si>
  <si>
    <t>Cabanas, R (corresponding author), Hosp Univ La Paz, Allergy Unit, Madrid, Spain.; Cabanas, R (corresponding author), La Paz Hosp, Inst Hlth Res IdiPAZ, Madrid, Spain.; Cabanas, R (corresponding author), PIELenRed Consortium, Madrid, Spain.; Cabanas, R (corresponding author), Ctr Invest Red Enfermedades Raras CIBERE, U754, Madrid, Spain.</t>
  </si>
  <si>
    <t>2196-3053</t>
  </si>
  <si>
    <t>SEP</t>
  </si>
  <si>
    <t>Alcala, CR; Borbolla, AM; Perez, ER; Carretero, PS; Barbero, FR</t>
  </si>
  <si>
    <t>Perioperative management of patients with arrhythmogenic syndromes refractory to medical treatment: A clinical case report</t>
  </si>
  <si>
    <t>[Rodriguez Alcala, C.; Maestro Borbolla, A.; Reinoso Barbero, F.] Hosp Univ La Paz, Serv Anestesiol &amp; Reanimac, Madrid, Spain; [Rodriguez Perez, E.; Sanabria Carretero, P.] Hosp Univ La Paz, Serv Anestesiol &amp; Reanimac Infantil, Madrid, Spain</t>
  </si>
  <si>
    <t>Alcala, CR (corresponding author), Hosp Univ La Paz, Serv Anestesiol &amp; Reanimac, Madrid, Spain.</t>
  </si>
  <si>
    <t>JUN-JUL</t>
  </si>
  <si>
    <t>Viqueira, AQ; Romero, CP; Rueda, CT; Calles, AMS; Gonzalez, JAB; Leyva, MA</t>
  </si>
  <si>
    <t>Mycobacterium chimaera in heater-cooler devices: an experience in a tertiary hospital in Spain</t>
  </si>
  <si>
    <t>NEW MICROBES AND NEW INFECTIONS</t>
  </si>
  <si>
    <t>[Quintas Viqueira, A.; Sanchez Calles, A. M.] La Paz Cantoblanco Carlos III Univ Hosp, Dept Prevent Med, Madrid, Spain; [Perez Romero, C.] Inst Hlth Carlos III, Natl Sch Publ Hlth, Madrid, Spain; [Toro Rueda, C.] La Paz Cantoblanco Carlos III Univ Hosp, Dept Microbiol, Madrid, Spain; [Blazquez Gonzalez, J. A.] La Paz Cantoblanco Carlos III Univ Hosp, Dept Cardiac Surg, Madrid, Spain; [Alejandre Leyva, M.] La Paz Cantoblanco Carlos III Univ Hosp, Extracorporeal Circulat Unit, Madrid, Spain</t>
  </si>
  <si>
    <t>Viqueira, AQ (corresponding author), La Paz Cantoblanco Carlos III Univ Hosp, Dept Prevent Med, Madrid, Spain.</t>
  </si>
  <si>
    <t>2052-2975</t>
  </si>
  <si>
    <t>JAN</t>
  </si>
  <si>
    <t>Cervera Gil, O; Sanabria Carretero, P; Castro, L; Reinoso Barbero, F; Polo Lopez, L; Andres de la Torre, C</t>
  </si>
  <si>
    <t>Original and minimally invasive approach to a left-lung refractory atelectasis after reparation of an aortic recoarctation in a lactant: Selective endobronchial CPAP.</t>
  </si>
  <si>
    <t>Revista espanola de anestesiologia y reanimacion</t>
  </si>
  <si>
    <t>Servicio Anestesia y Reanimacion, Hospital Universitario La Paz, Madrid, Spain. Electronic address: omarcg@gmail.com.; Seccion de Anestesia y Reanimacion Pediatrica, Hospital Universitario La Paz, Madrid, Spain.; Servicio Anestesia y Reanimacion, Hospital Universitario La Paz, Madrid, Spain.; Servicio de Anestesia y Reanimacion Pediatrica, Hospital Universitario La Paz, Madrid, Spain.; Servicio de Cirugia Cardiovascular Infantil, Hospital Universitario La Paz, Madrid, Spain.; Servicio de Cirugia Pediatrica, Hospital Universitario La Paz, Madrid, Spain.</t>
  </si>
  <si>
    <t>2341-1929</t>
  </si>
  <si>
    <t>2021  (Epub 2021 Aug 10)</t>
  </si>
  <si>
    <t>420-423</t>
  </si>
  <si>
    <t>Rodriguez Alcala, C; Maestro Borbolla, A; Rodriguez Perez, E; Sanabria Carretero, P; Reinoso Barbero, F</t>
  </si>
  <si>
    <t>Perioperative management of patients with arrhythmogenic syndromes refractory to medical treatment: A clinical case report.</t>
  </si>
  <si>
    <t>Servicio de Anestesiologia y Reanimacion, Hospital Universitario La Paz, Madrid, Spain. Electronic address: cristinarodriguezalcala@hotmail.es.; Servicio de Anestesiologia y Reanimacion, Hospital Universitario La Paz, Madrid, Spain.; Servicio de Anestesiologia y Reanimacion Infantil, Hospital Universitario La Paz, Madrid, Spain.</t>
  </si>
  <si>
    <t>2021  (Epub 2021 Jun 12)</t>
  </si>
  <si>
    <t>353-356</t>
  </si>
  <si>
    <t>Ruiz-Sanchez, JG; Ramirez, PP; Catalan, AL</t>
  </si>
  <si>
    <t>A rare association of two endocrine tumours: non-functional oncocytic adrenocortical carcinoma and Papillary thyroid carcinoma</t>
  </si>
  <si>
    <t>HORMONE MOLECULAR BIOLOGY AND CLINICAL INVESTIGATION</t>
  </si>
  <si>
    <t>[Gabriel Ruiz-Sanchez, Jorge] Hosp Clin San Carlos, Serv Endocrinol &amp; Nutr, Calle Prof Martin Lagos S-N, Madrid 28040, Spain; [Parra Ramirez, Paola; Lisbona Catalan, Arturo] Hosp Univ La Paz, Serv Endocrinol &amp; Nutr, Madrid, Spain</t>
  </si>
  <si>
    <t>Ruiz-Sanchez, JG (corresponding author), Hosp Clin San Carlos, Serv Endocrinol &amp; Nutr, Calle Prof Martin Lagos S-N, Madrid 28040, Spain.</t>
  </si>
  <si>
    <t>1868-1883</t>
  </si>
  <si>
    <t>JUN</t>
  </si>
  <si>
    <t>Hernandez-Vaquero, D; Rodriguez-Caulo, E; Vigil-Escalera, C; Blanco-Herrera, O; Berastegui, E; Arias-Dachary, J; Souaf, S; Parody, G; Laguna, G; Adsuar, A; Castella, M; Valderrama, JF; Pulitani, I; Canovas, S; Ferreiro, A; Garcia-Valentin, A; Carnero, M; Pareja, P; Corrales, JA; Blazquez, JA; Macias, D; Fletcher-Sanfeliu, D; Martinez, D; Martin, E; Martin, M; Margarit, J; Hernandez-Estefania, R; Monguio, E; Otero, J; Silva, J</t>
  </si>
  <si>
    <t>Differences in life expectancy between men and women after aortic valve replacement</t>
  </si>
  <si>
    <t>EUROPEAN JOURNAL OF CARDIO-THORACIC SURGERY</t>
  </si>
  <si>
    <t>[Hernandez-Vaquero, Daniel; Vigil-Escalera, Carlota; Silva, Jacobo] Cent Univ Hosp Asturias, Cardiac Surg Dept, Ave Roma S-N, Oviedo 33011, Spain; [Rodriguez-Caulo, Emiliano; Parody, Gertrudis] Virgen Macarena Univ Hosp, Cardiovasc Surg Dept, Seville, Spain; [Blanco-Herrera, Oscar] La Fe Univ Hosp, Cardiovasc Surg Dept, Valencia, Spain; [Berastegui, Elisabet] Germans Trias &amp; Pujol Hosp, Cardiovasc Surg Dept, Badalona, Spain; [Arias-Dachary, Javier] Reina Sofia Univ Hosp, Cardiovasc Surg Dept, Cordoba, Spain; [Souaf, Souhayla] Clin Univ Hosp, Cardiovasc Surg Dept, Santiago De Compostela, Spain; [Laguna, Gregorio] Clin Univ Hosp, Cardiovasc Surg Dept, Valladolid, Spain; [Adsuar, Alejandro] Virgen Rocio Univ Hosp, Cardiovasc Surg Dept, Seville, Spain; [Castella, Manel] Univ Barcelona, Clin Hosp, Cardiovasc Surg Dept, Barcelona, Spain; [Valderrama, Jose F.] Reg Malaga Univ Hosp, Cardiovasc Surg Dept, Malaga, Spain; [Pulitani, Ivana] Marques Valdecilla Univ Hosp, Cardiovasc Surg Dept, Santander, Spain; [Canovas, Sergio] Virgen Arrixaca Univ Hosp, Cardiovasc Surg Dept, Murcia, Spain; [Ferreiro, Andrea] Virgen Nieves Univ Hosp, Cardiovasc Surg Dept, Granada, Spain; [Garcia-Valentin, Antonio] Gen Univ Hosp, Cardiovasc Surg Dept, Alicante, Spain; [Carnero, Manuel] San Carlos Univ Hosp, Cardiovasc Surg Dept, Madrid, Spain; [Pareja, Pilar] Virgen Salud Univ Hosp, Cardiovasc Surg Dept, Toledo, Spain; [Corrales, Jose A.] Badajoz Univ Hosp, Cardiovasc Surg Dept, Badajoz, Spain; [Blazquez, Jose A.] La Paz Univ Hosp, Cardiovasc Surg Dept, Madrid, Spain; [Macias, Diego] Puerta Mar Univ Hosp, Cardiovasc Surg Dept, Cadiz, Spain; [Fletcher-Sanfeliu, Delfina] Son Espases Univ Hosp, Cardiovasc Surg Dept, Palma De Mallorca, Spain; [Martinez, Daniel] Puerta Hierro Univ Hosp, Cardiovasc Surg Dept, Madrid, Spain; [Martin, Elio] Leon Univ Hosp, Cardiovasc Surg Dept, Leon, Spain; [Martin, Miren] Ramon Y Cajal Univ Hosp, Cardiovasc Surg Dept, Madrid, Spain; [Margarit, Juan] Ribera Publ Univ Hosp, Cardiovasc Surg Dept, Alzira, Spain; [Hernandez-Estefania, Rafael] Jimenez Diaz Fdn Univ Hosp, Cardiovasc Surg Dept, Madrid, Spain; [Monguio, Emilio] La Princesa Univ Hosp, Cardiovasc Surg Dept, Madrid, Spain; [Otero, Juan] Virgen Victoria Univ Hosp, Cardiovasc Surg Dept, Malaga, Spain</t>
  </si>
  <si>
    <t>Hernandez-Vaquero, D (corresponding author), Cent Univ Hosp Asturias, Cardiac Surg Dept, Ave Roma S-N, Oviedo 33011, Spain.</t>
  </si>
  <si>
    <t>1010-7940</t>
  </si>
  <si>
    <t>Araujo-Castro, M; Lazaro, CR; Ramirez, PP; Centeno, RG; Gimeno, PG; Fernandez-Ladreda, MT; Nunez, MAS; Marazuela, M; Escobar-Morreale, HF; Valderrabano, P</t>
  </si>
  <si>
    <t>Maximum adenoma diameter, regardless of uni- or bilaterality, is a risk factor for autonomous cortisol secretion in adrenal incidentalomas</t>
  </si>
  <si>
    <t>JOURNAL OF ENDOCRINOLOGICAL INVESTIGATION</t>
  </si>
  <si>
    <t>[Araujo-Castro, M.] Univ Ramon y Cajal, Inst Ramon y Cajal Invest Sanitaria IRYCIS, Dept Endocrinol &amp; Nutr, Neuroendocrinol Unit, Madrid, Spain; [Robles Lazaro, C.] Hosp Virgen Concha, Dept Endocrinol &amp; Nutr, Zamora, Spain; [Parra Ramirez, P.] Hosp Univ La Paz, Dept Endocrinol &amp; Nutr, Madrid, Spain; [Garcia Centeno, R.] Hosp Univ Gregorio Maranon, Dept Endocrinol &amp; Nutr, Madrid, Spain; [Gracia Gimeno, P.] Hosp Royo Villanova, Dept Endocrinol &amp; Nutr, Zaragoza, Spain; [Fernandez-Ladreda, M. T.] Hosp Univ Puerto Real, Dept Endocrinol &amp; Nutr, Cadiz, Spain; [Sampedro Nunez, M. A.; Marazuela, M.] Hosp Univ Princesa, Dept Endocrinol &amp; Nutr, Madrid, Spain; [Escobar-Morreale, H. F.] Univ Alcala De Henares, Ctr Invest Biomed Red Diabet &amp; Enfermedades Metab, Inst Ramon y Cajal Invest Sanitaria IRYCIS, Dept Endocrinol &amp; Nutr,Hosp Univ Ramon y Cajal, Madrid, Spain; [Valderrabano, P.] Hosp Univ Ramon y Cajal, Inst Ramon y Cajal Invest Sanitaria IRYCIS, Dept Endocrinol &amp; Nutr, Madrid, Spain</t>
  </si>
  <si>
    <t>Araujo-Castro, M (corresponding author), Univ Ramon y Cajal, Inst Ramon y Cajal Invest Sanitaria IRYCIS, Dept Endocrinol &amp; Nutr, Neuroendocrinol Unit, Madrid, Spain.</t>
  </si>
  <si>
    <t>0391-4097</t>
  </si>
  <si>
    <t>Velayos, Maria; Estefania, Karla; Alvarez, Maria; Sarmiento, Maria C; Moratilla, Lucas; Sanabria, Pascual; Hernandez, Francisco; Lopez Santamaria, Manuel V</t>
  </si>
  <si>
    <t>Healthcare staff as promoters of parental presence at anesthetic induction: Net Promoter Score survey.</t>
  </si>
  <si>
    <t>World journal of clinical pediatrics</t>
  </si>
  <si>
    <t>Servicio de Cirugia Pediatrica, Hospital Universitario La Paz, Madrid 28046, Spain. mariavelayos@icloud.com.; Servicio de Cirugia Pediatrica, Hospital Universitario La Paz, Madrid 28046, Spain.; Servicio de Anestesia y Reanimacion Infantil, Hospital Universitario La Paz, Madrid 28046, Spain.</t>
  </si>
  <si>
    <t>2219-2808</t>
  </si>
  <si>
    <t>2021 Nov 09</t>
  </si>
  <si>
    <t>159-167</t>
  </si>
  <si>
    <t>1º CUARTIL</t>
  </si>
  <si>
    <t>1º DECIL</t>
  </si>
  <si>
    <t>Q1</t>
  </si>
  <si>
    <t>SI</t>
  </si>
  <si>
    <t>Correction</t>
  </si>
  <si>
    <t>Meeting Abstract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</si>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</sst>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X2311"/>
  <sheetViews>
    <sheetView tabSelected="1" zoomScalePageLayoutView="0" workbookViewId="0" topLeftCell="A1">
      <selection activeCell="A1" sqref="A1:IV16384"/>
    </sheetView>
  </sheetViews>
  <sheetFormatPr defaultColWidth="10.851562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15" customWidth="1"/>
    <col min="6" max="6" width="10.8515625" style="15" customWidth="1"/>
    <col min="7" max="7" width="12.00390625" style="15" customWidth="1"/>
    <col min="8" max="9" width="0" style="15" hidden="1" customWidth="1"/>
    <col min="10" max="10" width="8.7109375" style="15" customWidth="1"/>
    <col min="11" max="14" width="0" style="15" hidden="1" customWidth="1"/>
    <col min="15" max="15" width="9.28125" style="15" customWidth="1"/>
    <col min="16" max="17" width="8.140625" style="15" customWidth="1"/>
    <col min="18" max="18" width="9.57421875" style="15" customWidth="1"/>
    <col min="19" max="19" width="10.8515625" style="15" customWidth="1"/>
    <col min="20" max="20" width="9.7109375" style="15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39.75" customHeight="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 ht="1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1.417</v>
      </c>
      <c r="G5" s="7" t="str">
        <f>VLOOKUP(N5,'[1]Revistas'!$B$2:$H$62913,3,FALSE)</f>
        <v>Q4</v>
      </c>
      <c r="H5" s="7" t="str">
        <f>VLOOKUP(N5,'[1]Revistas'!$B$2:$H$62913,4,FALSE)</f>
        <v>ENDOCRINOLOGY &amp; METABOLISM</v>
      </c>
      <c r="I5" s="7" t="str">
        <f>VLOOKUP(N5,'[1]Revistas'!$B$2:$H$62913,5,FALSE)</f>
        <v>135/145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2021</v>
      </c>
      <c r="Q5" s="7">
        <v>68</v>
      </c>
      <c r="R5" s="7">
        <v>9</v>
      </c>
      <c r="S5" s="7">
        <v>668</v>
      </c>
      <c r="T5" s="7">
        <v>670</v>
      </c>
    </row>
    <row r="6" spans="2:20" s="1" customFormat="1" ht="15">
      <c r="B6" s="6" t="s">
        <v>28</v>
      </c>
      <c r="C6" s="6" t="s">
        <v>29</v>
      </c>
      <c r="D6" s="6" t="s">
        <v>30</v>
      </c>
      <c r="E6" s="7" t="s">
        <v>31</v>
      </c>
      <c r="F6" s="7">
        <f>VLOOKUP(N6,'[1]Revistas'!$B$2:$H$62913,2,FALSE)</f>
        <v>1.725</v>
      </c>
      <c r="G6" s="7" t="str">
        <f>VLOOKUP(N6,'[1]Revistas'!$B$2:$H$62913,3,FALSE)</f>
        <v>Q3</v>
      </c>
      <c r="H6" s="7" t="str">
        <f>VLOOKUP(N6,'[1]Revistas'!$B$2:$H$62913,4,FALSE)</f>
        <v>MEDICINE, GENERAL &amp; INTERNAL</v>
      </c>
      <c r="I6" s="7" t="str">
        <f>VLOOKUP(N6,'[1]Revistas'!$B$2:$H$62913,5,FALSE)</f>
        <v>105/169</v>
      </c>
      <c r="J6" s="7" t="str">
        <f>VLOOKUP(N6,'[1]Revistas'!$B$2:$H$62913,6,FALSE)</f>
        <v>NO</v>
      </c>
      <c r="K6" s="7" t="s">
        <v>32</v>
      </c>
      <c r="L6" s="7"/>
      <c r="M6" s="7">
        <v>0</v>
      </c>
      <c r="N6" s="7" t="s">
        <v>33</v>
      </c>
      <c r="O6" s="7" t="s">
        <v>34</v>
      </c>
      <c r="P6" s="7">
        <v>2021</v>
      </c>
      <c r="Q6" s="7"/>
      <c r="R6" s="7"/>
      <c r="S6" s="7"/>
      <c r="T6" s="7"/>
    </row>
    <row r="7" spans="2:20" s="1" customFormat="1" ht="15">
      <c r="B7" s="6" t="s">
        <v>35</v>
      </c>
      <c r="C7" s="6" t="s">
        <v>36</v>
      </c>
      <c r="D7" s="6" t="s">
        <v>37</v>
      </c>
      <c r="E7" s="7" t="s">
        <v>38</v>
      </c>
      <c r="F7" s="7">
        <f>VLOOKUP(N7,'[1]Revistas'!$B$2:$H$62913,2,FALSE)</f>
        <v>2.885</v>
      </c>
      <c r="G7" s="7" t="str">
        <f>VLOOKUP(N7,'[1]Revistas'!$B$2:$H$62913,3,FALSE)</f>
        <v>Q3</v>
      </c>
      <c r="H7" s="7" t="str">
        <f>VLOOKUP(N7,'[1]Revistas'!$B$2:$H$62913,4,FALSE)</f>
        <v>ENDOCRINOLOGY &amp; METABOLISM</v>
      </c>
      <c r="I7" s="7" t="str">
        <f>VLOOKUP(N7,'[1]Revistas'!$B$2:$H$62913,5,FALSE)</f>
        <v>106/146</v>
      </c>
      <c r="J7" s="7" t="str">
        <f>VLOOKUP(N7,'[1]Revistas'!$B$2:$H$62913,6,FALSE)</f>
        <v>NO</v>
      </c>
      <c r="K7" s="7" t="s">
        <v>39</v>
      </c>
      <c r="L7" s="7" t="s">
        <v>40</v>
      </c>
      <c r="M7" s="7">
        <v>0</v>
      </c>
      <c r="N7" s="7" t="s">
        <v>41</v>
      </c>
      <c r="O7" s="7" t="s">
        <v>42</v>
      </c>
      <c r="P7" s="7">
        <v>2021</v>
      </c>
      <c r="Q7" s="7">
        <v>20</v>
      </c>
      <c r="R7" s="7">
        <v>4</v>
      </c>
      <c r="S7" s="7">
        <v>735</v>
      </c>
      <c r="T7" s="7">
        <v>744</v>
      </c>
    </row>
    <row r="8" spans="2:20" s="1" customFormat="1" ht="15">
      <c r="B8" s="6" t="s">
        <v>35</v>
      </c>
      <c r="C8" s="6" t="s">
        <v>43</v>
      </c>
      <c r="D8" s="6" t="s">
        <v>44</v>
      </c>
      <c r="E8" s="7" t="s">
        <v>38</v>
      </c>
      <c r="F8" s="7">
        <f>VLOOKUP(N8,'[1]Revistas'!$B$2:$H$62913,2,FALSE)</f>
        <v>4.241</v>
      </c>
      <c r="G8" s="7" t="str">
        <f>VLOOKUP(N8,'[1]Revistas'!$B$2:$H$62913,3,FALSE)</f>
        <v>Q1</v>
      </c>
      <c r="H8" s="7" t="str">
        <f>VLOOKUP(N8,'[1]Revistas'!$B$2:$H$62913,4,FALSE)</f>
        <v>MEDICINE, GENERAL &amp; INTERNAL</v>
      </c>
      <c r="I8" s="7" t="str">
        <f>VLOOKUP(N8,'[1]Revistas'!$B$2:$H$62913,5,FALSE)</f>
        <v>39/169</v>
      </c>
      <c r="J8" s="7" t="str">
        <f>VLOOKUP(N8,'[1]Revistas'!$B$2:$H$62913,6,FALSE)</f>
        <v>NO</v>
      </c>
      <c r="K8" s="7" t="s">
        <v>45</v>
      </c>
      <c r="L8" s="7" t="s">
        <v>46</v>
      </c>
      <c r="M8" s="7">
        <v>0</v>
      </c>
      <c r="N8" s="7" t="s">
        <v>47</v>
      </c>
      <c r="O8" s="7" t="s">
        <v>42</v>
      </c>
      <c r="P8" s="7">
        <v>2021</v>
      </c>
      <c r="Q8" s="7">
        <v>10</v>
      </c>
      <c r="R8" s="7">
        <v>23</v>
      </c>
      <c r="S8" s="7" t="s">
        <v>48</v>
      </c>
      <c r="T8" s="7">
        <v>5509</v>
      </c>
    </row>
    <row r="9" spans="2:20" s="1" customFormat="1" ht="15">
      <c r="B9" s="6" t="s">
        <v>49</v>
      </c>
      <c r="C9" s="6" t="s">
        <v>50</v>
      </c>
      <c r="D9" s="6" t="s">
        <v>44</v>
      </c>
      <c r="E9" s="7" t="s">
        <v>38</v>
      </c>
      <c r="F9" s="7">
        <f>VLOOKUP(N9,'[1]Revistas'!$B$2:$H$62913,2,FALSE)</f>
        <v>4.241</v>
      </c>
      <c r="G9" s="7" t="str">
        <f>VLOOKUP(N9,'[1]Revistas'!$B$2:$H$62913,3,FALSE)</f>
        <v>Q1</v>
      </c>
      <c r="H9" s="7" t="str">
        <f>VLOOKUP(N9,'[1]Revistas'!$B$2:$H$62913,4,FALSE)</f>
        <v>MEDICINE, GENERAL &amp; INTERNAL</v>
      </c>
      <c r="I9" s="7" t="str">
        <f>VLOOKUP(N9,'[1]Revistas'!$B$2:$H$62913,5,FALSE)</f>
        <v>39/169</v>
      </c>
      <c r="J9" s="7" t="str">
        <f>VLOOKUP(N9,'[1]Revistas'!$B$2:$H$62913,6,FALSE)</f>
        <v>NO</v>
      </c>
      <c r="K9" s="7" t="s">
        <v>51</v>
      </c>
      <c r="L9" s="7" t="s">
        <v>52</v>
      </c>
      <c r="M9" s="7">
        <v>0</v>
      </c>
      <c r="N9" s="7" t="s">
        <v>47</v>
      </c>
      <c r="O9" s="7" t="s">
        <v>53</v>
      </c>
      <c r="P9" s="7">
        <v>2021</v>
      </c>
      <c r="Q9" s="7">
        <v>10</v>
      </c>
      <c r="R9" s="7">
        <v>19</v>
      </c>
      <c r="S9" s="7" t="s">
        <v>48</v>
      </c>
      <c r="T9" s="7">
        <v>4432</v>
      </c>
    </row>
    <row r="10" spans="2:20" s="1" customFormat="1" ht="15">
      <c r="B10" s="6" t="s">
        <v>54</v>
      </c>
      <c r="C10" s="6" t="s">
        <v>55</v>
      </c>
      <c r="D10" s="6" t="s">
        <v>44</v>
      </c>
      <c r="E10" s="7" t="s">
        <v>38</v>
      </c>
      <c r="F10" s="7">
        <f>VLOOKUP(N10,'[1]Revistas'!$B$2:$H$62913,2,FALSE)</f>
        <v>4.241</v>
      </c>
      <c r="G10" s="7" t="str">
        <f>VLOOKUP(N10,'[1]Revistas'!$B$2:$H$62913,3,FALSE)</f>
        <v>Q1</v>
      </c>
      <c r="H10" s="7" t="str">
        <f>VLOOKUP(N10,'[1]Revistas'!$B$2:$H$62913,4,FALSE)</f>
        <v>MEDICINE, GENERAL &amp; INTERNAL</v>
      </c>
      <c r="I10" s="7" t="str">
        <f>VLOOKUP(N10,'[1]Revistas'!$B$2:$H$62913,5,FALSE)</f>
        <v>39/169</v>
      </c>
      <c r="J10" s="7" t="str">
        <f>VLOOKUP(N10,'[1]Revistas'!$B$2:$H$62913,6,FALSE)</f>
        <v>NO</v>
      </c>
      <c r="K10" s="7" t="s">
        <v>56</v>
      </c>
      <c r="L10" s="7" t="s">
        <v>57</v>
      </c>
      <c r="M10" s="7">
        <v>1</v>
      </c>
      <c r="N10" s="7" t="s">
        <v>47</v>
      </c>
      <c r="O10" s="7" t="s">
        <v>58</v>
      </c>
      <c r="P10" s="7">
        <v>2021</v>
      </c>
      <c r="Q10" s="7">
        <v>10</v>
      </c>
      <c r="R10" s="7">
        <v>6</v>
      </c>
      <c r="S10" s="7" t="s">
        <v>48</v>
      </c>
      <c r="T10" s="7">
        <v>1153</v>
      </c>
    </row>
    <row r="11" spans="2:20" s="1" customFormat="1" ht="15">
      <c r="B11" s="6" t="s">
        <v>59</v>
      </c>
      <c r="C11" s="6" t="s">
        <v>60</v>
      </c>
      <c r="D11" s="6" t="s">
        <v>61</v>
      </c>
      <c r="E11" s="7" t="s">
        <v>62</v>
      </c>
      <c r="F11" s="7">
        <f>VLOOKUP(N11,'[1]Revistas'!$B$2:$H$62913,2,FALSE)</f>
        <v>4.333</v>
      </c>
      <c r="G11" s="7" t="str">
        <f>VLOOKUP(N11,'[1]Revistas'!$B$2:$H$62913,3,FALSE)</f>
        <v>Q2</v>
      </c>
      <c r="H11" s="7" t="str">
        <f>VLOOKUP(N11,'[1]Revistas'!$B$2:$H$62913,4,FALSE)</f>
        <v>IMMUNOLOGY</v>
      </c>
      <c r="I11" s="7" t="str">
        <f>VLOOKUP(N11,'[1]Revistas'!$B$2:$H$62913,5,FALSE)</f>
        <v>77/162</v>
      </c>
      <c r="J11" s="7" t="str">
        <f>VLOOKUP(N11,'[1]Revistas'!$B$2:$H$62913,6,FALSE)</f>
        <v>NO</v>
      </c>
      <c r="K11" s="7" t="s">
        <v>63</v>
      </c>
      <c r="L11" s="7" t="s">
        <v>64</v>
      </c>
      <c r="M11" s="7">
        <v>0</v>
      </c>
      <c r="N11" s="7" t="s">
        <v>65</v>
      </c>
      <c r="O11" s="7" t="s">
        <v>48</v>
      </c>
      <c r="P11" s="7">
        <v>2021</v>
      </c>
      <c r="Q11" s="7">
        <v>31</v>
      </c>
      <c r="R11" s="7">
        <v>2</v>
      </c>
      <c r="S11" s="7">
        <v>178</v>
      </c>
      <c r="T11" s="7">
        <v>179</v>
      </c>
    </row>
    <row r="12" spans="2:20" s="1" customFormat="1" ht="15">
      <c r="B12" s="6" t="s">
        <v>66</v>
      </c>
      <c r="C12" s="6" t="s">
        <v>67</v>
      </c>
      <c r="D12" s="6" t="s">
        <v>68</v>
      </c>
      <c r="E12" s="7" t="s">
        <v>38</v>
      </c>
      <c r="F12" s="7">
        <f>VLOOKUP(N12,'[1]Revistas'!$B$2:$H$62913,2,FALSE)</f>
        <v>4.591</v>
      </c>
      <c r="G12" s="7" t="str">
        <f>VLOOKUP(N12,'[1]Revistas'!$B$2:$H$62913,3,FALSE)</f>
        <v>Q1</v>
      </c>
      <c r="H12" s="7" t="str">
        <f>VLOOKUP(N12,'[1]Revistas'!$B$2:$H$62913,4,FALSE)</f>
        <v>BIOLOGY</v>
      </c>
      <c r="I12" s="7" t="str">
        <f>VLOOKUP(N12,'[1]Revistas'!$B$2:$H$62913,5,FALSE)</f>
        <v>18/93</v>
      </c>
      <c r="J12" s="7" t="str">
        <f>VLOOKUP(N12,'[1]Revistas'!$B$2:$H$62913,6,FALSE)</f>
        <v>NO</v>
      </c>
      <c r="K12" s="7" t="s">
        <v>69</v>
      </c>
      <c r="L12" s="7" t="s">
        <v>70</v>
      </c>
      <c r="M12" s="7">
        <v>4</v>
      </c>
      <c r="N12" s="7" t="s">
        <v>71</v>
      </c>
      <c r="O12" s="7" t="s">
        <v>58</v>
      </c>
      <c r="P12" s="7">
        <v>2021</v>
      </c>
      <c r="Q12" s="7">
        <v>4</v>
      </c>
      <c r="R12" s="7">
        <v>3</v>
      </c>
      <c r="S12" s="7" t="s">
        <v>48</v>
      </c>
      <c r="T12" s="7" t="s">
        <v>72</v>
      </c>
    </row>
    <row r="13" spans="2:20" s="1" customFormat="1" ht="15">
      <c r="B13" s="6" t="s">
        <v>73</v>
      </c>
      <c r="C13" s="6" t="s">
        <v>74</v>
      </c>
      <c r="D13" s="6" t="s">
        <v>75</v>
      </c>
      <c r="E13" s="7" t="s">
        <v>31</v>
      </c>
      <c r="F13" s="7">
        <f>VLOOKUP(N13,'[1]Revistas'!$B$2:$H$62913,2,FALSE)</f>
        <v>5.407</v>
      </c>
      <c r="G13" s="7" t="str">
        <f>VLOOKUP(N13,'[1]Revistas'!$B$2:$H$62913,3,FALSE)</f>
        <v>Q2</v>
      </c>
      <c r="H13" s="7" t="str">
        <f>VLOOKUP(N13,'[1]Revistas'!$B$2:$H$62913,4,FALSE)</f>
        <v>BIOCHEMISTRY &amp; MOLECULAR BIOLOGY</v>
      </c>
      <c r="I13" s="7" t="str">
        <f>VLOOKUP(N13,'[1]Revistas'!$B$2:$H$62913,5,FALSE)</f>
        <v>75/295</v>
      </c>
      <c r="J13" s="7" t="str">
        <f>VLOOKUP(N13,'[1]Revistas'!$B$2:$H$62913,6,FALSE)</f>
        <v>NO</v>
      </c>
      <c r="K13" s="7" t="s">
        <v>76</v>
      </c>
      <c r="L13" s="7" t="s">
        <v>77</v>
      </c>
      <c r="M13" s="7">
        <v>1</v>
      </c>
      <c r="N13" s="7" t="s">
        <v>78</v>
      </c>
      <c r="O13" s="7" t="s">
        <v>79</v>
      </c>
      <c r="P13" s="7">
        <v>2021</v>
      </c>
      <c r="Q13" s="7">
        <v>49</v>
      </c>
      <c r="R13" s="7">
        <v>1</v>
      </c>
      <c r="S13" s="7">
        <v>79</v>
      </c>
      <c r="T13" s="7">
        <v>91</v>
      </c>
    </row>
    <row r="14" spans="2:20" s="1" customFormat="1" ht="15">
      <c r="B14" s="6" t="s">
        <v>80</v>
      </c>
      <c r="C14" s="6" t="s">
        <v>81</v>
      </c>
      <c r="D14" s="6" t="s">
        <v>82</v>
      </c>
      <c r="E14" s="7" t="s">
        <v>38</v>
      </c>
      <c r="F14" s="7">
        <f>VLOOKUP(N14,'[1]Revistas'!$B$2:$H$62913,2,FALSE)</f>
        <v>5.428</v>
      </c>
      <c r="G14" s="7" t="str">
        <f>VLOOKUP(N14,'[1]Revistas'!$B$2:$H$62913,3,FALSE)</f>
        <v>Q1</v>
      </c>
      <c r="H14" s="7" t="str">
        <f>VLOOKUP(N14,'[1]Revistas'!$B$2:$H$62913,4,FALSE)</f>
        <v>HEALTH CARE SCIENCES &amp; SERVICES</v>
      </c>
      <c r="I14" s="7" t="str">
        <f>VLOOKUP(N14,'[1]Revistas'!$B$2:$H$62913,5,FALSE)</f>
        <v>10/108</v>
      </c>
      <c r="J14" s="7" t="str">
        <f>VLOOKUP(N14,'[1]Revistas'!$B$2:$H$62913,6,FALSE)</f>
        <v>SI</v>
      </c>
      <c r="K14" s="7" t="s">
        <v>83</v>
      </c>
      <c r="L14" s="7" t="s">
        <v>84</v>
      </c>
      <c r="M14" s="7">
        <v>0</v>
      </c>
      <c r="N14" s="7" t="s">
        <v>85</v>
      </c>
      <c r="O14" s="7" t="s">
        <v>86</v>
      </c>
      <c r="P14" s="7">
        <v>2021</v>
      </c>
      <c r="Q14" s="7">
        <v>23</v>
      </c>
      <c r="R14" s="7">
        <v>2</v>
      </c>
      <c r="S14" s="7" t="s">
        <v>48</v>
      </c>
      <c r="T14" s="7" t="s">
        <v>87</v>
      </c>
    </row>
    <row r="15" spans="2:20" s="1" customFormat="1" ht="15">
      <c r="B15" s="6" t="s">
        <v>88</v>
      </c>
      <c r="C15" s="6" t="s">
        <v>89</v>
      </c>
      <c r="D15" s="6" t="s">
        <v>90</v>
      </c>
      <c r="E15" s="7" t="s">
        <v>38</v>
      </c>
      <c r="F15" s="7">
        <f>VLOOKUP(N15,'[1]Revistas'!$B$2:$H$62913,2,FALSE)</f>
        <v>5.81</v>
      </c>
      <c r="G15" s="7" t="str">
        <f>VLOOKUP(N15,'[1]Revistas'!$B$2:$H$62913,3,FALSE)</f>
        <v>Q1</v>
      </c>
      <c r="H15" s="7" t="str">
        <f>VLOOKUP(N15,'[1]Revistas'!$B$2:$H$62913,4,FALSE)</f>
        <v>PHARMACOLOGY &amp; PHARMACY</v>
      </c>
      <c r="I15" s="7" t="str">
        <f>VLOOKUP(N15,'[1]Revistas'!$B$2:$H$62913,5,FALSE)</f>
        <v>39/275</v>
      </c>
      <c r="J15" s="7" t="str">
        <f>VLOOKUP(N15,'[1]Revistas'!$B$2:$H$62913,6,FALSE)</f>
        <v>NO</v>
      </c>
      <c r="K15" s="7" t="s">
        <v>91</v>
      </c>
      <c r="L15" s="7" t="s">
        <v>92</v>
      </c>
      <c r="M15" s="7">
        <v>0</v>
      </c>
      <c r="N15" s="7" t="s">
        <v>93</v>
      </c>
      <c r="O15" s="7" t="s">
        <v>94</v>
      </c>
      <c r="P15" s="7">
        <v>2021</v>
      </c>
      <c r="Q15" s="7">
        <v>12</v>
      </c>
      <c r="R15" s="7" t="s">
        <v>48</v>
      </c>
      <c r="S15" s="7" t="s">
        <v>48</v>
      </c>
      <c r="T15" s="7">
        <v>717932</v>
      </c>
    </row>
    <row r="16" spans="2:20" s="1" customFormat="1" ht="15">
      <c r="B16" s="6" t="s">
        <v>95</v>
      </c>
      <c r="C16" s="6" t="s">
        <v>96</v>
      </c>
      <c r="D16" s="6" t="s">
        <v>90</v>
      </c>
      <c r="E16" s="7" t="s">
        <v>38</v>
      </c>
      <c r="F16" s="7">
        <f>VLOOKUP(N16,'[1]Revistas'!$B$2:$H$62913,2,FALSE)</f>
        <v>5.81</v>
      </c>
      <c r="G16" s="7" t="str">
        <f>VLOOKUP(N16,'[1]Revistas'!$B$2:$H$62913,3,FALSE)</f>
        <v>Q1</v>
      </c>
      <c r="H16" s="7" t="str">
        <f>VLOOKUP(N16,'[1]Revistas'!$B$2:$H$62913,4,FALSE)</f>
        <v>PHARMACOLOGY &amp; PHARMACY</v>
      </c>
      <c r="I16" s="7" t="str">
        <f>VLOOKUP(N16,'[1]Revistas'!$B$2:$H$62913,5,FALSE)</f>
        <v>39/275</v>
      </c>
      <c r="J16" s="7" t="str">
        <f>VLOOKUP(N16,'[1]Revistas'!$B$2:$H$62913,6,FALSE)</f>
        <v>NO</v>
      </c>
      <c r="K16" s="7" t="s">
        <v>97</v>
      </c>
      <c r="L16" s="7" t="s">
        <v>98</v>
      </c>
      <c r="M16" s="7">
        <v>1</v>
      </c>
      <c r="N16" s="7" t="s">
        <v>93</v>
      </c>
      <c r="O16" s="7" t="s">
        <v>99</v>
      </c>
      <c r="P16" s="7">
        <v>2021</v>
      </c>
      <c r="Q16" s="7">
        <v>11</v>
      </c>
      <c r="R16" s="7" t="s">
        <v>48</v>
      </c>
      <c r="S16" s="7" t="s">
        <v>48</v>
      </c>
      <c r="T16" s="7">
        <v>600255</v>
      </c>
    </row>
    <row r="17" spans="2:20" s="1" customFormat="1" ht="15">
      <c r="B17" s="6" t="s">
        <v>100</v>
      </c>
      <c r="C17" s="6" t="s">
        <v>101</v>
      </c>
      <c r="D17" s="6" t="s">
        <v>102</v>
      </c>
      <c r="E17" s="7" t="s">
        <v>62</v>
      </c>
      <c r="F17" s="7">
        <f>VLOOKUP(N17,'[1]Revistas'!$B$2:$H$62913,2,FALSE)</f>
        <v>6.684</v>
      </c>
      <c r="G17" s="7" t="str">
        <f>VLOOKUP(N17,'[1]Revistas'!$B$2:$H$62913,3,FALSE)</f>
        <v>Q1</v>
      </c>
      <c r="H17" s="7" t="str">
        <f>VLOOKUP(N17,'[1]Revistas'!$B$2:$H$62913,4,FALSE)</f>
        <v>DEVELOPMENTAL BIOLOGY</v>
      </c>
      <c r="I17" s="7" t="str">
        <f>VLOOKUP(N17,'[1]Revistas'!$B$2:$H$62913,5,FALSE)</f>
        <v>12 DE 42</v>
      </c>
      <c r="J17" s="7" t="str">
        <f>VLOOKUP(N17,'[1]Revistas'!$B$2:$H$62913,6,FALSE)</f>
        <v>NO</v>
      </c>
      <c r="K17" s="7" t="s">
        <v>103</v>
      </c>
      <c r="L17" s="7" t="s">
        <v>104</v>
      </c>
      <c r="M17" s="7">
        <v>0</v>
      </c>
      <c r="N17" s="7" t="s">
        <v>105</v>
      </c>
      <c r="O17" s="7" t="s">
        <v>106</v>
      </c>
      <c r="P17" s="7">
        <v>2021</v>
      </c>
      <c r="Q17" s="7">
        <v>9</v>
      </c>
      <c r="R17" s="7" t="s">
        <v>48</v>
      </c>
      <c r="S17" s="7" t="s">
        <v>48</v>
      </c>
      <c r="T17" s="7">
        <v>777758</v>
      </c>
    </row>
    <row r="18" spans="2:20" s="1" customFormat="1" ht="15">
      <c r="B18" s="6" t="s">
        <v>107</v>
      </c>
      <c r="C18" s="6" t="s">
        <v>108</v>
      </c>
      <c r="D18" s="6" t="s">
        <v>109</v>
      </c>
      <c r="E18" s="7" t="s">
        <v>38</v>
      </c>
      <c r="F18" s="7" t="str">
        <f>VLOOKUP(N18,'[1]Revistas'!$B$2:$H$62913,2,FALSE)</f>
        <v>not indexed</v>
      </c>
      <c r="G18" s="7" t="str">
        <f>VLOOKUP(N18,'[1]Revistas'!$B$2:$H$62913,3,FALSE)</f>
        <v>not indexed</v>
      </c>
      <c r="H18" s="7" t="str">
        <f>VLOOKUP(N18,'[1]Revistas'!$B$2:$H$62913,4,FALSE)</f>
        <v>not indexed</v>
      </c>
      <c r="I18" s="7" t="str">
        <f>VLOOKUP(N18,'[1]Revistas'!$B$2:$H$62913,5,FALSE)</f>
        <v>not indexed</v>
      </c>
      <c r="J18" s="7" t="str">
        <f>VLOOKUP(N18,'[1]Revistas'!$B$2:$H$62913,6,FALSE)</f>
        <v>NO</v>
      </c>
      <c r="K18" s="7" t="s">
        <v>110</v>
      </c>
      <c r="L18" s="7" t="s">
        <v>111</v>
      </c>
      <c r="M18" s="7">
        <v>0</v>
      </c>
      <c r="N18" s="7" t="s">
        <v>112</v>
      </c>
      <c r="O18" s="7" t="s">
        <v>113</v>
      </c>
      <c r="P18" s="7">
        <v>2021</v>
      </c>
      <c r="Q18" s="7">
        <v>68</v>
      </c>
      <c r="R18" s="7">
        <v>7</v>
      </c>
      <c r="S18" s="7">
        <v>420</v>
      </c>
      <c r="T18" s="7">
        <v>423</v>
      </c>
    </row>
    <row r="19" spans="2:20" s="1" customFormat="1" ht="15">
      <c r="B19" s="6" t="s">
        <v>114</v>
      </c>
      <c r="C19" s="6" t="s">
        <v>115</v>
      </c>
      <c r="D19" s="6" t="s">
        <v>116</v>
      </c>
      <c r="E19" s="7" t="s">
        <v>38</v>
      </c>
      <c r="F19" s="7" t="str">
        <f>VLOOKUP(N19,'[1]Revistas'!$B$2:$H$62913,2,FALSE)</f>
        <v>not indexed</v>
      </c>
      <c r="G19" s="7" t="str">
        <f>VLOOKUP(N19,'[1]Revistas'!$B$2:$H$62913,3,FALSE)</f>
        <v>not indexed</v>
      </c>
      <c r="H19" s="7" t="str">
        <f>VLOOKUP(N19,'[1]Revistas'!$B$2:$H$62913,4,FALSE)</f>
        <v>not indexed</v>
      </c>
      <c r="I19" s="7" t="str">
        <f>VLOOKUP(N19,'[1]Revistas'!$B$2:$H$62913,5,FALSE)</f>
        <v>not indexed</v>
      </c>
      <c r="J19" s="7" t="str">
        <f>VLOOKUP(N19,'[1]Revistas'!$B$2:$H$62913,6,FALSE)</f>
        <v>NO</v>
      </c>
      <c r="K19" s="7" t="s">
        <v>117</v>
      </c>
      <c r="L19" s="7" t="s">
        <v>118</v>
      </c>
      <c r="M19" s="7">
        <v>0</v>
      </c>
      <c r="N19" s="7" t="s">
        <v>119</v>
      </c>
      <c r="O19" s="7" t="s">
        <v>120</v>
      </c>
      <c r="P19" s="7">
        <v>2021</v>
      </c>
      <c r="Q19" s="7">
        <v>8</v>
      </c>
      <c r="R19" s="7">
        <v>3</v>
      </c>
      <c r="S19" s="7">
        <v>194</v>
      </c>
      <c r="T19" s="7">
        <v>209</v>
      </c>
    </row>
    <row r="20" spans="2:20" s="1" customFormat="1" ht="15">
      <c r="B20" s="6" t="s">
        <v>121</v>
      </c>
      <c r="C20" s="6" t="s">
        <v>122</v>
      </c>
      <c r="D20" s="6" t="s">
        <v>109</v>
      </c>
      <c r="E20" s="7" t="s">
        <v>38</v>
      </c>
      <c r="F20" s="7" t="str">
        <f>VLOOKUP(N20,'[1]Revistas'!$B$2:$H$62913,2,FALSE)</f>
        <v>not indexed</v>
      </c>
      <c r="G20" s="7" t="str">
        <f>VLOOKUP(N20,'[1]Revistas'!$B$2:$H$62913,3,FALSE)</f>
        <v>not indexed</v>
      </c>
      <c r="H20" s="7" t="str">
        <f>VLOOKUP(N20,'[1]Revistas'!$B$2:$H$62913,4,FALSE)</f>
        <v>not indexed</v>
      </c>
      <c r="I20" s="7" t="str">
        <f>VLOOKUP(N20,'[1]Revistas'!$B$2:$H$62913,5,FALSE)</f>
        <v>not indexed</v>
      </c>
      <c r="J20" s="7" t="str">
        <f>VLOOKUP(N20,'[1]Revistas'!$B$2:$H$62913,6,FALSE)</f>
        <v>NO</v>
      </c>
      <c r="K20" s="7" t="s">
        <v>123</v>
      </c>
      <c r="L20" s="7" t="s">
        <v>124</v>
      </c>
      <c r="M20" s="7">
        <v>0</v>
      </c>
      <c r="N20" s="7" t="s">
        <v>112</v>
      </c>
      <c r="O20" s="7" t="s">
        <v>125</v>
      </c>
      <c r="P20" s="7">
        <v>2021</v>
      </c>
      <c r="Q20" s="7">
        <v>68</v>
      </c>
      <c r="R20" s="7">
        <v>6</v>
      </c>
      <c r="S20" s="7">
        <v>353</v>
      </c>
      <c r="T20" s="7">
        <v>356</v>
      </c>
    </row>
    <row r="21" spans="2:20" s="1" customFormat="1" ht="15">
      <c r="B21" s="6" t="s">
        <v>126</v>
      </c>
      <c r="C21" s="6" t="s">
        <v>127</v>
      </c>
      <c r="D21" s="6" t="s">
        <v>128</v>
      </c>
      <c r="E21" s="7" t="s">
        <v>38</v>
      </c>
      <c r="F21" s="7" t="str">
        <f>VLOOKUP(N21,'[1]Revistas'!$B$2:$H$62913,2,FALSE)</f>
        <v>not indexed</v>
      </c>
      <c r="G21" s="7" t="str">
        <f>VLOOKUP(N21,'[1]Revistas'!$B$2:$H$62913,3,FALSE)</f>
        <v>not indexed</v>
      </c>
      <c r="H21" s="7" t="str">
        <f>VLOOKUP(N21,'[1]Revistas'!$B$2:$H$62913,4,FALSE)</f>
        <v>not indexed</v>
      </c>
      <c r="I21" s="7" t="str">
        <f>VLOOKUP(N21,'[1]Revistas'!$B$2:$H$62913,5,FALSE)</f>
        <v>not indexed</v>
      </c>
      <c r="J21" s="7" t="str">
        <f>VLOOKUP(N21,'[1]Revistas'!$B$2:$H$62913,6,FALSE)</f>
        <v>NO</v>
      </c>
      <c r="K21" s="7" t="s">
        <v>129</v>
      </c>
      <c r="L21" s="7" t="s">
        <v>130</v>
      </c>
      <c r="M21" s="7">
        <v>0</v>
      </c>
      <c r="N21" s="7" t="s">
        <v>131</v>
      </c>
      <c r="O21" s="7" t="s">
        <v>132</v>
      </c>
      <c r="P21" s="7">
        <v>2021</v>
      </c>
      <c r="Q21" s="7">
        <v>39</v>
      </c>
      <c r="R21" s="7" t="s">
        <v>48</v>
      </c>
      <c r="S21" s="7" t="s">
        <v>48</v>
      </c>
      <c r="T21" s="7">
        <v>100757</v>
      </c>
    </row>
    <row r="22" spans="2:20" s="1" customFormat="1" ht="15">
      <c r="B22" s="6" t="s">
        <v>133</v>
      </c>
      <c r="C22" s="6" t="s">
        <v>134</v>
      </c>
      <c r="D22" s="6" t="s">
        <v>135</v>
      </c>
      <c r="E22" s="7" t="s">
        <v>38</v>
      </c>
      <c r="F22" s="7" t="str">
        <f>VLOOKUP(N22,'[1]Revistas'!$B$2:$H$62913,2,FALSE)</f>
        <v>not indexed</v>
      </c>
      <c r="G22" s="7" t="str">
        <f>VLOOKUP(N22,'[1]Revistas'!$B$2:$H$62913,3,FALSE)</f>
        <v>not indexed</v>
      </c>
      <c r="H22" s="7" t="str">
        <f>VLOOKUP(N22,'[1]Revistas'!$B$2:$H$62913,4,FALSE)</f>
        <v>not indexed</v>
      </c>
      <c r="I22" s="7" t="str">
        <f>VLOOKUP(N22,'[1]Revistas'!$B$2:$H$62913,5,FALSE)</f>
        <v>not indexed</v>
      </c>
      <c r="J22" s="7" t="str">
        <f>VLOOKUP(N22,'[1]Revistas'!$B$2:$H$62913,6,FALSE)</f>
        <v>NO</v>
      </c>
      <c r="K22" s="7" t="s">
        <v>136</v>
      </c>
      <c r="L22" s="7"/>
      <c r="M22" s="7">
        <v>3</v>
      </c>
      <c r="N22" s="7" t="s">
        <v>137</v>
      </c>
      <c r="O22" s="7" t="s">
        <v>138</v>
      </c>
      <c r="P22" s="7">
        <v>2021</v>
      </c>
      <c r="Q22" s="7">
        <v>68</v>
      </c>
      <c r="R22" s="7">
        <v>7</v>
      </c>
      <c r="S22" s="7" t="s">
        <v>139</v>
      </c>
      <c r="T22" s="7"/>
    </row>
    <row r="23" spans="2:20" s="1" customFormat="1" ht="15">
      <c r="B23" s="6" t="s">
        <v>140</v>
      </c>
      <c r="C23" s="6" t="s">
        <v>141</v>
      </c>
      <c r="D23" s="6" t="s">
        <v>135</v>
      </c>
      <c r="E23" s="7" t="s">
        <v>38</v>
      </c>
      <c r="F23" s="7" t="str">
        <f>VLOOKUP(N23,'[1]Revistas'!$B$2:$H$62913,2,FALSE)</f>
        <v>not indexed</v>
      </c>
      <c r="G23" s="7" t="str">
        <f>VLOOKUP(N23,'[1]Revistas'!$B$2:$H$62913,3,FALSE)</f>
        <v>not indexed</v>
      </c>
      <c r="H23" s="7" t="str">
        <f>VLOOKUP(N23,'[1]Revistas'!$B$2:$H$62913,4,FALSE)</f>
        <v>not indexed</v>
      </c>
      <c r="I23" s="7" t="str">
        <f>VLOOKUP(N23,'[1]Revistas'!$B$2:$H$62913,5,FALSE)</f>
        <v>not indexed</v>
      </c>
      <c r="J23" s="7" t="str">
        <f>VLOOKUP(N23,'[1]Revistas'!$B$2:$H$62913,6,FALSE)</f>
        <v>NO</v>
      </c>
      <c r="K23" s="7" t="s">
        <v>142</v>
      </c>
      <c r="L23" s="7"/>
      <c r="M23" s="7">
        <v>2</v>
      </c>
      <c r="N23" s="7" t="s">
        <v>137</v>
      </c>
      <c r="O23" s="7" t="s">
        <v>143</v>
      </c>
      <c r="P23" s="7">
        <v>2021</v>
      </c>
      <c r="Q23" s="7">
        <v>68</v>
      </c>
      <c r="R23" s="7">
        <v>6</v>
      </c>
      <c r="S23" s="7" t="s">
        <v>144</v>
      </c>
      <c r="T23" s="7"/>
    </row>
    <row r="24" spans="2:20" s="1" customFormat="1" ht="15">
      <c r="B24" s="6" t="s">
        <v>145</v>
      </c>
      <c r="C24" s="6" t="s">
        <v>146</v>
      </c>
      <c r="D24" s="6" t="s">
        <v>147</v>
      </c>
      <c r="E24" s="7" t="s">
        <v>38</v>
      </c>
      <c r="F24" s="7" t="str">
        <f>VLOOKUP(N24,'[1]Revistas'!$B$2:$H$62913,2,FALSE)</f>
        <v>not indexed</v>
      </c>
      <c r="G24" s="7" t="str">
        <f>VLOOKUP(N24,'[1]Revistas'!$B$2:$H$62913,3,FALSE)</f>
        <v>not indexed</v>
      </c>
      <c r="H24" s="7" t="str">
        <f>VLOOKUP(N24,'[1]Revistas'!$B$2:$H$62913,4,FALSE)</f>
        <v>not indexed</v>
      </c>
      <c r="I24" s="7" t="str">
        <f>VLOOKUP(N24,'[1]Revistas'!$B$2:$H$62913,5,FALSE)</f>
        <v>not indexed</v>
      </c>
      <c r="J24" s="7" t="str">
        <f>VLOOKUP(N24,'[1]Revistas'!$B$2:$H$62913,6,FALSE)</f>
        <v>NO</v>
      </c>
      <c r="K24" s="7" t="s">
        <v>148</v>
      </c>
      <c r="L24" s="7" t="s">
        <v>149</v>
      </c>
      <c r="M24" s="7">
        <v>0</v>
      </c>
      <c r="N24" s="7" t="s">
        <v>150</v>
      </c>
      <c r="O24" s="7" t="s">
        <v>151</v>
      </c>
      <c r="P24" s="7">
        <v>2021</v>
      </c>
      <c r="Q24" s="7">
        <v>42</v>
      </c>
      <c r="R24" s="7">
        <v>2</v>
      </c>
      <c r="S24" s="7">
        <v>199</v>
      </c>
      <c r="T24" s="7">
        <v>201</v>
      </c>
    </row>
    <row r="25" spans="2:20" s="1" customFormat="1" ht="15">
      <c r="B25" s="6" t="s">
        <v>152</v>
      </c>
      <c r="C25" s="6" t="s">
        <v>153</v>
      </c>
      <c r="D25" s="6" t="s">
        <v>154</v>
      </c>
      <c r="E25" s="7" t="s">
        <v>38</v>
      </c>
      <c r="F25" s="7">
        <f>VLOOKUP(N25,'[1]Revistas'!$B$2:$H$62913,2,FALSE)</f>
        <v>4.191</v>
      </c>
      <c r="G25" s="7" t="str">
        <f>VLOOKUP(N25,'[1]Revistas'!$B$2:$H$62913,3,FALSE)</f>
        <v>Q1</v>
      </c>
      <c r="H25" s="7" t="str">
        <f>VLOOKUP(N25,'[1]Revistas'!$B$2:$H$62913,4,FALSE)</f>
        <v>SURGERY</v>
      </c>
      <c r="I25" s="7" t="str">
        <f>VLOOKUP(N25,'[1]Revistas'!$B$2:$H$62913,5,FALSE)</f>
        <v>40/211</v>
      </c>
      <c r="J25" s="7" t="str">
        <f>VLOOKUP(N25,'[1]Revistas'!$B$2:$H$62913,6,FALSE)</f>
        <v>NO</v>
      </c>
      <c r="K25" s="7" t="s">
        <v>155</v>
      </c>
      <c r="L25" s="7" t="s">
        <v>156</v>
      </c>
      <c r="M25" s="7">
        <v>1</v>
      </c>
      <c r="N25" s="7" t="s">
        <v>157</v>
      </c>
      <c r="O25" s="7" t="s">
        <v>120</v>
      </c>
      <c r="P25" s="7">
        <v>2021</v>
      </c>
      <c r="Q25" s="7">
        <v>60</v>
      </c>
      <c r="R25" s="7">
        <v>3</v>
      </c>
      <c r="S25" s="7">
        <v>681</v>
      </c>
      <c r="T25" s="7">
        <v>688</v>
      </c>
    </row>
    <row r="26" spans="2:20" s="1" customFormat="1" ht="15">
      <c r="B26" s="6" t="s">
        <v>158</v>
      </c>
      <c r="C26" s="6" t="s">
        <v>159</v>
      </c>
      <c r="D26" s="6" t="s">
        <v>160</v>
      </c>
      <c r="E26" s="7" t="s">
        <v>38</v>
      </c>
      <c r="F26" s="7">
        <f>VLOOKUP(N26,'[1]Revistas'!$B$2:$H$62913,2,FALSE)</f>
        <v>4.256</v>
      </c>
      <c r="G26" s="7" t="str">
        <f>VLOOKUP(N26,'[1]Revistas'!$B$2:$H$62913,3,FALSE)</f>
        <v>Q2</v>
      </c>
      <c r="H26" s="7" t="str">
        <f>VLOOKUP(N26,'[1]Revistas'!$B$2:$H$62913,4,FALSE)</f>
        <v>ENDOCRINOLOGY &amp; METABOLISM</v>
      </c>
      <c r="I26" s="7" t="str">
        <f>VLOOKUP(N26,'[1]Revistas'!$B$2:$H$62913,5,FALSE)</f>
        <v>63/146</v>
      </c>
      <c r="J26" s="7" t="str">
        <f>VLOOKUP(N26,'[1]Revistas'!$B$2:$H$62913,6,FALSE)</f>
        <v>NO</v>
      </c>
      <c r="K26" s="7" t="s">
        <v>161</v>
      </c>
      <c r="L26" s="7" t="s">
        <v>162</v>
      </c>
      <c r="M26" s="7">
        <v>3</v>
      </c>
      <c r="N26" s="7" t="s">
        <v>163</v>
      </c>
      <c r="O26" s="7" t="s">
        <v>27</v>
      </c>
      <c r="P26" s="7">
        <v>2021</v>
      </c>
      <c r="Q26" s="7">
        <v>44</v>
      </c>
      <c r="R26" s="7">
        <v>11</v>
      </c>
      <c r="S26" s="7">
        <v>2349</v>
      </c>
      <c r="T26" s="7">
        <v>2357</v>
      </c>
    </row>
    <row r="27" spans="2:20" s="1" customFormat="1" ht="15">
      <c r="B27" s="6" t="s">
        <v>164</v>
      </c>
      <c r="C27" s="6" t="s">
        <v>165</v>
      </c>
      <c r="D27" s="6" t="s">
        <v>166</v>
      </c>
      <c r="E27" s="7" t="s">
        <v>38</v>
      </c>
      <c r="F27" s="7" t="str">
        <f>VLOOKUP(N27,'[1]Revistas'!$B$2:$H$62913,2,FALSE)</f>
        <v>not indexed</v>
      </c>
      <c r="G27" s="7" t="str">
        <f>VLOOKUP(N27,'[1]Revistas'!$B$2:$H$62913,3,FALSE)</f>
        <v>not indexed</v>
      </c>
      <c r="H27" s="7" t="str">
        <f>VLOOKUP(N27,'[1]Revistas'!$B$2:$H$62913,4,FALSE)</f>
        <v>not indexed</v>
      </c>
      <c r="I27" s="7" t="str">
        <f>VLOOKUP(N27,'[1]Revistas'!$B$2:$H$62913,5,FALSE)</f>
        <v>not indexed</v>
      </c>
      <c r="J27" s="7" t="str">
        <f>VLOOKUP(N27,'[1]Revistas'!$B$2:$H$62913,6,FALSE)</f>
        <v>NO</v>
      </c>
      <c r="K27" s="7" t="s">
        <v>167</v>
      </c>
      <c r="L27" s="7"/>
      <c r="M27" s="7">
        <v>0</v>
      </c>
      <c r="N27" s="7" t="s">
        <v>168</v>
      </c>
      <c r="O27" s="7" t="s">
        <v>169</v>
      </c>
      <c r="P27" s="7">
        <v>2021</v>
      </c>
      <c r="Q27" s="7">
        <v>10</v>
      </c>
      <c r="R27" s="7">
        <v>6</v>
      </c>
      <c r="S27" s="7" t="s">
        <v>170</v>
      </c>
      <c r="T27" s="7"/>
    </row>
    <row r="28" spans="2:20" s="1" customFormat="1" ht="15">
      <c r="B28" s="2"/>
      <c r="D28" s="2"/>
      <c r="G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2:20" s="1" customFormat="1" ht="15" hidden="1">
      <c r="B29" s="2"/>
      <c r="D29" s="2"/>
      <c r="E29" s="2"/>
      <c r="G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20" s="1" customFormat="1" ht="15" hidden="1">
      <c r="B30" s="2"/>
      <c r="E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 s="1" customFormat="1" ht="15" hidden="1">
      <c r="B31" s="2"/>
      <c r="E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 ht="15" hidden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t="15" hidden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t="15" hidden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t="15" hidden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t="15" hidden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t="15" hidden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t="15" hidden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t="15" hidden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t="15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t="15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t="15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t="15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t="15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t="15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t="15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50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8"/>
      <c r="AX1013" s="8"/>
    </row>
    <row r="1014" spans="5:50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</row>
    <row r="1015" spans="5:50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8"/>
      <c r="AX1015" s="8"/>
    </row>
    <row r="1016" spans="5:50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</row>
    <row r="1017" spans="5:50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</row>
    <row r="1018" spans="2:20" s="8" customFormat="1" ht="15" hidden="1">
      <c r="B1018" s="8" t="s">
        <v>4</v>
      </c>
      <c r="C1018" s="8" t="s">
        <v>4</v>
      </c>
      <c r="D1018" s="8" t="s">
        <v>4</v>
      </c>
      <c r="E1018" s="9" t="s">
        <v>5</v>
      </c>
      <c r="F1018" s="9" t="s">
        <v>4</v>
      </c>
      <c r="G1018" s="9" t="s">
        <v>6</v>
      </c>
      <c r="H1018" s="9" t="s">
        <v>171</v>
      </c>
      <c r="I1018" s="9" t="s">
        <v>4</v>
      </c>
      <c r="J1018" s="9" t="s">
        <v>9</v>
      </c>
      <c r="K1018" s="9" t="s">
        <v>172</v>
      </c>
      <c r="L1018" s="9"/>
      <c r="M1018" s="9"/>
      <c r="N1018" s="9"/>
      <c r="O1018" s="9"/>
      <c r="P1018" s="9"/>
      <c r="Q1018" s="9"/>
      <c r="R1018" s="9"/>
      <c r="S1018" s="9"/>
      <c r="T1018" s="9"/>
    </row>
    <row r="1019" spans="2:20" s="8" customFormat="1" ht="15" hidden="1">
      <c r="B1019" s="8" t="s">
        <v>38</v>
      </c>
      <c r="C1019" s="8">
        <f>DCOUNTA(A4:T1012,C1018,B1018:B1019)</f>
        <v>18</v>
      </c>
      <c r="D1019" s="8" t="s">
        <v>38</v>
      </c>
      <c r="E1019" s="9">
        <f>DSUM(A4:T1013,F4,D1018:D1019)</f>
        <v>45.694</v>
      </c>
      <c r="F1019" s="9" t="s">
        <v>38</v>
      </c>
      <c r="G1019" s="9" t="s">
        <v>173</v>
      </c>
      <c r="H1019" s="9">
        <f>DCOUNTA(A4:T1013,G4,F1018:G1019)</f>
        <v>8</v>
      </c>
      <c r="I1019" s="9" t="s">
        <v>38</v>
      </c>
      <c r="J1019" s="9" t="s">
        <v>174</v>
      </c>
      <c r="K1019" s="9">
        <f>DCOUNTA(A4:T1013,J4,I1018:J1019)</f>
        <v>1</v>
      </c>
      <c r="L1019" s="9"/>
      <c r="M1019" s="9"/>
      <c r="N1019" s="9"/>
      <c r="O1019" s="9"/>
      <c r="P1019" s="9"/>
      <c r="Q1019" s="9"/>
      <c r="R1019" s="9"/>
      <c r="S1019" s="9"/>
      <c r="T1019" s="9"/>
    </row>
    <row r="1020" spans="5:20" s="8" customFormat="1" ht="15" hidden="1"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</row>
    <row r="1021" spans="2:20" s="8" customFormat="1" ht="15" hidden="1">
      <c r="B1021" s="8" t="s">
        <v>4</v>
      </c>
      <c r="D1021" s="8" t="s">
        <v>4</v>
      </c>
      <c r="E1021" s="9" t="s">
        <v>5</v>
      </c>
      <c r="F1021" s="9" t="s">
        <v>4</v>
      </c>
      <c r="G1021" s="9" t="s">
        <v>6</v>
      </c>
      <c r="H1021" s="9" t="s">
        <v>171</v>
      </c>
      <c r="I1021" s="9" t="s">
        <v>4</v>
      </c>
      <c r="J1021" s="9" t="s">
        <v>9</v>
      </c>
      <c r="K1021" s="9" t="s">
        <v>172</v>
      </c>
      <c r="L1021" s="9"/>
      <c r="M1021" s="9"/>
      <c r="N1021" s="9"/>
      <c r="O1021" s="9"/>
      <c r="P1021" s="9"/>
      <c r="Q1021" s="9"/>
      <c r="R1021" s="9"/>
      <c r="S1021" s="9"/>
      <c r="T1021" s="9"/>
    </row>
    <row r="1022" spans="2:20" s="8" customFormat="1" ht="15" hidden="1">
      <c r="B1022" s="8" t="s">
        <v>23</v>
      </c>
      <c r="C1022" s="8">
        <f>DCOUNTA(A4:T1013,E4,B1021:B1022)</f>
        <v>1</v>
      </c>
      <c r="D1022" s="8" t="s">
        <v>23</v>
      </c>
      <c r="E1022" s="9">
        <f>DSUM(A4:T1013,E1021,D1021:D1022)</f>
        <v>1.417</v>
      </c>
      <c r="F1022" s="9" t="s">
        <v>23</v>
      </c>
      <c r="G1022" s="9" t="s">
        <v>173</v>
      </c>
      <c r="H1022" s="9">
        <f>DCOUNTA(A4:T1013,G4,F1021:G1022)</f>
        <v>0</v>
      </c>
      <c r="I1022" s="9" t="s">
        <v>23</v>
      </c>
      <c r="J1022" s="9" t="s">
        <v>174</v>
      </c>
      <c r="K1022" s="9">
        <f>DCOUNTA(A4:T1013,J4,I1021:J1022)</f>
        <v>0</v>
      </c>
      <c r="L1022" s="9"/>
      <c r="M1022" s="9"/>
      <c r="N1022" s="9"/>
      <c r="O1022" s="9"/>
      <c r="P1022" s="9"/>
      <c r="Q1022" s="9"/>
      <c r="R1022" s="9"/>
      <c r="S1022" s="9"/>
      <c r="T1022" s="9"/>
    </row>
    <row r="1023" spans="5:20" s="8" customFormat="1" ht="15" hidden="1"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</row>
    <row r="1024" spans="2:20" s="8" customFormat="1" ht="15" hidden="1">
      <c r="B1024" s="8" t="s">
        <v>4</v>
      </c>
      <c r="D1024" s="8" t="s">
        <v>4</v>
      </c>
      <c r="E1024" s="9" t="s">
        <v>5</v>
      </c>
      <c r="F1024" s="9" t="s">
        <v>4</v>
      </c>
      <c r="G1024" s="9" t="s">
        <v>6</v>
      </c>
      <c r="H1024" s="9" t="s">
        <v>171</v>
      </c>
      <c r="I1024" s="9" t="s">
        <v>4</v>
      </c>
      <c r="J1024" s="9" t="s">
        <v>9</v>
      </c>
      <c r="K1024" s="9" t="s">
        <v>172</v>
      </c>
      <c r="L1024" s="9"/>
      <c r="M1024" s="9"/>
      <c r="N1024" s="9"/>
      <c r="O1024" s="9"/>
      <c r="P1024" s="9"/>
      <c r="Q1024" s="9"/>
      <c r="R1024" s="9"/>
      <c r="S1024" s="9"/>
      <c r="T1024" s="9"/>
    </row>
    <row r="1025" spans="2:20" s="8" customFormat="1" ht="15" hidden="1">
      <c r="B1025" s="8" t="s">
        <v>175</v>
      </c>
      <c r="C1025" s="8">
        <f>DCOUNTA(A4:T1013,E4,B1024:B1025)</f>
        <v>0</v>
      </c>
      <c r="D1025" s="8" t="s">
        <v>175</v>
      </c>
      <c r="E1025" s="9">
        <f>DSUM(A4:T1013,F4,D1024:D1025)</f>
        <v>0</v>
      </c>
      <c r="F1025" s="9" t="s">
        <v>175</v>
      </c>
      <c r="G1025" s="9" t="s">
        <v>173</v>
      </c>
      <c r="H1025" s="9">
        <f>DCOUNTA(A4:T1013,G4,F1024:G1025)</f>
        <v>0</v>
      </c>
      <c r="I1025" s="9" t="s">
        <v>175</v>
      </c>
      <c r="J1025" s="9" t="s">
        <v>174</v>
      </c>
      <c r="K1025" s="9">
        <f>DCOUNTA(A4:T1013,J4,I1024:J1025)</f>
        <v>0</v>
      </c>
      <c r="L1025" s="9"/>
      <c r="M1025" s="9"/>
      <c r="N1025" s="9"/>
      <c r="O1025" s="9"/>
      <c r="P1025" s="9"/>
      <c r="Q1025" s="9"/>
      <c r="R1025" s="9"/>
      <c r="S1025" s="9"/>
      <c r="T1025" s="9"/>
    </row>
    <row r="1026" spans="5:20" s="8" customFormat="1" ht="15" hidden="1"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</row>
    <row r="1027" spans="2:20" s="8" customFormat="1" ht="15" hidden="1">
      <c r="B1027" s="8" t="s">
        <v>4</v>
      </c>
      <c r="D1027" s="8" t="s">
        <v>4</v>
      </c>
      <c r="E1027" s="9" t="s">
        <v>5</v>
      </c>
      <c r="F1027" s="9" t="s">
        <v>4</v>
      </c>
      <c r="G1027" s="9" t="s">
        <v>6</v>
      </c>
      <c r="H1027" s="9" t="s">
        <v>171</v>
      </c>
      <c r="I1027" s="9" t="s">
        <v>4</v>
      </c>
      <c r="J1027" s="9" t="s">
        <v>9</v>
      </c>
      <c r="K1027" s="9" t="s">
        <v>172</v>
      </c>
      <c r="L1027" s="9"/>
      <c r="M1027" s="9"/>
      <c r="N1027" s="9"/>
      <c r="O1027" s="9"/>
      <c r="P1027" s="9"/>
      <c r="Q1027" s="9"/>
      <c r="R1027" s="9"/>
      <c r="S1027" s="9"/>
      <c r="T1027" s="9"/>
    </row>
    <row r="1028" spans="2:20" s="8" customFormat="1" ht="15" hidden="1">
      <c r="B1028" s="8" t="s">
        <v>62</v>
      </c>
      <c r="C1028" s="8">
        <f>DCOUNTA(C4:T1013,E4,B1027:B1028)</f>
        <v>2</v>
      </c>
      <c r="D1028" s="8" t="s">
        <v>62</v>
      </c>
      <c r="E1028" s="9">
        <f>DSUM(A4:T1013,F4,D1027:D1028)</f>
        <v>11.017</v>
      </c>
      <c r="F1028" s="9" t="s">
        <v>62</v>
      </c>
      <c r="G1028" s="9" t="s">
        <v>173</v>
      </c>
      <c r="H1028" s="9">
        <f>DCOUNTA(A4:T1013,G4,F1027:G1028)</f>
        <v>1</v>
      </c>
      <c r="I1028" s="9" t="s">
        <v>62</v>
      </c>
      <c r="J1028" s="9" t="s">
        <v>174</v>
      </c>
      <c r="K1028" s="9">
        <f>DCOUNTA(A4:T1013,J4,I1027:J1028)</f>
        <v>0</v>
      </c>
      <c r="L1028" s="9"/>
      <c r="M1028" s="9"/>
      <c r="N1028" s="9"/>
      <c r="O1028" s="9"/>
      <c r="P1028" s="9"/>
      <c r="Q1028" s="9"/>
      <c r="R1028" s="9"/>
      <c r="S1028" s="9"/>
      <c r="T1028" s="9"/>
    </row>
    <row r="1029" spans="5:20" s="8" customFormat="1" ht="15" hidden="1"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</row>
    <row r="1030" spans="5:20" s="8" customFormat="1" ht="15" hidden="1"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</row>
    <row r="1031" spans="2:20" s="8" customFormat="1" ht="15" hidden="1">
      <c r="B1031" s="8" t="s">
        <v>4</v>
      </c>
      <c r="D1031" s="8" t="s">
        <v>4</v>
      </c>
      <c r="E1031" s="9" t="s">
        <v>5</v>
      </c>
      <c r="F1031" s="9" t="s">
        <v>4</v>
      </c>
      <c r="G1031" s="9" t="s">
        <v>6</v>
      </c>
      <c r="H1031" s="9" t="s">
        <v>171</v>
      </c>
      <c r="I1031" s="9" t="s">
        <v>4</v>
      </c>
      <c r="J1031" s="9" t="s">
        <v>9</v>
      </c>
      <c r="K1031" s="9" t="s">
        <v>172</v>
      </c>
      <c r="L1031" s="9"/>
      <c r="M1031" s="9"/>
      <c r="N1031" s="9"/>
      <c r="O1031" s="9"/>
      <c r="P1031" s="9"/>
      <c r="Q1031" s="9"/>
      <c r="R1031" s="9"/>
      <c r="S1031" s="9"/>
      <c r="T1031" s="9"/>
    </row>
    <row r="1032" spans="2:20" s="8" customFormat="1" ht="15" hidden="1">
      <c r="B1032" s="8" t="s">
        <v>176</v>
      </c>
      <c r="C1032" s="8">
        <f>DCOUNTA(A4:T1013,E4,B1031:B1032)</f>
        <v>0</v>
      </c>
      <c r="D1032" s="8" t="s">
        <v>176</v>
      </c>
      <c r="E1032" s="9">
        <f>DSUM(A4:T1013,F4,D1031:D1032)</f>
        <v>0</v>
      </c>
      <c r="F1032" s="9" t="s">
        <v>176</v>
      </c>
      <c r="G1032" s="9" t="s">
        <v>173</v>
      </c>
      <c r="H1032" s="9">
        <f>DCOUNTA(A4:T1013,G4,F1031:G1032)</f>
        <v>0</v>
      </c>
      <c r="I1032" s="9" t="s">
        <v>176</v>
      </c>
      <c r="J1032" s="9" t="s">
        <v>174</v>
      </c>
      <c r="K1032" s="9">
        <f>DCOUNTA(A4:T1013,J4,I1031:J1032)</f>
        <v>0</v>
      </c>
      <c r="L1032" s="9"/>
      <c r="M1032" s="9"/>
      <c r="N1032" s="9"/>
      <c r="O1032" s="9"/>
      <c r="P1032" s="9"/>
      <c r="Q1032" s="9"/>
      <c r="R1032" s="9"/>
      <c r="S1032" s="9"/>
      <c r="T1032" s="9"/>
    </row>
    <row r="1033" spans="5:20" s="8" customFormat="1" ht="15" hidden="1"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</row>
    <row r="1034" spans="2:20" s="8" customFormat="1" ht="15" hidden="1">
      <c r="B1034" s="8" t="s">
        <v>4</v>
      </c>
      <c r="D1034" s="8" t="s">
        <v>4</v>
      </c>
      <c r="E1034" s="9" t="s">
        <v>5</v>
      </c>
      <c r="F1034" s="9" t="s">
        <v>4</v>
      </c>
      <c r="G1034" s="9" t="s">
        <v>6</v>
      </c>
      <c r="H1034" s="9" t="s">
        <v>171</v>
      </c>
      <c r="I1034" s="9" t="s">
        <v>4</v>
      </c>
      <c r="J1034" s="9" t="s">
        <v>9</v>
      </c>
      <c r="K1034" s="9" t="s">
        <v>172</v>
      </c>
      <c r="L1034" s="9"/>
      <c r="M1034" s="9"/>
      <c r="N1034" s="9"/>
      <c r="O1034" s="9"/>
      <c r="P1034" s="9"/>
      <c r="Q1034" s="9"/>
      <c r="R1034" s="9"/>
      <c r="S1034" s="9"/>
      <c r="T1034" s="9"/>
    </row>
    <row r="1035" spans="2:20" s="8" customFormat="1" ht="15" hidden="1">
      <c r="B1035" s="8" t="s">
        <v>31</v>
      </c>
      <c r="C1035" s="8">
        <f>DCOUNTA(B4:T1013,B1034,B1034:B1035)</f>
        <v>2</v>
      </c>
      <c r="D1035" s="8" t="s">
        <v>31</v>
      </c>
      <c r="E1035" s="9">
        <f>DSUM(A4:T1013,F4,D1034:D1035)</f>
        <v>7.132</v>
      </c>
      <c r="F1035" s="9" t="s">
        <v>31</v>
      </c>
      <c r="G1035" s="9" t="s">
        <v>173</v>
      </c>
      <c r="H1035" s="9">
        <f>DCOUNTA(A4:T1013,G4,F1034:G1035)</f>
        <v>0</v>
      </c>
      <c r="I1035" s="9" t="s">
        <v>31</v>
      </c>
      <c r="J1035" s="9" t="s">
        <v>174</v>
      </c>
      <c r="K1035" s="9">
        <f>DCOUNTA(A4:T1013,J4,I1034:J1035)</f>
        <v>0</v>
      </c>
      <c r="L1035" s="9"/>
      <c r="M1035" s="9"/>
      <c r="N1035" s="9"/>
      <c r="O1035" s="9"/>
      <c r="P1035" s="9"/>
      <c r="Q1035" s="9"/>
      <c r="R1035" s="9"/>
      <c r="S1035" s="9"/>
      <c r="T1035" s="9"/>
    </row>
    <row r="1036" spans="5:20" s="8" customFormat="1" ht="15"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</row>
    <row r="1037" spans="3:20" s="8" customFormat="1" ht="15.75">
      <c r="C1037" s="10" t="s">
        <v>177</v>
      </c>
      <c r="D1037" s="10" t="s">
        <v>178</v>
      </c>
      <c r="E1037" s="10" t="s">
        <v>179</v>
      </c>
      <c r="F1037" s="10" t="s">
        <v>180</v>
      </c>
      <c r="G1037" s="10" t="s">
        <v>181</v>
      </c>
      <c r="H1037" s="9"/>
      <c r="I1037" s="9"/>
      <c r="J1037" s="9"/>
      <c r="K1037" s="9"/>
      <c r="L1037" s="9"/>
      <c r="M1037" s="9"/>
      <c r="N1037" s="9"/>
      <c r="O1037" s="11"/>
      <c r="P1037" s="9"/>
      <c r="Q1037" s="9"/>
      <c r="R1037" s="9"/>
      <c r="S1037" s="9"/>
      <c r="T1037" s="9"/>
    </row>
    <row r="1038" spans="3:20" s="8" customFormat="1" ht="15.75">
      <c r="C1038" s="12">
        <f>C1019</f>
        <v>18</v>
      </c>
      <c r="D1038" s="13" t="s">
        <v>182</v>
      </c>
      <c r="E1038" s="13">
        <f>E1019</f>
        <v>45.694</v>
      </c>
      <c r="F1038" s="12">
        <f>H1019</f>
        <v>8</v>
      </c>
      <c r="G1038" s="12">
        <f>K1019</f>
        <v>1</v>
      </c>
      <c r="H1038" s="9"/>
      <c r="I1038" s="9"/>
      <c r="J1038" s="9"/>
      <c r="K1038" s="9"/>
      <c r="L1038" s="9"/>
      <c r="M1038" s="9"/>
      <c r="N1038" s="9"/>
      <c r="O1038" s="11"/>
      <c r="P1038" s="9"/>
      <c r="Q1038" s="9"/>
      <c r="R1038" s="9"/>
      <c r="S1038" s="9"/>
      <c r="T1038" s="9"/>
    </row>
    <row r="1039" spans="3:20" s="8" customFormat="1" ht="15.75">
      <c r="C1039" s="12">
        <f>C1022</f>
        <v>1</v>
      </c>
      <c r="D1039" s="13" t="s">
        <v>183</v>
      </c>
      <c r="E1039" s="13">
        <f>E1022</f>
        <v>1.417</v>
      </c>
      <c r="F1039" s="12">
        <f>H1022</f>
        <v>0</v>
      </c>
      <c r="G1039" s="12">
        <f>K1022</f>
        <v>0</v>
      </c>
      <c r="H1039" s="9"/>
      <c r="I1039" s="9"/>
      <c r="J1039" s="9"/>
      <c r="K1039" s="9"/>
      <c r="L1039" s="9"/>
      <c r="M1039" s="9"/>
      <c r="N1039" s="9"/>
      <c r="O1039" s="11"/>
      <c r="P1039" s="9"/>
      <c r="Q1039" s="9"/>
      <c r="R1039" s="9"/>
      <c r="S1039" s="9"/>
      <c r="T1039" s="9"/>
    </row>
    <row r="1040" spans="3:20" s="8" customFormat="1" ht="15.75">
      <c r="C1040" s="12">
        <f>C1025</f>
        <v>0</v>
      </c>
      <c r="D1040" s="13" t="s">
        <v>184</v>
      </c>
      <c r="E1040" s="13">
        <f>E1025</f>
        <v>0</v>
      </c>
      <c r="F1040" s="12">
        <f>H1025</f>
        <v>0</v>
      </c>
      <c r="G1040" s="12">
        <f>K1025</f>
        <v>0</v>
      </c>
      <c r="H1040" s="9"/>
      <c r="I1040" s="9"/>
      <c r="J1040" s="9"/>
      <c r="K1040" s="9"/>
      <c r="L1040" s="9"/>
      <c r="M1040" s="9"/>
      <c r="N1040" s="9"/>
      <c r="O1040" s="11"/>
      <c r="P1040" s="9"/>
      <c r="Q1040" s="9"/>
      <c r="R1040" s="9"/>
      <c r="S1040" s="9"/>
      <c r="T1040" s="9"/>
    </row>
    <row r="1041" spans="3:50" s="8" customFormat="1" ht="15.75">
      <c r="C1041" s="12">
        <f>C1028</f>
        <v>2</v>
      </c>
      <c r="D1041" s="13" t="s">
        <v>185</v>
      </c>
      <c r="E1041" s="13">
        <f>E1028</f>
        <v>11.017</v>
      </c>
      <c r="F1041" s="12">
        <f>H1028</f>
        <v>1</v>
      </c>
      <c r="G1041" s="12">
        <f>K1028</f>
        <v>0</v>
      </c>
      <c r="H1041" s="9"/>
      <c r="I1041" s="9"/>
      <c r="J1041" s="9"/>
      <c r="K1041" s="9"/>
      <c r="L1041" s="9"/>
      <c r="M1041" s="9"/>
      <c r="N1041" s="9"/>
      <c r="O1041" s="11"/>
      <c r="P1041" s="9"/>
      <c r="Q1041" s="9"/>
      <c r="R1041" s="9"/>
      <c r="S1041" s="9"/>
      <c r="T1041" s="9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</row>
    <row r="1042" spans="3:50" s="8" customFormat="1" ht="15.75">
      <c r="C1042" s="12">
        <f>C1032</f>
        <v>0</v>
      </c>
      <c r="D1042" s="13" t="s">
        <v>176</v>
      </c>
      <c r="E1042" s="13">
        <f>E1032</f>
        <v>0</v>
      </c>
      <c r="F1042" s="12">
        <f>H1032</f>
        <v>0</v>
      </c>
      <c r="G1042" s="12">
        <f>K1032</f>
        <v>0</v>
      </c>
      <c r="H1042" s="9"/>
      <c r="I1042" s="9"/>
      <c r="J1042" s="9"/>
      <c r="K1042" s="9"/>
      <c r="L1042" s="9"/>
      <c r="M1042" s="9"/>
      <c r="N1042" s="9"/>
      <c r="O1042" s="11"/>
      <c r="P1042" s="9"/>
      <c r="Q1042" s="9"/>
      <c r="R1042" s="9"/>
      <c r="S1042" s="9"/>
      <c r="T1042" s="9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</row>
    <row r="1043" spans="3:50" s="8" customFormat="1" ht="15.75">
      <c r="C1043" s="12">
        <f>C1035</f>
        <v>2</v>
      </c>
      <c r="D1043" s="13" t="s">
        <v>186</v>
      </c>
      <c r="E1043" s="13">
        <f>E1035</f>
        <v>7.132</v>
      </c>
      <c r="F1043" s="12">
        <f>H1035</f>
        <v>0</v>
      </c>
      <c r="G1043" s="12">
        <f>K1035</f>
        <v>0</v>
      </c>
      <c r="H1043" s="9"/>
      <c r="I1043" s="9"/>
      <c r="J1043" s="9"/>
      <c r="K1043" s="9"/>
      <c r="L1043" s="9"/>
      <c r="M1043" s="9"/>
      <c r="N1043" s="9"/>
      <c r="O1043" s="11"/>
      <c r="P1043" s="9"/>
      <c r="Q1043" s="9"/>
      <c r="R1043" s="9"/>
      <c r="S1043" s="9"/>
      <c r="T1043" s="9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</row>
    <row r="1044" spans="3:50" s="8" customFormat="1" ht="15.75">
      <c r="C1044" s="14"/>
      <c r="D1044" s="10" t="s">
        <v>187</v>
      </c>
      <c r="E1044" s="10">
        <f>E1038</f>
        <v>45.694</v>
      </c>
      <c r="F1044" s="14"/>
      <c r="G1044" s="9"/>
      <c r="H1044" s="9"/>
      <c r="I1044" s="9"/>
      <c r="J1044" s="9"/>
      <c r="K1044" s="9"/>
      <c r="L1044" s="9"/>
      <c r="M1044" s="9"/>
      <c r="N1044" s="9"/>
      <c r="O1044" s="11"/>
      <c r="P1044" s="9"/>
      <c r="Q1044" s="9"/>
      <c r="R1044" s="9"/>
      <c r="S1044" s="9"/>
      <c r="T1044" s="9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</row>
    <row r="1045" spans="3:50" s="8" customFormat="1" ht="15.75">
      <c r="C1045" s="14"/>
      <c r="D1045" s="10" t="s">
        <v>188</v>
      </c>
      <c r="E1045" s="10">
        <f>E1038+E1039+E1040+E1041+E1042+E1043</f>
        <v>65.26</v>
      </c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</row>
    <row r="1046" spans="5:20" s="1" customFormat="1" ht="15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5:20" s="1" customFormat="1" ht="15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5:20" s="1" customFormat="1" ht="15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5:20" s="1" customFormat="1" ht="15"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5:20" s="1" customFormat="1" ht="15"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5:20" s="1" customFormat="1" ht="15"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5:20" s="1" customFormat="1" ht="15"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</row>
    <row r="1053" spans="5:20" s="1" customFormat="1" ht="15"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</row>
    <row r="1054" spans="5:20" s="1" customFormat="1" ht="15"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</row>
    <row r="1055" spans="5:20" s="1" customFormat="1" ht="15"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</row>
    <row r="1056" spans="5:20" s="1" customFormat="1" ht="15"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</row>
    <row r="1057" spans="5:20" s="1" customFormat="1" ht="15"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</row>
    <row r="1058" spans="5:20" s="1" customFormat="1" ht="15"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</row>
    <row r="1059" spans="5:20" s="1" customFormat="1" ht="15"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</row>
    <row r="1060" spans="5:20" s="1" customFormat="1" ht="15"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</row>
    <row r="1061" spans="5:20" s="1" customFormat="1" ht="15"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</row>
    <row r="1062" spans="5:20" s="1" customFormat="1" ht="15"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spans="5:20" s="1" customFormat="1" ht="15"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</row>
    <row r="1064" spans="5:20" s="1" customFormat="1" ht="15"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5:20" s="1" customFormat="1" ht="15"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5:20" s="1" customFormat="1" ht="15"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5:20" s="1" customFormat="1" ht="15"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5:20" s="1" customFormat="1" ht="15"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5:20" s="1" customFormat="1" ht="15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5:20" s="1" customFormat="1" ht="15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5:20" s="1" customFormat="1" ht="15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5:20" s="1" customFormat="1" ht="15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 ht="1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ht="1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ht="1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ht="1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ht="1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5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V2307"/>
      <c r="W2307"/>
      <c r="X2307"/>
      <c r="Y2307"/>
      <c r="Z2307"/>
      <c r="AA2307"/>
      <c r="AB2307"/>
      <c r="AC2307"/>
      <c r="AD2307"/>
      <c r="AE2307"/>
      <c r="AF2307"/>
      <c r="AG2307"/>
      <c r="AH2307"/>
      <c r="AI2307"/>
      <c r="AJ2307"/>
      <c r="AK2307"/>
      <c r="AL2307"/>
      <c r="AM2307"/>
      <c r="AN2307"/>
      <c r="AO2307"/>
      <c r="AP2307"/>
      <c r="AQ2307"/>
      <c r="AR2307"/>
      <c r="AS2307"/>
      <c r="AT2307"/>
      <c r="AU2307"/>
      <c r="AV2307"/>
      <c r="AW2307"/>
      <c r="AX2307"/>
    </row>
    <row r="2308" spans="5:5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V2308"/>
      <c r="W2308"/>
      <c r="X2308"/>
      <c r="Y2308"/>
      <c r="Z2308"/>
      <c r="AA2308"/>
      <c r="AB2308"/>
      <c r="AC2308"/>
      <c r="AD2308"/>
      <c r="AE2308"/>
      <c r="AF2308"/>
      <c r="AG2308"/>
      <c r="AH2308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  <c r="AV2308"/>
      <c r="AW2308"/>
      <c r="AX2308"/>
    </row>
    <row r="2309" spans="5:5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V2309"/>
      <c r="W2309"/>
      <c r="X2309"/>
      <c r="Y2309"/>
      <c r="Z2309"/>
      <c r="AA2309"/>
      <c r="AB2309"/>
      <c r="AC2309"/>
      <c r="AD2309"/>
      <c r="AE2309"/>
      <c r="AF2309"/>
      <c r="AG2309"/>
      <c r="AH2309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  <c r="AV2309"/>
      <c r="AW2309"/>
      <c r="AX2309"/>
    </row>
    <row r="2310" spans="5:5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V2310"/>
      <c r="W2310"/>
      <c r="X2310"/>
      <c r="Y2310"/>
      <c r="Z2310"/>
      <c r="AA2310"/>
      <c r="AB2310"/>
      <c r="AC2310"/>
      <c r="AD2310"/>
      <c r="AE2310"/>
      <c r="AF2310"/>
      <c r="AG2310"/>
      <c r="AH2310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  <c r="AV2310"/>
      <c r="AW2310"/>
      <c r="AX2310"/>
    </row>
    <row r="2311" spans="5:5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V2311"/>
      <c r="W2311"/>
      <c r="X2311"/>
      <c r="Y2311"/>
      <c r="Z2311"/>
      <c r="AA2311"/>
      <c r="AB2311"/>
      <c r="AC2311"/>
      <c r="AD2311"/>
      <c r="AE2311"/>
      <c r="AF2311"/>
      <c r="AG2311"/>
      <c r="AH2311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  <c r="AV2311"/>
      <c r="AW2311"/>
      <c r="AX23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2022-04-28T21:53:07Z</dcterms:created>
  <dcterms:modified xsi:type="dcterms:W3CDTF">2022-04-28T21:53:24Z</dcterms:modified>
  <cp:category/>
  <cp:version/>
  <cp:contentType/>
  <cp:contentStatus/>
</cp:coreProperties>
</file>