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<sst xmlns="http://schemas.openxmlformats.org/spreadsheetml/2006/main" count="246" uniqueCount="132">
  <si>
    <t>INGENIERÍA CELULAR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</si>
  <si>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</si>
  <si>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</si>
  <si>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</si>
  <si>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</si>
  <si>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</si>
  <si>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</si>
  <si>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</si>
  <si>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</si>
  <si>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</si>
  <si>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</si>
  <si>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</si>
  <si>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</si>
  <si>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</si>
  <si>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</si>
  <si>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</si>
  <si>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</si>
  <si>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</si>
  <si>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</si>
  <si>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</si>
  <si>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Martin, J; Serrano, A; Barrera, J; Cortese, JA; Gonzalez-Peramato, P; Sierra, JM</t>
  </si>
  <si>
    <t>Abnormal calcifications in chromophobic cell renal tumors: description of a clinical case and review of the literature</t>
  </si>
  <si>
    <t>ARCHIVOS ESPANOLES DE UROLOGIA</t>
  </si>
  <si>
    <t>Review</t>
  </si>
  <si>
    <t>[Martin, Javier; Serrano, Alvaro; Moreno Sierra, Jesus] Hosp Clin San Carlos, Serv Urol, Inst Invest Sanitaria San Carlos, Madrid, Spain; [Barrera, Jeronimo] Hosp Clin San Carlos, Serv Radiodiagnost, Madrid, Spain; [Antonio Cortese, Jose] Hosp Clin San Carlos, Serv Anat Patol, Madrid, Spain; [Gonzalez-Peramato, Pilor] Hosp Univ La Paz, Serv Anat Patol, Madrid, Spain</t>
  </si>
  <si>
    <t>Martin, J (corresponding author), Hosp Clin San Carlos, Prof Martin Lagos S-N, Madrid, Spain.</t>
  </si>
  <si>
    <t>0004-0614</t>
  </si>
  <si>
    <t>APR</t>
  </si>
  <si>
    <t>El Zarif, M; Alio, JL; del Barrio, JLA; Jawad, KA; Palazon-Bru, A; Jawad, ZA; De Miguel, MP; Makdissy, N</t>
  </si>
  <si>
    <t>Corneal Stromal Regeneration Therapy for Advanced Keratoconus: Long-term Outcomes at 3 Years</t>
  </si>
  <si>
    <t>CORNEA</t>
  </si>
  <si>
    <t>Article</t>
  </si>
  <si>
    <t>[El Zarif, Mona; Jawad, Karim Abdul; Jawad, Ziad Abdul] Lebaneese Univ Hadath EDST Biotechnol, Opt Gen, Saida, Lebanon; [El Zarif, Mona; Alio, Jorge L.; Alio del Barrio, Jorge L.] Univ Miguel Hernandez Univ, Div Ophthalmol, Alicante, Spain; [El Zarif, Mona] Lebanese Univ, Lebaneese Univ Hadath EDST Biotechnol, Doctoral Sch Sci &amp; Technol, Hadath, Lebanon; [El Zarif, Mona; Makdissy, Nehman] Lebanese Univ, Fac Sci, GSBT Genom Surveillance &amp; Biotherapy Team, Hadath, Lebanon; [Alio, Jorge L.; Alio del Barrio, Jorge L.] Vissum Inst Oftalmol Alicante, Cornea Cataract &amp; Refract Surg Unit, Grp Miranza, Alicante, Spain; [Palazon-Bru, Antonio] Miguel Hernandez Univ, Dept Clin Med, Alicante, Spain; [De Miguel, Maria P.] La Paz Hosp Hlth Res Inst, Cell Engn Lab, IdiPAZ, Madrid, Spain</t>
  </si>
  <si>
    <t>Alio, JL (corresponding author), Vissum Inst Oftalmol Alicante, Cornea Cataract &amp; Refract Surg Unit, Calle Cabanal 1, Alicante 03016, Spain.</t>
  </si>
  <si>
    <t>0277-3740</t>
  </si>
  <si>
    <t>JUN</t>
  </si>
  <si>
    <t>del Barrio, JLA; Arnalich-Montiel, F; De Miguel, MP; El Zarif, M; Alio, JL</t>
  </si>
  <si>
    <t>Corneal stroma regeneration: Preclinical studies</t>
  </si>
  <si>
    <t>EXPERIMENTAL EYE RESEARCH</t>
  </si>
  <si>
    <t>[Alio del Barrio, Jorge L.; Alio, Jorge L.] Vissum Miranza Grp, Cornea Cataract &amp; Refract Surg Unit, Alicante, Spain; [Alio del Barrio, Jorge L.; Alio, Jorge L.] Univ Miguel Hernandez, Div Ophthalmol, Alicante, Spain; [Arnalich-Montiel, Francisco] Raman &amp; Cajal Univ Hosp, Ophthalmol Dept, IRYCIS, Madrid, Spain; [Arnalich-Montiel, Francisco] Hosp Vissum Madrid, Miranza Grp, Cornea Unit, Madrid, Spain; [De Miguel, Maria P.] La Paz Hosp, Res Inst, IdiPAZ, Cell Engn Lab, Madrid, Spain; [El Zarif, Mona] Opt Gen, Saida, Lebanon</t>
  </si>
  <si>
    <t>Alio, JL (corresponding author), Vissum, Calle Cabana 1, Alicante 03016, Spain.</t>
  </si>
  <si>
    <t>0014-4835</t>
  </si>
  <si>
    <t>JAN</t>
  </si>
  <si>
    <t/>
  </si>
  <si>
    <t>Wong, EM; Lopez, PP; Gonzalez-Peramato, P; Fernandez, EG</t>
  </si>
  <si>
    <t>Mesenchymal prostate tumours, the surprise you do not expect. A single centre thirty-year experience</t>
  </si>
  <si>
    <t>VIRCHOWS ARCHIV</t>
  </si>
  <si>
    <t>Meeting Abstract</t>
  </si>
  <si>
    <t>[Miraval Wong, E.] Hosp Univ La Paz, Madrid, Spain</t>
  </si>
  <si>
    <t>0945-6317</t>
  </si>
  <si>
    <t>AUG</t>
  </si>
  <si>
    <t>S176</t>
  </si>
  <si>
    <t>El Zarif, M; Alio, JL; del Barrio, JLA; De Miguel, MP; Jawad, KA; Makdissy, N</t>
  </si>
  <si>
    <t>Corneal Stromal Regeneration: A Review of Human Clinical Studies in Keratoconus Treatment</t>
  </si>
  <si>
    <t>FRONTIERS IN MEDICINE</t>
  </si>
  <si>
    <t>[El Zarif, Mona; Abdul Jawad, Karim] Opt Gen, Saida, Lebanon; [El Zarif, Mona; Alio, Jorge L.; Alio del Barrio, Jorge L.] Univ Miguel Hernandez, Div Ophthalmol, Alicante, Spain; [El Zarif, Mona; Makdissy, Nehman] Lebanese Univ, GSBT Genom Surveillance &amp; Biotherapy Team, Fac Sci, Mt Michel Campus, Beirut, Lebanon; [El Zarif, Mona] Lebanese Univ, Doctoral Sch Sci &amp; Technol, Hadath, Lebanon; [Alio, Jorge L.; Alio del Barrio, Jorge L.] Cornea, Cataract &amp; Refract Surg Unit, Vissum Miranza Grp, Alicante, Spain; [De Miguel, Maria P.] La Paz Hosp Res Inst, Cell Engn Lab, IdiPAZ, Madrid, Spain</t>
  </si>
  <si>
    <t>Alio, JL (corresponding author), Univ Miguel Hernandez, Div Ophthalmol, Alicante, Spain.; Alio, JL (corresponding author), Cornea, Cataract &amp; Refract Surg Unit, Vissum Miranza Grp, Alicante, Spain.</t>
  </si>
  <si>
    <t>2296-858X</t>
  </si>
  <si>
    <t>FEB 23</t>
  </si>
  <si>
    <t>Arnalich-montiel, F; De-Arriba-palomero, P; Muriel, A; Mingo-botin, D</t>
  </si>
  <si>
    <t>A Risk Prediction Model for Endothelial Keratoplasty After Uncomplicated Cataract Surgery in Fuchs Endothelial Corneal Dystrophy</t>
  </si>
  <si>
    <t>AMERICAN JOURNAL OF OPHTHALMOLOGY</t>
  </si>
  <si>
    <t>Ramon Cajal Univ Hosp, IRYCIS, Dept Ophthalmol, Cornea Unit, Madrid, Spain; Miranza Mirasierra Hosp, Madrid, Spain; Ramon &amp; Cajal Univ Hosp, IRYCIS, CIBERESP, Biostat Unit, Madrid, Spain; [Arnalich-montiel, Francisco] Hosp Univ Ramon &amp; Cajal, Dept Ophthalmol, Carretera Colmenar Viejo Km 9-100, Madrid 28034, Spain</t>
  </si>
  <si>
    <t>Arnalich-montiel, F (corresponding author), Hosp Univ Ramon &amp; Cajal, Dept Ophthalmol, Carretera Colmenar Viejo Km 9-100, Madrid 28034, Spain.</t>
  </si>
  <si>
    <t>0002-9394</t>
  </si>
  <si>
    <t>NOV</t>
  </si>
  <si>
    <t>Nieto-Nicolau, N; Martinez-Conesa, EM; Fuentes-Julian, S; Arnalich-Montiel, F; Garcia-Tunon, I; De Miguel, MP; Casaroli-Marano, RP</t>
  </si>
  <si>
    <t>Priming human adipose-derived mesenchymal stem cells for corneal surface regeneration</t>
  </si>
  <si>
    <t>JOURNAL OF CELLULAR AND MOLECULAR MEDICINE</t>
  </si>
  <si>
    <t>[Nieto-Nicolau, Nuria; Casaroli-Marano, Ricardo P.] Univ Barcelona, Dept Cell Biol, CellTec UB, Barcelona, Spain; [Nieto-Nicolau, Nuria; Martinez-Conesa, Eva M.; Casaroli-Marano, Ricardo P.] Banc Sang Teixits BST, Barcelona Tissue Bank BTB, Barcelona, Spain; [Nieto-Nicolau, Nuria; Martinez-Conesa, Eva M.; Casaroli-Marano, Ricardo P.] Inst Biomed Res IIB St Pau SGR1113, Barcelona, Spain; [Fuentes-Julian, Sherezade; Arnalich-Montiel, Francisco; Garcia-Tunon, Ignacio; De Miguel, Maria P.] La Paz Hosp Res Inst IdiPAZ, Cell Engn Lab, Madrid, Spain; [Casaroli-Marano, Ricardo P.] Univ Barcelona, Sch Med, Dept Surg, Barcelona, Spain; [Casaroli-Marano, Ricardo P.] Univ Barcelona, Hosp Clin Barcelona, Barcelona, Spain</t>
  </si>
  <si>
    <t>Casaroli-Marano, RP (corresponding author), Hosp Recinto Maternitat, Ophthalmol, 2nd Floor,Calle Sabino Arana 1, E-08028 Barcelona, Spain.</t>
  </si>
  <si>
    <t>1582-1838</t>
  </si>
  <si>
    <t>Marta, CM; Adrian, M; Jorge, FD; Francisco, AM; De Miguel, MP</t>
  </si>
  <si>
    <t>Improvement of an Effective Protocol for Directed Differentiation of Human Adipose Tissue-Derived Adult Mesenchymal Stem Cells to Corneal Endothelial Cells</t>
  </si>
  <si>
    <t>INTERNATIONAL JOURNAL OF MOLECULAR SCIENCES</t>
  </si>
  <si>
    <t>[Marta, Cadenas-Martin; Adrian, Moratilla; De Miguel, Maria P.] La Paz Univ Hosp, Cell Engn Lab, IDiPAZ, Hlth Res Inst, Madrid 28046, Spain; [Jorge, Fernandez-Delgado] Santa Cristina Hosp &amp; Centrocim, Dept Plast &amp; Reconstruct Surg, Madrid 28009, Spain; [Francisco, Arnalich-Montiel] Ramon y Cajal Univ Hosp, Inst Ramon y Cajal Invest Sanitaria, Ophthalmol Dept, Madrid 28034, Spain</t>
  </si>
  <si>
    <t>De Miguel, MP (corresponding author), La Paz Univ Hosp, Cell Engn Lab, IDiPAZ, Hlth Res Inst, Madrid 28046, Spain.</t>
  </si>
  <si>
    <t>1422-0067</t>
  </si>
  <si>
    <t>Cuadras, M; Regis, L; Planas, J; Celma, A; Semidey, ME; de Torres, I; Cajal, SRY; Congregado, B; Baena, C; Japon, MA; de Alava, E; Marcilla, D; Martinez-Pineiro, L; Hardisson, D; Gonzalez-Peramato, P; Garcia, E; Buisan, O; Areal, J; Fernandez, PL; Fernandez, PL; Carrato, C; Gomez, MC; Morote, J; Trilla, E</t>
  </si>
  <si>
    <t>DETECTION OF LYMPH NODE METASTASES USING POOLING METHOD BY ONE-STEP NUCLEIC ACID AMPLIFICATION (OSNA) ASSAY IN PROSTATE CANCER PATIENTS: PRELIMINARY RESULTS FROM A PROSPECTIVE-MULTICENTRE STUDY</t>
  </si>
  <si>
    <t>JOURNAL OF UROLOGY</t>
  </si>
  <si>
    <t>0022-5347</t>
  </si>
  <si>
    <t>SEP</t>
  </si>
  <si>
    <t>E1049</t>
  </si>
  <si>
    <t>E1050</t>
  </si>
  <si>
    <t>Sole, MC; Morin, JP; Domenech, AC; Placido, LR; Raven, MES; Ramirez, IMD; Cajal, SRY; Ruiz, BC; Villamarin, CB; Rodrigues, MAJ; Casado, ED; Plaza, DM; Martinez-Pineiro, L; Hardisson, D; Gonzalez-Peramato, P; Fernandez, EG; Rueda, OB; Calama, JA; Ruiz, PLF; Monino, CC; Gomez-Plaza, MC; Herrera, ET; Robles, JM</t>
  </si>
  <si>
    <t>Detection of lymph node metastases using pooling method by One-Step Nucleic Acid Amplification (OSNA) assay in prostate cancer patients: Preliminary results</t>
  </si>
  <si>
    <t>EUROPEAN UROLOGY</t>
  </si>
  <si>
    <t>[Cuadras Sole, M.; Planas Morin, J.; Celma Domenech, A.; Regis Placido, L.; Ramon Y Cajal, S.; Trilla Herrera, E.; Morote Robles, J.] Vall dHebron Univ Hosp, Dept Urol, Barcelona, Spain; [Semidey Raven, M. E.; De Torres Ramirez, I. M.] Vall dHebron Univ Hosp, Dept Pathol, Barcelona, Spain; [Congregado Ruiz, B.; Baena Villamarin, C.] Virgen del Rocio Univ Hosp, Dept Urol, Seville, Spain; [Japon Rodrigues, M. A.; De Alava Casado, E.; Marcilla Plaza, D.] Virgen del Rocio Univ Hosp, Dept Pathol, Seville, Spain; [Martinez-Pineiro, L.] La Paz Univ Hosp, Dept Urol, Madrid, Spain; [Hardisson, D.; Gonzalez-Peramato, P.; Garcia Fernandez, E.] La Paz Univ Hosp, Dept Pathol, Madrid, Spain; [Buisan Rueda, O.; Areal Calama, J.] Germans Trias Pujol Univ Hosp, Dept Urol, Badalona, Spain; [Fernandez Ruiz, P. L.; Carrato Monino, C.; Gomez-Plaza, M. C.] Germans Trias &amp; Pujol Univ Hosp, Dept Pathol, Badalona, Spain</t>
  </si>
  <si>
    <t>0302-2838</t>
  </si>
  <si>
    <t>S1291</t>
  </si>
  <si>
    <t>S1292</t>
  </si>
  <si>
    <t>Moratilla, A; de la Maza, DS; Martin, MC; Lopez-Iglesias, P; Gonzalez-Peramato, P; De Miguel, MP</t>
  </si>
  <si>
    <t>Inhibition of PKC epsilon induces primordial germ cell reprogramming into pluripotency by HIF1&amp;2 upregulation and histone acetylation</t>
  </si>
  <si>
    <t>AMERICAN JOURNAL OF STEM CELLS</t>
  </si>
  <si>
    <t>[Moratilla, Adrian; de la Maza, Diego Sainz; Martin, Marta Cadenas; Lopez-Iglesias, Pilar; Gonzalez-Peramato, Pilar; De Miguel, Maria P.] La Paz Univ Hosp, Cell Engn Lab, Hlth Res Inst, IDiPAZ, Paseo Castellana 261, Madrid 28046, Spain</t>
  </si>
  <si>
    <t>De Miguel, MP (corresponding author), La Paz Univ Hosp, Cell Engn Lab, Hlth Res Inst, IDiPAZ, Paseo Castellana 261, Madrid 28046, Spain.</t>
  </si>
  <si>
    <t>2160-4150</t>
  </si>
  <si>
    <t>+</t>
  </si>
  <si>
    <t>Padilla-Ansala, C; Garcia-Fernandez, E; Gonzalez-Peramato, P</t>
  </si>
  <si>
    <t>Histopathological Subtypes and PD-L1 Expression in Primary Urethral Adenocarcinoma: A Series of 5 Cases</t>
  </si>
  <si>
    <t>INTERNATIONAL JOURNAL OF SURGICAL PATHOLOGY</t>
  </si>
  <si>
    <t>[Padilla-Ansala, Carlos; Garcia-Fernandez, Eugenia; Gonzalez-Peramato, Pilar] Hosp Univ La Paz, Pathol Dept, Paseo Castellana 261, Madrid 28046, Spain; [Padilla-Ansala, Carlos; Garcia-Fernandez, Eugenia; Gonzalez-Peramato, Pilar] Univ Autonoma Madrid, Pathol Dept, Madrid, Spain</t>
  </si>
  <si>
    <t>Padilla-Ansala, C (corresponding author), Hosp Univ La Paz, Pathol Dept, Paseo Castellana 261, Madrid 28046, Spain.</t>
  </si>
  <si>
    <t>1066-8969</t>
  </si>
  <si>
    <t>De la Parra, I; Serrano, A; Vives, R; Hermida, J; Diez-Valladares, LI; Barrera, J; Cortes, JA; Gonzalez-Peramato, P; Gomez, A; Moreno, J</t>
  </si>
  <si>
    <t>Sarcomatoid Transformation of Cromophobe Renal Cell Carcinoma: An Unusual Pathology. Our Experience, Definition of Therapeutic Guidelines and Review of Literature</t>
  </si>
  <si>
    <t>EURASIAN JOURNAL OF MEDICINE AND ONCOLOGY</t>
  </si>
  <si>
    <t>[De la Parra, Irene; Serrano, Alvaro; Vives, Roser; Hermida, Juan; Gomez, Angel; Moreno, Jesus] Univ Complutense Madrid, Clin San Carlos Hosp, Hlth Res Inst, Dept Urol, Madrid, Spain; [Ignacio Diez-Valladares, Luis] Clin San Carlos Hosp, Dept Gen Surg, Madrid, Spain; [Barrera, Jeronimo] Clin San Carlos Hosp, Dept Radiol, Madrid, Spain; [Antonio Cortes, Jose] Clin San Carlos Hosp, Dept Pathol, Madrid, Spain; [Gonzalez-Peramato, Pilar] Univ Autonoma Madrid, Univ Hosp La Paz, Dept Pathol, Madrid, Spain</t>
  </si>
  <si>
    <t>De la Parra, I (corresponding author), Univ Complutense Madrid, Clin San Carlos Hosp, Hlth Res Inst, Dept Urol, Madrid, Spain.</t>
  </si>
  <si>
    <t>2587-196X</t>
  </si>
  <si>
    <t>1º CUARTIL</t>
  </si>
  <si>
    <t>1º DECIL</t>
  </si>
  <si>
    <t>Q1</t>
  </si>
  <si>
    <t>SI</t>
  </si>
  <si>
    <t>Letter</t>
  </si>
  <si>
    <t>10.1016/j.thromres.2017.03.016</t>
  </si>
  <si>
    <t>MEDLINE:28324767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</si>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</sst>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40"/>
  <sheetViews>
    <sheetView tabSelected="1" zoomScalePageLayoutView="0" workbookViewId="0" topLeftCell="A1">
      <selection activeCell="A1" sqref="A1:IV16384"/>
    </sheetView>
  </sheetViews>
  <sheetFormatPr defaultColWidth="9.8515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5" customWidth="1"/>
    <col min="6" max="6" width="9.8515625" style="15" customWidth="1"/>
    <col min="7" max="7" width="12.00390625" style="15" customWidth="1"/>
    <col min="8" max="9" width="0" style="15" hidden="1" customWidth="1"/>
    <col min="10" max="10" width="8.7109375" style="15" customWidth="1"/>
    <col min="11" max="14" width="0" style="15" hidden="1" customWidth="1"/>
    <col min="15" max="15" width="9.28125" style="15" customWidth="1"/>
    <col min="16" max="17" width="8.140625" style="15" customWidth="1"/>
    <col min="18" max="18" width="9.57421875" style="15" customWidth="1"/>
    <col min="19" max="19" width="9.8515625" style="15" customWidth="1"/>
    <col min="20" max="20" width="9.7109375" style="15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0.436</v>
      </c>
      <c r="G5" s="7" t="str">
        <f>VLOOKUP(N5,'[1]Revistas'!$B$2:$H$62913,3,FALSE)</f>
        <v>Q4</v>
      </c>
      <c r="H5" s="7" t="str">
        <f>VLOOKUP(N5,'[1]Revistas'!$B$2:$H$62913,4,FALSE)</f>
        <v>UROLOGY &amp; NEPHROLOGY</v>
      </c>
      <c r="I5" s="7" t="str">
        <f>VLOOKUP(N5,'[1]Revistas'!$B$2:$H$62913,5,FALSE)</f>
        <v>88/90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74</v>
      </c>
      <c r="R5" s="7">
        <v>3</v>
      </c>
      <c r="S5" s="7">
        <v>355</v>
      </c>
      <c r="T5" s="7">
        <v>359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VLOOKUP(N6,'[1]Revistas'!$B$2:$H$62913,2,FALSE)</f>
        <v>2.651</v>
      </c>
      <c r="G6" s="7" t="str">
        <f>VLOOKUP(N6,'[1]Revistas'!$B$2:$H$62913,3,FALSE)</f>
        <v>Q3</v>
      </c>
      <c r="H6" s="7" t="str">
        <f>VLOOKUP(N6,'[1]Revistas'!$B$2:$H$62913,4,FALSE)</f>
        <v>OPHTHALMOLOGY</v>
      </c>
      <c r="I6" s="7" t="str">
        <f>VLOOKUP(N6,'[1]Revistas'!$B$2:$H$62913,5,FALSE)</f>
        <v>32/62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2</v>
      </c>
      <c r="N6" s="7" t="s">
        <v>34</v>
      </c>
      <c r="O6" s="7" t="s">
        <v>35</v>
      </c>
      <c r="P6" s="7">
        <v>2021</v>
      </c>
      <c r="Q6" s="7">
        <v>40</v>
      </c>
      <c r="R6" s="7">
        <v>6</v>
      </c>
      <c r="S6" s="7">
        <v>741</v>
      </c>
      <c r="T6" s="7">
        <v>754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31</v>
      </c>
      <c r="F7" s="7">
        <f>VLOOKUP(N7,'[1]Revistas'!$B$2:$H$62913,2,FALSE)</f>
        <v>3.467</v>
      </c>
      <c r="G7" s="7" t="str">
        <f>VLOOKUP(N7,'[1]Revistas'!$B$2:$H$62913,3,FALSE)</f>
        <v>Q2</v>
      </c>
      <c r="H7" s="7" t="str">
        <f>VLOOKUP(N7,'[1]Revistas'!$B$2:$H$62913,4,FALSE)</f>
        <v>OPHTHALMOLOGY</v>
      </c>
      <c r="I7" s="7" t="str">
        <f>VLOOKUP(N7,'[1]Revistas'!$B$2:$H$62913,5,FALSE)</f>
        <v>17/62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3</v>
      </c>
      <c r="N7" s="7" t="s">
        <v>41</v>
      </c>
      <c r="O7" s="7" t="s">
        <v>42</v>
      </c>
      <c r="P7" s="7">
        <v>2021</v>
      </c>
      <c r="Q7" s="7">
        <v>202</v>
      </c>
      <c r="R7" s="7" t="s">
        <v>43</v>
      </c>
      <c r="S7" s="7" t="s">
        <v>43</v>
      </c>
      <c r="T7" s="7">
        <v>108314</v>
      </c>
    </row>
    <row r="8" spans="2:20" s="1" customFormat="1" ht="15">
      <c r="B8" s="6" t="s">
        <v>44</v>
      </c>
      <c r="C8" s="6" t="s">
        <v>45</v>
      </c>
      <c r="D8" s="6" t="s">
        <v>46</v>
      </c>
      <c r="E8" s="7" t="s">
        <v>47</v>
      </c>
      <c r="F8" s="7">
        <f>VLOOKUP(N8,'[1]Revistas'!$B$2:$H$62913,2,FALSE)</f>
        <v>4.064</v>
      </c>
      <c r="G8" s="7" t="str">
        <f>VLOOKUP(N8,'[1]Revistas'!$B$2:$H$62913,3,FALSE)</f>
        <v>Q2</v>
      </c>
      <c r="H8" s="7" t="str">
        <f>VLOOKUP(N8,'[1]Revistas'!$B$2:$H$62913,4,FALSE)</f>
        <v>PATHOLOGY</v>
      </c>
      <c r="I8" s="7" t="str">
        <f>VLOOKUP(N8,'[1]Revistas'!$B$2:$H$62913,5,FALSE)</f>
        <v>23/77</v>
      </c>
      <c r="J8" s="7" t="str">
        <f>VLOOKUP(N8,'[1]Revistas'!$B$2:$H$62913,6,FALSE)</f>
        <v>NO</v>
      </c>
      <c r="K8" s="7" t="s">
        <v>48</v>
      </c>
      <c r="L8" s="7" t="s">
        <v>43</v>
      </c>
      <c r="M8" s="7">
        <v>0</v>
      </c>
      <c r="N8" s="7" t="s">
        <v>49</v>
      </c>
      <c r="O8" s="7" t="s">
        <v>50</v>
      </c>
      <c r="P8" s="7">
        <v>2021</v>
      </c>
      <c r="Q8" s="7">
        <v>479</v>
      </c>
      <c r="R8" s="7" t="s">
        <v>43</v>
      </c>
      <c r="S8" s="7" t="s">
        <v>51</v>
      </c>
      <c r="T8" s="7" t="s">
        <v>51</v>
      </c>
    </row>
    <row r="9" spans="2:20" s="1" customFormat="1" ht="15">
      <c r="B9" s="6" t="s">
        <v>52</v>
      </c>
      <c r="C9" s="6" t="s">
        <v>53</v>
      </c>
      <c r="D9" s="6" t="s">
        <v>54</v>
      </c>
      <c r="E9" s="7" t="s">
        <v>23</v>
      </c>
      <c r="F9" s="7">
        <f>VLOOKUP(N9,'[1]Revistas'!$B$2:$H$62913,2,FALSE)</f>
        <v>5.091</v>
      </c>
      <c r="G9" s="7" t="str">
        <f>VLOOKUP(N9,'[1]Revistas'!$B$2:$H$62913,3,FALSE)</f>
        <v>Q1</v>
      </c>
      <c r="H9" s="7" t="str">
        <f>VLOOKUP(N9,'[1]Revistas'!$B$2:$H$62913,4,FALSE)</f>
        <v>MEDICINE, GENERAL &amp; INTERNAL</v>
      </c>
      <c r="I9" s="7" t="str">
        <f>VLOOKUP(N9,'[1]Revistas'!$B$2:$H$62913,5,FALSE)</f>
        <v>44/313</v>
      </c>
      <c r="J9" s="7" t="str">
        <f>VLOOKUP(N9,'[1]Revistas'!$B$2:$H$62913,6,FALSE)</f>
        <v>NO</v>
      </c>
      <c r="K9" s="7" t="s">
        <v>55</v>
      </c>
      <c r="L9" s="7" t="s">
        <v>56</v>
      </c>
      <c r="M9" s="7">
        <v>1</v>
      </c>
      <c r="N9" s="7" t="s">
        <v>57</v>
      </c>
      <c r="O9" s="7" t="s">
        <v>58</v>
      </c>
      <c r="P9" s="7">
        <v>2021</v>
      </c>
      <c r="Q9" s="7">
        <v>8</v>
      </c>
      <c r="R9" s="7" t="s">
        <v>43</v>
      </c>
      <c r="S9" s="7" t="s">
        <v>43</v>
      </c>
      <c r="T9" s="7">
        <v>650724</v>
      </c>
    </row>
    <row r="10" spans="2:20" s="1" customFormat="1" ht="15">
      <c r="B10" s="6" t="s">
        <v>59</v>
      </c>
      <c r="C10" s="6" t="s">
        <v>60</v>
      </c>
      <c r="D10" s="6" t="s">
        <v>61</v>
      </c>
      <c r="E10" s="7" t="s">
        <v>31</v>
      </c>
      <c r="F10" s="7">
        <f>VLOOKUP(N10,'[1]Revistas'!$B$2:$H$62913,2,FALSE)</f>
        <v>5.258</v>
      </c>
      <c r="G10" s="7" t="str">
        <f>VLOOKUP(N10,'[1]Revistas'!$B$2:$H$62913,3,FALSE)</f>
        <v>Q1</v>
      </c>
      <c r="H10" s="7" t="str">
        <f>VLOOKUP(N10,'[1]Revistas'!$B$2:$H$62913,4,FALSE)</f>
        <v>OPHTHALMOLOGY</v>
      </c>
      <c r="I10" s="7" t="str">
        <f>VLOOKUP(N10,'[1]Revistas'!$B$2:$H$62913,5,FALSE)</f>
        <v>6 DE 62</v>
      </c>
      <c r="J10" s="7" t="str">
        <f>VLOOKUP(N10,'[1]Revistas'!$B$2:$H$62913,6,FALSE)</f>
        <v>SI</v>
      </c>
      <c r="K10" s="7" t="s">
        <v>62</v>
      </c>
      <c r="L10" s="7" t="s">
        <v>63</v>
      </c>
      <c r="M10" s="7">
        <v>0</v>
      </c>
      <c r="N10" s="7" t="s">
        <v>64</v>
      </c>
      <c r="O10" s="7" t="s">
        <v>65</v>
      </c>
      <c r="P10" s="7">
        <v>2021</v>
      </c>
      <c r="Q10" s="7">
        <v>231</v>
      </c>
      <c r="R10" s="7" t="s">
        <v>43</v>
      </c>
      <c r="S10" s="7">
        <v>70</v>
      </c>
      <c r="T10" s="7">
        <v>78</v>
      </c>
    </row>
    <row r="11" spans="2:20" s="1" customFormat="1" ht="15">
      <c r="B11" s="6" t="s">
        <v>66</v>
      </c>
      <c r="C11" s="6" t="s">
        <v>67</v>
      </c>
      <c r="D11" s="6" t="s">
        <v>68</v>
      </c>
      <c r="E11" s="7" t="s">
        <v>31</v>
      </c>
      <c r="F11" s="7">
        <f>VLOOKUP(N11,'[1]Revistas'!$B$2:$H$62913,2,FALSE)</f>
        <v>5.31</v>
      </c>
      <c r="G11" s="7" t="str">
        <f>VLOOKUP(N11,'[1]Revistas'!$B$2:$H$62913,3,FALSE)</f>
        <v>Q2</v>
      </c>
      <c r="H11" s="7" t="str">
        <f>VLOOKUP(N11,'[1]Revistas'!$B$2:$H$62913,4,FALSE)</f>
        <v>CELL BIOLOGY</v>
      </c>
      <c r="I11" s="7" t="str">
        <f>VLOOKUP(N11,'[1]Revistas'!$B$2:$H$62913,5,FALSE)</f>
        <v>73/195</v>
      </c>
      <c r="J11" s="7" t="str">
        <f>VLOOKUP(N11,'[1]Revistas'!$B$2:$H$62913,6,FALSE)</f>
        <v>NO</v>
      </c>
      <c r="K11" s="7" t="s">
        <v>69</v>
      </c>
      <c r="L11" s="7" t="s">
        <v>70</v>
      </c>
      <c r="M11" s="7">
        <v>2</v>
      </c>
      <c r="N11" s="7" t="s">
        <v>71</v>
      </c>
      <c r="O11" s="7" t="s">
        <v>35</v>
      </c>
      <c r="P11" s="7">
        <v>2021</v>
      </c>
      <c r="Q11" s="7">
        <v>25</v>
      </c>
      <c r="R11" s="7">
        <v>11</v>
      </c>
      <c r="S11" s="7">
        <v>5124</v>
      </c>
      <c r="T11" s="7">
        <v>5137</v>
      </c>
    </row>
    <row r="12" spans="2:20" s="1" customFormat="1" ht="15">
      <c r="B12" s="6" t="s">
        <v>72</v>
      </c>
      <c r="C12" s="6" t="s">
        <v>73</v>
      </c>
      <c r="D12" s="6" t="s">
        <v>74</v>
      </c>
      <c r="E12" s="7" t="s">
        <v>31</v>
      </c>
      <c r="F12" s="7">
        <f>VLOOKUP(N12,'[1]Revistas'!$B$2:$H$62913,2,FALSE)</f>
        <v>5.923</v>
      </c>
      <c r="G12" s="7" t="str">
        <f>VLOOKUP(N12,'[1]Revistas'!$B$2:$H$62913,3,FALSE)</f>
        <v>Q1</v>
      </c>
      <c r="H12" s="7" t="str">
        <f>VLOOKUP(N12,'[1]Revistas'!$B$2:$H$62913,4,FALSE)</f>
        <v>BIOCHEMISTRY &amp; MOLECULAR BIOLOGY</v>
      </c>
      <c r="I12" s="7" t="str">
        <f>VLOOKUP(N12,'[1]Revistas'!$B$2:$H$62913,5,FALSE)</f>
        <v>67/298</v>
      </c>
      <c r="J12" s="7" t="str">
        <f>VLOOKUP(N12,'[1]Revistas'!$B$2:$H$62913,6,FALSE)</f>
        <v>NO</v>
      </c>
      <c r="K12" s="7" t="s">
        <v>75</v>
      </c>
      <c r="L12" s="7" t="s">
        <v>76</v>
      </c>
      <c r="M12" s="7">
        <v>0</v>
      </c>
      <c r="N12" s="7" t="s">
        <v>77</v>
      </c>
      <c r="O12" s="7" t="s">
        <v>65</v>
      </c>
      <c r="P12" s="7">
        <v>2021</v>
      </c>
      <c r="Q12" s="7">
        <v>22</v>
      </c>
      <c r="R12" s="7">
        <v>21</v>
      </c>
      <c r="S12" s="7" t="s">
        <v>43</v>
      </c>
      <c r="T12" s="7">
        <v>11982</v>
      </c>
    </row>
    <row r="13" spans="2:20" s="1" customFormat="1" ht="15">
      <c r="B13" s="6" t="s">
        <v>78</v>
      </c>
      <c r="C13" s="6" t="s">
        <v>79</v>
      </c>
      <c r="D13" s="6" t="s">
        <v>80</v>
      </c>
      <c r="E13" s="7" t="s">
        <v>47</v>
      </c>
      <c r="F13" s="7">
        <f>VLOOKUP(N13,'[1]Revistas'!$B$2:$H$62913,2,FALSE)</f>
        <v>7.45</v>
      </c>
      <c r="G13" s="7" t="str">
        <f>VLOOKUP(N13,'[1]Revistas'!$B$2:$H$62913,3,FALSE)</f>
        <v>Q1</v>
      </c>
      <c r="H13" s="7" t="str">
        <f>VLOOKUP(N13,'[1]Revistas'!$B$2:$H$62913,4,FALSE)</f>
        <v>UROLOGY &amp; NEPHROLOGY</v>
      </c>
      <c r="I13" s="7" t="str">
        <f>VLOOKUP(N13,'[1]Revistas'!$B$2:$H$62913,5,FALSE)</f>
        <v>10 DE 90</v>
      </c>
      <c r="J13" s="7" t="str">
        <f>VLOOKUP(N13,'[1]Revistas'!$B$2:$H$62913,6,FALSE)</f>
        <v>NO</v>
      </c>
      <c r="K13" s="7" t="s">
        <v>43</v>
      </c>
      <c r="L13" s="7" t="s">
        <v>43</v>
      </c>
      <c r="M13" s="7">
        <v>0</v>
      </c>
      <c r="N13" s="7" t="s">
        <v>81</v>
      </c>
      <c r="O13" s="7" t="s">
        <v>82</v>
      </c>
      <c r="P13" s="7">
        <v>2021</v>
      </c>
      <c r="Q13" s="7">
        <v>206</v>
      </c>
      <c r="R13" s="7" t="s">
        <v>43</v>
      </c>
      <c r="S13" s="7" t="s">
        <v>83</v>
      </c>
      <c r="T13" s="7" t="s">
        <v>84</v>
      </c>
    </row>
    <row r="14" spans="2:20" s="1" customFormat="1" ht="15">
      <c r="B14" s="6" t="s">
        <v>85</v>
      </c>
      <c r="C14" s="6" t="s">
        <v>86</v>
      </c>
      <c r="D14" s="6" t="s">
        <v>87</v>
      </c>
      <c r="E14" s="7" t="s">
        <v>47</v>
      </c>
      <c r="F14" s="7">
        <f>VLOOKUP(N14,'[1]Revistas'!$B$2:$H$62913,2,FALSE)</f>
        <v>20.096</v>
      </c>
      <c r="G14" s="7" t="str">
        <f>VLOOKUP(N14,'[1]Revistas'!$B$2:$H$62913,3,FALSE)</f>
        <v>Q1</v>
      </c>
      <c r="H14" s="7" t="str">
        <f>VLOOKUP(N14,'[1]Revistas'!$B$2:$H$62913,4,FALSE)</f>
        <v>UROLOGY &amp; NEPHROLOGY</v>
      </c>
      <c r="I14" s="7" t="str">
        <f>VLOOKUP(N14,'[1]Revistas'!$B$2:$H$62913,5,FALSE)</f>
        <v>2 DE 90</v>
      </c>
      <c r="J14" s="7" t="str">
        <f>VLOOKUP(N14,'[1]Revistas'!$B$2:$H$62913,6,FALSE)</f>
        <v>SI</v>
      </c>
      <c r="K14" s="7" t="s">
        <v>88</v>
      </c>
      <c r="L14" s="7" t="s">
        <v>43</v>
      </c>
      <c r="M14" s="7">
        <v>0</v>
      </c>
      <c r="N14" s="7" t="s">
        <v>89</v>
      </c>
      <c r="O14" s="7" t="s">
        <v>35</v>
      </c>
      <c r="P14" s="7">
        <v>2021</v>
      </c>
      <c r="Q14" s="7">
        <v>79</v>
      </c>
      <c r="R14" s="7" t="s">
        <v>43</v>
      </c>
      <c r="S14" s="7" t="s">
        <v>90</v>
      </c>
      <c r="T14" s="7" t="s">
        <v>91</v>
      </c>
    </row>
    <row r="15" spans="2:20" s="1" customFormat="1" ht="15">
      <c r="B15" s="6" t="s">
        <v>92</v>
      </c>
      <c r="C15" s="6" t="s">
        <v>93</v>
      </c>
      <c r="D15" s="6" t="s">
        <v>94</v>
      </c>
      <c r="E15" s="7" t="s">
        <v>31</v>
      </c>
      <c r="F15" s="7" t="str">
        <f>VLOOKUP(N15,'[1]Revistas'!$B$2:$H$62913,2,FALSE)</f>
        <v>not indexed</v>
      </c>
      <c r="G15" s="7" t="str">
        <f>VLOOKUP(N15,'[1]Revistas'!$B$2:$H$62913,3,FALSE)</f>
        <v>not indexed</v>
      </c>
      <c r="H15" s="7" t="str">
        <f>VLOOKUP(N15,'[1]Revistas'!$B$2:$H$62913,4,FALSE)</f>
        <v>not indexed</v>
      </c>
      <c r="I15" s="7" t="str">
        <f>VLOOKUP(N15,'[1]Revistas'!$B$2:$H$62913,5,FALSE)</f>
        <v>not indexed</v>
      </c>
      <c r="J15" s="7" t="str">
        <f>VLOOKUP(N15,'[1]Revistas'!$B$2:$H$62913,6,FALSE)</f>
        <v>NO</v>
      </c>
      <c r="K15" s="7" t="s">
        <v>95</v>
      </c>
      <c r="L15" s="7" t="s">
        <v>96</v>
      </c>
      <c r="M15" s="7">
        <v>0</v>
      </c>
      <c r="N15" s="7" t="s">
        <v>97</v>
      </c>
      <c r="O15" s="7" t="s">
        <v>43</v>
      </c>
      <c r="P15" s="7">
        <v>2021</v>
      </c>
      <c r="Q15" s="7">
        <v>10</v>
      </c>
      <c r="R15" s="7">
        <v>1</v>
      </c>
      <c r="S15" s="7">
        <v>1</v>
      </c>
      <c r="T15" s="7" t="s">
        <v>98</v>
      </c>
    </row>
    <row r="16" spans="2:20" s="1" customFormat="1" ht="15">
      <c r="B16" s="6" t="s">
        <v>99</v>
      </c>
      <c r="C16" s="6" t="s">
        <v>100</v>
      </c>
      <c r="D16" s="6" t="s">
        <v>101</v>
      </c>
      <c r="E16" s="7" t="s">
        <v>31</v>
      </c>
      <c r="F16" s="7">
        <f>VLOOKUP(N16,'[1]Revistas'!$B$2:$H$62913,2,FALSE)</f>
        <v>1.271</v>
      </c>
      <c r="G16" s="7" t="str">
        <f>VLOOKUP(N16,'[1]Revistas'!$B$2:$H$62913,3,FALSE)</f>
        <v>Q4</v>
      </c>
      <c r="H16" s="7" t="str">
        <f>VLOOKUP(N16,'[1]Revistas'!$B$2:$H$62913,4,FALSE)</f>
        <v>PATHOLOGY</v>
      </c>
      <c r="I16" s="7" t="str">
        <f>VLOOKUP(N16,'[1]Revistas'!$B$2:$H$62913,5,FALSE)</f>
        <v>66/77</v>
      </c>
      <c r="J16" s="7" t="str">
        <f>VLOOKUP(N16,'[1]Revistas'!$B$2:$H$62913,6,FALSE)</f>
        <v>NO</v>
      </c>
      <c r="K16" s="7" t="s">
        <v>102</v>
      </c>
      <c r="L16" s="7" t="s">
        <v>103</v>
      </c>
      <c r="M16" s="7">
        <v>0</v>
      </c>
      <c r="N16" s="7" t="s">
        <v>104</v>
      </c>
      <c r="O16" s="7" t="s">
        <v>50</v>
      </c>
      <c r="P16" s="7">
        <v>2021</v>
      </c>
      <c r="Q16" s="7">
        <v>29</v>
      </c>
      <c r="R16" s="7">
        <v>5</v>
      </c>
      <c r="S16" s="7">
        <v>488</v>
      </c>
      <c r="T16" s="7">
        <v>495</v>
      </c>
    </row>
    <row r="17" spans="2:20" s="1" customFormat="1" ht="15">
      <c r="B17" s="6" t="s">
        <v>105</v>
      </c>
      <c r="C17" s="6" t="s">
        <v>106</v>
      </c>
      <c r="D17" s="6" t="s">
        <v>107</v>
      </c>
      <c r="E17" s="7" t="s">
        <v>23</v>
      </c>
      <c r="F17" s="7" t="str">
        <f>VLOOKUP(N17,'[1]Revistas'!$B$2:$H$62913,2,FALSE)</f>
        <v>not indexed</v>
      </c>
      <c r="G17" s="7" t="str">
        <f>VLOOKUP(N17,'[1]Revistas'!$B$2:$H$62913,3,FALSE)</f>
        <v>not indexed</v>
      </c>
      <c r="H17" s="7" t="str">
        <f>VLOOKUP(N17,'[1]Revistas'!$B$2:$H$62913,4,FALSE)</f>
        <v>not indexed</v>
      </c>
      <c r="I17" s="7" t="str">
        <f>VLOOKUP(N17,'[1]Revistas'!$B$2:$H$62913,5,FALSE)</f>
        <v>not indexed</v>
      </c>
      <c r="J17" s="7" t="str">
        <f>VLOOKUP(N17,'[1]Revistas'!$B$2:$H$62913,6,FALSE)</f>
        <v>NO</v>
      </c>
      <c r="K17" s="7" t="s">
        <v>108</v>
      </c>
      <c r="L17" s="7" t="s">
        <v>109</v>
      </c>
      <c r="M17" s="7">
        <v>0</v>
      </c>
      <c r="N17" s="7" t="s">
        <v>110</v>
      </c>
      <c r="O17" s="7" t="s">
        <v>43</v>
      </c>
      <c r="P17" s="7">
        <v>2021</v>
      </c>
      <c r="Q17" s="7">
        <v>5</v>
      </c>
      <c r="R17" s="7">
        <v>4</v>
      </c>
      <c r="S17" s="7">
        <v>361</v>
      </c>
      <c r="T17" s="7">
        <v>367</v>
      </c>
    </row>
    <row r="18" spans="3:10" s="1" customFormat="1" ht="15">
      <c r="C18" s="2"/>
      <c r="D18" s="2"/>
      <c r="E18" s="2"/>
      <c r="F18" s="2"/>
      <c r="G18" s="2"/>
      <c r="H18" s="2"/>
      <c r="I18" s="2"/>
      <c r="J18" s="2"/>
    </row>
    <row r="19" spans="5:14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5:19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5:19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1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5:52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</row>
    <row r="1035" spans="5:52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</row>
    <row r="1036" spans="5:52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</row>
    <row r="1037" spans="5:52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</row>
    <row r="1038" spans="5:52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</row>
    <row r="1039" spans="5:52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</row>
    <row r="1040" spans="5:52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</row>
    <row r="1041" spans="5:52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</row>
    <row r="1042" spans="5:52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8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</row>
    <row r="1043" spans="5:52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8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</row>
    <row r="1044" spans="5:52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8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</row>
    <row r="1045" spans="5:52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8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</row>
    <row r="1046" spans="5:52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8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</row>
    <row r="1047" spans="2:21" s="9" customFormat="1" ht="15" hidden="1">
      <c r="B1047" s="9" t="s">
        <v>4</v>
      </c>
      <c r="C1047" s="9" t="s">
        <v>4</v>
      </c>
      <c r="D1047" s="9" t="s">
        <v>4</v>
      </c>
      <c r="E1047" s="8" t="s">
        <v>5</v>
      </c>
      <c r="F1047" s="8" t="s">
        <v>4</v>
      </c>
      <c r="G1047" s="8" t="s">
        <v>6</v>
      </c>
      <c r="H1047" s="8" t="s">
        <v>111</v>
      </c>
      <c r="I1047" s="8" t="s">
        <v>4</v>
      </c>
      <c r="J1047" s="8" t="s">
        <v>9</v>
      </c>
      <c r="K1047" s="8" t="s">
        <v>112</v>
      </c>
      <c r="L1047" s="8"/>
      <c r="M1047" s="8"/>
      <c r="N1047" s="8"/>
      <c r="O1047" s="8"/>
      <c r="P1047" s="8"/>
      <c r="Q1047" s="8"/>
      <c r="R1047" s="8"/>
      <c r="S1047" s="8"/>
      <c r="T1047" s="8"/>
      <c r="U1047" s="8"/>
    </row>
    <row r="1048" spans="2:21" s="9" customFormat="1" ht="15" hidden="1">
      <c r="B1048" s="9" t="s">
        <v>31</v>
      </c>
      <c r="C1048" s="9">
        <f>DCOUNTA(A4:T1041,C1047,B1047:B1048)</f>
        <v>7</v>
      </c>
      <c r="D1048" s="9" t="s">
        <v>31</v>
      </c>
      <c r="E1048" s="8">
        <f>DSUM(A4:T1042,F4,D1047:D1048)</f>
        <v>23.880000000000003</v>
      </c>
      <c r="F1048" s="8" t="s">
        <v>31</v>
      </c>
      <c r="G1048" s="8" t="s">
        <v>113</v>
      </c>
      <c r="H1048" s="8">
        <f>DCOUNTA(A4:T1042,G4,F1047:G1048)</f>
        <v>2</v>
      </c>
      <c r="I1048" s="8" t="s">
        <v>31</v>
      </c>
      <c r="J1048" s="8" t="s">
        <v>114</v>
      </c>
      <c r="K1048" s="8">
        <f>DCOUNTA(A4:T1042,J4,I1047:J1048)</f>
        <v>1</v>
      </c>
      <c r="L1048" s="8"/>
      <c r="M1048" s="8"/>
      <c r="N1048" s="8"/>
      <c r="O1048" s="8"/>
      <c r="P1048" s="8"/>
      <c r="Q1048" s="8"/>
      <c r="R1048" s="8"/>
      <c r="S1048" s="8"/>
      <c r="T1048" s="8"/>
      <c r="U1048" s="8"/>
    </row>
    <row r="1049" spans="5:21" s="9" customFormat="1" ht="15" hidden="1"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</row>
    <row r="1050" spans="2:21" s="9" customFormat="1" ht="15" hidden="1">
      <c r="B1050" s="9" t="s">
        <v>4</v>
      </c>
      <c r="D1050" s="9" t="s">
        <v>4</v>
      </c>
      <c r="E1050" s="8" t="s">
        <v>5</v>
      </c>
      <c r="F1050" s="8" t="s">
        <v>4</v>
      </c>
      <c r="G1050" s="8" t="s">
        <v>6</v>
      </c>
      <c r="H1050" s="8" t="s">
        <v>111</v>
      </c>
      <c r="I1050" s="8" t="s">
        <v>4</v>
      </c>
      <c r="J1050" s="8" t="s">
        <v>9</v>
      </c>
      <c r="K1050" s="8" t="s">
        <v>112</v>
      </c>
      <c r="L1050" s="8"/>
      <c r="M1050" s="8"/>
      <c r="N1050" s="8"/>
      <c r="O1050" s="8"/>
      <c r="P1050" s="8"/>
      <c r="Q1050" s="8"/>
      <c r="R1050" s="8"/>
      <c r="S1050" s="8"/>
      <c r="T1050" s="8"/>
      <c r="U1050" s="8"/>
    </row>
    <row r="1051" spans="2:21" s="9" customFormat="1" ht="15" hidden="1">
      <c r="B1051" s="9" t="s">
        <v>115</v>
      </c>
      <c r="C1051" s="9">
        <f>DCOUNTA(A4:T1042,E4,B1050:B1051)</f>
        <v>0</v>
      </c>
      <c r="D1051" s="9" t="s">
        <v>115</v>
      </c>
      <c r="E1051" s="8">
        <f>DSUM(A4:T1042,E1050,D1050:D1051)</f>
        <v>0</v>
      </c>
      <c r="F1051" s="8" t="s">
        <v>115</v>
      </c>
      <c r="G1051" s="8" t="s">
        <v>113</v>
      </c>
      <c r="H1051" s="8">
        <f>DCOUNTA(A4:T1042,G4,F1050:G1051)</f>
        <v>0</v>
      </c>
      <c r="I1051" s="8" t="s">
        <v>115</v>
      </c>
      <c r="J1051" s="8" t="s">
        <v>114</v>
      </c>
      <c r="K1051" s="8">
        <f>DCOUNTA(A4:T1042,J4,I1050:J1051)</f>
        <v>0</v>
      </c>
      <c r="L1051" s="8"/>
      <c r="M1051" s="8"/>
      <c r="N1051" s="8"/>
      <c r="O1051" s="8"/>
      <c r="P1051" s="8"/>
      <c r="Q1051" s="8"/>
      <c r="R1051" s="8"/>
      <c r="S1051" s="8"/>
      <c r="T1051" s="8"/>
      <c r="U1051" s="8"/>
    </row>
    <row r="1052" spans="5:21" s="9" customFormat="1" ht="15" hidden="1"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</row>
    <row r="1053" spans="2:52" s="9" customFormat="1" ht="15" hidden="1">
      <c r="B1053" s="9" t="s">
        <v>4</v>
      </c>
      <c r="D1053" s="9" t="s">
        <v>4</v>
      </c>
      <c r="E1053" s="8" t="s">
        <v>5</v>
      </c>
      <c r="F1053" s="8" t="s">
        <v>4</v>
      </c>
      <c r="G1053" s="8" t="s">
        <v>6</v>
      </c>
      <c r="H1053" s="8" t="s">
        <v>111</v>
      </c>
      <c r="I1053" s="8" t="s">
        <v>4</v>
      </c>
      <c r="J1053" s="8" t="s">
        <v>9</v>
      </c>
      <c r="K1053" s="8" t="s">
        <v>112</v>
      </c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AY1053" s="9" t="s">
        <v>116</v>
      </c>
      <c r="AZ1053" s="9" t="s">
        <v>117</v>
      </c>
    </row>
    <row r="1054" spans="2:21" s="9" customFormat="1" ht="15" hidden="1">
      <c r="B1054" s="9" t="s">
        <v>118</v>
      </c>
      <c r="C1054" s="9">
        <f>DCOUNTA(A4:T1042,E4,B1053:B1054)</f>
        <v>0</v>
      </c>
      <c r="D1054" s="9" t="s">
        <v>118</v>
      </c>
      <c r="E1054" s="8">
        <f>DSUM(A4:T1042,F4,D1053:D1054)</f>
        <v>0</v>
      </c>
      <c r="F1054" s="8" t="s">
        <v>118</v>
      </c>
      <c r="G1054" s="8" t="s">
        <v>113</v>
      </c>
      <c r="H1054" s="8">
        <f>DCOUNTA(A4:T1042,G4,F1053:G1054)</f>
        <v>0</v>
      </c>
      <c r="I1054" s="8" t="s">
        <v>118</v>
      </c>
      <c r="J1054" s="8" t="s">
        <v>114</v>
      </c>
      <c r="K1054" s="8">
        <f>DCOUNTA(A4:T1042,J4,I1053:J1054)</f>
        <v>0</v>
      </c>
      <c r="L1054" s="8"/>
      <c r="M1054" s="8"/>
      <c r="N1054" s="8"/>
      <c r="O1054" s="8"/>
      <c r="P1054" s="8"/>
      <c r="Q1054" s="8"/>
      <c r="R1054" s="8"/>
      <c r="S1054" s="8"/>
      <c r="T1054" s="8"/>
      <c r="U1054" s="8"/>
    </row>
    <row r="1055" spans="5:21" s="9" customFormat="1" ht="15" hidden="1"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</row>
    <row r="1056" spans="2:21" s="9" customFormat="1" ht="15" hidden="1">
      <c r="B1056" s="9" t="s">
        <v>4</v>
      </c>
      <c r="D1056" s="9" t="s">
        <v>4</v>
      </c>
      <c r="E1056" s="8" t="s">
        <v>5</v>
      </c>
      <c r="F1056" s="8" t="s">
        <v>4</v>
      </c>
      <c r="G1056" s="8" t="s">
        <v>6</v>
      </c>
      <c r="H1056" s="8" t="s">
        <v>111</v>
      </c>
      <c r="I1056" s="8" t="s">
        <v>4</v>
      </c>
      <c r="J1056" s="8" t="s">
        <v>9</v>
      </c>
      <c r="K1056" s="8" t="s">
        <v>112</v>
      </c>
      <c r="L1056" s="8"/>
      <c r="M1056" s="8"/>
      <c r="N1056" s="8"/>
      <c r="O1056" s="8"/>
      <c r="P1056" s="8"/>
      <c r="Q1056" s="8"/>
      <c r="R1056" s="8"/>
      <c r="S1056" s="8"/>
      <c r="T1056" s="8"/>
      <c r="U1056" s="8"/>
    </row>
    <row r="1057" spans="2:21" s="9" customFormat="1" ht="15" hidden="1">
      <c r="B1057" s="9" t="s">
        <v>119</v>
      </c>
      <c r="C1057" s="9">
        <f>DCOUNTA(C4:T1042,E4,B1056:B1057)</f>
        <v>0</v>
      </c>
      <c r="D1057" s="9" t="s">
        <v>119</v>
      </c>
      <c r="E1057" s="8">
        <f>DSUM(A4:T1042,F4,D1056:D1057)</f>
        <v>0</v>
      </c>
      <c r="F1057" s="8" t="s">
        <v>119</v>
      </c>
      <c r="G1057" s="8" t="s">
        <v>113</v>
      </c>
      <c r="H1057" s="8">
        <f>DCOUNTA(A4:T1042,G4,F1056:G1057)</f>
        <v>0</v>
      </c>
      <c r="I1057" s="8" t="s">
        <v>119</v>
      </c>
      <c r="J1057" s="8" t="s">
        <v>114</v>
      </c>
      <c r="K1057" s="8">
        <f>DCOUNTA(A4:T1042,J4,I1056:J1057)</f>
        <v>0</v>
      </c>
      <c r="L1057" s="8"/>
      <c r="M1057" s="8"/>
      <c r="N1057" s="8"/>
      <c r="O1057" s="8"/>
      <c r="P1057" s="8"/>
      <c r="Q1057" s="8"/>
      <c r="R1057" s="8"/>
      <c r="S1057" s="8"/>
      <c r="T1057" s="8"/>
      <c r="U1057" s="8"/>
    </row>
    <row r="1058" spans="5:21" s="9" customFormat="1" ht="15" hidden="1"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</row>
    <row r="1059" spans="5:21" s="9" customFormat="1" ht="15" hidden="1"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</row>
    <row r="1060" spans="2:21" s="9" customFormat="1" ht="15" hidden="1">
      <c r="B1060" s="9" t="s">
        <v>4</v>
      </c>
      <c r="D1060" s="9" t="s">
        <v>4</v>
      </c>
      <c r="E1060" s="8" t="s">
        <v>5</v>
      </c>
      <c r="F1060" s="8" t="s">
        <v>4</v>
      </c>
      <c r="G1060" s="8" t="s">
        <v>6</v>
      </c>
      <c r="H1060" s="8" t="s">
        <v>111</v>
      </c>
      <c r="I1060" s="8" t="s">
        <v>4</v>
      </c>
      <c r="J1060" s="8" t="s">
        <v>9</v>
      </c>
      <c r="K1060" s="8" t="s">
        <v>112</v>
      </c>
      <c r="L1060" s="8"/>
      <c r="M1060" s="8"/>
      <c r="N1060" s="8"/>
      <c r="O1060" s="8"/>
      <c r="P1060" s="8"/>
      <c r="Q1060" s="8"/>
      <c r="R1060" s="8"/>
      <c r="S1060" s="8"/>
      <c r="T1060" s="8"/>
      <c r="U1060" s="8"/>
    </row>
    <row r="1061" spans="2:21" s="9" customFormat="1" ht="15" hidden="1">
      <c r="B1061" s="9" t="s">
        <v>47</v>
      </c>
      <c r="C1061" s="9">
        <f>DCOUNTA(A4:T1042,E4,B1060:B1061)</f>
        <v>3</v>
      </c>
      <c r="D1061" s="9" t="s">
        <v>47</v>
      </c>
      <c r="E1061" s="8">
        <f>DSUM(A4:T1042,F4,D1060:D1061)</f>
        <v>31.61</v>
      </c>
      <c r="F1061" s="8" t="s">
        <v>47</v>
      </c>
      <c r="G1061" s="8" t="s">
        <v>113</v>
      </c>
      <c r="H1061" s="8">
        <f>DCOUNTA(A4:T1042,G4,F1060:G1061)</f>
        <v>2</v>
      </c>
      <c r="I1061" s="8" t="s">
        <v>47</v>
      </c>
      <c r="J1061" s="8" t="s">
        <v>114</v>
      </c>
      <c r="K1061" s="8">
        <f>DCOUNTA(A4:T1042,J4,I1060:J1061)</f>
        <v>1</v>
      </c>
      <c r="L1061" s="8"/>
      <c r="M1061" s="8"/>
      <c r="N1061" s="8"/>
      <c r="O1061" s="8"/>
      <c r="P1061" s="8"/>
      <c r="Q1061" s="8"/>
      <c r="R1061" s="8"/>
      <c r="S1061" s="8"/>
      <c r="T1061" s="8"/>
      <c r="U1061" s="8"/>
    </row>
    <row r="1062" spans="5:52" s="9" customFormat="1" ht="15" hidden="1"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</row>
    <row r="1063" spans="2:52" s="9" customFormat="1" ht="15" hidden="1">
      <c r="B1063" s="9" t="s">
        <v>4</v>
      </c>
      <c r="D1063" s="9" t="s">
        <v>4</v>
      </c>
      <c r="E1063" s="8" t="s">
        <v>5</v>
      </c>
      <c r="F1063" s="8" t="s">
        <v>4</v>
      </c>
      <c r="G1063" s="8" t="s">
        <v>6</v>
      </c>
      <c r="H1063" s="8" t="s">
        <v>111</v>
      </c>
      <c r="I1063" s="8" t="s">
        <v>4</v>
      </c>
      <c r="J1063" s="8" t="s">
        <v>9</v>
      </c>
      <c r="K1063" s="8" t="s">
        <v>112</v>
      </c>
      <c r="L1063" s="8"/>
      <c r="M1063" s="8"/>
      <c r="N1063" s="8"/>
      <c r="O1063" s="8"/>
      <c r="P1063" s="8"/>
      <c r="Q1063" s="8"/>
      <c r="R1063" s="8"/>
      <c r="S1063" s="8"/>
      <c r="T1063" s="8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</row>
    <row r="1064" spans="2:52" s="9" customFormat="1" ht="15" hidden="1">
      <c r="B1064" s="9" t="s">
        <v>23</v>
      </c>
      <c r="C1064" s="9">
        <f>DCOUNTA(B4:T1042,B1063,B1063:B1064)</f>
        <v>3</v>
      </c>
      <c r="D1064" s="9" t="s">
        <v>23</v>
      </c>
      <c r="E1064" s="8">
        <f>DSUM(A4:T1042,F4,D1063:D1064)</f>
        <v>5.527</v>
      </c>
      <c r="F1064" s="8" t="s">
        <v>23</v>
      </c>
      <c r="G1064" s="8" t="s">
        <v>113</v>
      </c>
      <c r="H1064" s="8">
        <f>DCOUNTA(A4:T1042,G4,F1063:G1064)</f>
        <v>1</v>
      </c>
      <c r="I1064" s="8" t="s">
        <v>23</v>
      </c>
      <c r="J1064" s="8" t="s">
        <v>114</v>
      </c>
      <c r="K1064" s="8">
        <f>DCOUNTA(A4:T1042,J4,I1063:J1064)</f>
        <v>0</v>
      </c>
      <c r="L1064" s="8"/>
      <c r="M1064" s="8"/>
      <c r="N1064" s="8"/>
      <c r="O1064" s="8"/>
      <c r="P1064" s="8"/>
      <c r="Q1064" s="8"/>
      <c r="R1064" s="8"/>
      <c r="S1064" s="8"/>
      <c r="T1064" s="8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</row>
    <row r="1065" spans="5:52" s="9" customFormat="1" ht="15"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</row>
    <row r="1066" spans="3:52" s="9" customFormat="1" ht="15.75">
      <c r="C1066" s="10" t="s">
        <v>120</v>
      </c>
      <c r="D1066" s="10" t="s">
        <v>121</v>
      </c>
      <c r="E1066" s="10" t="s">
        <v>122</v>
      </c>
      <c r="F1066" s="10" t="s">
        <v>123</v>
      </c>
      <c r="G1066" s="10" t="s">
        <v>124</v>
      </c>
      <c r="H1066" s="8"/>
      <c r="I1066" s="8"/>
      <c r="J1066" s="8"/>
      <c r="K1066" s="8"/>
      <c r="L1066" s="8"/>
      <c r="M1066" s="8"/>
      <c r="N1066" s="8"/>
      <c r="O1066" s="11"/>
      <c r="P1066" s="8"/>
      <c r="Q1066" s="8"/>
      <c r="R1066" s="8"/>
      <c r="S1066" s="8"/>
      <c r="T1066" s="8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</row>
    <row r="1067" spans="3:52" s="9" customFormat="1" ht="15.75">
      <c r="C1067" s="12">
        <f>C1048</f>
        <v>7</v>
      </c>
      <c r="D1067" s="13" t="s">
        <v>125</v>
      </c>
      <c r="E1067" s="13">
        <f>E1048</f>
        <v>23.880000000000003</v>
      </c>
      <c r="F1067" s="12">
        <f>H1048</f>
        <v>2</v>
      </c>
      <c r="G1067" s="12">
        <f>K1048</f>
        <v>1</v>
      </c>
      <c r="H1067" s="8"/>
      <c r="I1067" s="8"/>
      <c r="J1067" s="8"/>
      <c r="K1067" s="8"/>
      <c r="L1067" s="8"/>
      <c r="M1067" s="8"/>
      <c r="N1067" s="8"/>
      <c r="O1067" s="11"/>
      <c r="P1067" s="8"/>
      <c r="Q1067" s="8"/>
      <c r="R1067" s="8"/>
      <c r="S1067" s="8"/>
      <c r="T1067" s="8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</row>
    <row r="1068" spans="3:52" s="9" customFormat="1" ht="15.75">
      <c r="C1068" s="12">
        <f>C1051</f>
        <v>0</v>
      </c>
      <c r="D1068" s="13" t="s">
        <v>126</v>
      </c>
      <c r="E1068" s="13">
        <f>E1051</f>
        <v>0</v>
      </c>
      <c r="F1068" s="12">
        <f>H1051</f>
        <v>0</v>
      </c>
      <c r="G1068" s="12">
        <f>K1051</f>
        <v>0</v>
      </c>
      <c r="H1068" s="8"/>
      <c r="I1068" s="8"/>
      <c r="J1068" s="8"/>
      <c r="K1068" s="8"/>
      <c r="L1068" s="8"/>
      <c r="M1068" s="8"/>
      <c r="N1068" s="8"/>
      <c r="O1068" s="11"/>
      <c r="P1068" s="8"/>
      <c r="Q1068" s="8"/>
      <c r="R1068" s="8"/>
      <c r="S1068" s="8"/>
      <c r="T1068" s="8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</row>
    <row r="1069" spans="3:52" s="9" customFormat="1" ht="15.75">
      <c r="C1069" s="12">
        <f>C1054</f>
        <v>0</v>
      </c>
      <c r="D1069" s="13" t="s">
        <v>127</v>
      </c>
      <c r="E1069" s="13">
        <f>E1054</f>
        <v>0</v>
      </c>
      <c r="F1069" s="12">
        <f>H1054</f>
        <v>0</v>
      </c>
      <c r="G1069" s="12">
        <f>K1054</f>
        <v>0</v>
      </c>
      <c r="H1069" s="8"/>
      <c r="I1069" s="8"/>
      <c r="J1069" s="8"/>
      <c r="K1069" s="8"/>
      <c r="L1069" s="8"/>
      <c r="M1069" s="8"/>
      <c r="N1069" s="8"/>
      <c r="O1069" s="11"/>
      <c r="P1069" s="8"/>
      <c r="Q1069" s="8"/>
      <c r="R1069" s="8"/>
      <c r="S1069" s="8"/>
      <c r="T1069" s="8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</row>
    <row r="1070" spans="3:52" s="9" customFormat="1" ht="15.75">
      <c r="C1070" s="12">
        <f>C1057</f>
        <v>0</v>
      </c>
      <c r="D1070" s="13" t="s">
        <v>128</v>
      </c>
      <c r="E1070" s="13">
        <f>E1057</f>
        <v>0</v>
      </c>
      <c r="F1070" s="12">
        <f>H1057</f>
        <v>0</v>
      </c>
      <c r="G1070" s="12">
        <f>K1057</f>
        <v>0</v>
      </c>
      <c r="H1070" s="8"/>
      <c r="I1070" s="8"/>
      <c r="J1070" s="8"/>
      <c r="K1070" s="8"/>
      <c r="L1070" s="8"/>
      <c r="M1070" s="8"/>
      <c r="N1070" s="8"/>
      <c r="O1070" s="11"/>
      <c r="P1070" s="8"/>
      <c r="Q1070" s="8"/>
      <c r="R1070" s="8"/>
      <c r="S1070" s="8"/>
      <c r="T1070" s="8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</row>
    <row r="1071" spans="3:52" s="9" customFormat="1" ht="15.75">
      <c r="C1071" s="12">
        <f>C1061</f>
        <v>3</v>
      </c>
      <c r="D1071" s="13" t="s">
        <v>47</v>
      </c>
      <c r="E1071" s="13">
        <f>E1061</f>
        <v>31.61</v>
      </c>
      <c r="F1071" s="12">
        <f>H1061</f>
        <v>2</v>
      </c>
      <c r="G1071" s="12">
        <f>K1061</f>
        <v>1</v>
      </c>
      <c r="H1071" s="8"/>
      <c r="I1071" s="8"/>
      <c r="J1071" s="8"/>
      <c r="K1071" s="8"/>
      <c r="L1071" s="8"/>
      <c r="M1071" s="8"/>
      <c r="N1071" s="8"/>
      <c r="O1071" s="11"/>
      <c r="P1071" s="8"/>
      <c r="Q1071" s="8"/>
      <c r="R1071" s="8"/>
      <c r="S1071" s="8"/>
      <c r="T1071" s="8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</row>
    <row r="1072" spans="3:52" s="9" customFormat="1" ht="15.75">
      <c r="C1072" s="12">
        <f>C1064</f>
        <v>3</v>
      </c>
      <c r="D1072" s="13" t="s">
        <v>129</v>
      </c>
      <c r="E1072" s="13">
        <f>E1064</f>
        <v>5.527</v>
      </c>
      <c r="F1072" s="12">
        <f>H1064</f>
        <v>1</v>
      </c>
      <c r="G1072" s="12">
        <f>K1064</f>
        <v>0</v>
      </c>
      <c r="H1072" s="8"/>
      <c r="I1072" s="8"/>
      <c r="J1072" s="8"/>
      <c r="K1072" s="8"/>
      <c r="L1072" s="8"/>
      <c r="M1072" s="8"/>
      <c r="N1072" s="8"/>
      <c r="O1072" s="11"/>
      <c r="P1072" s="8"/>
      <c r="Q1072" s="8"/>
      <c r="R1072" s="8"/>
      <c r="S1072" s="8"/>
      <c r="T1072" s="8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</row>
    <row r="1073" spans="3:52" s="9" customFormat="1" ht="15.75">
      <c r="C1073" s="14"/>
      <c r="D1073" s="10" t="s">
        <v>130</v>
      </c>
      <c r="E1073" s="10">
        <f>E1067</f>
        <v>23.880000000000003</v>
      </c>
      <c r="F1073" s="14"/>
      <c r="G1073" s="8"/>
      <c r="H1073" s="8"/>
      <c r="I1073" s="8"/>
      <c r="J1073" s="8"/>
      <c r="K1073" s="8"/>
      <c r="L1073" s="8"/>
      <c r="M1073" s="8"/>
      <c r="N1073" s="8"/>
      <c r="O1073" s="11"/>
      <c r="P1073" s="8"/>
      <c r="Q1073" s="8"/>
      <c r="R1073" s="8"/>
      <c r="S1073" s="8"/>
      <c r="T1073" s="8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</row>
    <row r="1074" spans="3:52" s="9" customFormat="1" ht="15.75">
      <c r="C1074" s="14"/>
      <c r="D1074" s="10" t="s">
        <v>131</v>
      </c>
      <c r="E1074" s="10">
        <f>E1067+E1068+E1069+E1070+E1071+E1072</f>
        <v>61.017</v>
      </c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</row>
    <row r="1075" spans="5:20" s="1" customFormat="1" ht="12.75" customHeigh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52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</row>
    <row r="2329" spans="5:52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</row>
    <row r="2330" spans="5:52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</row>
    <row r="2331" spans="5:52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</row>
    <row r="2332" spans="5:52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</row>
    <row r="2333" spans="5:52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</row>
    <row r="2334" spans="5:52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</row>
    <row r="2335" spans="5:52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</row>
    <row r="2336" spans="5:52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</row>
    <row r="2337" spans="5:52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</row>
    <row r="2338" spans="5:52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</row>
    <row r="2339" spans="5:52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</row>
    <row r="2340" spans="5:52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2022-04-28T21:50:26Z</dcterms:created>
  <dcterms:modified xsi:type="dcterms:W3CDTF">2022-04-28T21:50:40Z</dcterms:modified>
  <cp:category/>
  <cp:version/>
  <cp:contentType/>
  <cp:contentStatus/>
</cp:coreProperties>
</file>