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<sst xmlns="http://schemas.openxmlformats.org/spreadsheetml/2006/main" count="279" uniqueCount="162">
  <si>
    <t>INVESTIGACIÓN EN OTONEUROCIRUGÍA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</si>
  <si>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</si>
  <si>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</si>
  <si>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</si>
  <si>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</si>
  <si>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</si>
  <si>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</si>
  <si>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</si>
  <si>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</si>
  <si>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</si>
  <si>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</si>
  <si>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</si>
  <si>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</si>
  <si>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</si>
  <si>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</si>
  <si>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</si>
  <si>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</si>
  <si>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</si>
  <si>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</si>
  <si>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</si>
  <si>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van de Heyning, P; Mertens, G; Topsakal, V; de Brito, R; Wimmer, W; Caversaccio, MD; Dazert, S; Volkenstein, S; Zernotti, M; Parnes, LS; Staecker, H; Bruce, IA; Rajan, G; Atlas, M; Friedland, P; Skarzynski, PH; Sugarova, S; Kuzovkov, V; Hagr, A; Mlynski, R; Schmutzhard, J; Usami, SI; Lassaletta, L; Gavilan, J; Godey, B; Raine, CH; Hagen, R; Sprinzl, GM; Brown, K; Baumgartner, WD; Karltorp, E</t>
  </si>
  <si>
    <t>Two-phase survey on the frequency of use and safety of MRI for hearing implant recipients</t>
  </si>
  <si>
    <t>EUROPEAN ARCHIVES OF OTO-RHINO-LARYNGOLOGY</t>
  </si>
  <si>
    <t>Article</t>
  </si>
  <si>
    <t>[van de Heyning, Paul; Mertens, Griet; Topsakal, Vedat] Antwerp Univ Hosp UZA, ENT Dept, Edegem, Belgium; [de Brito, Ruben] Hosp Rehabil Craniofacial Anomalies, Bauru, SP, Brazil; [Wimmer, Wilhelm; Caversaccio, Marco D.] Bern Univ Hosp, Dept ENT Head &amp; Neck Surg, Bern, Switzerland; [Dazert, Stefan; Volkenstein, Stefan] Bochum St Elisabeth Univ Hosp, Bochum, Germany; [Zernotti, Mario] Cordoba Sanat Allende, Serv Otorrinolaryingol Serv ORL, Cordoba, Argentina; [Parnes, Lorne S.] Univ Hosp, London Hlth Sci Ctr, London, ON, Canada; [Staecker, Hinrich] Kansas Univ, Dept Otorinolaryngol, Ctr Hearing &amp; Balance Disorders, Kansas City, KS 66160 USA; [Bruce, Iain A.] Manchester Univ NHS Fdn Trust, Manchester Acad Hlth Sci Ctr, Royal Manchester Childrens Hosp, Pediat ENT Dept, Manchester, Lancs, England; [Bruce, Iain A.] Univ Manchester, Fac Biol Med &amp; Hlth, Div Infect Immun &amp; Resp Med, Manchester, Lancs, England; [Rajan, Gunesh] Univ Western Australia, Perth, WA, Australia; [Atlas, Marcus; Friedland, Peter] Lions Hearing Clin, Ear Sci Ctr, Subiaco, WA, Australia; [Skarzynski, Piotr H.] Inst Sensory Organs, Nadarzyn Kajetany, Poland; [Skarzynski, Piotr H.] Inst Physiol &amp; Pathol Hearing, Dept Teleaudiol &amp; Screening, World Hearing Ctr, Kajetany, Poland; [Sugarova, Serafima; Kuzovkov, Vladislav] St Petersburg ENT &amp; Speech Res Inst, St Petersburg, Russia; [Hagr, Abdulrahman] King Saud Univ, King Saud Univ Med City, King Abdullah Ear Specialist Ctr, Riyadh, Saudi Arabia; [Mlynski, Robert] Univ Rostock Otto Korner, Klin &amp; Poliklin Hals Nasen Ohrenheilkunde, Rostock, Germany; [Schmutzhard, Joachim] Med Univ Innsbruck, ENT Dept, Innsbruck, Austria; [Usami, Shin-Ichi] Shinshu Univ, Sch Med, Matsumoto, Nagano, Japan; [Lassaletta, Luis; Gavilan, Javier] Madrid Hosp La Paz, Madrid, Spain; [Godey, Benoit] Ctr Hosp Univ CHU Rennes, Rennes, France; [Raine, Christopher H.] Bradford Royal Infirm, Yorkshire Auditory Implant Ctr, Bradford, W Yorkshire, England; [Hagen, Rudolf] Wurzburg ENT Univ Hosp, Wurzburg, Germany; [Sprinzl, Georg M.] St Polten Univ Hosp, St Polten, Austria; [Brown, Kevin] UNC, Sch Med, Ear &amp; Hearing Ctr Chapel Hill, Chapel Hill, NC USA; [Baumgartner, Wolf-Dieter] Vienna Med Univ, Gen Hosp AKH, Vienna, Austria; [Karltorp, Eva] Karolinska Univ Hosp, Solna, Sweden; [Rajan, Gunesh] Luzerner Kantonsspital, Dept Otolaryngol Head &amp; Neck Surg, Luzern, Switzerland</t>
  </si>
  <si>
    <t>van de Heyning, P (corresponding author), Antwerp Univ Hosp UZA, ENT Dept, Edegem, Belgium.</t>
  </si>
  <si>
    <t>0937-4477</t>
  </si>
  <si>
    <t>NOV</t>
  </si>
  <si>
    <t>Garcia-Mato, A; Rodriguez-de la Rosa, L; Cervantes, B; Varela-Nieto, I</t>
  </si>
  <si>
    <t>IGF-1 via PI3K/AKT activation promotes survival and anabolic metabolism in HEI-OC1 auditory cells</t>
  </si>
  <si>
    <t>FEBS OPEN BIO</t>
  </si>
  <si>
    <t>Meeting Abstract</t>
  </si>
  <si>
    <t>[Garcia-Mato, A.; Rodriguez-de la Rosa, L.; Cervantes, B.; Varela-Nieto, I.] Inst Invest Biomed Alberto Sols, Madrid, Spain</t>
  </si>
  <si>
    <t/>
  </si>
  <si>
    <t>2211-5463</t>
  </si>
  <si>
    <t>JUL</t>
  </si>
  <si>
    <t>Fumero, MJ; Eustaquio-Martin, A; Gorospe, JM; Lopez, RP; Revilla, MAG; Lassaletta, L; Schatzer, R; Nopp, P; Stohl, JS; Lopez-Poveda, EA</t>
  </si>
  <si>
    <t>A state-of-the-art implementation of a binaural cochlear-implant sound coding strategy inspired by the medial olivocochlear reflex</t>
  </si>
  <si>
    <t>HEARING RESEARCH</t>
  </si>
  <si>
    <t>[Fumero, Milagros J.; Eustaquio-Martin, Almudena; Gorospe, Jose M.; Lopez-Poveda, Enrique A.] Univ Salamanca, Inst Neurociencias Castilla &amp; Leon, Calle Pintor Fernando Gallego 1, Salamanca 37007, Spain; [Fumero, Milagros J.; Eustaquio-Martin, Almudena; Gorospe, Jose M.; Lopez-Poveda, Enrique A.] Univ Salamanca, Inst Invest Biomed Salamanca, Salamanca 37007, Spain; [Lopez-Poveda, Enrique A.] Univ Salamanca, Fac Med, Dept Cirugia, Salamanca 37007, Spain; [Gorospe, Jose M.] Hosp Univ Salamanca, Serv Otorrinolaringol, Salamanca 37007, Spain; [Lopez, Ruben Polo; Revilla, M. Auxiliadora Gutierrez] Hosp Univ Ramon &amp; Cajal, Serv Otorrinolaringol, Madrid 28034, Spain; [Lassaletta, Luis] Hosp Univ La Paz, Serv Otorrinolaringol, Madrid 28046, Spain; [Lassaletta, Luis] IdiPAZ Res Inst, Madrid, Spain; [Lassaletta, Luis] Inst Hlth Carlos III, Biomed Res Networking Ctr Rare Dis CIBERER U761, Madrid, Spain; [Schatzer, Reinhold; Nopp, Peter] MED El GmbH, Innsbruck, Austria; [Stohl, Joshua S.] MED EL Corp, North Amer Res Lab, Durham, NC USA</t>
  </si>
  <si>
    <t>Lopez-Poveda, EA (corresponding author), Univ Salamanca, Inst Neurociencias Castilla &amp; Leon, Calle Pintor Fernando Gallego 1, Salamanca 37007, Spain.</t>
  </si>
  <si>
    <t>0378-5955</t>
  </si>
  <si>
    <t>SEP 15</t>
  </si>
  <si>
    <t>Mertens, G; Andries, E; Claes, AJ; Topsakal, V; Van de Heyning, P; Van Rompaey, V; Calvino, M; Cuadrado, IS; Munoz, E; Gavilan, J; Bienkowska, K; Swierniak, W; Skarzynski, PH; Skarzynski, H; Tapper, L; Killan, C; Ridgwell, J; McGowan, J; Raine, C; Tavora-Vieira, D; Marino, R; Acharya, A; Lassaletta, L</t>
  </si>
  <si>
    <t>Cognitive Improvement After Cochlear Implantation in Older Adults With Severe or Profound Hearing Impairment: A Prospective, Longitudinal, Controlled, Multicenter Study</t>
  </si>
  <si>
    <t>EAR AND HEARING</t>
  </si>
  <si>
    <t>[Mertens, Griet; Andries, Ellen; Claes, Annes J.; Topsakal, Vedat; Van de Heyning, Paul; Van Rompaey, Vincent] Antwerp Univ Hosp, Dept Otorhinolaryngol Head &amp; Neck Surg, Antwerp, Belgium; [Mertens, Griet; Andries, Ellen; Claes, Annes J.; Topsakal, Vedat; Van de Heyning, Paul; Van Rompaey, Vincent] Univ Antwerp, Fac Med &amp; Hlth Sci, Expt Lab Translat Neurosci &amp; Dentootolaryngol, Antwerp, Belgium; [Calvino, Miryam; Cuadrado, Isabel Sanchez; Munoz, Elena; Gavilan, Javier; Lassaletta, Luis] Hosp Univ La Paz, Dept Otolaryngol, Madrid, Spain; [Bienkowska, Katarzyna; Swierniak, Weronika; Skarzynski, Piotr Henryk; Skarzynski, Henryk] Inst Physiol &amp; Pathol Hearing, World Hearing Ctr, Warsaw, Poland; [Skarzynski, Piotr Henryk] Med Univ Warsaw, Heart Failure &amp; Cardiac Rehabil Dept, Warsaw, Poland; [Skarzynski, Piotr Henryk] Inst Sensory Organs, Warsaw, Poland; [Tapper, Lynne; Killan, Catherine; Ridgwell, Jillian; McGowan, Janet; Raine, Christopher] Bradford Royal Infirm, Yorkshire Auditory Implant Serv, Bradford, W Yorkshire, England; [Killan, Catherine] Nottingham Biomed Res Ctr, Natl Inst Hlth Res, Nottingham, England; [Killan, Catherine] Univ Nottingham, Sch Med, Div Clin Neurosci, Hearing Sci, Nottingham, England; [Tavora-Vieira, Dayse; Marino, Roberta; Acharya, Aanand] Univ Western Australia, Med Sch, Otolaryngol Head &amp; Neck Surg, Perth, WA, Australia; [Tavora-Vieira, Dayse; Marino, Roberta; Acharya, Aanand] Fiona Stanley Hosp, Perth, WA, Australia; [Lassaletta, Luis] Inst Hlth Carlos III, Biomed Res Networking Ctr Rare Dis CIBERER, CIBERER U761, Madrid, Spain</t>
  </si>
  <si>
    <t>Mertens, G (corresponding author), Antwerp Univ Hosp, Wilrijkstr 10, B-2650 Edegem, Belgium.</t>
  </si>
  <si>
    <t>0196-0202</t>
  </si>
  <si>
    <t>MAY-JUN</t>
  </si>
  <si>
    <t>Sanchez-Cuadrado, I; Calvino, M; Morales-Puebla, JM; Gavilan, J; Mato, T; Penarrocha, J; Prim, MP; Lassaletta, L</t>
  </si>
  <si>
    <t>Quality of Life Following Cochlear Implantation in Patients With Meniere's Disease</t>
  </si>
  <si>
    <t>FRONTIERS IN NEUROLOGY</t>
  </si>
  <si>
    <t>[Sanchez-Cuadrado, Isabel; Calvino, Miryam; Morales-Puebla, Jose Manuel; Gavilan, Javier; Mato, Teresa; Penarrocha, Julio; Prim, Maria Pilar; Lassaletta, Luis] La Paz Univ Hosp, Dept Otolaryngol, Madrid, Spain; [Sanchez-Cuadrado, Isabel; Calvino, Miryam; Morales-Puebla, Jose Manuel; Gavilan, Javier; Lassaletta, Luis] IdiPAZ Res Inst, Madrid, Spain; [Calvino, Miryam; Morales-Puebla, Jose Manuel; Lassaletta, Luis] Inst Hlth Carlos III, Biomed Res Networking Ctr Rare Dis CIBERER U761, Madrid, Spain</t>
  </si>
  <si>
    <t>Lassaletta, L (corresponding author), La Paz Univ Hosp, Dept Otolaryngol, Madrid, Spain.; Lassaletta, L (corresponding author), IdiPAZ Res Inst, Madrid, Spain.; Lassaletta, L (corresponding author), Inst Hlth Carlos III, Biomed Res Networking Ctr Rare Dis CIBERER U761, Madrid, Spain.</t>
  </si>
  <si>
    <t>1664-2295</t>
  </si>
  <si>
    <t>JUN 17</t>
  </si>
  <si>
    <t>Alcalde, J; Munk, M; Gonzalez-Munoz, M; Panina, S; Berchtold, MW; Villalobo, A</t>
  </si>
  <si>
    <t>Calmodulin downregulation in conditional knockout HeLa cells inhibits cell migration</t>
  </si>
  <si>
    <t>ARCHIVES OF BIOCHEMISTRY AND BIOPHYSICS</t>
  </si>
  <si>
    <t>[Alcalde, Juan; Munk, Mads; Panina, Svetlana; Berchtold, Martin W.] Univ Copenhagen, Dept Biol, 13 Univ Pk, DK-2100 Copenhagen O, Denmark; [Alcalde, Juan; Gonzalez-Munoz, Maria; Villalobo, Antonio] CSIC, Inst Invest Biomed, Madrid, Spain; [Alcalde, Juan; Gonzalez-Munoz, Maria; Villalobo, Antonio] Univ Autonoma Madrid, Madrid, Spain; [Villalobo, Antonio] Univ Hosp La Paz Res Inst IdiPAZ, Canc &amp; Human Mol Genet Area, Oto Neurosurg Res Grp, Paseo Castellana 261, E-28046 Madrid, Spain; [Alcalde, Juan] Oncol UK, Cambridge CB10 1XL, England; [Panina, Svetlana] MonTa Biosci ApS, Diplomvej 381, DK-2800 Lyngby, Denmark</t>
  </si>
  <si>
    <t>Berchtold, MW (corresponding author), Univ Copenhagen, Dept Biol, 13 Univ Pk, DK-2100 Copenhagen O, Denmark.; Villalobo, A (corresponding author), Univ Hosp La Paz Res Inst IdiPAZ, Madrid, Spain.</t>
  </si>
  <si>
    <t>0003-9861</t>
  </si>
  <si>
    <t>JAN 15</t>
  </si>
  <si>
    <t>Garcia-Mato, A; Cervantes, B; Murillo-Cuesta, S; de la Rosa, L; Varela-Nieto, I</t>
  </si>
  <si>
    <t>Insulin-like Growth Factor 1 Signaling in Mammalian Hearing</t>
  </si>
  <si>
    <t>GENES</t>
  </si>
  <si>
    <t>Review</t>
  </si>
  <si>
    <t>[Garcia-Mato, Angela; Cervantes, Blanca; Murillo-Cuesta, Silvia; Varela-Nieto, Isabel] Univ Madrid CSIC UAM, Inst Biomed Res Alberto Sols IIBm, Spanish Natl Res Council, Madrid 28029, Spain; [Garcia-Mato, Angela; Cervantes, Blanca; Murillo-Cuesta, Silvia; de la Rosa, Lourdes; Varela-Nieto, Isabel] CIBER, Rare Dis Networking Biomed Res Ctr CIBERER, Carlos Inst Hlth 3, Madrid 28029, Spain; [Murillo-Cuesta, Silvia; de la Rosa, Lourdes; Varela-Nieto, Isabel] Paz Hosp Inst Hlth Res IdiPAZ, Madrid 28046, Spain</t>
  </si>
  <si>
    <t>Varela-Nieto, I (corresponding author), Univ Madrid CSIC UAM, Inst Biomed Res Alberto Sols IIBm, Spanish Natl Res Council, Madrid 28029, Spain.; de la Rosa, L; Varela-Nieto, I (corresponding author), CIBER, Rare Dis Networking Biomed Res Ctr CIBERER, Carlos Inst Hlth 3, Madrid 28029, Spain.; de la Rosa, L; Varela-Nieto, I (corresponding author), Paz Hosp Inst Hlth Res IdiPAZ, Madrid 28046, Spain.</t>
  </si>
  <si>
    <t>2073-4425</t>
  </si>
  <si>
    <t>OCT</t>
  </si>
  <si>
    <t>Urdiciain, A; Erausquin, E; Zelaya, MV; Zazpe, I; Lanciego, JL; Melendez, B; Rey, JA; Idoate, MA; Riobo-Del Galdo, NA; Castresana, JS</t>
  </si>
  <si>
    <t>Silencing of Histone Deacetylase 6 Decreases Cellular Malignancy and Contributes to Primary Cilium Restoration, Epithelial-to-Mesenchymal Transition Reversion, and Autophagy Inhibition in Glioblastoma Cell Lines</t>
  </si>
  <si>
    <t>BIOLOGY-BASEL</t>
  </si>
  <si>
    <t>[Urdiciain, Alejandro; Erausquin, Elena; Castresana, Javier S.] Univ Navarra, Dept Biochem &amp; Genet, Sch Sci, Pamplona 31008, Spain; [Zelaya, Maria V.] Hosp Complex Navarra, Dept Pathol, Pamplona 31008, Spain; [Zazpe, Idoya] Hosp Complex Navarra, Dept Neurosurg, Pamplona 31008, Spain; [Lanciego, Jose L.] Univ Navarra, Neurosci Div, Ctr Appl Med Res CIMA, Pamplona 31008, Spain; [Melendez, Barbara] Virgen Salud Hosp, Mol Pathol Res Unit, Toledo 45005, Spain; [Rey, Juan A.] La Paz Univ Hosp, IdiPaz Res Unit, Madrid 28046, Spain; [Idoate, Miguel A.] Univ Navarra Clin, Dept Pathol, Pamplona 31008, Spain; [Riobo-Del Galdo, Natalia A.] Univ Leeds, Sch Mol &amp; Cellular Biol, Fac Biol Sci, Leeds LS2 9JT, W Yorkshire, England; [Riobo-Del Galdo, Natalia A.] Univ Leeds, Leeds Inst Med Res, Fac Med &amp; Hlth, Leeds LS2 9JT, W Yorkshire, England; [Riobo-Del Galdo, Natalia A.] Univ Leeds, Leeds Canc Res Ctr, Leeds LS2 9JT, W Yorkshire, England</t>
  </si>
  <si>
    <t>Castresana, JS (corresponding author), Univ Navarra, Dept Biochem &amp; Genet, Sch Sci, Pamplona 31008, Spain.</t>
  </si>
  <si>
    <t>2079-7737</t>
  </si>
  <si>
    <t>JUN</t>
  </si>
  <si>
    <t>Varela-Nieto, I; Murillo-Cuesta, S; Rodriguez-de la Rosa, L; Oset-Gasque, MJ; Marco-Contelles, J</t>
  </si>
  <si>
    <t>Use of Radical Oxygen Species Scavenger Nitrones to Treat Oxidative Stress-Mediated Hearing Loss: State of the Art and Challenges</t>
  </si>
  <si>
    <t>FRONTIERS IN CELLULAR NEUROSCIENCE</t>
  </si>
  <si>
    <t>[Varela-Nieto, Isabel; Murillo-Cuesta, Silvia; Lourdes Rodriguez-de la Rosa] Autonomous Univ Madrid, Spanish Natl Res Council CSIC, Inst Biomed Res Alberto Sols, Madrid, Spain; [Varela-Nieto, Isabel; Murillo-Cuesta, Silvia; Lourdes Rodriguez-de la Rosa] Inst Hlth Carlos III, Biomed Res Networking Ctr Rare Dis CIBERER, Madrid, Spain; [Varela-Nieto, Isabel; Murillo-Cuesta, Silvia; Lourdes Rodriguez-de la Rosa] Hosp La Paz, Inst Hlth Res, Madrid, Spain; [Jesus Oset-Gasque, Maria] Univ Complutense Madrid, Sch Pharm, Dept Biochem &amp; Mol Biol, Madrid, Spain; [Jesus Oset-Gasque, Maria] Univ Complutense Madrid, Inst Neurochem Res, Madrid, Spain; [Marco-Contelles, Jose] CSIC, Inst Gen Organ Chem, Lab Med Chem, Madrid, Spain</t>
  </si>
  <si>
    <t>Marco-Contelles, J (corresponding author), CSIC, Inst Gen Organ Chem, Lab Med Chem, Madrid, Spain.</t>
  </si>
  <si>
    <t>1662-5102</t>
  </si>
  <si>
    <t>SEP 1</t>
  </si>
  <si>
    <t>de la Rosa, J; Urdiciain, A; Zelaya, MV; Zazpe, I; Melendez, B; Rey, JA; Idoate, MA; Castresana, JS</t>
  </si>
  <si>
    <t>APR-246 combined with 3-deazaneplanocin A, panobinostat or temozolomide reduces clonogenicity and induces apoptosis in glioblastoma cells</t>
  </si>
  <si>
    <t>INTERNATIONAL JOURNAL OF ONCOLOGY</t>
  </si>
  <si>
    <t>[de la Rosa, Javier; Urdiciain, Alejandro; Castresana, Javier S.] Univ Navarra, Sch Sci, Dept Biochem &amp; Genet, Irunlarrea 1, Pamplona 31008, Spain; [Zelaya, Maria V.] Hosp Complex Navarra, Dept Pathol, Pamplona 31008, Spain; [Zazpe, Idoya] Hosp Complex Navarra, Dept Neurosurg, Pamplona 31008, Spain; [Melendez, Barbara] Virgen Salud Hosp, Mol Pathol Res Unit, Toledo 45005, Spain; [Rey, Juan A.] La Paz Univ Hosp, IdiPaz Res Unit, Madrid 28046, Spain; [Idoate, Miguel A.] Univ Navarra Clin, Dept Pathol, Pamplona 31008, Spain</t>
  </si>
  <si>
    <t>Castresana, JS (corresponding author), Univ Navarra, Sch Sci, Dept Biochem &amp; Genet, Irunlarrea 1, Pamplona 31008, Spain.</t>
  </si>
  <si>
    <t>1019-6439</t>
  </si>
  <si>
    <t>MAR</t>
  </si>
  <si>
    <t>Bermudez-Munoz, JM; Celaya, AM; Garcia-Mato, A; Munoz-Espin, D; Rodriguez-de la Rosa, L; Serrano, M; Varela-Nieto, I</t>
  </si>
  <si>
    <t>Dual-Specificity Phosphatase 1 (DUSP1) Has a Central Role in Redox Homeostasis and Inflammation in the Mouse Cochlea</t>
  </si>
  <si>
    <t>ANTIOXIDANTS</t>
  </si>
  <si>
    <t>[Bermudez-Munoz, Jose M.; Celaya, Adelaida M.; Garcia-Mato, Angela; Rodriguez-de la Rosa, Lourdes; Varela-Nieto, Isabel] Autonomous Univ Madrid CSIC UAM, Spanish Natl Res Council, Inst Biomed Res Alberto Sols, Madrid 28029, Spain; [Bermudez-Munoz, Jose M.; Celaya, Adelaida M.; Garcia-Mato, Angela; Rodriguez-de la Rosa, Lourdes; Varela-Nieto, Isabel] Carlos III Inst Hlth, Rare Dis Networking Biomed Res Ctr CIBERER, CIBER, Madrid 28029, Spain; [Munoz-Espin, Daniel] Univ Cambridge, CRUK Cambridge Ctr Early Detect Programme, Hutchison MRC Res Ctr, Dept Oncol, Cambridge CB2 0XZ, England; [Rodriguez-de la Rosa, Lourdes; Varela-Nieto, Isabel] Hosp La Paz Inst Hlth Res IdiPAZ, Madrid 28029, Spain; [Serrano, Manuel] Barcelona Inst Sci &amp; Technol BIST, Inst Res Biomed, Barcelona 08028, Spain; [Serrano, Manuel] Catalan Inst Res &amp; Adv Studies ICREA, Barcelona 08010, Spain</t>
  </si>
  <si>
    <t>Bermudez-Munoz, JM; Varela-Nieto, I (corresponding author), Autonomous Univ Madrid CSIC UAM, Spanish Natl Res Council, Inst Biomed Res Alberto Sols, Madrid 28029, Spain.; Bermudez-Munoz, JM; Varela-Nieto, I (corresponding author), Carlos III Inst Hlth, Rare Dis Networking Biomed Res Ctr CIBERER, CIBER, Madrid 28029, Spain.; Varela-Nieto, I (corresponding author), Hosp La Paz Inst Hlth Res IdiPAZ, Madrid 28029, Spain.</t>
  </si>
  <si>
    <t>2076-3921</t>
  </si>
  <si>
    <t>SEP</t>
  </si>
  <si>
    <t>Celaya, AM; Rodriguez-De la Rosa, L; Bermudez-Munoz, JM; Zubeldia, JM; Roma-Mateo, C; Avendano, C; Pallardo, FV; Varela-Nieto, I</t>
  </si>
  <si>
    <t>IGF-1 Haploinsufficiency Causes Age-Related Chronic Cochlear Inflammation and Increases Noise-Induced Hearing Loss</t>
  </si>
  <si>
    <t>CELLS</t>
  </si>
  <si>
    <t>[Celaya, Adelaida M.; Rodriguez-de La Rosa, Lourdes; Bermudez-Munoz, Jose M.; Zubeldia, Jose M.; Varela-Nieto, Isabel] Autonomous Univ Madrid CSIC UAM, Spanish Natl Res Council, Inst Biomed Res Alberto Sols IIBM, Madrid 28029, Spain; [Celaya, Adelaida M.; Rodriguez-de La Rosa, Lourdes; Bermudez-Munoz, Jose M.; Zubeldia, Jose M.; Roma-Mateo, Carlos; Pallardo, Federico, V; Varela-Nieto, Isabel] Inst Hlth Carlos III ISCIII, Rare Dis Biomed Res Networking Ctr CIBERER, Madrid 28029, Spain; [Rodriguez-de La Rosa, Lourdes; Avendano, Carlos; Varela-Nieto, Isabel] Hosp La Paz Inst Hlth Res IdiPAZ, Madrid 28029, Spain; [Zubeldia, Jose M.] Gregorio Maranon Gen Univ Hosp, Allergy Serv, Madrid 28009, Spain; [Zubeldia, Jose M.] Gregorio Maranon Hlth Res Inst IiSGM, Madrid 28009, Spain; [Roma-Mateo, Carlos; Pallardo, Federico, V] Univ Valencia, Fac Med &amp; Dent, Dept Physiol, Valencia 46010, Spain; [Roma-Mateo, Carlos; Pallardo, Federico, V] FIHCUV INCLIVA, Valencia 46010, Spain; [Avendano, Carlos] Autonomous Univ Madrid, Med Sch, Dept Anat Histol &amp; Neurosci, Madrid 28029, Spain</t>
  </si>
  <si>
    <t>Rodriguez-De la Rosa, L; Varela-Nieto, I (corresponding author), Autonomous Univ Madrid CSIC UAM, Spanish Natl Res Council, Inst Biomed Res Alberto Sols IIBM, Madrid 28029, Spain.; Rodriguez-De la Rosa, L; Varela-Nieto, I (corresponding author), Inst Hlth Carlos III ISCIII, Rare Dis Biomed Res Networking Ctr CIBERER, Madrid 28029, Spain.; Rodriguez-De la Rosa, L; Varela-Nieto, I (corresponding author), Hosp La Paz Inst Hlth Res IdiPAZ, Madrid 28029, Spain.</t>
  </si>
  <si>
    <t>2073-4409</t>
  </si>
  <si>
    <t>Leon, Y; Magarinos, M; Varela-Nieto, I</t>
  </si>
  <si>
    <t>Ceramide Kinase Inhibition Blocks IGF-1-Mediated Survival of Otic Neurosensory Progenitors by Impairing AKT Phosphorylation</t>
  </si>
  <si>
    <t>FRONTIERS IN CELL AND DEVELOPMENTAL BIOLOGY</t>
  </si>
  <si>
    <t>[Leon, Yolanda; Magarinos, Marta; Varela-Nieto, Isabel] UAM, CSIC, Inst Invest Biomed Alberto Sols, Madrid, Spain; [Leon, Yolanda; Magarinos, Marta] Univ Autonoma Madrid, Dept Biol, Madrid, Spain; [Magarinos, Marta; Varela-Nieto, Isabel] ISCIII, CIBER, CIBERER, Unit 761, Madrid, Spain</t>
  </si>
  <si>
    <t>Leon, Y; Varela-Nieto, I (corresponding author), UAM, CSIC, Inst Invest Biomed Alberto Sols, Madrid, Spain.; Leon, Y (corresponding author), Univ Autonoma Madrid, Dept Biol, Madrid, Spain.; Varela-Nieto, I (corresponding author), ISCIII, CIBER, CIBERER, Unit 761, Madrid, Spain.</t>
  </si>
  <si>
    <t>2296-634X</t>
  </si>
  <si>
    <t>JUN 4</t>
  </si>
  <si>
    <t>Puebla, JMM; Juanes, NL; Alonso, MV; Cuadrado, IS; Bouzas, JG; Atienza, LL</t>
  </si>
  <si>
    <t>Clinical-radiological correlation in temporal bone fractures</t>
  </si>
  <si>
    <t>ACTA OTORRINOLARINGOLOGICA ESPANOLA</t>
  </si>
  <si>
    <t>[Morales Puebla, Jose Manuel; Sanchez Cuadrado, Isabel; Gavilan Bouzas, Javier; Lassaletta Atienza, Luis] Hosp Univ La Paz, Serv Otorrinolaringol, Madrid, Spain; [Morales Puebla, Jose Manuel; Sanchez Cuadrado, Isabel; Gavilan Bouzas, Javier; Lassaletta Atienza, Luis] Inst Invest Hosp Univ La Paz, Madrid, Spain; [Morales Puebla, Jose Manuel; Lassaletta Atienza, Luis] Inst Salud Carlos III, Ctr Invest Biomed Red Enfermedades Raras CIBERER, Madrid, Spain; [Lopez Juanes, Natalia] Fac Med Autonoma Madrid, Madrid, Spain; [Varo Alonso, Manuel] Hosp Univ La Paz, Serv Radiol, Madrid, Spain</t>
  </si>
  <si>
    <t>Puebla, JMM (corresponding author), Hosp Univ La Paz, Serv Otorrinolaringol, Madrid, Spain.; Puebla, JMM (corresponding author), Inst Invest Hosp Univ La Paz, Madrid, Spain.; Puebla, JMM (corresponding author), Inst Salud Carlos III, Ctr Invest Biomed Red Enfermedades Raras CIBERER, Madrid, Spain.</t>
  </si>
  <si>
    <t>0001-6519</t>
  </si>
  <si>
    <t>SEP-OCT</t>
  </si>
  <si>
    <t>Morales-Puebla, JM; Gonzalez-Otero, T; Moraleda, S; Santiago, S; Gavilan, J; Lassaletta, L</t>
  </si>
  <si>
    <t>Combined Sequential Bilateral Hypoglossal-to-facial and Masseter-to-facial Transfers for Bilateral Facial Paralysis</t>
  </si>
  <si>
    <t>PLASTIC AND RECONSTRUCTIVE SURGERY-GLOBAL OPEN</t>
  </si>
  <si>
    <t>[Morales-Puebla, Jose M.; Gavilan, Javier; Lassaletta, Luis] La Paz Univ Hosp, Dept Otorhinolaryngol, Paseo Castellana 261, Madrid 28046, Spain; [Morales-Puebla, Jose M.; Gonzalez-Otero, Teresa; Gavilan, Javier; Lassaletta, Luis] IdiPAZ Res Inst, Madrid, Spain; [Morales-Puebla, Jose M.; Lassaletta, Luis] Inst Hlth Carlos III, Biomed Res Networking Ctr Rare Dis CIBERER U761, Madrid, Spain; [Gonzalez-Otero, Teresa] La Paz Univ Hosp, Dept Maxillofacial Surg, Madrid, Spain; [Moraleda, Susana] La Paz Univ Hosp, Dept Phys Med &amp; Rehabil, Madrid, Spain; [Santiago, Susana] La Paz Univ Hosp, Dept Neurophysiol, Madrid, Spain</t>
  </si>
  <si>
    <t>Morales-Puebla, JM (corresponding author), La Paz Univ Hosp, Dept Otorhinolaryngol, Paseo Castellana 261, Madrid 28046, Spain.</t>
  </si>
  <si>
    <t>2169-7574</t>
  </si>
  <si>
    <t>e3689</t>
  </si>
  <si>
    <t>Mateos-Serrano, B; Garcia-Lopez, I; Toledano, A; Gavilan, J</t>
  </si>
  <si>
    <t>Repair of frontal sinus fractures: clinical and radiological long-term outcomes</t>
  </si>
  <si>
    <t>JOURNAL OF LARYNGOLOGY AND OTOLOGY</t>
  </si>
  <si>
    <t>[Mateos-Serrano, B.; Garcia-Lopez, I; Gavilan, J.] La Paz Univ Hosp, Dept Otolaryngol, Paseo Castellana 261, Madrid 28046, Spain</t>
  </si>
  <si>
    <t>Mateos-Serrano, B (corresponding author), La Paz Univ Hosp, Dept Otolaryngol, Paseo Castellana 261, Madrid 28046, Spain.</t>
  </si>
  <si>
    <t>0022-2151</t>
  </si>
  <si>
    <t>MAY</t>
  </si>
  <si>
    <t>Lassaletta, L; Ruiz-Bravo, E; Garcia-Raya, P; Fernandez-Zubillaga, A; Gonzalez-Otero, T; Gavilan, J</t>
  </si>
  <si>
    <t>Fibrovascular Tumor-Like Lesions of the Facial Nerve</t>
  </si>
  <si>
    <t>AUDIOLOGY AND NEURO-OTOLOGY</t>
  </si>
  <si>
    <t>[Lassaletta, Luis; Gavilan, Javier] La Paz Univ Hosp, Dept Otorhinolaryngol, Paseo de la Castellana 261, ES-28046 Madrid, Spain; [Lassaletta, Luis; Gonzalez-Otero, Teresa; Gavilan, Javier] IdiPAZ Res Inst, Madrid, Spain; [Lassaletta, Luis] Inst Hlth Carlos III, CIBERER U761, Biomed Res Networking Ctr Rare Dis CIBERER, Madrid, Spain; [Ruiz-Bravo, Elena] La Paz Univ Hosp, Dept Pathol, Madrid, Spain; [Garcia-Raya, Pilar; Fernandez-Zubillaga, Amelia] La Paz Univ Hosp, Dept Neuroradiol, Madrid, Spain; [Gonzalez-Otero, Teresa] La Paz Univ Hosp, Dept Maxillofacial Surg, Madrid, Spain</t>
  </si>
  <si>
    <t>Lassaletta, L (corresponding author), La Paz Univ Hosp, Dept Otorhinolaryngol, Paseo de la Castellana 261, ES-28046 Madrid, Spain.</t>
  </si>
  <si>
    <t>1420-3030</t>
  </si>
  <si>
    <t>JAN</t>
  </si>
  <si>
    <t>1º CUARTIL</t>
  </si>
  <si>
    <t>1º DECIL</t>
  </si>
  <si>
    <t>Q1</t>
  </si>
  <si>
    <t>SI</t>
  </si>
  <si>
    <t>Letter</t>
  </si>
  <si>
    <t>Correction</t>
  </si>
  <si>
    <t>Editorial Material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</si>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</sst>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 inden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2339"/>
  <sheetViews>
    <sheetView tabSelected="1" zoomScalePageLayoutView="0" workbookViewId="0" topLeftCell="A1">
      <selection activeCell="A1" sqref="A1:IV16384"/>
    </sheetView>
  </sheetViews>
  <sheetFormatPr defaultColWidth="11.140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8" customWidth="1"/>
    <col min="6" max="6" width="11.140625" style="8" customWidth="1"/>
    <col min="7" max="7" width="12.00390625" style="8" customWidth="1"/>
    <col min="8" max="9" width="0" style="8" hidden="1" customWidth="1"/>
    <col min="10" max="10" width="8.7109375" style="8" customWidth="1"/>
    <col min="11" max="14" width="0" style="8" hidden="1" customWidth="1"/>
    <col min="15" max="15" width="9.28125" style="8" customWidth="1"/>
    <col min="16" max="17" width="8.140625" style="8" customWidth="1"/>
    <col min="18" max="18" width="9.57421875" style="8" customWidth="1"/>
    <col min="19" max="19" width="11.140625" style="8" customWidth="1"/>
    <col min="20" max="20" width="9.7109375" style="8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39.75" customHeight="1">
      <c r="A4" s="1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ht="1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2.503</v>
      </c>
      <c r="G5" s="7" t="str">
        <f>VLOOKUP(N5,'[1]Revistas'!$B$2:$H$62913,3,FALSE)</f>
        <v>Q2</v>
      </c>
      <c r="H5" s="7" t="str">
        <f>VLOOKUP(N5,'[1]Revistas'!$B$2:$H$62913,4,FALSE)</f>
        <v>OTORHINOLARYNGOLOGY</v>
      </c>
      <c r="I5" s="7" t="str">
        <f>VLOOKUP(N5,'[1]Revistas'!$B$2:$H$62913,5,FALSE)</f>
        <v>15/44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 t="s">
        <v>27</v>
      </c>
      <c r="P5" s="7">
        <v>2021</v>
      </c>
      <c r="Q5" s="7">
        <v>278</v>
      </c>
      <c r="R5" s="7">
        <v>11</v>
      </c>
      <c r="S5" s="7">
        <v>4225</v>
      </c>
      <c r="T5" s="7">
        <v>4233</v>
      </c>
    </row>
    <row r="6" spans="2:20" s="1" customFormat="1" ht="15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VLOOKUP(N6,'[1]Revistas'!$B$2:$H$62913,2,FALSE)</f>
        <v>2.693</v>
      </c>
      <c r="G6" s="7" t="str">
        <f>VLOOKUP(N6,'[1]Revistas'!$B$2:$H$62913,3,FALSE)</f>
        <v>Q3</v>
      </c>
      <c r="H6" s="7" t="str">
        <f>VLOOKUP(N6,'[1]Revistas'!$B$2:$H$62913,4,FALSE)</f>
        <v>BIOCHEMISTRY &amp; MOLECULAR BIOLOGY</v>
      </c>
      <c r="I6" s="7" t="str">
        <f>VLOOKUP(N6,'[1]Revistas'!$B$2:$H$62913,5,FALSE)</f>
        <v>214/295</v>
      </c>
      <c r="J6" s="7" t="str">
        <f>VLOOKUP(N6,'[1]Revistas'!$B$2:$H$62913,6,FALSE)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35</v>
      </c>
      <c r="P6" s="7">
        <v>2021</v>
      </c>
      <c r="Q6" s="7">
        <v>11</v>
      </c>
      <c r="R6" s="7" t="s">
        <v>33</v>
      </c>
      <c r="S6" s="7">
        <v>478</v>
      </c>
      <c r="T6" s="7">
        <v>478</v>
      </c>
    </row>
    <row r="7" spans="2:20" s="1" customFormat="1" ht="15">
      <c r="B7" s="6" t="s">
        <v>36</v>
      </c>
      <c r="C7" s="6" t="s">
        <v>37</v>
      </c>
      <c r="D7" s="6" t="s">
        <v>38</v>
      </c>
      <c r="E7" s="7" t="s">
        <v>23</v>
      </c>
      <c r="F7" s="7">
        <f>VLOOKUP(N7,'[1]Revistas'!$B$2:$H$62913,2,FALSE)</f>
        <v>3.208</v>
      </c>
      <c r="G7" s="7" t="str">
        <f>VLOOKUP(N7,'[1]Revistas'!$B$2:$H$62913,3,FALSE)</f>
        <v>Q1</v>
      </c>
      <c r="H7" s="7" t="str">
        <f>VLOOKUP(N7,'[1]Revistas'!$B$2:$H$62913,4,FALSE)</f>
        <v>OTORHINOLARYNGOLOGY</v>
      </c>
      <c r="I7" s="7" t="str">
        <f>VLOOKUP(N7,'[1]Revistas'!$B$2:$H$62913,5,FALSE)</f>
        <v>11 DE 44</v>
      </c>
      <c r="J7" s="7" t="str">
        <f>VLOOKUP(N7,'[1]Revistas'!$B$2:$H$62913,6,FALSE)</f>
        <v>NO</v>
      </c>
      <c r="K7" s="7" t="s">
        <v>39</v>
      </c>
      <c r="L7" s="7" t="s">
        <v>40</v>
      </c>
      <c r="M7" s="7">
        <v>0</v>
      </c>
      <c r="N7" s="7" t="s">
        <v>41</v>
      </c>
      <c r="O7" s="7" t="s">
        <v>42</v>
      </c>
      <c r="P7" s="7">
        <v>2021</v>
      </c>
      <c r="Q7" s="7">
        <v>409</v>
      </c>
      <c r="R7" s="7" t="s">
        <v>33</v>
      </c>
      <c r="S7" s="7" t="s">
        <v>33</v>
      </c>
      <c r="T7" s="7">
        <v>108320</v>
      </c>
    </row>
    <row r="8" spans="2:20" s="1" customFormat="1" ht="15">
      <c r="B8" s="6" t="s">
        <v>43</v>
      </c>
      <c r="C8" s="6" t="s">
        <v>44</v>
      </c>
      <c r="D8" s="6" t="s">
        <v>45</v>
      </c>
      <c r="E8" s="7" t="s">
        <v>23</v>
      </c>
      <c r="F8" s="7">
        <f>VLOOKUP(N8,'[1]Revistas'!$B$2:$H$62913,2,FALSE)</f>
        <v>3.57</v>
      </c>
      <c r="G8" s="7" t="str">
        <f>VLOOKUP(N8,'[1]Revistas'!$B$2:$H$62913,3,FALSE)</f>
        <v>Q1</v>
      </c>
      <c r="H8" s="7" t="str">
        <f>VLOOKUP(N8,'[1]Revistas'!$B$2:$H$62913,4,FALSE)</f>
        <v>OTORHINOLARYNGOLOGY</v>
      </c>
      <c r="I8" s="7" t="str">
        <f>VLOOKUP(N8,'[1]Revistas'!$B$2:$H$62913,5,FALSE)</f>
        <v>4 DE 44</v>
      </c>
      <c r="J8" s="7" t="str">
        <f>VLOOKUP(N8,'[1]Revistas'!$B$2:$H$62913,6,FALSE)</f>
        <v>SI</v>
      </c>
      <c r="K8" s="7" t="s">
        <v>46</v>
      </c>
      <c r="L8" s="7" t="s">
        <v>47</v>
      </c>
      <c r="M8" s="7">
        <v>8</v>
      </c>
      <c r="N8" s="7" t="s">
        <v>48</v>
      </c>
      <c r="O8" s="7" t="s">
        <v>49</v>
      </c>
      <c r="P8" s="7">
        <v>2021</v>
      </c>
      <c r="Q8" s="7">
        <v>42</v>
      </c>
      <c r="R8" s="7">
        <v>3</v>
      </c>
      <c r="S8" s="7">
        <v>606</v>
      </c>
      <c r="T8" s="7">
        <v>614</v>
      </c>
    </row>
    <row r="9" spans="2:20" s="1" customFormat="1" ht="15">
      <c r="B9" s="6" t="s">
        <v>50</v>
      </c>
      <c r="C9" s="6" t="s">
        <v>51</v>
      </c>
      <c r="D9" s="6" t="s">
        <v>52</v>
      </c>
      <c r="E9" s="7" t="s">
        <v>23</v>
      </c>
      <c r="F9" s="7">
        <f>VLOOKUP(N9,'[1]Revistas'!$B$2:$H$62913,2,FALSE)</f>
        <v>4.003</v>
      </c>
      <c r="G9" s="7" t="str">
        <f>VLOOKUP(N9,'[1]Revistas'!$B$2:$H$62913,3,FALSE)</f>
        <v>Q2</v>
      </c>
      <c r="H9" s="7" t="str">
        <f>VLOOKUP(N9,'[1]Revistas'!$B$2:$H$62913,4,FALSE)</f>
        <v>CLINICAL NEUROLOGY</v>
      </c>
      <c r="I9" s="7" t="str">
        <f>VLOOKUP(N9,'[1]Revistas'!$B$2:$H$62913,5,FALSE)</f>
        <v>72/208</v>
      </c>
      <c r="J9" s="7" t="str">
        <f>VLOOKUP(N9,'[1]Revistas'!$B$2:$H$62913,6,FALSE)</f>
        <v>NO</v>
      </c>
      <c r="K9" s="7" t="s">
        <v>53</v>
      </c>
      <c r="L9" s="7" t="s">
        <v>54</v>
      </c>
      <c r="M9" s="7">
        <v>1</v>
      </c>
      <c r="N9" s="7" t="s">
        <v>55</v>
      </c>
      <c r="O9" s="7" t="s">
        <v>56</v>
      </c>
      <c r="P9" s="7">
        <v>2021</v>
      </c>
      <c r="Q9" s="7">
        <v>12</v>
      </c>
      <c r="R9" s="7" t="s">
        <v>33</v>
      </c>
      <c r="S9" s="7" t="s">
        <v>33</v>
      </c>
      <c r="T9" s="7">
        <v>670137</v>
      </c>
    </row>
    <row r="10" spans="2:20" s="1" customFormat="1" ht="15">
      <c r="B10" s="6" t="s">
        <v>57</v>
      </c>
      <c r="C10" s="6" t="s">
        <v>58</v>
      </c>
      <c r="D10" s="6" t="s">
        <v>59</v>
      </c>
      <c r="E10" s="7" t="s">
        <v>23</v>
      </c>
      <c r="F10" s="7">
        <f>VLOOKUP(N10,'[1]Revistas'!$B$2:$H$62913,2,FALSE)</f>
        <v>4.013</v>
      </c>
      <c r="G10" s="7" t="str">
        <f>VLOOKUP(N10,'[1]Revistas'!$B$2:$H$62913,3,FALSE)</f>
        <v>Q2</v>
      </c>
      <c r="H10" s="7" t="str">
        <f>VLOOKUP(N10,'[1]Revistas'!$B$2:$H$62913,4,FALSE)</f>
        <v>BIOCHEMISTRY &amp; MOLECULAR BIOLOGY</v>
      </c>
      <c r="I10" s="7" t="str">
        <f>VLOOKUP(N10,'[1]Revistas'!$B$2:$H$62913,5,FALSE)</f>
        <v>136/297</v>
      </c>
      <c r="J10" s="7" t="str">
        <f>VLOOKUP(N10,'[1]Revistas'!$B$2:$H$62913,6,FALSE)</f>
        <v>NO</v>
      </c>
      <c r="K10" s="7" t="s">
        <v>60</v>
      </c>
      <c r="L10" s="7" t="s">
        <v>61</v>
      </c>
      <c r="M10" s="7">
        <v>0</v>
      </c>
      <c r="N10" s="7" t="s">
        <v>62</v>
      </c>
      <c r="O10" s="7" t="s">
        <v>63</v>
      </c>
      <c r="P10" s="7">
        <v>2021</v>
      </c>
      <c r="Q10" s="7">
        <v>697</v>
      </c>
      <c r="R10" s="7" t="s">
        <v>33</v>
      </c>
      <c r="S10" s="7" t="s">
        <v>33</v>
      </c>
      <c r="T10" s="7">
        <v>108680</v>
      </c>
    </row>
    <row r="11" spans="2:20" s="1" customFormat="1" ht="15">
      <c r="B11" s="6" t="s">
        <v>64</v>
      </c>
      <c r="C11" s="6" t="s">
        <v>65</v>
      </c>
      <c r="D11" s="6" t="s">
        <v>66</v>
      </c>
      <c r="E11" s="7" t="s">
        <v>67</v>
      </c>
      <c r="F11" s="7">
        <f>VLOOKUP(N11,'[1]Revistas'!$B$2:$H$62913,2,FALSE)</f>
        <v>4.096</v>
      </c>
      <c r="G11" s="7" t="str">
        <f>VLOOKUP(N11,'[1]Revistas'!$B$2:$H$62913,3,FALSE)</f>
        <v>Q2</v>
      </c>
      <c r="H11" s="7" t="str">
        <f>VLOOKUP(N11,'[1]Revistas'!$B$2:$H$62913,4,FALSE)</f>
        <v>GENETICS &amp; HEREDITY</v>
      </c>
      <c r="I11" s="7" t="str">
        <f>VLOOKUP(N11,'[1]Revistas'!$B$2:$H$62913,5,FALSE)</f>
        <v>65/175</v>
      </c>
      <c r="J11" s="7" t="str">
        <f>VLOOKUP(N11,'[1]Revistas'!$B$2:$H$62913,6,FALSE)</f>
        <v>NO</v>
      </c>
      <c r="K11" s="7" t="s">
        <v>68</v>
      </c>
      <c r="L11" s="7" t="s">
        <v>69</v>
      </c>
      <c r="M11" s="7">
        <v>0</v>
      </c>
      <c r="N11" s="7" t="s">
        <v>70</v>
      </c>
      <c r="O11" s="7" t="s">
        <v>71</v>
      </c>
      <c r="P11" s="7">
        <v>2021</v>
      </c>
      <c r="Q11" s="7">
        <v>12</v>
      </c>
      <c r="R11" s="7">
        <v>10</v>
      </c>
      <c r="S11" s="7" t="s">
        <v>33</v>
      </c>
      <c r="T11" s="7">
        <v>1553</v>
      </c>
    </row>
    <row r="12" spans="2:20" s="1" customFormat="1" ht="15">
      <c r="B12" s="6" t="s">
        <v>72</v>
      </c>
      <c r="C12" s="6" t="s">
        <v>73</v>
      </c>
      <c r="D12" s="6" t="s">
        <v>74</v>
      </c>
      <c r="E12" s="7" t="s">
        <v>23</v>
      </c>
      <c r="F12" s="7">
        <f>VLOOKUP(N12,'[1]Revistas'!$B$2:$H$62913,2,FALSE)</f>
        <v>5.079</v>
      </c>
      <c r="G12" s="7" t="str">
        <f>VLOOKUP(N12,'[1]Revistas'!$B$2:$H$62913,3,FALSE)</f>
        <v>Q1</v>
      </c>
      <c r="H12" s="7" t="str">
        <f>VLOOKUP(N12,'[1]Revistas'!$B$2:$H$62913,4,FALSE)</f>
        <v>BIOLOGY</v>
      </c>
      <c r="I12" s="7" t="str">
        <f>VLOOKUP(N12,'[1]Revistas'!$B$2:$H$62913,5,FALSE)</f>
        <v>16/93</v>
      </c>
      <c r="J12" s="7" t="str">
        <f>VLOOKUP(N12,'[1]Revistas'!$B$2:$H$62913,6,FALSE)</f>
        <v>NO</v>
      </c>
      <c r="K12" s="7" t="s">
        <v>75</v>
      </c>
      <c r="L12" s="7" t="s">
        <v>76</v>
      </c>
      <c r="M12" s="7">
        <v>1</v>
      </c>
      <c r="N12" s="7" t="s">
        <v>77</v>
      </c>
      <c r="O12" s="7" t="s">
        <v>78</v>
      </c>
      <c r="P12" s="7">
        <v>2021</v>
      </c>
      <c r="Q12" s="7">
        <v>10</v>
      </c>
      <c r="R12" s="7">
        <v>6</v>
      </c>
      <c r="S12" s="7" t="s">
        <v>33</v>
      </c>
      <c r="T12" s="7">
        <v>467</v>
      </c>
    </row>
    <row r="13" spans="2:20" s="1" customFormat="1" ht="15">
      <c r="B13" s="6" t="s">
        <v>79</v>
      </c>
      <c r="C13" s="6" t="s">
        <v>80</v>
      </c>
      <c r="D13" s="6" t="s">
        <v>81</v>
      </c>
      <c r="E13" s="7" t="s">
        <v>67</v>
      </c>
      <c r="F13" s="7">
        <f>VLOOKUP(N13,'[1]Revistas'!$B$2:$H$62913,2,FALSE)</f>
        <v>5.505</v>
      </c>
      <c r="G13" s="7" t="str">
        <f>VLOOKUP(N13,'[1]Revistas'!$B$2:$H$62913,3,FALSE)</f>
        <v>Q1</v>
      </c>
      <c r="H13" s="7" t="str">
        <f>VLOOKUP(N13,'[1]Revistas'!$B$2:$H$62913,4,FALSE)</f>
        <v>NEUROSCIENCES</v>
      </c>
      <c r="I13" s="7" t="str">
        <f>VLOOKUP(N13,'[1]Revistas'!$B$2:$H$62913,5,FALSE)</f>
        <v>63/273</v>
      </c>
      <c r="J13" s="7" t="str">
        <f>VLOOKUP(N13,'[1]Revistas'!$B$2:$H$62913,6,FALSE)</f>
        <v>NO</v>
      </c>
      <c r="K13" s="7" t="s">
        <v>82</v>
      </c>
      <c r="L13" s="7" t="s">
        <v>83</v>
      </c>
      <c r="M13" s="7">
        <v>0</v>
      </c>
      <c r="N13" s="7" t="s">
        <v>84</v>
      </c>
      <c r="O13" s="7" t="s">
        <v>85</v>
      </c>
      <c r="P13" s="7">
        <v>2021</v>
      </c>
      <c r="Q13" s="7">
        <v>15</v>
      </c>
      <c r="R13" s="7" t="s">
        <v>33</v>
      </c>
      <c r="S13" s="7" t="s">
        <v>33</v>
      </c>
      <c r="T13" s="7">
        <v>711269</v>
      </c>
    </row>
    <row r="14" spans="2:20" s="1" customFormat="1" ht="15">
      <c r="B14" s="6" t="s">
        <v>86</v>
      </c>
      <c r="C14" s="6" t="s">
        <v>87</v>
      </c>
      <c r="D14" s="6" t="s">
        <v>88</v>
      </c>
      <c r="E14" s="7" t="s">
        <v>23</v>
      </c>
      <c r="F14" s="7">
        <f>VLOOKUP(N14,'[1]Revistas'!$B$2:$H$62913,2,FALSE)</f>
        <v>5.65</v>
      </c>
      <c r="G14" s="7" t="str">
        <f>VLOOKUP(N14,'[1]Revistas'!$B$2:$H$62913,3,FALSE)</f>
        <v>Q2</v>
      </c>
      <c r="H14" s="7" t="str">
        <f>VLOOKUP(N14,'[1]Revistas'!$B$2:$H$62913,4,FALSE)</f>
        <v>ONCOLOGY</v>
      </c>
      <c r="I14" s="7" t="str">
        <f>VLOOKUP(N14,'[1]Revistas'!$B$2:$H$62913,5,FALSE)</f>
        <v>75/242</v>
      </c>
      <c r="J14" s="7" t="str">
        <f>VLOOKUP(N14,'[1]Revistas'!$B$2:$H$62913,6,FALSE)</f>
        <v>NO</v>
      </c>
      <c r="K14" s="7" t="s">
        <v>89</v>
      </c>
      <c r="L14" s="7" t="s">
        <v>90</v>
      </c>
      <c r="M14" s="7">
        <v>3</v>
      </c>
      <c r="N14" s="7" t="s">
        <v>91</v>
      </c>
      <c r="O14" s="7" t="s">
        <v>92</v>
      </c>
      <c r="P14" s="7">
        <v>2021</v>
      </c>
      <c r="Q14" s="7">
        <v>58</v>
      </c>
      <c r="R14" s="7">
        <v>3</v>
      </c>
      <c r="S14" s="7">
        <v>312</v>
      </c>
      <c r="T14" s="7">
        <v>330</v>
      </c>
    </row>
    <row r="15" spans="2:20" s="1" customFormat="1" ht="15">
      <c r="B15" s="6" t="s">
        <v>93</v>
      </c>
      <c r="C15" s="6" t="s">
        <v>94</v>
      </c>
      <c r="D15" s="6" t="s">
        <v>95</v>
      </c>
      <c r="E15" s="7" t="s">
        <v>23</v>
      </c>
      <c r="F15" s="7">
        <f>VLOOKUP(N15,'[1]Revistas'!$B$2:$H$62913,2,FALSE)</f>
        <v>6.312</v>
      </c>
      <c r="G15" s="7" t="str">
        <f>VLOOKUP(N15,'[1]Revistas'!$B$2:$H$62913,3,FALSE)</f>
        <v>Q1</v>
      </c>
      <c r="H15" s="7" t="str">
        <f>VLOOKUP(N15,'[1]Revistas'!$B$2:$H$62913,4,FALSE)</f>
        <v>FOOD SCIENCE &amp; TECHNOLOGY</v>
      </c>
      <c r="I15" s="7" t="str">
        <f>VLOOKUP(N15,'[1]Revistas'!$B$2:$H$62913,5,FALSE)</f>
        <v>11/144</v>
      </c>
      <c r="J15" s="7" t="str">
        <f>VLOOKUP(N15,'[1]Revistas'!$B$2:$H$62913,6,FALSE)</f>
        <v>SI</v>
      </c>
      <c r="K15" s="7" t="s">
        <v>96</v>
      </c>
      <c r="L15" s="7" t="s">
        <v>97</v>
      </c>
      <c r="M15" s="7">
        <v>2</v>
      </c>
      <c r="N15" s="7" t="s">
        <v>98</v>
      </c>
      <c r="O15" s="7" t="s">
        <v>99</v>
      </c>
      <c r="P15" s="7">
        <v>2021</v>
      </c>
      <c r="Q15" s="7">
        <v>10</v>
      </c>
      <c r="R15" s="7">
        <v>9</v>
      </c>
      <c r="S15" s="7" t="s">
        <v>33</v>
      </c>
      <c r="T15" s="7">
        <v>1351</v>
      </c>
    </row>
    <row r="16" spans="2:20" s="1" customFormat="1" ht="15">
      <c r="B16" s="6" t="s">
        <v>100</v>
      </c>
      <c r="C16" s="6" t="s">
        <v>101</v>
      </c>
      <c r="D16" s="6" t="s">
        <v>102</v>
      </c>
      <c r="E16" s="7" t="s">
        <v>23</v>
      </c>
      <c r="F16" s="7">
        <f>VLOOKUP(N16,'[1]Revistas'!$B$2:$H$62913,2,FALSE)</f>
        <v>6.6</v>
      </c>
      <c r="G16" s="7" t="str">
        <f>VLOOKUP(N16,'[1]Revistas'!$B$2:$H$62913,3,FALSE)</f>
        <v>Q2</v>
      </c>
      <c r="H16" s="7" t="str">
        <f>VLOOKUP(N16,'[1]Revistas'!$B$2:$H$62913,4,FALSE)</f>
        <v>CELL BIOLOGY</v>
      </c>
      <c r="I16" s="7" t="str">
        <f>VLOOKUP(N16,'[1]Revistas'!$B$2:$H$62913,5,FALSE)</f>
        <v>53/195</v>
      </c>
      <c r="J16" s="7" t="str">
        <f>VLOOKUP(N16,'[1]Revistas'!$B$2:$H$62913,6,FALSE)</f>
        <v>NO</v>
      </c>
      <c r="K16" s="7" t="s">
        <v>103</v>
      </c>
      <c r="L16" s="7" t="s">
        <v>104</v>
      </c>
      <c r="M16" s="7">
        <v>2</v>
      </c>
      <c r="N16" s="7" t="s">
        <v>105</v>
      </c>
      <c r="O16" s="7" t="s">
        <v>35</v>
      </c>
      <c r="P16" s="7">
        <v>2021</v>
      </c>
      <c r="Q16" s="7">
        <v>10</v>
      </c>
      <c r="R16" s="7">
        <v>7</v>
      </c>
      <c r="S16" s="7" t="s">
        <v>33</v>
      </c>
      <c r="T16" s="7">
        <v>1686</v>
      </c>
    </row>
    <row r="17" spans="2:20" s="1" customFormat="1" ht="15">
      <c r="B17" s="6" t="s">
        <v>106</v>
      </c>
      <c r="C17" s="6" t="s">
        <v>107</v>
      </c>
      <c r="D17" s="6" t="s">
        <v>108</v>
      </c>
      <c r="E17" s="7" t="s">
        <v>23</v>
      </c>
      <c r="F17" s="7">
        <f>VLOOKUP(N17,'[1]Revistas'!$B$2:$H$62913,2,FALSE)</f>
        <v>6.684</v>
      </c>
      <c r="G17" s="7" t="str">
        <f>VLOOKUP(N17,'[1]Revistas'!$B$2:$H$62913,3,FALSE)</f>
        <v>Q1</v>
      </c>
      <c r="H17" s="7" t="str">
        <f>VLOOKUP(N17,'[1]Revistas'!$B$2:$H$62913,4,FALSE)</f>
        <v>DEVELOPMENTAL BIOLOGY</v>
      </c>
      <c r="I17" s="7" t="str">
        <f>VLOOKUP(N17,'[1]Revistas'!$B$2:$H$62913,5,FALSE)</f>
        <v>12 DE 42</v>
      </c>
      <c r="J17" s="7" t="str">
        <f>VLOOKUP(N17,'[1]Revistas'!$B$2:$H$62913,6,FALSE)</f>
        <v>NO</v>
      </c>
      <c r="K17" s="7" t="s">
        <v>109</v>
      </c>
      <c r="L17" s="7" t="s">
        <v>110</v>
      </c>
      <c r="M17" s="7">
        <v>2</v>
      </c>
      <c r="N17" s="7" t="s">
        <v>111</v>
      </c>
      <c r="O17" s="7" t="s">
        <v>112</v>
      </c>
      <c r="P17" s="7">
        <v>2021</v>
      </c>
      <c r="Q17" s="7">
        <v>9</v>
      </c>
      <c r="R17" s="7" t="s">
        <v>33</v>
      </c>
      <c r="S17" s="7" t="s">
        <v>33</v>
      </c>
      <c r="T17" s="7">
        <v>678760</v>
      </c>
    </row>
    <row r="18" spans="2:20" s="1" customFormat="1" ht="15">
      <c r="B18" s="6" t="s">
        <v>113</v>
      </c>
      <c r="C18" s="6" t="s">
        <v>114</v>
      </c>
      <c r="D18" s="6" t="s">
        <v>115</v>
      </c>
      <c r="E18" s="7" t="s">
        <v>23</v>
      </c>
      <c r="F18" s="7" t="str">
        <f>VLOOKUP(N18,'[1]Revistas'!$B$2:$H$62913,2,FALSE)</f>
        <v>not indexed</v>
      </c>
      <c r="G18" s="7" t="str">
        <f>VLOOKUP(N18,'[1]Revistas'!$B$2:$H$62913,3,FALSE)</f>
        <v>not indexed</v>
      </c>
      <c r="H18" s="7" t="str">
        <f>VLOOKUP(N18,'[1]Revistas'!$B$2:$H$62913,4,FALSE)</f>
        <v>not indexed</v>
      </c>
      <c r="I18" s="7" t="str">
        <f>VLOOKUP(N18,'[1]Revistas'!$B$2:$H$62913,5,FALSE)</f>
        <v>not indexed</v>
      </c>
      <c r="J18" s="7" t="str">
        <f>VLOOKUP(N18,'[1]Revistas'!$B$2:$H$62913,6,FALSE)</f>
        <v>NO</v>
      </c>
      <c r="K18" s="7" t="s">
        <v>116</v>
      </c>
      <c r="L18" s="7" t="s">
        <v>117</v>
      </c>
      <c r="M18" s="7">
        <v>0</v>
      </c>
      <c r="N18" s="7" t="s">
        <v>118</v>
      </c>
      <c r="O18" s="7" t="s">
        <v>119</v>
      </c>
      <c r="P18" s="7">
        <v>2021</v>
      </c>
      <c r="Q18" s="7">
        <v>72</v>
      </c>
      <c r="R18" s="7">
        <v>5</v>
      </c>
      <c r="S18" s="7">
        <v>295</v>
      </c>
      <c r="T18" s="7">
        <v>304</v>
      </c>
    </row>
    <row r="19" spans="2:20" s="1" customFormat="1" ht="15">
      <c r="B19" s="6" t="s">
        <v>120</v>
      </c>
      <c r="C19" s="6" t="s">
        <v>121</v>
      </c>
      <c r="D19" s="6" t="s">
        <v>122</v>
      </c>
      <c r="E19" s="7" t="s">
        <v>23</v>
      </c>
      <c r="F19" s="7" t="str">
        <f>VLOOKUP(N19,'[1]Revistas'!$B$2:$H$62913,2,FALSE)</f>
        <v>not indexed</v>
      </c>
      <c r="G19" s="7" t="str">
        <f>VLOOKUP(N19,'[1]Revistas'!$B$2:$H$62913,3,FALSE)</f>
        <v>not indexed</v>
      </c>
      <c r="H19" s="7" t="str">
        <f>VLOOKUP(N19,'[1]Revistas'!$B$2:$H$62913,4,FALSE)</f>
        <v>not indexed</v>
      </c>
      <c r="I19" s="7" t="str">
        <f>VLOOKUP(N19,'[1]Revistas'!$B$2:$H$62913,5,FALSE)</f>
        <v>not indexed</v>
      </c>
      <c r="J19" s="7" t="str">
        <f>VLOOKUP(N19,'[1]Revistas'!$B$2:$H$62913,6,FALSE)</f>
        <v>NO</v>
      </c>
      <c r="K19" s="7" t="s">
        <v>123</v>
      </c>
      <c r="L19" s="7" t="s">
        <v>124</v>
      </c>
      <c r="M19" s="7">
        <v>0</v>
      </c>
      <c r="N19" s="7" t="s">
        <v>125</v>
      </c>
      <c r="O19" s="7" t="s">
        <v>35</v>
      </c>
      <c r="P19" s="7">
        <v>2021</v>
      </c>
      <c r="Q19" s="7">
        <v>9</v>
      </c>
      <c r="R19" s="7">
        <v>7</v>
      </c>
      <c r="S19" s="7" t="s">
        <v>33</v>
      </c>
      <c r="T19" s="7" t="s">
        <v>126</v>
      </c>
    </row>
    <row r="20" spans="2:20" s="1" customFormat="1" ht="15">
      <c r="B20" s="6" t="s">
        <v>127</v>
      </c>
      <c r="C20" s="6" t="s">
        <v>128</v>
      </c>
      <c r="D20" s="6" t="s">
        <v>129</v>
      </c>
      <c r="E20" s="7" t="s">
        <v>23</v>
      </c>
      <c r="F20" s="7">
        <f>VLOOKUP(N20,'[1]Revistas'!$B$2:$H$62913,2,FALSE)</f>
        <v>1.469</v>
      </c>
      <c r="G20" s="7" t="str">
        <f>VLOOKUP(N20,'[1]Revistas'!$B$2:$H$62913,3,FALSE)</f>
        <v>Q4</v>
      </c>
      <c r="H20" s="7" t="str">
        <f>VLOOKUP(N20,'[1]Revistas'!$B$2:$H$62913,4,FALSE)</f>
        <v>OTORHINOLARYNGOLOGY</v>
      </c>
      <c r="I20" s="7" t="str">
        <f>VLOOKUP(N20,'[1]Revistas'!$B$2:$H$62913,5,FALSE)</f>
        <v>38/44</v>
      </c>
      <c r="J20" s="7" t="str">
        <f>VLOOKUP(N20,'[1]Revistas'!$B$2:$H$62913,6,FALSE)</f>
        <v>NO</v>
      </c>
      <c r="K20" s="7" t="s">
        <v>130</v>
      </c>
      <c r="L20" s="7" t="s">
        <v>131</v>
      </c>
      <c r="M20" s="7">
        <v>0</v>
      </c>
      <c r="N20" s="7" t="s">
        <v>132</v>
      </c>
      <c r="O20" s="7" t="s">
        <v>133</v>
      </c>
      <c r="P20" s="7">
        <v>2021</v>
      </c>
      <c r="Q20" s="7">
        <v>135</v>
      </c>
      <c r="R20" s="7">
        <v>5</v>
      </c>
      <c r="S20" s="7">
        <v>458</v>
      </c>
      <c r="T20" s="7">
        <v>463</v>
      </c>
    </row>
    <row r="21" spans="2:20" s="1" customFormat="1" ht="15">
      <c r="B21" s="6" t="s">
        <v>134</v>
      </c>
      <c r="C21" s="6" t="s">
        <v>135</v>
      </c>
      <c r="D21" s="6" t="s">
        <v>136</v>
      </c>
      <c r="E21" s="7" t="s">
        <v>23</v>
      </c>
      <c r="F21" s="7">
        <f>VLOOKUP(N21,'[1]Revistas'!$B$2:$H$62913,2,FALSE)</f>
        <v>1.854</v>
      </c>
      <c r="G21" s="7" t="str">
        <f>VLOOKUP(N21,'[1]Revistas'!$B$2:$H$62913,3,FALSE)</f>
        <v>Q3</v>
      </c>
      <c r="H21" s="7" t="str">
        <f>VLOOKUP(N21,'[1]Revistas'!$B$2:$H$62913,4,FALSE)</f>
        <v>AUDIOLOGY &amp; SPEECH-LANGUAGE PATHOLOGY</v>
      </c>
      <c r="I21" s="7" t="str">
        <f>VLOOKUP(N21,'[1]Revistas'!$B$2:$H$62913,5,FALSE)</f>
        <v>17/27</v>
      </c>
      <c r="J21" s="7" t="str">
        <f>VLOOKUP(N21,'[1]Revistas'!$B$2:$H$62913,6,FALSE)</f>
        <v>NO</v>
      </c>
      <c r="K21" s="7" t="s">
        <v>137</v>
      </c>
      <c r="L21" s="7" t="s">
        <v>138</v>
      </c>
      <c r="M21" s="7">
        <v>0</v>
      </c>
      <c r="N21" s="7" t="s">
        <v>139</v>
      </c>
      <c r="O21" s="7" t="s">
        <v>140</v>
      </c>
      <c r="P21" s="7">
        <v>2021</v>
      </c>
      <c r="Q21" s="7">
        <v>26</v>
      </c>
      <c r="R21" s="7">
        <v>1</v>
      </c>
      <c r="S21" s="7">
        <v>27</v>
      </c>
      <c r="T21" s="7">
        <v>34</v>
      </c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5:20" s="1" customFormat="1" ht="15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5:20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ht="15" hidden="1"/>
    <row r="1045" spans="5:21" s="1" customFormat="1" ht="15" hidden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2:21" s="9" customFormat="1" ht="15" hidden="1">
      <c r="B1046" s="9" t="s">
        <v>4</v>
      </c>
      <c r="C1046" s="9" t="s">
        <v>4</v>
      </c>
      <c r="D1046" s="9" t="s">
        <v>4</v>
      </c>
      <c r="E1046" s="10" t="s">
        <v>5</v>
      </c>
      <c r="F1046" s="10" t="s">
        <v>4</v>
      </c>
      <c r="G1046" s="10" t="s">
        <v>6</v>
      </c>
      <c r="H1046" s="10" t="s">
        <v>141</v>
      </c>
      <c r="I1046" s="10" t="s">
        <v>4</v>
      </c>
      <c r="J1046" s="10" t="s">
        <v>9</v>
      </c>
      <c r="K1046" s="10" t="s">
        <v>142</v>
      </c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</row>
    <row r="1047" spans="2:21" s="9" customFormat="1" ht="15" hidden="1">
      <c r="B1047" s="9" t="s">
        <v>23</v>
      </c>
      <c r="C1047" s="9">
        <f>DCOUNTA(A4:T1040,C1046,B1046:B1047)</f>
        <v>14</v>
      </c>
      <c r="D1047" s="9" t="s">
        <v>23</v>
      </c>
      <c r="E1047" s="10">
        <f>DSUM(A4:T1041,F4,D1046:D1047)</f>
        <v>50.945</v>
      </c>
      <c r="F1047" s="10" t="s">
        <v>23</v>
      </c>
      <c r="G1047" s="10" t="s">
        <v>143</v>
      </c>
      <c r="H1047" s="10">
        <f>DCOUNTA(A4:T1041,G4,F1046:G1047)</f>
        <v>5</v>
      </c>
      <c r="I1047" s="10" t="s">
        <v>23</v>
      </c>
      <c r="J1047" s="10" t="s">
        <v>144</v>
      </c>
      <c r="K1047" s="10">
        <f>DCOUNTA(A4:T1041,J4,I1046:J1047)</f>
        <v>2</v>
      </c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</row>
    <row r="1048" spans="5:21" s="9" customFormat="1" ht="15" hidden="1"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</row>
    <row r="1049" spans="2:21" s="9" customFormat="1" ht="15" hidden="1">
      <c r="B1049" s="9" t="s">
        <v>4</v>
      </c>
      <c r="D1049" s="9" t="s">
        <v>4</v>
      </c>
      <c r="E1049" s="10" t="s">
        <v>5</v>
      </c>
      <c r="F1049" s="10" t="s">
        <v>4</v>
      </c>
      <c r="G1049" s="10" t="s">
        <v>6</v>
      </c>
      <c r="H1049" s="10" t="s">
        <v>141</v>
      </c>
      <c r="I1049" s="10" t="s">
        <v>4</v>
      </c>
      <c r="J1049" s="10" t="s">
        <v>9</v>
      </c>
      <c r="K1049" s="10" t="s">
        <v>142</v>
      </c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</row>
    <row r="1050" spans="2:21" s="9" customFormat="1" ht="15" hidden="1">
      <c r="B1050" s="9" t="s">
        <v>145</v>
      </c>
      <c r="C1050" s="9">
        <f>DCOUNTA(A4:T1041,E4,B1049:B1050)</f>
        <v>0</v>
      </c>
      <c r="D1050" s="9" t="s">
        <v>145</v>
      </c>
      <c r="E1050" s="10">
        <f>DSUM(A4:T1041,E1049,D1049:D1050)</f>
        <v>0</v>
      </c>
      <c r="F1050" s="10" t="s">
        <v>145</v>
      </c>
      <c r="G1050" s="10" t="s">
        <v>143</v>
      </c>
      <c r="H1050" s="10">
        <f>DCOUNTA(A4:T1041,G4,F1049:G1050)</f>
        <v>0</v>
      </c>
      <c r="I1050" s="10" t="s">
        <v>145</v>
      </c>
      <c r="J1050" s="10" t="s">
        <v>144</v>
      </c>
      <c r="K1050" s="10">
        <f>DCOUNTA(A4:T1041,J4,I1049:J1050)</f>
        <v>0</v>
      </c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</row>
    <row r="1051" spans="5:21" s="9" customFormat="1" ht="15" hidden="1"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</row>
    <row r="1052" spans="2:21" s="9" customFormat="1" ht="15" hidden="1">
      <c r="B1052" s="9" t="s">
        <v>4</v>
      </c>
      <c r="D1052" s="9" t="s">
        <v>4</v>
      </c>
      <c r="E1052" s="10" t="s">
        <v>5</v>
      </c>
      <c r="F1052" s="10" t="s">
        <v>4</v>
      </c>
      <c r="G1052" s="10" t="s">
        <v>6</v>
      </c>
      <c r="H1052" s="10" t="s">
        <v>141</v>
      </c>
      <c r="I1052" s="10" t="s">
        <v>4</v>
      </c>
      <c r="J1052" s="10" t="s">
        <v>9</v>
      </c>
      <c r="K1052" s="10" t="s">
        <v>142</v>
      </c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</row>
    <row r="1053" spans="2:21" s="9" customFormat="1" ht="15" hidden="1">
      <c r="B1053" s="9" t="s">
        <v>146</v>
      </c>
      <c r="C1053" s="9">
        <f>DCOUNTA(A4:T1041,E4,B1052:B1053)</f>
        <v>0</v>
      </c>
      <c r="D1053" s="9" t="s">
        <v>146</v>
      </c>
      <c r="E1053" s="10">
        <f>DSUM(A4:T1041,F4,D1052:D1053)</f>
        <v>0</v>
      </c>
      <c r="F1053" s="10" t="s">
        <v>146</v>
      </c>
      <c r="G1053" s="10" t="s">
        <v>143</v>
      </c>
      <c r="H1053" s="10">
        <f>DCOUNTA(A4:T1041,G4,F1052:G1053)</f>
        <v>0</v>
      </c>
      <c r="I1053" s="10" t="s">
        <v>146</v>
      </c>
      <c r="J1053" s="10" t="s">
        <v>144</v>
      </c>
      <c r="K1053" s="10">
        <f>DCOUNTA(A4:T1041,J4,I1052:J1053)</f>
        <v>0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</row>
    <row r="1054" spans="5:21" s="9" customFormat="1" ht="15" hidden="1"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</row>
    <row r="1055" spans="2:21" s="9" customFormat="1" ht="15" hidden="1">
      <c r="B1055" s="9" t="s">
        <v>4</v>
      </c>
      <c r="D1055" s="9" t="s">
        <v>4</v>
      </c>
      <c r="E1055" s="10" t="s">
        <v>5</v>
      </c>
      <c r="F1055" s="10" t="s">
        <v>4</v>
      </c>
      <c r="G1055" s="10" t="s">
        <v>6</v>
      </c>
      <c r="H1055" s="10" t="s">
        <v>141</v>
      </c>
      <c r="I1055" s="10" t="s">
        <v>4</v>
      </c>
      <c r="J1055" s="10" t="s">
        <v>9</v>
      </c>
      <c r="K1055" s="10" t="s">
        <v>142</v>
      </c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</row>
    <row r="1056" spans="2:21" s="9" customFormat="1" ht="15" hidden="1">
      <c r="B1056" s="9" t="s">
        <v>147</v>
      </c>
      <c r="C1056" s="9">
        <f>DCOUNTA(C4:T1041,E4,B1055:B1056)</f>
        <v>0</v>
      </c>
      <c r="D1056" s="9" t="s">
        <v>147</v>
      </c>
      <c r="E1056" s="10">
        <f>DSUM(A4:T1041,F4,D1055:D1056)</f>
        <v>0</v>
      </c>
      <c r="F1056" s="10" t="s">
        <v>147</v>
      </c>
      <c r="G1056" s="10" t="s">
        <v>143</v>
      </c>
      <c r="H1056" s="10">
        <f>DCOUNTA(A4:T1041,G4,F1055:G1056)</f>
        <v>0</v>
      </c>
      <c r="I1056" s="10" t="s">
        <v>147</v>
      </c>
      <c r="J1056" s="10" t="s">
        <v>144</v>
      </c>
      <c r="K1056" s="10">
        <f>DCOUNTA(A4:T1041,J4,I1055:J1056)</f>
        <v>0</v>
      </c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</row>
    <row r="1057" spans="5:21" s="9" customFormat="1" ht="15" hidden="1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</row>
    <row r="1058" spans="5:21" s="9" customFormat="1" ht="15" hidden="1"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</row>
    <row r="1059" spans="2:21" s="9" customFormat="1" ht="15" hidden="1">
      <c r="B1059" s="9" t="s">
        <v>4</v>
      </c>
      <c r="D1059" s="9" t="s">
        <v>4</v>
      </c>
      <c r="E1059" s="10" t="s">
        <v>5</v>
      </c>
      <c r="F1059" s="10" t="s">
        <v>4</v>
      </c>
      <c r="G1059" s="10" t="s">
        <v>6</v>
      </c>
      <c r="H1059" s="10" t="s">
        <v>141</v>
      </c>
      <c r="I1059" s="10" t="s">
        <v>4</v>
      </c>
      <c r="J1059" s="10" t="s">
        <v>9</v>
      </c>
      <c r="K1059" s="10" t="s">
        <v>142</v>
      </c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</row>
    <row r="1060" spans="2:21" s="9" customFormat="1" ht="15" hidden="1">
      <c r="B1060" s="9" t="s">
        <v>31</v>
      </c>
      <c r="C1060" s="9">
        <f>DCOUNTA(A4:T1041,E4,B1059:B1060)</f>
        <v>1</v>
      </c>
      <c r="D1060" s="9" t="s">
        <v>31</v>
      </c>
      <c r="E1060" s="10">
        <f>DSUM(A4:T1041,F4,D1059:D1060)</f>
        <v>2.693</v>
      </c>
      <c r="F1060" s="10" t="s">
        <v>31</v>
      </c>
      <c r="G1060" s="10" t="s">
        <v>143</v>
      </c>
      <c r="H1060" s="10">
        <f>DCOUNTA(A4:T1041,G4,F1059:G1060)</f>
        <v>0</v>
      </c>
      <c r="I1060" s="10" t="s">
        <v>31</v>
      </c>
      <c r="J1060" s="10" t="s">
        <v>144</v>
      </c>
      <c r="K1060" s="10">
        <f>DCOUNTA(A4:T1041,J4,I1059:J1060)</f>
        <v>0</v>
      </c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</row>
    <row r="1061" spans="5:21" s="9" customFormat="1" ht="15" hidden="1"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</row>
    <row r="1062" spans="2:21" s="9" customFormat="1" ht="15" hidden="1">
      <c r="B1062" s="9" t="s">
        <v>4</v>
      </c>
      <c r="D1062" s="9" t="s">
        <v>4</v>
      </c>
      <c r="E1062" s="10" t="s">
        <v>5</v>
      </c>
      <c r="F1062" s="10" t="s">
        <v>4</v>
      </c>
      <c r="G1062" s="10" t="s">
        <v>6</v>
      </c>
      <c r="H1062" s="10" t="s">
        <v>141</v>
      </c>
      <c r="I1062" s="10" t="s">
        <v>4</v>
      </c>
      <c r="J1062" s="10" t="s">
        <v>9</v>
      </c>
      <c r="K1062" s="10" t="s">
        <v>142</v>
      </c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</row>
    <row r="1063" spans="2:21" s="9" customFormat="1" ht="15" hidden="1">
      <c r="B1063" s="9" t="s">
        <v>67</v>
      </c>
      <c r="C1063" s="9">
        <f>DCOUNTA(B4:T1041,B1062,B1062:B1063)</f>
        <v>2</v>
      </c>
      <c r="D1063" s="9" t="s">
        <v>67</v>
      </c>
      <c r="E1063" s="10">
        <f>DSUM(A4:T1041,F4,D1062:D1063)</f>
        <v>9.600999999999999</v>
      </c>
      <c r="F1063" s="10" t="s">
        <v>67</v>
      </c>
      <c r="G1063" s="10" t="s">
        <v>143</v>
      </c>
      <c r="H1063" s="10">
        <f>DCOUNTA(A4:T1041,G4,F1062:G1063)</f>
        <v>1</v>
      </c>
      <c r="I1063" s="10" t="s">
        <v>67</v>
      </c>
      <c r="J1063" s="10" t="s">
        <v>144</v>
      </c>
      <c r="K1063" s="10">
        <f>DCOUNTA(A4:T1041,J4,I1062:J1063)</f>
        <v>0</v>
      </c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</row>
    <row r="1064" spans="5:21" s="9" customFormat="1" ht="15"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</row>
    <row r="1065" spans="3:52" s="9" customFormat="1" ht="15.75">
      <c r="C1065" s="11" t="s">
        <v>148</v>
      </c>
      <c r="D1065" s="11" t="s">
        <v>149</v>
      </c>
      <c r="E1065" s="11" t="s">
        <v>150</v>
      </c>
      <c r="F1065" s="11" t="s">
        <v>151</v>
      </c>
      <c r="G1065" s="11" t="s">
        <v>152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  <c r="U1065" s="10"/>
      <c r="AY1065" s="9" t="s">
        <v>153</v>
      </c>
      <c r="AZ1065" s="9" t="s">
        <v>154</v>
      </c>
    </row>
    <row r="1066" spans="3:21" s="9" customFormat="1" ht="15.75">
      <c r="C1066" s="13">
        <f>C1047</f>
        <v>14</v>
      </c>
      <c r="D1066" s="14" t="s">
        <v>155</v>
      </c>
      <c r="E1066" s="14">
        <f>E1047</f>
        <v>50.945</v>
      </c>
      <c r="F1066" s="13">
        <f>H1047</f>
        <v>5</v>
      </c>
      <c r="G1066" s="13">
        <f>K1047</f>
        <v>2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  <c r="U1066" s="10"/>
    </row>
    <row r="1067" spans="3:21" s="9" customFormat="1" ht="15.75">
      <c r="C1067" s="13">
        <f>C1050</f>
        <v>0</v>
      </c>
      <c r="D1067" s="14" t="s">
        <v>156</v>
      </c>
      <c r="E1067" s="14">
        <f>E1050</f>
        <v>0</v>
      </c>
      <c r="F1067" s="13">
        <f>H1050</f>
        <v>0</v>
      </c>
      <c r="G1067" s="13">
        <f>K1050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  <c r="U1067" s="10"/>
    </row>
    <row r="1068" spans="3:21" s="9" customFormat="1" ht="15.75">
      <c r="C1068" s="13">
        <f>C1053</f>
        <v>0</v>
      </c>
      <c r="D1068" s="14" t="s">
        <v>157</v>
      </c>
      <c r="E1068" s="14">
        <f>E1053</f>
        <v>0</v>
      </c>
      <c r="F1068" s="13">
        <f>H1053</f>
        <v>0</v>
      </c>
      <c r="G1068" s="13">
        <f>K1053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  <c r="U1068" s="10"/>
    </row>
    <row r="1069" spans="3:21" s="9" customFormat="1" ht="15.75">
      <c r="C1069" s="13">
        <f>C1056</f>
        <v>0</v>
      </c>
      <c r="D1069" s="14" t="s">
        <v>158</v>
      </c>
      <c r="E1069" s="14">
        <f>E1056</f>
        <v>0</v>
      </c>
      <c r="F1069" s="13">
        <f>H1056</f>
        <v>0</v>
      </c>
      <c r="G1069" s="13">
        <f>K1056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  <c r="U1069" s="10"/>
    </row>
    <row r="1070" spans="3:21" s="9" customFormat="1" ht="15.75">
      <c r="C1070" s="13">
        <f>C1060</f>
        <v>1</v>
      </c>
      <c r="D1070" s="14" t="s">
        <v>31</v>
      </c>
      <c r="E1070" s="14">
        <f>E1060</f>
        <v>2.693</v>
      </c>
      <c r="F1070" s="13">
        <f>H1060</f>
        <v>0</v>
      </c>
      <c r="G1070" s="13">
        <f>K1060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U1070" s="10"/>
    </row>
    <row r="1071" spans="3:21" s="9" customFormat="1" ht="15.75">
      <c r="C1071" s="13">
        <f>C1063</f>
        <v>2</v>
      </c>
      <c r="D1071" s="14" t="s">
        <v>159</v>
      </c>
      <c r="E1071" s="14">
        <f>E1063</f>
        <v>9.600999999999999</v>
      </c>
      <c r="F1071" s="13">
        <f>H1063</f>
        <v>1</v>
      </c>
      <c r="G1071" s="13">
        <f>K1063</f>
        <v>0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  <c r="U1071" s="10"/>
    </row>
    <row r="1072" spans="3:21" s="9" customFormat="1" ht="15.75">
      <c r="C1072" s="15"/>
      <c r="D1072" s="11" t="s">
        <v>160</v>
      </c>
      <c r="E1072" s="11">
        <f>E1066</f>
        <v>50.945</v>
      </c>
      <c r="F1072" s="15"/>
      <c r="G1072" s="10"/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  <c r="U1072" s="10"/>
    </row>
    <row r="1073" spans="3:21" s="9" customFormat="1" ht="15.75">
      <c r="C1073" s="15"/>
      <c r="D1073" s="11" t="s">
        <v>161</v>
      </c>
      <c r="E1073" s="11">
        <f>E1066+E1067+E1068+E1069+E1070+E1071</f>
        <v>63.239</v>
      </c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</row>
    <row r="1074" spans="5:20" s="1" customFormat="1" ht="12.75" customHeigh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ht="1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 ht="1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2022-04-28T21:25:15Z</dcterms:created>
  <dcterms:modified xsi:type="dcterms:W3CDTF">2022-04-28T21:25:37Z</dcterms:modified>
  <cp:category/>
  <cp:version/>
  <cp:contentType/>
  <cp:contentStatus/>
</cp:coreProperties>
</file>