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<sst xmlns="http://schemas.openxmlformats.org/spreadsheetml/2006/main" count="209" uniqueCount="107">
  <si>
    <t>ENVEJECIMIENTO Y FRAGILIDAD DE LAS PERSONAS MAYORES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</si>
  <si>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</si>
  <si>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</si>
  <si>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</si>
  <si>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</si>
  <si>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</si>
  <si>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</si>
  <si>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</si>
  <si>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</si>
  <si>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</si>
  <si>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</si>
  <si>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</si>
  <si>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</si>
  <si>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</si>
  <si>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</si>
  <si>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</si>
  <si>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</si>
  <si>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</si>
  <si>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</si>
  <si>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</si>
  <si>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Puime, AO; Gutierrez-Misis, A; Toledo-Bartolome, D; Saez-Lopez, P; Gomez-Campelo, P; Ojeda-Thies, C; Matzucchelli, R; Gonzalez-Montalvo, LI</t>
  </si>
  <si>
    <t>The Spanish National Hip Fractures Registry (RNFC) and the Minimum Basic Data Set (CMBD) are useful for research on hip fractures: comparison oftwo registries</t>
  </si>
  <si>
    <t>REVISTA ESPANOLA DE SALUD PUBLICA</t>
  </si>
  <si>
    <t>Article</t>
  </si>
  <si>
    <t>[Otero Puime, Angel] Univ Autonoma Madrid, Fac Med, Dept Med Prevent Salud Publ &amp; Microbiol, Madrid, Spain; [Otero Puime, Angel; Gutierrez-Misis, Alicia; Saez-Lopez, Pilar; Gomez-Campelo, Patome; Ignacio Gonzalez-Montalvo, Luau] Hosp Univ La Paz, Inst Invest IdiPaz, Madrid, Spain; [Gutierrez-Misis, Alicia] Univ Autonoma Madrid, Fac Med, Dept Med, Madrid, Spain; [Toledo-Bartolome, Daniel] Hosp Gen Univ Gregorio Maranon, Serv Adm &amp; Documentac Clin, Madrid, Spain; [Saez-Lopez, Pilar] Hosp Univ Fdn Alcorcon, Unidad Geriatria, Madrid, Spain; [Saez-Lopez, Pilar] Registro Nacl Fractures Cadera, Madrid, Spain; [Ojeda-Thies, Cristina] Hosp Univ 12 Octubre, Serv Traumatol &amp; Cirugia Ortoped, Madrid, Spain; [Matzucchelli, Rumen] Hosp Univ Fdn Alcorcon, Unidad Reumatol, Madrid, Spain; [Ignacio Gonzalez-Montalvo, Luau] Hosp Univ La Paz, Serv Geriatria, Madrid, Spain</t>
  </si>
  <si>
    <t>Gutierrez-Misis, A (corresponding author), Univ Autonoma Madrid, Fac Med, Dept Med, Unidad Clin Med Familia &amp; Atenc Primaria, C Arzobispo Morcillo 4, Madrid 28049, Spain.</t>
  </si>
  <si>
    <t>1135-5727</t>
  </si>
  <si>
    <t>NOV 25</t>
  </si>
  <si>
    <t/>
  </si>
  <si>
    <t>e202111195</t>
  </si>
  <si>
    <t>Siviero, P; Limongi, F; Gesmundo, A; Zambon, S; Cooper, C; Dennison, EM; Edwards, MH; van der Pas, S; Timmermans, EJ; van Schoor, NM; Schaap, LA; Dallmeier, D; Denkinger, MD; Peter, R; Castell, MV; Otero, A; Pedersen, NL; Deeg, DJH; Maggi, S</t>
  </si>
  <si>
    <t>Factors Associated With Functional Decline in Hand and Hip/Knee Osteoarthritis After One Year: Data From a Population-Based Study</t>
  </si>
  <si>
    <t>ARTHRITIS CARE &amp; RESEARCH</t>
  </si>
  <si>
    <t>[Siviero, Paola; Limongi, Federica; Maggi, Stefania] CNR, Padua, Italy; [Gesmundo, Antonella] Univ Padua, Padua, Italy; [Gesmundo, Antonella] Osped Riabilitat Alta Specializzaz, Treviso, Italy; [Zambon, Sabina] Univ Padua, Padua, Italy; [Cooper, Cyrus; Dennison, Elaine M.; Edwards, Mark H.] Univ Southampton, Southampton, England; [Cooper, Cyrus; Dennison, Elaine M.; Edwards, Mark H.] Southampton Gen Hosp, Southampton, England; [Edwards, Mark H.] Portsmouth Hosp NHS Trust, Portsmouth, Hants, England; [van der Pas, Suzan; Timmermans, Erik J.; van Schoor, Natasja M.; Deeg, Dorly J. H.] Amsterdam UMC, Amsterdam Publ Hlth Res Inst, Amsterdam, Netherlands; [van der Pas, Suzan; Timmermans, Erik J.; van Schoor, Natasja M.; Deeg, Dorly J. H.] Vrije Univ Amsterdam, Med Ctr, Amsterdam, Netherlands; [Schaap, Laura A.] Vrije Univ Amsterdam, Amsterdam, Netherlands; [Dallmeier, Dhayana; Denkinger, Michael D.; Peter, Richard] Univ Ulm, Ulm, Germany; [Castell, Maria Victoria; Otero, Angel] Univ Autonoma Madrid, Madrid, Spain; [Pedersen, Nancy L.] Karolinska Inst, Stockholm, Sweden</t>
  </si>
  <si>
    <t>Siviero, P (corresponding author), CNR, Padua, Italy.; Siviero, P (corresponding author), Via Giustiniani 2, I-35128 Padua, Italy.</t>
  </si>
  <si>
    <t>2151-464X</t>
  </si>
  <si>
    <t>SEP</t>
  </si>
  <si>
    <t>Colino, RM; de Miguel, AM; Argentina, F; Marques, MB; Jimenez, BC; Hernandez, PL; Bueno, SJ; Vega, MDM; Rodriguez, JG; Simo, BF; Fernandez, MAN; del Toro, TR; Alarcon, TA; Peromingo, FJM; Gonzalez-Montalvo, JI</t>
  </si>
  <si>
    <t>Evolution of COVID-19 at nursing homes from the second wave to vaccination. Description of a coordination program between Primary Care, Geriatrics and Public Health</t>
  </si>
  <si>
    <t>[Menendez Colino, Rocio; Merello de Miguel, Ana; Argentina, Francesca; Barcons Marques, Montserrat; Chaparro Jimenez, Blanca; Alarcon Alarcon, Teresa; Ignacio Gonzalez-Montalvo, Juan] Hosp Univ La Paz, Serv Geriatria, Paseo Castellana 261, Madrid 28046, Spain; [Menendez Colino, Rocio; Alarcon Alarcon, Teresa; Ignacio Gonzalez-Montalvo, Juan] Hosp Univ La Paz IdiPAZ, Inst Invest, Madrid, Spain; [Menendez Colino, Rocio; Alarcon Alarcon, Teresa; Ignacio Gonzalez-Montalvo, Juan] Univ Autonoma, Dept Med, Madrid, Spain; [Hernandez, Paloma Lopez; Rincon del Toro, Teresa] Direcc Asistencial Norte Atenc Primaria, Madrid, Spain; [Jimenez Bueno, Susana; Ferrer Simo, Bernardo; Navarro Fernandez, Maria Angeles] Area Norte, Serv Salud Publ, Madrid, Spain; [Montero Vega, Maria Dolores; Garcia Rodriguez, Julio] Hosp Univ La Paz, Serv Microbiol, Madrid, Spain; [Martinez Peromingo, Francisco Javier] Consejeria Sanidad, Coordinac Sociosarutaria, Madrid, Spain</t>
  </si>
  <si>
    <t>Colino, RM (corresponding author), Hosp Univ La Paz, Serv Geriatria, Paseo Castellana 261, Madrid 28046, Spain.</t>
  </si>
  <si>
    <t>MAY 11</t>
  </si>
  <si>
    <t>e1-11</t>
  </si>
  <si>
    <t>Rios-German, PP; Gutierrez-Misis, A; Queipo, R; Ojeda-Thies, C; Saez-Lopez, P; Alarcon, T; Puime, AO; Gomez-Campelo, P; Navarro-Castellanos, L; Gonzalez-Montalvo, JI</t>
  </si>
  <si>
    <t>Differences in the baseline characteristics, management and outcomes of patients with hip fractures depending on their pre-fracture place of residence: the Spanish National Hip Fracture Registry (RNFC) cohort</t>
  </si>
  <si>
    <t>EUROPEAN GERIATRIC MEDICINE</t>
  </si>
  <si>
    <t>[Rios-German, Peggy P.; Alarcon, Teresa; Gonzalez-Montalvo, Juan Ignacio] Hosp Univ La Paz, Geriatr Serv, Dept Geriatr Med, Paseo Castellana 261, Madrid 28046, Spain; [Rios-German, Peggy P.; Gutierrez-Misis, Alicia; Queipo, Rocio; Saez-Lopez, Pilar; Alarcon, Teresa; Puime, Angel Otero; Gomez-Campelo, Paloma; Navarro-Castellanos, Laura; Gonzalez-Montalvo, Juan Ignacio] La Paz Univ Hosp, Inst Hlth Res IdiPAZ, Madrid, Spain; [Gutierrez-Misis, Alicia; Puime, Angel Otero; Gonzalez-Montalvo, Juan Ignacio] Univ Autonoma Madrid, Dept Med, Madrid, Spain; [Queipo, Rocio] European Univ Madrid, Madrid, Spain; [Ojeda-Thies, Cristina] Hosp Univ, Dept Traumatol &amp; Orthopaed Surg, 12 Octubre, Madrid, Spain; [Saez-Lopez, Pilar] Hosp Univ Fdn Alcorcon, Dept Geriatr Med, Madrid, Spain</t>
  </si>
  <si>
    <t>Rios-German, PP (corresponding author), Hosp Univ La Paz, Geriatr Serv, Dept Geriatr Med, Paseo Castellana 261, Madrid 28046, Spain.; Rios-German, PP (corresponding author), La Paz Univ Hosp, Inst Hlth Res IdiPAZ, Madrid, Spain.</t>
  </si>
  <si>
    <t>1878-7649</t>
  </si>
  <si>
    <t>OCT</t>
  </si>
  <si>
    <t>Feliu, J; Pinto, A; Basterretxea, L; Lopez-San Vicente, B; Paredero, I; Llabres, E; Jimenez-Munarriz, B; Antonio-Rebollo, M; Losada, B; Espinosa, E; Girones, R; Custodio, AB; Munoz, MD; Diaz-Almiron, M; Gomez-Mediavilla, J; Torregrosa, MD; Soler, G; Cruz, P; Higuera, O; Gonzalez-Montalvo, JI; Molina-Garrido, MJ</t>
  </si>
  <si>
    <t>Development and Validation of an Early Mortality Risk Score for Older Patients Treated with Chemotherapy for Cancer</t>
  </si>
  <si>
    <t>JOURNAL OF CLINICAL MEDICINE</t>
  </si>
  <si>
    <t>[Feliu, Jaime; Pinto, Alvaro; Espinosa, Enrique; Custodio, Ana Belen; Cruz, Patricia; Higuera, Oliver] Hosp Univ La Paz, Oncol Dept, IDIPAZ, Catedra UAM AMGEN,CIBERONC, Madrid 28046, Spain; [Basterretxea, Laura; Gomez-Mediavilla, Jenifer] Donostia Unibertsitate Ospitalea, Oncol Dept, OSI Donostialde, Donostia San Sebastian 20014, Gipuzkoa, Spain; [Lopez-San Vicente, Borja] OSI Bilbao, Oncol Dept, Bilbao 48013, Spain; [Paredero, Irene; Torregrosa, Maria Dolores] Hosp Univ Dr Peset, Oncol Dept, Valencia 46017, Spain; [Llabres, Elisenda] Hosp Univ Insular Gran Canarias, Oncol Dept, Las Palmas Gran Canaria 35016, Spain; [Jimenez-Munarriz, Beatriz] Ctr Integral Oncol Clara Campal, Oncol Dept, Madrid 28050, Spain; [Antonio-Rebollo, Maite; Soler, Gema] IDIBELL, Inst Catala Oncol, Oncohematogeriatr Unit, Barcelona 08908, Spain; [Losada, Beatriz] Hosp Univ Fuenlabrada, Oncol Dept, Fuenlabrada 28942, Spain; [Girones, Regina] Hosp Univ &amp; Politecn La Fe, Oncol Dept, Valencia 46026, Spain; [Munoz, Maria del Mar; Molina-Garrido, Maria Jose] Hosp Virgen Luz, Oncol Dept, Cuenca 16002, Spain; [Diaz-Almiron, Mariana] Univ Autonoma Madrid, Hosp La Paz, Biostat Dept, Madrid 28046, Spain; [Gonzalez-Montalvo, Juan Ignacio] Hosp Univ La Paz, Geriatr Dept, IDIPAZ, Madrid 28046, Spain</t>
  </si>
  <si>
    <t>Feliu, J (corresponding author), Hosp Univ La Paz, Oncol Dept, IDIPAZ, Catedra UAM AMGEN,CIBERONC, Madrid 28046, Spain.</t>
  </si>
  <si>
    <t>2077-0383</t>
  </si>
  <si>
    <t>APR</t>
  </si>
  <si>
    <t>de Villaumbrosia, CG; Lopez, PS; de Diego, IM; Martin, CL; Santa Teresa, MC; Alarcon, T; Thies, CO; Matas, RQ; Gonzalez-Montalvo, JI</t>
  </si>
  <si>
    <t>Predictive Model of Gait Recovery at One Month after Hip Fracture from a National Cohort of 25,607 Patients: The Hip Fracture Prognosis (HF-Prognosis) Tool</t>
  </si>
  <si>
    <t>INTERNATIONAL JOURNAL OF ENVIRONMENTAL RESEARCH AND PUBLIC HEALTH</t>
  </si>
  <si>
    <t>[Gonzalez de Villaumbrosia, Cristina] Univ Rey Juan Carlos, Hosp Univ Rey Juan Carlos, Mostoles 28933, Spain; [Saez Lopez, Pilar] Hosp Univ La Paz, Hosp Univ Fdn Alcorcon, Inst Invest, Madrid 28046, Spain; [Martin de Diego, Isaac; Lancho Martin, Carmen; Cuesta Santa Teresa, Marina] Univ Rey Juan Carlos, Data Sci Lab, Mostoles 28933, Spain; [Alarcon, Teresa; Gonzalez-Montalvo, Juan Ignacio] Hosp Univ La Paz, Inst Invest, Madrid 28046, Spain; [Ojeda Thies, Cristina] Hosp Univ 12 Octubre, Madrid 28041, Spain; [Queipo Matas, Rocio] Univ Europea Madrid, Data Sci Lab, Madrid 28005, Spain</t>
  </si>
  <si>
    <t>de Villaumbrosia, CG (corresponding author), Univ Rey Juan Carlos, Hosp Univ Rey Juan Carlos, Mostoles 28933, Spain.</t>
  </si>
  <si>
    <t>1660-4601</t>
  </si>
  <si>
    <t>Gutierrez-Misis, A; Queipo, R; Castell, MV; Alarcon, T; Menendez-Colino, R; Ojeda-Thies, C; Puime, AO; Gonzalez-Montalvo, JI</t>
  </si>
  <si>
    <t>Mortality among older Spanish people with hip fractures: a population-based matched cohort study</t>
  </si>
  <si>
    <t>AGING CLINICAL AND EXPERIMENTAL RESEARCH</t>
  </si>
  <si>
    <t>Letter</t>
  </si>
  <si>
    <t>[Gutierrez-Misis, Alicia; Castell, Maria Victoria] Autonomous Univ Madrid, Dept Med, Family Med &amp; Primary Care Div, Sch Med, Madrid, Spain; [Gutierrez-Misis, Alicia; Queipo, Rocio; Castell, Maria Victoria; Alarcon, Teresa; Menendez-Colino, Rocio; Gonzalez-Montalvo, Juan Ignacio] Hosp La Paz Inst Hlth Res IdiPAZ, Madrid, Spain; [Queipo, Rocio] European Univ Madrid, Dept Med, Madrid, Spain; [Castell, Maria Victoria] Northern Hlth Care Directorate Community Madrid, Doctor Castroviejo Hlth Univ Ctr, Madrid, Spain; [Alarcon, Teresa; Menendez-Colino, Rocio; Gonzalez-Montalvo, Juan Ignacio] La Paz Univ Hosp, Dept Geriatr, Madrid, Spain; [Ojeda-Thies, Cristina] Univ Hosp 12 Octubre, Dept Traumatol &amp; Orthopaed Surg, Madrid, Spain; [Puime, Angel Otero] Autonomous Univ Madrid, Prevent Med &amp; Publ Hlth Dept, Family Med &amp; Primary Care Unit, Sch Med, Madrid, Spain</t>
  </si>
  <si>
    <t>Gutierrez-Misis, A (corresponding author), Autonomous Univ Madrid, Dept Med, Family Med &amp; Primary Care Div, Sch Med, Madrid, Spain.; Gutierrez-Misis, A (corresponding author), Hosp La Paz Inst Hlth Res IdiPAZ, Madrid, Spain.</t>
  </si>
  <si>
    <t>1594-0667</t>
  </si>
  <si>
    <t>NOV</t>
  </si>
  <si>
    <t>Castillon, P; Nunez, JH; Mori-Gamarra, F; Ojeda-Thies, C; Saez-Lopez, P; Salvador, J; Angles, F; Gonzalez-Montalvo, JI</t>
  </si>
  <si>
    <t>Hip fractures in Spain: are we on the right track? Statistically significant differences in hip fracture management between Autonomous Communities in Spain</t>
  </si>
  <si>
    <t>ARCHIVES OF OSTEOPOROSIS</t>
  </si>
  <si>
    <t>[Castillon, Pablo; Nunez, Jorge H.; Salvador, Jordi; Angles, Francesc] Univ Hosp Mutua Teirasa, Dept Traumatol &amp; Orthopaed Surg, Placa Doctor Robert 5, Barcelona 08221, Spain; [Angles, Francesc] Univ Barcelona, Dept Cirurgia, Barcelona, Spain; [Nunez, Jorge H.] Univ Hosp Vall dHebron, Dept Traumatol &amp; Orthopaed Surg, Passeig Vall dHebron 119, Barcelona 08035, Spain; [Mori-Gamarra, Fatima] Complexo Hosp Univ Ourense, Calle Ramon Puga Noguerol 54, Orense 32005, Spain; [Ojeda-Thies, Cristina] Univ Hosp 12 Octubre, Dept Traumatol &amp; Orthopaed Surg, Av Cordoba S-N, Madrid 28041, Spain; [Saez-Lopez, Pilar; Ignacio Gonzalez-Montalvo, Juan] Hosp La Paz, IdiPAZ, Inst Invest, Madrid, Spain; [Saez-Lopez, Pilar] Hosp Univ Fdn Alcorcon, Madrid, Spain; [Saez-Lopez, Pilar] Spanish Natl Hip Fracture Registry, Madrid, Spain; [Ignacio Gonzalez-Montalvo, Juan] Hosp Univ La Paz, Paseo Castellano 261, Madrid 28046, Spain</t>
  </si>
  <si>
    <t>Nunez, JH (corresponding author), Univ Hosp Mutua Teirasa, Dept Traumatol &amp; Orthopaed Surg, Placa Doctor Robert 5, Barcelona 08221, Spain.; Nunez, JH (corresponding author), Univ Hosp Vall dHebron, Dept Traumatol &amp; Orthopaed Surg, Passeig Vall dHebron 119, Barcelona 08035, Spain.</t>
  </si>
  <si>
    <t>1862-3522</t>
  </si>
  <si>
    <t>FEB 23</t>
  </si>
  <si>
    <t>Herbolsheimer, F; Ungar, N; Portegijs, E; Dallmeier, D; Schaap, L; Smith, T; Stubbs, B; Deeg, D; Peter, R; Castell, MV; Otero, A; Edwards, M; Siviero, P; Limongi, F; Dennison, E; van Schoor, N; Veronese, N; Timmermans, EJ; van der Pas, S</t>
  </si>
  <si>
    <t>Neighborhood environment, social participation, and physical activity in older adults with lower limb osteoarthritis: A mediation analysis</t>
  </si>
  <si>
    <t>HEALTH &amp; PLACE</t>
  </si>
  <si>
    <t>[Herbolsheimer, Florian] Simon Fraser Univ, Dept Gerontol, 515 W Hastings St, Vancouver, BC, Canada; [Ungar, Nadine] Heidelberg Univ, Inst Psychol, Heidelberg, Germany; [Portegijs, Erja] Univ Jyvaskyla, Gerontol Res Ctr, Jyvaskyla, Finland; [Portegijs, Erja] Univ Jyvaskyla, Fac Sport &amp; Hlth Sci, Jyvaskyla, Finland; [Dallmeier, Dhayana] AGAPLESION Bethesda Clin Ulm, Res Unit Aging, Ulm, Germany; [Dallmeier, Dhayana] Boston Univ, Sch Publ Hlth, Dept Epidemiol, Boston, MA USA; [Schaap, Laura] Vrije Univ Amsterdam, Fac Sci, Amsterdam Publ Hlth Res Inst, Dept Hlth Sci, Amsterdam, Netherlands; [Smith, Toby] Univ Oxford, Nuffield Dept Orthopaed Rheumatol &amp; Musculoskelet, Oxford, England; [Stubbs, Brendon] Kings Coll London, Inst Psychiat Psychol &amp; Neurosci, Dept Psychol Med, London, England; [Stubbs, Brendon] Anglia Ruskin Univ, Fac Hlth Social Care &amp; Educ, Posit Ageing Res Inst, Chelmsford, Essex, England; [Deeg, Dorly; van Schoor, Natasja; Timmermans, Erik J.] Vrije Univ Amsterdam, Amsterdam Univ, Amsterdam Publ Hlth Res Inst, Dept Epidemiol &amp; Biostat,Med Ctr, Amsterdam, Netherlands; [Peter, Richard] Ulm Univ, Inst Hist Philosophy &amp; Eth Med, Ulm, Germany; [Victoria Castell, Maria; Otero, Angel] Univ Autonoma Madrid, Fac Med, Dept Prevent Med &amp; Publ Hlth, Unit Primary Care &amp; Family Med, Madrid, Spain; [Edwards, Mark; Dennison, Elaine] Univ Southampton, Southampton Gen Hosp, MRC Lifecourse Epidemiol Unit, Southampton, Hants, England; [Siviero, Paola; Limongi, Federica; Veronese, Nicola] CNR, Inst Neurosci, Aging Branch, Padua, Italy; [van der Pas, Suzan] Leiden Univ, Dept Publ Hlth &amp; Primary Care, Med Ctr, Leiden, Netherlands; [van der Pas, Suzan] Univ Appl Sci Leiden, Fac Social Work &amp; Appl Psychol, Leiden, Netherlands</t>
  </si>
  <si>
    <t>Herbolsheimer, F (corresponding author), Simon Fraser Univ, Dept Gerontol, 515 W Hastings St, Vancouver, BC, Canada.</t>
  </si>
  <si>
    <t>1353-8292</t>
  </si>
  <si>
    <t>MAR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</si>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</sst>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337"/>
  <sheetViews>
    <sheetView tabSelected="1" zoomScalePageLayoutView="0" workbookViewId="0" topLeftCell="A1">
      <selection activeCell="A1" sqref="A1:IV16384"/>
    </sheetView>
  </sheetViews>
  <sheetFormatPr defaultColWidth="13.71093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9" customWidth="1"/>
    <col min="6" max="6" width="13.710937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3.7109375" style="9" customWidth="1"/>
    <col min="20" max="20" width="9.7109375" style="9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4" customFormat="1" ht="39.7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</row>
    <row r="5" spans="1:79" s="8" customFormat="1" ht="15">
      <c r="A5" s="1"/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0.756</v>
      </c>
      <c r="G5" s="7" t="str">
        <f>VLOOKUP(N5,'[1]Revistas'!$B$2:$H$62913,3,FALSE)</f>
        <v>Q4</v>
      </c>
      <c r="H5" s="7" t="str">
        <f>VLOOKUP(N5,'[1]Revistas'!$B$2:$H$62913,4,FALSE)</f>
        <v>PUBLIC, ENVIRONMENTAL &amp; OCCUPATIONAL HEALTH</v>
      </c>
      <c r="I5" s="7" t="str">
        <f>VLOOKUP(N5,'[1]Revistas'!$B$2:$H$62913,5,FALSE)</f>
        <v>169/176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95</v>
      </c>
      <c r="R5" s="7" t="s">
        <v>28</v>
      </c>
      <c r="S5" s="7" t="s">
        <v>28</v>
      </c>
      <c r="T5" s="7" t="s">
        <v>29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8" customFormat="1" ht="15">
      <c r="A6" s="1"/>
      <c r="B6" s="6" t="s">
        <v>30</v>
      </c>
      <c r="C6" s="6" t="s">
        <v>31</v>
      </c>
      <c r="D6" s="6" t="s">
        <v>32</v>
      </c>
      <c r="E6" s="7" t="s">
        <v>23</v>
      </c>
      <c r="F6" s="7">
        <f>VLOOKUP(N6,'[1]Revistas'!$B$2:$H$62913,2,FALSE)</f>
        <v>4.794</v>
      </c>
      <c r="G6" s="7" t="str">
        <f>VLOOKUP(N6,'[1]Revistas'!$B$2:$H$62913,3,FALSE)</f>
        <v>Q2</v>
      </c>
      <c r="H6" s="7" t="str">
        <f>VLOOKUP(N6,'[1]Revistas'!$B$2:$H$62913,4,FALSE)</f>
        <v>RHEUMATOLOGY</v>
      </c>
      <c r="I6" s="7" t="str">
        <f>VLOOKUP(N6,'[1]Revistas'!$B$2:$H$62913,5,FALSE)</f>
        <v>13/34</v>
      </c>
      <c r="J6" s="7" t="str">
        <f>VLOOKUP(N6,'[1]Revistas'!$B$2:$H$62913,6,FALSE)</f>
        <v>NO</v>
      </c>
      <c r="K6" s="7" t="s">
        <v>33</v>
      </c>
      <c r="L6" s="7" t="s">
        <v>34</v>
      </c>
      <c r="M6" s="7">
        <v>2</v>
      </c>
      <c r="N6" s="7" t="s">
        <v>35</v>
      </c>
      <c r="O6" s="7" t="s">
        <v>36</v>
      </c>
      <c r="P6" s="7">
        <v>2021</v>
      </c>
      <c r="Q6" s="7">
        <v>73</v>
      </c>
      <c r="R6" s="7">
        <v>9</v>
      </c>
      <c r="S6" s="7">
        <v>1343</v>
      </c>
      <c r="T6" s="7">
        <v>1353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8" customFormat="1" ht="15">
      <c r="A7" s="1"/>
      <c r="B7" s="6" t="s">
        <v>37</v>
      </c>
      <c r="C7" s="6" t="s">
        <v>38</v>
      </c>
      <c r="D7" s="6" t="s">
        <v>22</v>
      </c>
      <c r="E7" s="7" t="s">
        <v>23</v>
      </c>
      <c r="F7" s="7">
        <f>VLOOKUP(N7,'[1]Revistas'!$B$2:$H$62913,2,FALSE)</f>
        <v>0.756</v>
      </c>
      <c r="G7" s="7" t="str">
        <f>VLOOKUP(N7,'[1]Revistas'!$B$2:$H$62913,3,FALSE)</f>
        <v>Q4</v>
      </c>
      <c r="H7" s="7" t="str">
        <f>VLOOKUP(N7,'[1]Revistas'!$B$2:$H$62913,4,FALSE)</f>
        <v>PUBLIC, ENVIRONMENTAL &amp; OCCUPATIONAL HEALTH</v>
      </c>
      <c r="I7" s="7" t="str">
        <f>VLOOKUP(N7,'[1]Revistas'!$B$2:$H$62913,5,FALSE)</f>
        <v>169/176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1</v>
      </c>
      <c r="N7" s="7" t="s">
        <v>26</v>
      </c>
      <c r="O7" s="7" t="s">
        <v>41</v>
      </c>
      <c r="P7" s="7">
        <v>2021</v>
      </c>
      <c r="Q7" s="7">
        <v>95</v>
      </c>
      <c r="R7" s="7" t="s">
        <v>28</v>
      </c>
      <c r="S7" s="7" t="s">
        <v>28</v>
      </c>
      <c r="T7" s="7" t="s">
        <v>42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8" customFormat="1" ht="15">
      <c r="A8" s="1"/>
      <c r="B8" s="6" t="s">
        <v>43</v>
      </c>
      <c r="C8" s="6" t="s">
        <v>44</v>
      </c>
      <c r="D8" s="6" t="s">
        <v>45</v>
      </c>
      <c r="E8" s="7" t="s">
        <v>23</v>
      </c>
      <c r="F8" s="7">
        <f>VLOOKUP(N8,'[1]Revistas'!$B$2:$H$62913,2,FALSE)</f>
        <v>1.71</v>
      </c>
      <c r="G8" s="7" t="str">
        <f>VLOOKUP(N8,'[1]Revistas'!$B$2:$H$62913,3,FALSE)</f>
        <v>Q4</v>
      </c>
      <c r="H8" s="7" t="str">
        <f>VLOOKUP(N8,'[1]Revistas'!$B$2:$H$62913,4,FALSE)</f>
        <v>GERIATRICS &amp; GERONTOLOGY</v>
      </c>
      <c r="I8" s="7" t="str">
        <f>VLOOKUP(N8,'[1]Revistas'!$B$2:$H$62913,5,FALSE)</f>
        <v>48/53</v>
      </c>
      <c r="J8" s="7" t="str">
        <f>VLOOKUP(N8,'[1]Revistas'!$B$2:$H$62913,6,FALSE)</f>
        <v>NO</v>
      </c>
      <c r="K8" s="7" t="s">
        <v>46</v>
      </c>
      <c r="L8" s="7" t="s">
        <v>47</v>
      </c>
      <c r="M8" s="7">
        <v>0</v>
      </c>
      <c r="N8" s="7" t="s">
        <v>48</v>
      </c>
      <c r="O8" s="7" t="s">
        <v>49</v>
      </c>
      <c r="P8" s="7">
        <v>2021</v>
      </c>
      <c r="Q8" s="7">
        <v>12</v>
      </c>
      <c r="R8" s="7">
        <v>5</v>
      </c>
      <c r="S8" s="7">
        <v>1021</v>
      </c>
      <c r="T8" s="7">
        <v>1029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8" customFormat="1" ht="15">
      <c r="A9" s="1"/>
      <c r="B9" s="6" t="s">
        <v>50</v>
      </c>
      <c r="C9" s="6" t="s">
        <v>51</v>
      </c>
      <c r="D9" s="6" t="s">
        <v>52</v>
      </c>
      <c r="E9" s="7" t="s">
        <v>23</v>
      </c>
      <c r="F9" s="7">
        <f>VLOOKUP(N9,'[1]Revistas'!$B$2:$H$62913,2,FALSE)</f>
        <v>4.241</v>
      </c>
      <c r="G9" s="7" t="str">
        <f>VLOOKUP(N9,'[1]Revistas'!$B$2:$H$62913,3,FALSE)</f>
        <v>Q1</v>
      </c>
      <c r="H9" s="7" t="str">
        <f>VLOOKUP(N9,'[1]Revistas'!$B$2:$H$62913,4,FALSE)</f>
        <v>MEDICINE, GENERAL &amp; INTERNAL</v>
      </c>
      <c r="I9" s="7" t="str">
        <f>VLOOKUP(N9,'[1]Revistas'!$B$2:$H$62913,5,FALSE)</f>
        <v>39/169</v>
      </c>
      <c r="J9" s="7" t="str">
        <f>VLOOKUP(N9,'[1]Revistas'!$B$2:$H$62913,6,FALSE)</f>
        <v>NO</v>
      </c>
      <c r="K9" s="7" t="s">
        <v>53</v>
      </c>
      <c r="L9" s="7" t="s">
        <v>54</v>
      </c>
      <c r="M9" s="7">
        <v>2</v>
      </c>
      <c r="N9" s="7" t="s">
        <v>55</v>
      </c>
      <c r="O9" s="7" t="s">
        <v>56</v>
      </c>
      <c r="P9" s="7">
        <v>2021</v>
      </c>
      <c r="Q9" s="7">
        <v>10</v>
      </c>
      <c r="R9" s="7">
        <v>8</v>
      </c>
      <c r="S9" s="7" t="s">
        <v>28</v>
      </c>
      <c r="T9" s="7">
        <v>1615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8" customFormat="1" ht="15">
      <c r="A10" s="1"/>
      <c r="B10" s="6" t="s">
        <v>57</v>
      </c>
      <c r="C10" s="6" t="s">
        <v>58</v>
      </c>
      <c r="D10" s="6" t="s">
        <v>59</v>
      </c>
      <c r="E10" s="7" t="s">
        <v>23</v>
      </c>
      <c r="F10" s="7">
        <f>VLOOKUP(N10,'[1]Revistas'!$B$2:$H$62913,2,FALSE)</f>
        <v>3.39</v>
      </c>
      <c r="G10" s="7" t="str">
        <f>VLOOKUP(N10,'[1]Revistas'!$B$2:$H$62913,3,FALSE)</f>
        <v>Q1</v>
      </c>
      <c r="H10" s="7" t="str">
        <f>VLOOKUP(N10,'[1]Revistas'!$B$2:$H$62913,4,FALSE)</f>
        <v>PUBLIC, ENVIRONMENTAL &amp; OCCUPATIONAL HEALTH</v>
      </c>
      <c r="I10" s="7" t="str">
        <f>VLOOKUP(N10,'[1]Revistas'!$B$2:$H$62913,5,FALSE)</f>
        <v>41/176</v>
      </c>
      <c r="J10" s="7" t="str">
        <f>VLOOKUP(N10,'[1]Revistas'!$B$2:$H$62913,6,FALSE)</f>
        <v>NO</v>
      </c>
      <c r="K10" s="7" t="s">
        <v>60</v>
      </c>
      <c r="L10" s="7" t="s">
        <v>61</v>
      </c>
      <c r="M10" s="7">
        <v>2</v>
      </c>
      <c r="N10" s="7" t="s">
        <v>62</v>
      </c>
      <c r="O10" s="7" t="s">
        <v>56</v>
      </c>
      <c r="P10" s="7">
        <v>2021</v>
      </c>
      <c r="Q10" s="7">
        <v>18</v>
      </c>
      <c r="R10" s="7">
        <v>7</v>
      </c>
      <c r="S10" s="7" t="s">
        <v>28</v>
      </c>
      <c r="T10" s="7">
        <v>3809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8" customFormat="1" ht="15">
      <c r="A11" s="1"/>
      <c r="B11" s="6" t="s">
        <v>63</v>
      </c>
      <c r="C11" s="6" t="s">
        <v>64</v>
      </c>
      <c r="D11" s="6" t="s">
        <v>65</v>
      </c>
      <c r="E11" s="7" t="s">
        <v>66</v>
      </c>
      <c r="F11" s="7">
        <f>VLOOKUP(N11,'[1]Revistas'!$B$2:$H$62913,2,FALSE)</f>
        <v>3.636</v>
      </c>
      <c r="G11" s="7" t="str">
        <f>VLOOKUP(N11,'[1]Revistas'!$B$2:$H$62913,3,FALSE)</f>
        <v>Q3</v>
      </c>
      <c r="H11" s="7" t="str">
        <f>VLOOKUP(N11,'[1]Revistas'!$B$2:$H$62913,4,FALSE)</f>
        <v>GERIATRICS &amp; GERONTOLOGY</v>
      </c>
      <c r="I11" s="7" t="str">
        <f>VLOOKUP(N11,'[1]Revistas'!$B$2:$H$62913,5,FALSE)</f>
        <v>29/53</v>
      </c>
      <c r="J11" s="7" t="str">
        <f>VLOOKUP(N11,'[1]Revistas'!$B$2:$H$62913,6,FALSE)</f>
        <v>NO</v>
      </c>
      <c r="K11" s="7" t="s">
        <v>67</v>
      </c>
      <c r="L11" s="7" t="s">
        <v>68</v>
      </c>
      <c r="M11" s="7">
        <v>0</v>
      </c>
      <c r="N11" s="7" t="s">
        <v>69</v>
      </c>
      <c r="O11" s="7" t="s">
        <v>70</v>
      </c>
      <c r="P11" s="7">
        <v>2021</v>
      </c>
      <c r="Q11" s="7">
        <v>33</v>
      </c>
      <c r="R11" s="7">
        <v>11</v>
      </c>
      <c r="S11" s="7">
        <v>3141</v>
      </c>
      <c r="T11" s="7">
        <v>3143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8" customFormat="1" ht="15">
      <c r="A12" s="1"/>
      <c r="B12" s="6" t="s">
        <v>71</v>
      </c>
      <c r="C12" s="6" t="s">
        <v>72</v>
      </c>
      <c r="D12" s="6" t="s">
        <v>73</v>
      </c>
      <c r="E12" s="7" t="s">
        <v>23</v>
      </c>
      <c r="F12" s="7">
        <f>VLOOKUP(N12,'[1]Revistas'!$B$2:$H$62913,2,FALSE)</f>
        <v>2.617</v>
      </c>
      <c r="G12" s="7" t="str">
        <f>VLOOKUP(N12,'[1]Revistas'!$B$2:$H$62913,3,FALSE)</f>
        <v>Q2</v>
      </c>
      <c r="H12" s="7" t="str">
        <f>VLOOKUP(N12,'[1]Revistas'!$B$2:$H$62913,4,FALSE)</f>
        <v>ORTHOPEDICS</v>
      </c>
      <c r="I12" s="7" t="str">
        <f>VLOOKUP(N12,'[1]Revistas'!$B$2:$H$62913,5,FALSE)</f>
        <v>37/82</v>
      </c>
      <c r="J12" s="7" t="str">
        <f>VLOOKUP(N12,'[1]Revistas'!$B$2:$H$62913,6,FALSE)</f>
        <v>NO</v>
      </c>
      <c r="K12" s="7" t="s">
        <v>74</v>
      </c>
      <c r="L12" s="7" t="s">
        <v>75</v>
      </c>
      <c r="M12" s="7">
        <v>1</v>
      </c>
      <c r="N12" s="7" t="s">
        <v>76</v>
      </c>
      <c r="O12" s="7" t="s">
        <v>77</v>
      </c>
      <c r="P12" s="7">
        <v>2021</v>
      </c>
      <c r="Q12" s="7">
        <v>16</v>
      </c>
      <c r="R12" s="7">
        <v>1</v>
      </c>
      <c r="S12" s="7" t="s">
        <v>28</v>
      </c>
      <c r="T12" s="7">
        <v>40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8" customFormat="1" ht="15">
      <c r="A13" s="1"/>
      <c r="B13" s="6" t="s">
        <v>78</v>
      </c>
      <c r="C13" s="6" t="s">
        <v>79</v>
      </c>
      <c r="D13" s="6" t="s">
        <v>80</v>
      </c>
      <c r="E13" s="7" t="s">
        <v>23</v>
      </c>
      <c r="F13" s="7">
        <f>VLOOKUP(N13,'[1]Revistas'!$B$2:$H$62913,2,FALSE)</f>
        <v>4.078</v>
      </c>
      <c r="G13" s="7" t="str">
        <f>VLOOKUP(N13,'[1]Revistas'!$B$2:$H$62913,3,FALSE)</f>
        <v>Q1</v>
      </c>
      <c r="H13" s="7" t="str">
        <f>VLOOKUP(N13,'[1]Revistas'!$B$2:$H$62913,4,FALSE)</f>
        <v>PUBLIC, ENVIRONMENTAL &amp; OCCUPATIONAL HEALTH</v>
      </c>
      <c r="I13" s="7" t="str">
        <f>VLOOKUP(N13,'[1]Revistas'!$B$2:$H$62913,5,FALSE)</f>
        <v>29/176</v>
      </c>
      <c r="J13" s="7" t="str">
        <f>VLOOKUP(N13,'[1]Revistas'!$B$2:$H$62913,6,FALSE)</f>
        <v>NO</v>
      </c>
      <c r="K13" s="7" t="s">
        <v>81</v>
      </c>
      <c r="L13" s="7" t="s">
        <v>82</v>
      </c>
      <c r="M13" s="7">
        <v>4</v>
      </c>
      <c r="N13" s="7" t="s">
        <v>83</v>
      </c>
      <c r="O13" s="7" t="s">
        <v>84</v>
      </c>
      <c r="P13" s="7">
        <v>2021</v>
      </c>
      <c r="Q13" s="7">
        <v>68</v>
      </c>
      <c r="R13" s="7" t="s">
        <v>28</v>
      </c>
      <c r="S13" s="7" t="s">
        <v>28</v>
      </c>
      <c r="T13" s="7">
        <v>102513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5:12" s="1" customFormat="1" ht="15">
      <c r="E14" s="2"/>
      <c r="F14" s="2"/>
      <c r="G14" s="2"/>
      <c r="H14" s="2"/>
      <c r="I14" s="2"/>
      <c r="J14" s="2"/>
      <c r="K14" s="2"/>
      <c r="L14" s="2"/>
    </row>
    <row r="15" spans="5:20" s="1" customFormat="1" ht="1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5:20" s="1" customFormat="1" ht="15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t="15" hidden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t="15" hidden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ht="15" hidden="1"/>
    <row r="1043" spans="5:21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2:21" s="10" customFormat="1" ht="15" hidden="1">
      <c r="B1044" s="10" t="s">
        <v>4</v>
      </c>
      <c r="C1044" s="10" t="s">
        <v>4</v>
      </c>
      <c r="D1044" s="10" t="s">
        <v>4</v>
      </c>
      <c r="E1044" s="11" t="s">
        <v>5</v>
      </c>
      <c r="F1044" s="11" t="s">
        <v>4</v>
      </c>
      <c r="G1044" s="11" t="s">
        <v>6</v>
      </c>
      <c r="H1044" s="11" t="s">
        <v>85</v>
      </c>
      <c r="I1044" s="11" t="s">
        <v>4</v>
      </c>
      <c r="J1044" s="11" t="s">
        <v>9</v>
      </c>
      <c r="K1044" s="11" t="s">
        <v>86</v>
      </c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</row>
    <row r="1045" spans="2:21" s="10" customFormat="1" ht="15" hidden="1">
      <c r="B1045" s="10" t="s">
        <v>23</v>
      </c>
      <c r="C1045" s="10">
        <f>DCOUNTA(A4:T1038,C1044,B1044:B1045)</f>
        <v>8</v>
      </c>
      <c r="D1045" s="10" t="s">
        <v>23</v>
      </c>
      <c r="E1045" s="11">
        <f>DSUM(A4:T1039,F4,D1044:D1045)</f>
        <v>22.342</v>
      </c>
      <c r="F1045" s="11" t="s">
        <v>23</v>
      </c>
      <c r="G1045" s="11" t="s">
        <v>87</v>
      </c>
      <c r="H1045" s="11">
        <f>DCOUNTA(A4:T1039,G4,F1044:G1045)</f>
        <v>3</v>
      </c>
      <c r="I1045" s="11" t="s">
        <v>23</v>
      </c>
      <c r="J1045" s="11" t="s">
        <v>88</v>
      </c>
      <c r="K1045" s="11">
        <f>DCOUNTA(A4:T1039,J4,I1044:J1045)</f>
        <v>0</v>
      </c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</row>
    <row r="1046" spans="5:21" s="10" customFormat="1" ht="15" hidden="1"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</row>
    <row r="1047" spans="2:21" s="10" customFormat="1" ht="15" hidden="1">
      <c r="B1047" s="10" t="s">
        <v>4</v>
      </c>
      <c r="D1047" s="10" t="s">
        <v>4</v>
      </c>
      <c r="E1047" s="11" t="s">
        <v>5</v>
      </c>
      <c r="F1047" s="11" t="s">
        <v>4</v>
      </c>
      <c r="G1047" s="11" t="s">
        <v>6</v>
      </c>
      <c r="H1047" s="11" t="s">
        <v>85</v>
      </c>
      <c r="I1047" s="11" t="s">
        <v>4</v>
      </c>
      <c r="J1047" s="11" t="s">
        <v>9</v>
      </c>
      <c r="K1047" s="11" t="s">
        <v>86</v>
      </c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</row>
    <row r="1048" spans="2:21" s="10" customFormat="1" ht="15" hidden="1">
      <c r="B1048" s="10" t="s">
        <v>66</v>
      </c>
      <c r="C1048" s="10">
        <f>DCOUNTA(A4:T1039,E4,B1047:B1048)</f>
        <v>1</v>
      </c>
      <c r="D1048" s="10" t="s">
        <v>66</v>
      </c>
      <c r="E1048" s="11">
        <f>DSUM(A4:T1039,E1047,D1047:D1048)</f>
        <v>3.636</v>
      </c>
      <c r="F1048" s="11" t="s">
        <v>66</v>
      </c>
      <c r="G1048" s="11" t="s">
        <v>87</v>
      </c>
      <c r="H1048" s="11">
        <f>DCOUNTA(A4:T1039,G4,F1047:G1048)</f>
        <v>0</v>
      </c>
      <c r="I1048" s="11" t="s">
        <v>66</v>
      </c>
      <c r="J1048" s="11" t="s">
        <v>88</v>
      </c>
      <c r="K1048" s="11">
        <f>DCOUNTA(A4:T1039,J4,I1047:J1048)</f>
        <v>0</v>
      </c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</row>
    <row r="1049" spans="5:21" s="10" customFormat="1" ht="15" hidden="1"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</row>
    <row r="1050" spans="2:21" s="10" customFormat="1" ht="15" hidden="1">
      <c r="B1050" s="10" t="s">
        <v>4</v>
      </c>
      <c r="D1050" s="10" t="s">
        <v>4</v>
      </c>
      <c r="E1050" s="11" t="s">
        <v>5</v>
      </c>
      <c r="F1050" s="11" t="s">
        <v>4</v>
      </c>
      <c r="G1050" s="11" t="s">
        <v>6</v>
      </c>
      <c r="H1050" s="11" t="s">
        <v>85</v>
      </c>
      <c r="I1050" s="11" t="s">
        <v>4</v>
      </c>
      <c r="J1050" s="11" t="s">
        <v>9</v>
      </c>
      <c r="K1050" s="11" t="s">
        <v>86</v>
      </c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</row>
    <row r="1051" spans="2:21" s="10" customFormat="1" ht="15" hidden="1">
      <c r="B1051" s="10" t="s">
        <v>89</v>
      </c>
      <c r="C1051" s="10">
        <f>DCOUNTA(A4:T1039,E4,B1050:B1051)</f>
        <v>0</v>
      </c>
      <c r="D1051" s="10" t="s">
        <v>89</v>
      </c>
      <c r="E1051" s="11">
        <f>DSUM(A4:T1039,F4,D1050:D1051)</f>
        <v>0</v>
      </c>
      <c r="F1051" s="11" t="s">
        <v>89</v>
      </c>
      <c r="G1051" s="11" t="s">
        <v>87</v>
      </c>
      <c r="H1051" s="11">
        <f>DCOUNTA(A4:T1039,G4,F1050:G1051)</f>
        <v>0</v>
      </c>
      <c r="I1051" s="11" t="s">
        <v>89</v>
      </c>
      <c r="J1051" s="11" t="s">
        <v>88</v>
      </c>
      <c r="K1051" s="11">
        <f>DCOUNTA(A4:T1039,J4,I1050:J1051)</f>
        <v>0</v>
      </c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</row>
    <row r="1052" spans="5:21" s="10" customFormat="1" ht="15" hidden="1"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</row>
    <row r="1053" spans="2:21" s="10" customFormat="1" ht="15" hidden="1">
      <c r="B1053" s="10" t="s">
        <v>4</v>
      </c>
      <c r="D1053" s="10" t="s">
        <v>4</v>
      </c>
      <c r="E1053" s="11" t="s">
        <v>5</v>
      </c>
      <c r="F1053" s="11" t="s">
        <v>4</v>
      </c>
      <c r="G1053" s="11" t="s">
        <v>6</v>
      </c>
      <c r="H1053" s="11" t="s">
        <v>85</v>
      </c>
      <c r="I1053" s="11" t="s">
        <v>4</v>
      </c>
      <c r="J1053" s="11" t="s">
        <v>9</v>
      </c>
      <c r="K1053" s="11" t="s">
        <v>86</v>
      </c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</row>
    <row r="1054" spans="2:21" s="10" customFormat="1" ht="15" hidden="1">
      <c r="B1054" s="10" t="s">
        <v>90</v>
      </c>
      <c r="C1054" s="10">
        <f>DCOUNTA(C4:T1039,E4,B1053:B1054)</f>
        <v>0</v>
      </c>
      <c r="D1054" s="10" t="s">
        <v>90</v>
      </c>
      <c r="E1054" s="11">
        <f>DSUM(A4:T1039,F4,D1053:D1054)</f>
        <v>0</v>
      </c>
      <c r="F1054" s="11" t="s">
        <v>90</v>
      </c>
      <c r="G1054" s="11" t="s">
        <v>87</v>
      </c>
      <c r="H1054" s="11">
        <f>DCOUNTA(A4:T1039,G4,F1053:G1054)</f>
        <v>0</v>
      </c>
      <c r="I1054" s="11" t="s">
        <v>90</v>
      </c>
      <c r="J1054" s="11" t="s">
        <v>88</v>
      </c>
      <c r="K1054" s="11">
        <f>DCOUNTA(A4:T1039,J4,I1053:J1054)</f>
        <v>0</v>
      </c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</row>
    <row r="1055" spans="5:21" s="10" customFormat="1" ht="15" hidden="1"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</row>
    <row r="1056" spans="5:21" s="10" customFormat="1" ht="15" hidden="1"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</row>
    <row r="1057" spans="2:21" s="10" customFormat="1" ht="15" hidden="1">
      <c r="B1057" s="10" t="s">
        <v>4</v>
      </c>
      <c r="D1057" s="10" t="s">
        <v>4</v>
      </c>
      <c r="E1057" s="11" t="s">
        <v>5</v>
      </c>
      <c r="F1057" s="11" t="s">
        <v>4</v>
      </c>
      <c r="G1057" s="11" t="s">
        <v>6</v>
      </c>
      <c r="H1057" s="11" t="s">
        <v>85</v>
      </c>
      <c r="I1057" s="11" t="s">
        <v>4</v>
      </c>
      <c r="J1057" s="11" t="s">
        <v>9</v>
      </c>
      <c r="K1057" s="11" t="s">
        <v>86</v>
      </c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</row>
    <row r="1058" spans="2:21" s="10" customFormat="1" ht="15" hidden="1">
      <c r="B1058" s="10" t="s">
        <v>91</v>
      </c>
      <c r="C1058" s="10">
        <f>DCOUNTA(A4:T1039,E4,B1057:B1058)</f>
        <v>0</v>
      </c>
      <c r="D1058" s="10" t="s">
        <v>91</v>
      </c>
      <c r="E1058" s="11">
        <f>DSUM(A4:T1039,F4,D1057:D1058)</f>
        <v>0</v>
      </c>
      <c r="F1058" s="11" t="s">
        <v>91</v>
      </c>
      <c r="G1058" s="11" t="s">
        <v>87</v>
      </c>
      <c r="H1058" s="11">
        <f>DCOUNTA(A4:T1039,G4,F1057:G1058)</f>
        <v>0</v>
      </c>
      <c r="I1058" s="11" t="s">
        <v>91</v>
      </c>
      <c r="J1058" s="11" t="s">
        <v>88</v>
      </c>
      <c r="K1058" s="11">
        <f>DCOUNTA(A4:T1039,J4,I1057:J1058)</f>
        <v>0</v>
      </c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</row>
    <row r="1059" spans="5:21" s="10" customFormat="1" ht="15" hidden="1"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</row>
    <row r="1060" spans="2:21" s="10" customFormat="1" ht="15" hidden="1">
      <c r="B1060" s="10" t="s">
        <v>4</v>
      </c>
      <c r="D1060" s="10" t="s">
        <v>4</v>
      </c>
      <c r="E1060" s="11" t="s">
        <v>5</v>
      </c>
      <c r="F1060" s="11" t="s">
        <v>4</v>
      </c>
      <c r="G1060" s="11" t="s">
        <v>6</v>
      </c>
      <c r="H1060" s="11" t="s">
        <v>85</v>
      </c>
      <c r="I1060" s="11" t="s">
        <v>4</v>
      </c>
      <c r="J1060" s="11" t="s">
        <v>9</v>
      </c>
      <c r="K1060" s="11" t="s">
        <v>86</v>
      </c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</row>
    <row r="1061" spans="2:21" s="10" customFormat="1" ht="15" hidden="1">
      <c r="B1061" s="10" t="s">
        <v>92</v>
      </c>
      <c r="C1061" s="10">
        <f>DCOUNTA(B4:T1039,B1060,B1060:B1061)</f>
        <v>0</v>
      </c>
      <c r="D1061" s="10" t="s">
        <v>92</v>
      </c>
      <c r="E1061" s="11">
        <f>DSUM(A4:T1039,F4,D1060:D1061)</f>
        <v>0</v>
      </c>
      <c r="F1061" s="11" t="s">
        <v>92</v>
      </c>
      <c r="G1061" s="11" t="s">
        <v>87</v>
      </c>
      <c r="H1061" s="11">
        <f>DCOUNTA(A4:T1039,G4,F1060:G1061)</f>
        <v>0</v>
      </c>
      <c r="I1061" s="11" t="s">
        <v>92</v>
      </c>
      <c r="J1061" s="11" t="s">
        <v>88</v>
      </c>
      <c r="K1061" s="11">
        <f>DCOUNTA(A4:T1039,J4,I1060:J1061)</f>
        <v>0</v>
      </c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</row>
    <row r="1062" spans="5:21" s="10" customFormat="1" ht="15"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</row>
    <row r="1063" spans="3:52" s="10" customFormat="1" ht="15.75">
      <c r="C1063" s="12" t="s">
        <v>93</v>
      </c>
      <c r="D1063" s="12" t="s">
        <v>94</v>
      </c>
      <c r="E1063" s="12" t="s">
        <v>95</v>
      </c>
      <c r="F1063" s="12" t="s">
        <v>96</v>
      </c>
      <c r="G1063" s="12" t="s">
        <v>97</v>
      </c>
      <c r="H1063" s="11"/>
      <c r="I1063" s="11"/>
      <c r="J1063" s="11"/>
      <c r="K1063" s="11"/>
      <c r="L1063" s="11"/>
      <c r="M1063" s="11"/>
      <c r="N1063" s="11"/>
      <c r="O1063" s="13"/>
      <c r="P1063" s="11"/>
      <c r="Q1063" s="11"/>
      <c r="R1063" s="11"/>
      <c r="S1063" s="11"/>
      <c r="T1063" s="11"/>
      <c r="U1063" s="11"/>
      <c r="AY1063" s="10" t="s">
        <v>98</v>
      </c>
      <c r="AZ1063" s="10" t="s">
        <v>99</v>
      </c>
    </row>
    <row r="1064" spans="3:21" s="10" customFormat="1" ht="15.75">
      <c r="C1064" s="14">
        <f>C1045</f>
        <v>8</v>
      </c>
      <c r="D1064" s="15" t="s">
        <v>100</v>
      </c>
      <c r="E1064" s="15">
        <f>E1045</f>
        <v>22.342</v>
      </c>
      <c r="F1064" s="14">
        <f>H1045</f>
        <v>3</v>
      </c>
      <c r="G1064" s="14">
        <f>K1045</f>
        <v>0</v>
      </c>
      <c r="H1064" s="11"/>
      <c r="I1064" s="11"/>
      <c r="J1064" s="11"/>
      <c r="K1064" s="11"/>
      <c r="L1064" s="11"/>
      <c r="M1064" s="11"/>
      <c r="N1064" s="11"/>
      <c r="O1064" s="13"/>
      <c r="P1064" s="11"/>
      <c r="Q1064" s="11"/>
      <c r="R1064" s="11"/>
      <c r="S1064" s="11"/>
      <c r="T1064" s="11"/>
      <c r="U1064" s="11"/>
    </row>
    <row r="1065" spans="3:21" s="10" customFormat="1" ht="15.75">
      <c r="C1065" s="14">
        <f>C1048</f>
        <v>1</v>
      </c>
      <c r="D1065" s="15" t="s">
        <v>101</v>
      </c>
      <c r="E1065" s="15">
        <f>E1048</f>
        <v>3.636</v>
      </c>
      <c r="F1065" s="14">
        <f>H1048</f>
        <v>0</v>
      </c>
      <c r="G1065" s="14">
        <f>K1048</f>
        <v>0</v>
      </c>
      <c r="H1065" s="11"/>
      <c r="I1065" s="11"/>
      <c r="J1065" s="11"/>
      <c r="K1065" s="11"/>
      <c r="L1065" s="11"/>
      <c r="M1065" s="11"/>
      <c r="N1065" s="11"/>
      <c r="O1065" s="13"/>
      <c r="P1065" s="11"/>
      <c r="Q1065" s="11"/>
      <c r="R1065" s="11"/>
      <c r="S1065" s="11"/>
      <c r="T1065" s="11"/>
      <c r="U1065" s="11"/>
    </row>
    <row r="1066" spans="3:21" s="10" customFormat="1" ht="15.75">
      <c r="C1066" s="14">
        <f>C1051</f>
        <v>0</v>
      </c>
      <c r="D1066" s="15" t="s">
        <v>102</v>
      </c>
      <c r="E1066" s="15">
        <f>E1051</f>
        <v>0</v>
      </c>
      <c r="F1066" s="14">
        <f>H1051</f>
        <v>0</v>
      </c>
      <c r="G1066" s="14">
        <f>K1051</f>
        <v>0</v>
      </c>
      <c r="H1066" s="11"/>
      <c r="I1066" s="11"/>
      <c r="J1066" s="11"/>
      <c r="K1066" s="11"/>
      <c r="L1066" s="11"/>
      <c r="M1066" s="11"/>
      <c r="N1066" s="11"/>
      <c r="O1066" s="13"/>
      <c r="P1066" s="11"/>
      <c r="Q1066" s="11"/>
      <c r="R1066" s="11"/>
      <c r="S1066" s="11"/>
      <c r="T1066" s="11"/>
      <c r="U1066" s="11"/>
    </row>
    <row r="1067" spans="3:21" s="10" customFormat="1" ht="15.75">
      <c r="C1067" s="14">
        <f>C1054</f>
        <v>0</v>
      </c>
      <c r="D1067" s="15" t="s">
        <v>103</v>
      </c>
      <c r="E1067" s="15">
        <f>E1054</f>
        <v>0</v>
      </c>
      <c r="F1067" s="14">
        <f>H1054</f>
        <v>0</v>
      </c>
      <c r="G1067" s="14">
        <f>K1054</f>
        <v>0</v>
      </c>
      <c r="H1067" s="11"/>
      <c r="I1067" s="11"/>
      <c r="J1067" s="11"/>
      <c r="K1067" s="11"/>
      <c r="L1067" s="11"/>
      <c r="M1067" s="11"/>
      <c r="N1067" s="11"/>
      <c r="O1067" s="13"/>
      <c r="P1067" s="11"/>
      <c r="Q1067" s="11"/>
      <c r="R1067" s="11"/>
      <c r="S1067" s="11"/>
      <c r="T1067" s="11"/>
      <c r="U1067" s="11"/>
    </row>
    <row r="1068" spans="3:21" s="10" customFormat="1" ht="15.75">
      <c r="C1068" s="14">
        <f>C1058</f>
        <v>0</v>
      </c>
      <c r="D1068" s="15" t="s">
        <v>91</v>
      </c>
      <c r="E1068" s="15">
        <f>E1058</f>
        <v>0</v>
      </c>
      <c r="F1068" s="14">
        <f>H1058</f>
        <v>0</v>
      </c>
      <c r="G1068" s="14">
        <f>K1058</f>
        <v>0</v>
      </c>
      <c r="H1068" s="11"/>
      <c r="I1068" s="11"/>
      <c r="J1068" s="11"/>
      <c r="K1068" s="11"/>
      <c r="L1068" s="11"/>
      <c r="M1068" s="11"/>
      <c r="N1068" s="11"/>
      <c r="O1068" s="13"/>
      <c r="P1068" s="11"/>
      <c r="Q1068" s="11"/>
      <c r="R1068" s="11"/>
      <c r="S1068" s="11"/>
      <c r="T1068" s="11"/>
      <c r="U1068" s="11"/>
    </row>
    <row r="1069" spans="3:21" s="10" customFormat="1" ht="15.75">
      <c r="C1069" s="14">
        <f>C1061</f>
        <v>0</v>
      </c>
      <c r="D1069" s="15" t="s">
        <v>104</v>
      </c>
      <c r="E1069" s="15">
        <f>E1061</f>
        <v>0</v>
      </c>
      <c r="F1069" s="14">
        <f>H1061</f>
        <v>0</v>
      </c>
      <c r="G1069" s="14">
        <f>K1061</f>
        <v>0</v>
      </c>
      <c r="H1069" s="11"/>
      <c r="I1069" s="11"/>
      <c r="J1069" s="11"/>
      <c r="K1069" s="11"/>
      <c r="L1069" s="11"/>
      <c r="M1069" s="11"/>
      <c r="N1069" s="11"/>
      <c r="O1069" s="13"/>
      <c r="P1069" s="11"/>
      <c r="Q1069" s="11"/>
      <c r="R1069" s="11"/>
      <c r="S1069" s="11"/>
      <c r="T1069" s="11"/>
      <c r="U1069" s="11"/>
    </row>
    <row r="1070" spans="3:21" s="10" customFormat="1" ht="15.75">
      <c r="C1070" s="16"/>
      <c r="D1070" s="12" t="s">
        <v>105</v>
      </c>
      <c r="E1070" s="12">
        <f>E1064</f>
        <v>22.342</v>
      </c>
      <c r="F1070" s="16"/>
      <c r="G1070" s="11"/>
      <c r="H1070" s="11"/>
      <c r="I1070" s="11"/>
      <c r="J1070" s="11"/>
      <c r="K1070" s="11"/>
      <c r="L1070" s="11"/>
      <c r="M1070" s="11"/>
      <c r="N1070" s="11"/>
      <c r="O1070" s="13"/>
      <c r="P1070" s="11"/>
      <c r="Q1070" s="11"/>
      <c r="R1070" s="11"/>
      <c r="S1070" s="11"/>
      <c r="T1070" s="11"/>
      <c r="U1070" s="11"/>
    </row>
    <row r="1071" spans="3:21" s="10" customFormat="1" ht="15.75">
      <c r="C1071" s="16"/>
      <c r="D1071" s="12" t="s">
        <v>106</v>
      </c>
      <c r="E1071" s="12">
        <f>E1064+E1065+E1066+E1067+E1068+E1069</f>
        <v>25.977999999999998</v>
      </c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</row>
    <row r="1072" spans="5:20" s="1" customFormat="1" ht="12.75" customHeigh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2022-04-28T14:27:04Z</dcterms:created>
  <dcterms:modified xsi:type="dcterms:W3CDTF">2022-04-28T14:27:22Z</dcterms:modified>
  <cp:category/>
  <cp:version/>
  <cp:contentType/>
  <cp:contentStatus/>
</cp:coreProperties>
</file>