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1" i="1" l="1"/>
  <c r="G1009" i="1" s="1"/>
  <c r="H1001" i="1"/>
  <c r="F1009" i="1" s="1"/>
  <c r="E1001" i="1"/>
  <c r="E1009" i="1" s="1"/>
  <c r="C1001" i="1"/>
  <c r="C1009" i="1" s="1"/>
  <c r="C998" i="1"/>
  <c r="C1008" i="1" s="1"/>
  <c r="K994" i="1"/>
  <c r="G1007" i="1" s="1"/>
  <c r="H994" i="1"/>
  <c r="F1007" i="1" s="1"/>
  <c r="E994" i="1"/>
  <c r="E1007" i="1" s="1"/>
  <c r="C994" i="1"/>
  <c r="C1007" i="1" s="1"/>
  <c r="K991" i="1"/>
  <c r="G1006" i="1" s="1"/>
  <c r="H991" i="1"/>
  <c r="F1006" i="1" s="1"/>
  <c r="E991" i="1"/>
  <c r="E1006" i="1" s="1"/>
  <c r="C991" i="1"/>
  <c r="C1006" i="1" s="1"/>
  <c r="C988" i="1"/>
  <c r="C1005" i="1" s="1"/>
  <c r="C985" i="1"/>
  <c r="C1004" i="1" s="1"/>
  <c r="J16" i="1"/>
  <c r="I16" i="1"/>
  <c r="H16" i="1"/>
  <c r="G16" i="1"/>
  <c r="F16" i="1"/>
  <c r="J15" i="1"/>
  <c r="I15" i="1"/>
  <c r="H15" i="1"/>
  <c r="G15" i="1"/>
  <c r="F15" i="1"/>
  <c r="J14" i="1"/>
  <c r="K998" i="1" s="1"/>
  <c r="G1008" i="1" s="1"/>
  <c r="I14" i="1"/>
  <c r="H14" i="1"/>
  <c r="G14" i="1"/>
  <c r="H998" i="1" s="1"/>
  <c r="F1008" i="1" s="1"/>
  <c r="F14" i="1"/>
  <c r="E998" i="1" s="1"/>
  <c r="E1008" i="1" s="1"/>
  <c r="J13" i="1"/>
  <c r="I13" i="1"/>
  <c r="H13" i="1"/>
  <c r="G13" i="1"/>
  <c r="F13" i="1"/>
  <c r="J12" i="1"/>
  <c r="I12" i="1"/>
  <c r="H12" i="1"/>
  <c r="G12" i="1"/>
  <c r="F12" i="1"/>
  <c r="J11" i="1"/>
  <c r="K988" i="1" s="1"/>
  <c r="G1005" i="1" s="1"/>
  <c r="I11" i="1"/>
  <c r="H11" i="1"/>
  <c r="G11" i="1"/>
  <c r="H988" i="1" s="1"/>
  <c r="F1005" i="1" s="1"/>
  <c r="F11" i="1"/>
  <c r="E988" i="1" s="1"/>
  <c r="E1005" i="1" s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F8" i="1"/>
  <c r="J7" i="1"/>
  <c r="I7" i="1"/>
  <c r="H7" i="1"/>
  <c r="G7" i="1"/>
  <c r="F7" i="1"/>
  <c r="J6" i="1"/>
  <c r="I6" i="1"/>
  <c r="H6" i="1"/>
  <c r="G6" i="1"/>
  <c r="F6" i="1"/>
  <c r="J5" i="1"/>
  <c r="K985" i="1" s="1"/>
  <c r="G1004" i="1" s="1"/>
  <c r="I5" i="1"/>
  <c r="H5" i="1"/>
  <c r="G5" i="1"/>
  <c r="H985" i="1" s="1"/>
  <c r="F1004" i="1" s="1"/>
  <c r="F5" i="1"/>
  <c r="E985" i="1" s="1"/>
  <c r="E1004" i="1" s="1"/>
  <c r="E1011" i="1" l="1"/>
  <c r="E1010" i="1"/>
</calcChain>
</file>

<file path=xl/sharedStrings.xml><?xml version="1.0" encoding="utf-8"?>
<sst xmlns="http://schemas.openxmlformats.org/spreadsheetml/2006/main" count="226" uniqueCount="118">
  <si>
    <t>INMUNO-REUMATOLOGÍA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</si>
  <si>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</si>
  <si>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</si>
  <si>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</si>
  <si>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</si>
  <si>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</si>
  <si>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</si>
  <si>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</si>
  <si>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</si>
  <si>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</si>
  <si>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</si>
  <si>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</si>
  <si>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</si>
  <si>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</si>
  <si>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</si>
  <si>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</si>
  <si>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</si>
  <si>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</si>
  <si>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</si>
  <si>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</si>
  <si>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Acebes, C; Andreu, JL; Balsa, A; Batlle, E; de Toro-Santos, J; Llorente, FG; Hernandez, MV; Fernandez-Gutierrez, B; Hidalgo-Calleja, C; Mayordomo, L; Naredo, E; Narvaez, FJ; Ortiz, AM; Pablos, JL; Perez-Sandoval, T; Rodriguez-Lozano, C; Sanchez-Pernaute, O; Uson, J; Negron, JB; Loza, E; Carmona, L; Castro, SG; Alvarez, MM</t>
  </si>
  <si>
    <t>There is something you must see: breaking down the remission concept in rheumatoid arthritis from a rheumatologist's perspective</t>
  </si>
  <si>
    <t>CLINICAL AND EXPERIMENTAL RHEUMATOLOGY</t>
  </si>
  <si>
    <t>Article</t>
  </si>
  <si>
    <t>[Acebes, C.] Hosp Gen Villalba, Rheumatol, Madrid, Spain; [Andreu, J. L.] Hosp Univ Puerta de Hierro, Dept Rheumatol, Madrid, Spain; [Balsa, A.] Hosp Univ La Paz, Dept Rheumatol, Madrid, Spain; [Batlle, E.] Hosp Univ St Joan dAlacant, Dept Rheumatol, Alicante, Spain; [de Toro-Santos, J.] Complexo Hosp Univ A Coruna, Dept Rheumatol, La Coruna, Spain; [Llorente, F. Garcia] Hosp Galdacano, Rheumatol, Bilbao, Spain; [Hernandez, M. V.] Hosp Clin Barcelona, Dept Rheumatol, Barcelona, Spain; [Fernandez-Gutierrez, B.] Hosp Clin San Carlos, Dept Rheumatol, Madrid, Spain; [Hidalgo-Calleja, C.] Hosp Univ Salamanca, Rheumatol, Salamanca, Spain; [Mayordomo, L.] Hosp Univ Valme, Dept Rheumatol, Seville, Spain; [Naredo, E.] Hosp Univ Fdn Jimenez Diaz, Dept Rheumatol, Joint &amp; Bone Res Unit, Madrid, Spain; [Narvaez, F. J.] Hosp Univ Bellvitge, Rheumatol, Barcelona, Spain; [Ortiz, A. M.] Hosp Univ Princesa, Rheumatol, Madrid, Spain; [Pablos, J. L.] Inst Invest Hosp 12 Octubre, Rheumatol, Madrid, Spain; [Pablos, J. L.] Univ Complutense, Madrid, Spain; [Perez-Sandoval, T.] Hosp Univ Leon, Rheumatol, Leon, Spain; [Rodriguez-Lozano, C.] Hosp Univ Gran Canaria Dr Negrin, Rheumatol, Las Palmas Gran Canaria, Spain; [Sanchez-Pernaute, O.] Hosp Univ Fdn Jimenez Diaz, Madrid, Spain; [Uson, J.] Hosp Univ Mostoles, Madrid, Spain; [Negron, J. B.; Loza, E.; Carmona, L.] Inst Salud Musculoesquelet, Madrid, Spain; [Gomez Castro, S.; Montoro Alvarez, M.] Pfizer, Dept Med, Madrid, Spain</t>
  </si>
  <si>
    <t>Alvarez, MM (reprint author), Pfizer SLU, Ave Europa 20B,Parque Empresarial La Moraleja, Madrid 28108, Spain.</t>
  </si>
  <si>
    <t>0392-856X</t>
  </si>
  <si>
    <t>JAN-FEB</t>
  </si>
  <si>
    <t>Almodovar, R; Joven, B; Almaraz, ER; Melchor, S; Rabadan, E; Villaverde, V; Navio, T; Mendez, LC; Oliveira, LL; Prada, A; Gonzalez, L; Navarro-Compan, V; Loza, E; Zarco, P</t>
  </si>
  <si>
    <t>Implementation of an assessment checklist for patients with spondyloarthritis in daily practice</t>
  </si>
  <si>
    <t>[Almodovar, R.; Zarco, P.] Hosp Univ Fdn Alcorcon, Unidad Reumatol, Madrid, Spain; [Almodovar, R.] Univ Rey Juan Carlos, Escuela Int Doctorado, Madrid, Spain; [Joven, B.; Rodriguez Almaraz, E.; Melchor, S.; Rabadan, E.] Hosp Univ 12 Octubre, Serv Reumatol, Madrid, Spain; [Villaverde, V.] Hosp Univ Mostoles, Serv Reumatol, Madrid, Spain; [Navio, T.; Cebrian Mendez, L.; Lojo Oliveira, L.] Hosp Univ Infanta Leonor, Serv Reumatol, Madrid, Spain; [Prada, A.] Hosp Univ Torrejon, Serv Reumatol, Madrid, Spain; [Gonzalez, L.] Hosp Tajo, Serv Reumatol, Madrid, Spain; [Navarro-Compan, V.] IdiPaz, Serv Reumatol, Hosp Univ La Paz, Madrid, Spain; [Loza, E.] Inst Salud Musculoesquelet, Madrid, Spain</t>
  </si>
  <si>
    <t>Almodovar, R (reprint author), Hosp Univ Fdn Alcorcon, Avda Budapest S-N, Madrid 28922, Spain.</t>
  </si>
  <si>
    <t>Fernandez-Fernandez, Elisa; Monjo-Henry, Irene; Bonilla, Gema; Plasencia, Chamaida; Miranda-Carus, Maria-Eugenia; Balsa, Alejandro; De Miguel, Eugenio</t>
  </si>
  <si>
    <t>False positives in the ultrasound diagnosis of giant cell arteritis: some diseases can also show the halo sign.</t>
  </si>
  <si>
    <t>RHEUMATOLOGY</t>
  </si>
  <si>
    <t>Rheumatology Department, La Paz University Hospital, Madrid, Spain.</t>
  </si>
  <si>
    <t>no tiene</t>
  </si>
  <si>
    <t>1462-0332</t>
  </si>
  <si>
    <t>2020 Jan 18 (Epub 2020 Jan 18)</t>
  </si>
  <si>
    <t>Gottlieb, Alice B; Mease, Philip J; Kirkham, Bruce; Nash, Peter; Balsa, Alejandro C; Combe, Bernard; Rech, Jurgen; Zhu, Xuan; James, David; Martin, Ruvie; Ligozio, Gregory; Abrams, Ken; Pricop, Luminita</t>
  </si>
  <si>
    <t>Secukinumab Efficacy in Psoriatic Arthritis: Machine Learning and Meta-analysis of Four Phase 3 Trials.</t>
  </si>
  <si>
    <t>JCR-JOURNAL OF CLINICAL RHEUMATOLOGY</t>
  </si>
  <si>
    <t>From the Department of Dermatology, Icahn School of Medicine at Mount Sinai, New York, NY.; Swedish Medical Centre and University of Washington, Seattle, WA.; Guy's &amp; St Thomas' NHS Foundation Trust, London, United Kingdom.; Department of Medicine, Griffith University, Brisbane, Australia.; Hospital Universitario La Paz, Instituto de Investigacion Sanitaria (IdiPAZ), Universidad Autonoma Madrid, Madrid, Spain.; CHU Montpellier, Montpellier University, Montpellier, France.; Friedrich-Alexander-University Erlangen-Nurnberg (FAU), Department of Internal Medicine 3, Rheumatology and Immunology, Universitatsklinikum Erlangen, Erlangen, Germany.; Novartis Pharmaceuticals Corporation, East Hanover, NJ.</t>
  </si>
  <si>
    <t>1536-7355</t>
  </si>
  <si>
    <t>2020 Feb 03 (Epub 2020 Feb 03)</t>
  </si>
  <si>
    <t>Kiltz, U; Landewe, RBM; van der Heijde, D; Rudwaleit, M; Weisman, MH; Akkoc, N; Boonen, A; Brandt, J; Carron, P; Dougados, M; Gossec, L; Jongkees, M; Machado, PM; Marzo-Ortega, H; Molto, A; Navarro-Compan, V; Niederman, K; Sampaio-Barros, PD; Slobodin, G; van den Bosch, FE; van Tubergen, A; van Weely, S; Wiek, D; Braun, J</t>
  </si>
  <si>
    <t>Development of ASAS quality standards to improve the quality of health and care services for patients with axial spondyloarthritis</t>
  </si>
  <si>
    <t>ANNALS OF THE RHEUMATIC DISEASES</t>
  </si>
  <si>
    <t>[Kiltz, Uta; Braun, Juergen] Ruhr Univ Bochum, Rheumazentrum Ruhrgebiet, Rheumatol, D-44801 Herne, Germany; [Landewe, Robert B. M.] AMC, Amsterdam Rheumatol Ctr, Amsterdam, Netherlands; [Landewe, Robert B. M.] Zuyderland MC, Rheumatol, Heerlen, Netherlands; [van der Heijde, Desiree] Leiden Univ, Med Ctr, Rheumatol, Leiden, Netherlands; [Rudwaleit, Martin] Klinikum Bielefeld Rosenhohe, Internal Med &amp; Rheumatol, Bielefeld, Germany; [Weisman, Michael H.] David Geffen Sch Med, Dept Med, Div Rheumatol, Los Angeles, CA USA; [Akkoc, Nurullah] Celal Bayar Univ, Sch Med, Dept Med, Div Rheumatol, Manisa, Turkey; [Boonen, Annelies; van Tubergen, Astrid] Maastrich Univ, Med Ctr, Div Rheumatol, Internal Med, Maastricht, Netherlands; [Boonen, Annelies] CAPHRI, Maastricht, Netherlands; [Carron, Philippe] Ghent Univ Hosp, Rheumatol, Ghent, Belgium; [Carron, Philippe; van den Bosch, Filip E.] VIB Inflammat Res Ctr, Ghent, Belgium; [Dougados, Maxime] Univ Paris 05, Hop Cochin, Rheumatol, Paris, France; [Dougados, Maxime; Molto, Anna] PRES Sorbonne Paris Cite, INSERM, U1153 Epidemiol Clin &amp; Biostat, Paris, France; [Gossec, Laure] Sorbonne Univ, iPLESP, UMR S 1136, Paris, France; [Gossec, Laure] Hop Univ Pitie Salpetriere, APHP, Dept Rheumatol, Paris, France; [Machado, Pedro M.] UCL, MRC Ctr Neuromuscular Dis, London, England; [Machado, Pedro M.] UCL, Ctr Rheumatol, Rheumatol, London, England; [Marzo-Ortega, Helena] Leeds Teaching Hosp Trust, NIHR Leeds Biomed Res Ctr, Leeds, W Yorkshire, England; [Marzo-Ortega, Helena] Univ Leeds, Fac Med &amp; Hlth, Leeds Inst Rheumat &amp; Musculoskeletal Dis, Leeds, W Yorkshire, England; [Molto, Anna] Hop Cochin, Rheumatol, Paris, France; [Navarro-Compan, Victoria] Univ Hosp La Paz, IdiPaz, Dept Rheumatol, Madrid, Spain; [Niederman, Karin] Zurich Univ Appl Sci, Inst Physiotherapy, Sch Hlth Profess, Winterthur, Switzerland; [Sampaio-Barros, Percival Degrava] Univ Sao Paulo, Fac Med, Sao Paulo, Brazil; [Sampaio-Barros, Percival Degrava] Univ Sao Paulo, Fac Med, Hosp Clin, Sao Paulo, Brazil; [Slobodin, Gleb] Technion, Bnai Zion Med Ctr, Dept Internal Med A, Haifa, Israel; [van den Bosch, Filip E.] Univ Ghent, Fac Med &amp; Hlth Sci, Dept Internal Med &amp; Pediat, Ghent, Belgium; [van Weely, Salima] Reade, Ctr Rehabil &amp; Rheumatol, Amsterdam, Netherlands</t>
  </si>
  <si>
    <t>Kiltz, U (reprint author), Ruhr Univ Bochum, Rheumazentrum Ruhrgebiet, Rheumatol, D-44801 Herne, Germany.</t>
  </si>
  <si>
    <t>0003-4967</t>
  </si>
  <si>
    <t>FEB</t>
  </si>
  <si>
    <t>Lopez-Mejias, Raquel; Remuzgo-Martinez, Sara; Genre, Fernanda; Pulito-Cueto, Veronica; Rozas, Sonia M Fernandez; Llorca, Javier; Fernandez, David Iturbe; Cuesta, Victor M Mora; Ortego-Centeno, Norberto; Gomez, Nair Perez; Mera-Varela, Antonio; Martinez-Barrio, Julia; Lopez-Longo, Francisco Javier; Mijares, Veronica; Lera-Gomez, Leticia; Usetti, Maria Piedad; Laporta, Rosalia; Perez, Virginia; Gafas, Alicia De Pablo; Gonzalez, Maria Aranzazu Alfranca; Calvo-Alen, Jaime; Romero-Bueno, Fredeswinda; Sanchez-Pernaute, Olga; Nuno, Laura; Bonilla, Gema; Balsa, Alejandro; Hernandez-Gonzalez, Fernanda; Grafia, Ignacio; Prieto-Gonzalez, Sergio; Narvaez, Javier; Trallero-Araguas, Ernesto; Selva-O'Callaghan, Albert; Gualillo, Oreste; Castaneda, Santos; Cavagna, Lorenzo; Cifrian, Jose M; Gonzalez-Gay, Miguel A</t>
  </si>
  <si>
    <t>Influence of MUC5B gene on antisynthetase syndrome.</t>
  </si>
  <si>
    <t>Epidemiology, Genetics and Atherosclerosis Research Group on Systemic Inflammatory Diseases, Hospital Universitario Marques de Valdecilla, IDIVAL, Santander, Spain. rlopezmejias78@gmail.com.; Epidemiology, Genetics and Atherosclerosis Research Group on Systemic Inflammatory Diseases, Hospital Universitario Marques de Valdecilla, IDIVAL, Santander, Spain.; Department of Epidemiology and Computational Biology, School of Medicine, University of Cantabria, and CIBER Epidemiologia y Salud Publica (CIBERESP), IDIVAL, Santander, Spain.; Systemic Autoimmune Diseases Unit, Hospital Universitario San Cecilio, Granada, Spain.; Division of Rheumatology, Hospital Clinico Universitario de Santiago, Santiago de Compostela, Spain.; Department of Rheumatology, Hospital General Universitario Gregorio Maranon, Madrid, Spain.; Pneumology Department, Hospital Universitario Puerta de Hierro, Madrid, Spain.; Lung Transplant Unit, Division of Pulmonology, Hospital Universitario 12 de Octubre, Madrid, Spain.; Department of Immunology, Hospital Universitario de la Princesa, IIS-Princesa, Madrid, Spain.; Rheumatology Division, Hospital Universitario Araba, Universidad del Pais Vasco, Vitoria, Spain.; Rheumatology Department, Bone and Joint Research Unit, Hospital Universitario Fundacion Jimenez Diaz, IIS Fundacion Jimenez Diaz, Universidad Autonoma de Madrid, Madrid, Spain.; Rheumatology Department, Hospital Universitario La Paz, Madrid, Spain.; Respiratory Department, Hospital Clinico de Barcelona, Barcelona, Spain.; Department of Autoimmune Diseases, Hospital Clinico de Barcelona, Universidad de Barcelona, Barcelona, Spain.; Rheumatology Department, Hospital Universitario de Bellvitge, Barcelona, Spain.; Department of Systemic Autoimmune Diseases, Hospital Universitario Valle de Hebron, Universidad Autonoma de Barcelona, Barcelona, Spain.; Servizo Galego de Saude and Instituto de Investigacion Sanitaria-Hospital Clinico Universitario de Santiago, Santiago de Compostela, Spain.; Rheumatology Department, Hospital Universitario de la Princesa, IIS-Princesa, Madrid, Spain.; Division of Rheumatology, University and IRCCS Policlinico S. Matteo Foundation of Pavia and ERN ReCONNET, Pavia, Italy.; School of Medicine, Universidad de Cantabria, Santander, Spain.; Cardiovascular Pathophysiology and Genomics Research Unit, School of Physiology, Faculty of Health Sciences, University of the Witwatersrand, Johannesburg, South Africa.</t>
  </si>
  <si>
    <t>Ortego-Centeno, Norberto/C-4793-2019</t>
  </si>
  <si>
    <t>2045-2322</t>
  </si>
  <si>
    <t>2020 Jan 29</t>
  </si>
  <si>
    <t>Martinez Feito, Ana; Plasencia-Rodriguez, Chamaida; Navarro-Compan, Victoria; Hernandez-Breijo, Borja; Nozal, Pilar; Angeles Gonzalez, Maria; Nuno, Laura; Monjo, Irene; Pascual-Salcedo, Dora; Balsa, Alejandro</t>
  </si>
  <si>
    <t>Reduction in antidrug antibody levels after switching to rituximab in patients with rheumatoid arthritis with prior infliximab or adalimumab secondary failure.</t>
  </si>
  <si>
    <t>SEMINARS IN ARTHRITIS AND RHEUMATISM</t>
  </si>
  <si>
    <t>Letter</t>
  </si>
  <si>
    <t>Immuno-Rheumatology group, La Paz University Hospital Institute for Health Research (IdiPAZ), Madrid, Spain; Immunology Unit, La Paz University Hospital, Madrid, Spain. Electronic address: amartinezf@salud.madrid.org.; Immuno-Rheumatology group, La Paz University Hospital Institute for Health Research (IdiPAZ), Madrid, Spain; Rheumatology Department, La Paz University Hospital, Madrid, Spain.; Immuno-Rheumatology group, La Paz University Hospital Institute for Health Research (IdiPAZ), Madrid, Spain.; Immunology Unit, La Paz University Hospital, Madrid, Spain.; Rheumatology Department, La Paz University Hospital, Madrid, Spain.</t>
  </si>
  <si>
    <t>1532-866X</t>
  </si>
  <si>
    <t>2020 02 (Epub 2019 Jun 28)</t>
  </si>
  <si>
    <t>E1-E2</t>
  </si>
  <si>
    <t>Navarro, F; Martinez-Sesmero, J M; Balsa, A; Peral, C; Montoro, M; Valderrama, M; Gomez, S; de Andres-Nogales, F; Casado, M A; Oyaguez, Itziar</t>
  </si>
  <si>
    <t>Cost-effectiveness analysis of treatment sequences containing tofacitinib for the treatment of rheumatoid arthritis in Spain.</t>
  </si>
  <si>
    <t>CLINICAL RHEUMATOLOGY</t>
  </si>
  <si>
    <t>Rheumatology Deparment Hospital Quiron Salud Infanta Luisa, Seville, Spain.; Hospital Pharmacy, Hospital Universitario Clinico San Carlos, Madrid, Spain.; Rheumatology Department Hospital Universitario La Paz, Madrid, Spain.; Pfizer S.L.U, Alcobendas, Madrid, Spain.; Pharmacoeconomics &amp; Outcomes Research Iberia (PORIB), Paseo Joaquin Rodrigo, 4 letra I, 28224, Pozuelo de Alarcon, Madrid, Spain.; Pharmacoeconomics &amp; Outcomes Research Iberia (PORIB), Paseo Joaquin Rodrigo, 4 letra I, 28224, Pozuelo de Alarcon, Madrid, Spain. ioyaguez@porib.com.</t>
  </si>
  <si>
    <t>1434-9949</t>
  </si>
  <si>
    <t>2020 Apr 17 (Epub 2020 Apr 17)</t>
  </si>
  <si>
    <t>Regueiro, Cristina; Rodriguez-Rodriguez, Luis; Lopez-Mejias, Raquel; Nuno, Laura; Triguero-Martinez, Ana; Perez-Pampin, Eva; Corrales, Alfonso; Villalba, Alejandro; Lopez-Golan, Yolanda; Abasolo, Lydia; Remuzgo-Martinez, Sara; Ortiz, Ana M; Herranz, Eva; Martinez-Feito, Ana; Conde, Carmen; Mera-Varela, Antonio; Balsa, Alejandro; Gonzalez-Alvaro, Isidoro; Angel Gonzalez-Gay, Miguel; Fernandez-Gutierrez, Benjamin; Gonzalez, Antonio</t>
  </si>
  <si>
    <t>A predominant involvement of the triple seropositive patients and others with rheumatoid factor in the association of smoking with rheumatoid arthritis.</t>
  </si>
  <si>
    <t>Experimental and Observational Rheumatology and Rheumatology Unit, Instituto de Investigacion Sanitaria, Hospital Clinico Universitario de Santiago (IDIS), Santiago de Compostela, Spain.; Rheumatology Department, Hospital Clinico San Carlos, Instituto Investigacion Sanitaria San Carlos (IdISSC), Madrid, Spain.; Valdecilla Biomedical Research Institute, Hospital Universitario Marques de Valdecilla (IDIVAL), Santander, Spain.; Rheumatology Department, Instituto de Investigacion Hospital Universitario La Paz (IDIPAZ), Madrid, Spain.; Rheumatology Department, Instituto de Investigacion Sanitaria la Princesa, Hospital Universitario de la Princesa (IIS-lP), Madrid, Spain.; Immuno-Rheumatology Department, Instituto de Investigacion Hospital Universitario La Paz (IDIPAZ), Madrid, Spain.; Faculty of Medicine and Dentistry, University of Santiago de Compostela, Santiago de Compostela, Spain.; Experimental and Observational Rheumatology and Rheumatology Unit, Instituto de Investigacion Sanitaria, Hospital Clinico Universitario de Santiago (IDIS), Santiago de Compostela, Spain. agmartinezp@ser.es.</t>
  </si>
  <si>
    <t>Rodriguez-Rodriguez, Luis/H-5880-2013</t>
  </si>
  <si>
    <t>2020 Feb 25</t>
  </si>
  <si>
    <t>Ruiz-Ramirez, MA; Rodriguez-Merlos, P; Suarez, C; Plasencia-Rodriguez, C; Navarro-Compan, V; Poza, J; Martin-Arranz, E; Sanchez-Azofra, M; Rueda-Garcia, JL; Garcia-Ramirez, L; Franco, K; Bonilla, G; Peiteado, D; Balsa, A; Martin-Arranz, MD</t>
  </si>
  <si>
    <t>Incidence of joint symptoms in patients with inflammatory bowel disease on treatment with vedolizumab</t>
  </si>
  <si>
    <t>JOURNAL OF CROHNS &amp; COLITIS</t>
  </si>
  <si>
    <t>Meeting Abstract</t>
  </si>
  <si>
    <t>[Ruiz-Ramirez, M. A.; Suarez, C.; Poza, J.; Martin-Arranz, E.; Sanchez-Azofra, M.; Rueda-Garcia, J. L.; Martin-Arranz, M. D.] Hosp Univ La Paz, Gastroenterol, Madrid, Spain; [Rodriguez-Merlos, P.; Plasencia-Rodriguez, C.; Navarro-Compan, V.; Franco, K.; Bonilla, G.; Peiteado, D.; Balsa, A.] Hosp Univ La Paz, Rheumatol, Madrid, Spain; [Garcia-Ramirez, L.] Hosp Univ La Paz, Clin Trials, Madrid, Spain</t>
  </si>
  <si>
    <t>1873-9946</t>
  </si>
  <si>
    <t>JAN</t>
  </si>
  <si>
    <t>S473</t>
  </si>
  <si>
    <t>Smolen, Josef S; Landewe, Robert B M; Bijlsma, Johannes W J; Burmester, Gerd R; Dougados, Maxime; Kerschbaumer, Andreas; McInnes, Iain B; Sepriano, Alexandre; van Vollenhoven, Ronald F; de Wit, Maarten; Aletaha, Daniel; Aringer, Martin; Askling, John; Balsa, Alejandro; Boers, Maarten; den Broeder, Alfons A; Buch, Maya H; Buttgereit, Frank; Caporali, Roberto; Cardiel, Mario Humberto; De Cock, Diederik; Codreanu, Catalin; Cutolo, Maurizio; Edwards, Christopher John; van Eijk-Hustings, Yvonne; Emery, Paul; Finckh, Axel; Gossec, Laure; Gottenberg, Jacques-Eric; Hetland, Merete Lund; Huizinga, Tom W J; Koloumas, Marios; Li, Zhanguo; Mariette, Xavier; Muller-Ladner, Ulf; Mysler, Eduardo F; da Silva, Jose A P; Poor, Gyula; Pope, Janet E; Rubbert-Roth, Andrea; Ruyssen-Witrand, Adeline; Saag, Kenneth G; Strangfeld, Anja; Takeuchi, Tsutomu; Voshaar, Marieke; Westhovens, Rene; van der Heijde, Desiree</t>
  </si>
  <si>
    <t>EULAR recommendations for the management of rheumatoid arthritis with synthetic and biological disease-modifying antirheumatic drugs: 2019 update.</t>
  </si>
  <si>
    <t>Division of Rheumatology, Department of Medicine 3, Medical University of Vienna, Vienna, Austria josef.smolen@meduniwien.ac.at.; Amsterdam University Medical Center, Amsterdam, The Netherlands.; Zuyderland Medical Center, Heerlen, The Netherlands.; Department of Rheumatology and Clinical Immunology, University Medical Center Utrecht, Utrecht, The Netherlands.; Department of Rheumatology and Clinical Immunology, Charite - University Medicine Berlin, Free University and Humboldt University Berlin, Berlin, Germany.; Rhumatologie B, Hopital Cochin, 27 rue du Fbg Saint-Jacques, Paris, France.; Division of Rheumatology, Department of Medicine 3, Medical University of Vienna, Vienna, Austria.; Institute of Infection, Immunity and Inflammation, College of Medical, Veterinary and Life Sciences, University of Glasgow, Glasgow, UK.; NOVA Medical School, Universidade Nova de Lisboa, Lisbon, Portugal, and Department of Rheumatology, Leiden University Medical Center, Leiden, The Netherlands.; Department of Rheumatology, VU University Medical Center, Amsterdam, The Netherlands.; EULAR Patient Research Partner; Department Medical Humanities, Amsterdam University Medical Center, Amsterdam, The Netherlands.; Division of Rheumatology, Department of Medicine III, University Medical Center and Faculty of Medicine Carl Gustav Carus, Dresden, Germany.; Department of Rheumatology, Karolinska University Hospital, Stockholm, Sweden.; Servicio de Reumatologia Hospital Universitario La Paz, Instituto de Investigacion IdiPAZ, Madrid, Spain.; Department of Epidemiology and Biostatistics and Amsterdam Rheumatology and Immunology Center, Amsterdam UMC, Vrije Universiteit Amsterdam, Amsterdam, The Netherlands.; Department of Rheumatology, Sint Maartenskliniek, Nijmegen, The Netherlands.; Division of Musculoskeletal and Dermatological Sciences, University of Manchester; NIHR Manchester Biomedical Research Centre, Manchester University NHS Foundation Trust, Manchester, UK.; Department of Clinical Sciences and Community Health, University of Milan, and IRCCS S Matteo Foundation, Pavia, Italy.; Centro de Investigacion Clinica de Morelia SC, Morelia, Michoacan, Mexico.; Department of Development and Regeneration, Skeletal Biology and Engineering Research Center, KU Leuven; Rheumatology, University Hospitals Leuven, Leuven, Belgium.; Center of Rheumatic Diseases, University of Medicine and Pharmacy, Bucharest, Romania.; Research Laboratory and Division of Clinical Rheumatology, Department of Internal Medicine - University of Genoa, Genoa, Italy.; Musculoskeletal Research Unit, NIHR Clinical Research Facility, University Hospital Southampton, Southampton, UK.; Department of Patient &amp; Care and Department of Rheumatology, University of Maastricht, Maastricht, The Netherlands.; NIHR Leeds Musculoskeletal Biomedical Research Unit, Leeds Teaching Hospitals NHS Trust and Leeds Institute of Rheumatic and Musculoskeletal Medicine, University of Leeds, Leeds, UK.; Division of Rheumatology, University Hospitals of Geneva, Geneva, Switzerland.; Sorbonne Universite, INSERM, Institut Pierre Louis d'Epidemiologie et de Sante Publique, Paris and Pitie Salpetriere hospital, AP-HP, Rheumatology Department, Paris, France.; Strasbourg University Hospital and University of Strasbourg, CNRS, Institut de Biologie Moleculaire et Cellulaire, Immunopathologie, et Chimie Therapeutique, Strasbourg, France.; Copenhagen Center for Arthritis Research, Center for Rheumatology and Spine Diseases, Rigshospitalet and Department of Clinical Medicine, Faculty of Health and Medical Sciences, University of Copenhagen, Copenhagen, Denmark.; Department of Rheumatology, Leiden University Medical Center, Leiden, The Netherlands.; European League Against Rheumatism, Zurich, Switzerland.; Cyprus League against Rheumatism, Nikosia, Cyprus.; Department of Rheumatology and Immunology, Beijing University People's Hospital, Beijing, China.; Universite Paris-Sud, AP-HP, Universite Paris-Saclay, Le Kremlin Bicetre, France.; Department of Rheumatology and Clinical Immunology, Campus Kerckhoff, Justus-Liebig University Giessen, Bad Nauheim, Germany.; Organizacion Medica de Investigacion, Buenos Aires, Argentina.; Servico de Reumatologia, Centro Hospitalar e Universitario de Coimbra Praceta Mota Pinto, and Coimbra Institute for Clinical and Biomedical Research (i-CRB), Faculty of Medicine of Coimbra, Coimbra, Portugal.; National Institute of Rheumatology &amp; Physiology, Semmelweis University, Budapest, Hungary.; University of Western Ontario, Schulich School of Medicine &amp; Dentistry, Department of Medicine, London, Ontario, Canada.; Klinik fur Rheumatologie, Kantonsspital St Gallen, St Gallen, Switzerland.; UMR 1027, Inserm, Universite Paul Sabatier Toulouse III, Toulouse, France.; Department of Medicine, Division of Rheumatology, University of Alabama at Birmingham, Brmingham, Alabama, USA.; Programme Area Epidemiology, Deutsches Rheumaforschungszentrum Berlin, Berlin, Germany.; Keio University School of Medicine, Keio University Hospital, Tokyo, Japan.; Department of Psychology, Health and Technology, University of Twente, Enschede, The Netherlands.</t>
  </si>
  <si>
    <t>; Pope, Janet/G-3342-2011</t>
  </si>
  <si>
    <t>1468-2060</t>
  </si>
  <si>
    <t>2020 Jan 22 (Epub 2020 Jan 22)</t>
  </si>
  <si>
    <t>Tornero, C; Navarro-Compan, V; Tenorio, JA; Garcia-Carazo, S; Buno, A; Monjo, I; Plasencia-Rodriguez, C; Iturzaeta, JM; Lapunzina, P; Heath, KE; Balsa, A; Aguado, P</t>
  </si>
  <si>
    <t>Can we identify individuals with an ALPL variant in adults with persistent hypophosphatasaemia?</t>
  </si>
  <si>
    <t>ORPHANET JOURNAL OF RARE DISEASES</t>
  </si>
  <si>
    <t>[Tornero, C.; Navarro-Compan, V.; Garcia-Carazo, S.; Monjo, I.; Plasencia-Rodriguez, C.; Balsa, A.; Aguado, P.] La Paz Univ Hosp, IdiPAZ, Dept Rheumatol, Paseo Castellana 261, Madrid 28046, Spain; [Tenorio, J. A.; Lapunzina, P.; Heath, K. E.] Univ Autonoma Madrid, La Paz Univ Hosp, IdiPAZ, Inst Med &amp; Mol Genet INGEMM, Madrid, Spain; [Tenorio, J. A.; Lapunzina, P.; Heath, K. E.] ISCIII, CIBERER Ctr Invest Biomed Red Enfermedades Raras, Madrid, Spain; [Buno, A.; Iturzaeta, J. M.] La Paz Univ Hosp, Dept Clin Biochem, Madrid, Spain; [Heath, K. E.] La Paz Univ Hosp, Skeletal Dysplasia Multidisciplinary Unit UMDE, Madrid, Spain</t>
  </si>
  <si>
    <t>Tornero, C (reprint author), La Paz Univ Hosp, IdiPAZ, Dept Rheumatol, Paseo Castellana 261, Madrid 28046, Spain.</t>
  </si>
  <si>
    <t>1750-1172</t>
  </si>
  <si>
    <t>1º CUARTIL</t>
  </si>
  <si>
    <t>1º DECIL</t>
  </si>
  <si>
    <t>Q1</t>
  </si>
  <si>
    <t>SI</t>
  </si>
  <si>
    <t>Correction</t>
  </si>
  <si>
    <t>Editorial Material</t>
  </si>
  <si>
    <t>Review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</si>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</sst>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Z2277"/>
  <sheetViews>
    <sheetView tabSelected="1" workbookViewId="0">
      <selection sqref="A1:XFD1048576"/>
    </sheetView>
  </sheetViews>
  <sheetFormatPr baseColWidth="10" defaultColWidth="10.7109375" defaultRowHeight="15" x14ac:dyDescent="0.25"/>
  <cols>
    <col min="1" max="1" width="10.7109375" style="8"/>
    <col min="2" max="2" width="31.28515625" style="8" customWidth="1"/>
    <col min="3" max="3" width="29.85546875" style="8" customWidth="1"/>
    <col min="4" max="4" width="29.28515625" style="8" customWidth="1"/>
    <col min="5" max="7" width="10.7109375" style="9"/>
    <col min="8" max="9" width="0" style="9" hidden="1" customWidth="1"/>
    <col min="10" max="10" width="10.7109375" style="9"/>
    <col min="11" max="14" width="0" style="9" hidden="1" customWidth="1"/>
    <col min="15" max="20" width="10.7109375" style="9"/>
    <col min="21" max="16384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3.238</v>
      </c>
      <c r="G5" s="7" t="str">
        <f>VLOOKUP(N5,[1]Revistas!$B$2:$H$63415,3,FALSE)</f>
        <v>Q2</v>
      </c>
      <c r="H5" s="7" t="str">
        <f>VLOOKUP(N5,[1]Revistas!$B$2:$H$63415,4,FALSE)</f>
        <v>RHEUMATOLOGY -- SCIE</v>
      </c>
      <c r="I5" s="7" t="str">
        <f>VLOOKUP(N5,[1]Revistas!$B$2:$H$63415,5,FALSE)</f>
        <v>15/31</v>
      </c>
      <c r="J5" s="7" t="str">
        <f>VLOOKUP(N5,[1]Revistas!$B$2:$H$63415,6,FALSE)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38</v>
      </c>
      <c r="R5" s="7">
        <v>1</v>
      </c>
      <c r="S5" s="7">
        <v>82</v>
      </c>
      <c r="T5" s="7">
        <v>87</v>
      </c>
    </row>
    <row r="6" spans="2:20" s="1" customFormat="1" x14ac:dyDescent="0.25">
      <c r="B6" s="6" t="s">
        <v>28</v>
      </c>
      <c r="C6" s="6" t="s">
        <v>29</v>
      </c>
      <c r="D6" s="6" t="s">
        <v>22</v>
      </c>
      <c r="E6" s="7" t="s">
        <v>23</v>
      </c>
      <c r="F6" s="7">
        <f>VLOOKUP(N6,[1]Revistas!$B$2:$H$63415,2,FALSE)</f>
        <v>3.238</v>
      </c>
      <c r="G6" s="7" t="str">
        <f>VLOOKUP(N6,[1]Revistas!$B$2:$H$63415,3,FALSE)</f>
        <v>Q2</v>
      </c>
      <c r="H6" s="7" t="str">
        <f>VLOOKUP(N6,[1]Revistas!$B$2:$H$63415,4,FALSE)</f>
        <v>RHEUMATOLOGY -- SCIE</v>
      </c>
      <c r="I6" s="7" t="str">
        <f>VLOOKUP(N6,[1]Revistas!$B$2:$H$63415,5,FALSE)</f>
        <v>15/31</v>
      </c>
      <c r="J6" s="7" t="str">
        <f>VLOOKUP(N6,[1]Revistas!$B$2:$H$63415,6,FALSE)</f>
        <v>NO</v>
      </c>
      <c r="K6" s="7" t="s">
        <v>30</v>
      </c>
      <c r="L6" s="7" t="s">
        <v>31</v>
      </c>
      <c r="M6" s="7">
        <v>0</v>
      </c>
      <c r="N6" s="7" t="s">
        <v>26</v>
      </c>
      <c r="O6" s="7" t="s">
        <v>27</v>
      </c>
      <c r="P6" s="7">
        <v>2020</v>
      </c>
      <c r="Q6" s="7">
        <v>38</v>
      </c>
      <c r="R6" s="7">
        <v>1</v>
      </c>
      <c r="S6" s="7">
        <v>115</v>
      </c>
      <c r="T6" s="7">
        <v>121</v>
      </c>
    </row>
    <row r="7" spans="2:20" s="1" customFormat="1" x14ac:dyDescent="0.25">
      <c r="B7" s="6" t="s">
        <v>32</v>
      </c>
      <c r="C7" s="6" t="s">
        <v>33</v>
      </c>
      <c r="D7" s="6" t="s">
        <v>34</v>
      </c>
      <c r="E7" s="7" t="s">
        <v>23</v>
      </c>
      <c r="F7" s="7">
        <f>VLOOKUP(N7,[1]Revistas!$B$2:$H$63415,2,FALSE)</f>
        <v>5.149</v>
      </c>
      <c r="G7" s="7" t="str">
        <f>VLOOKUP(N7,[1]Revistas!$B$2:$H$63415,3,FALSE)</f>
        <v>Q1</v>
      </c>
      <c r="H7" s="7" t="str">
        <f>VLOOKUP(N7,[1]Revistas!$B$2:$H$63415,4,FALSE)</f>
        <v>RHEUMATOLOGY -- SCIE</v>
      </c>
      <c r="I7" s="7" t="str">
        <f>VLOOKUP(N7,[1]Revistas!$B$2:$H$63415,5,FALSE)</f>
        <v>4 DE 31</v>
      </c>
      <c r="J7" s="7" t="str">
        <f>VLOOKUP(N7,[1]Revistas!$B$2:$H$63415,6,FALSE)</f>
        <v>NO</v>
      </c>
      <c r="K7" s="7" t="s">
        <v>35</v>
      </c>
      <c r="L7" s="7"/>
      <c r="M7" s="7" t="s">
        <v>36</v>
      </c>
      <c r="N7" s="7" t="s">
        <v>37</v>
      </c>
      <c r="O7" s="7" t="s">
        <v>38</v>
      </c>
      <c r="P7" s="7">
        <v>2020</v>
      </c>
      <c r="Q7" s="7"/>
      <c r="R7" s="7"/>
      <c r="S7" s="7"/>
      <c r="T7" s="7"/>
    </row>
    <row r="8" spans="2:20" s="1" customFormat="1" x14ac:dyDescent="0.25">
      <c r="B8" s="6" t="s">
        <v>39</v>
      </c>
      <c r="C8" s="6" t="s">
        <v>40</v>
      </c>
      <c r="D8" s="6" t="s">
        <v>41</v>
      </c>
      <c r="E8" s="7" t="s">
        <v>23</v>
      </c>
      <c r="F8" s="7">
        <f>VLOOKUP(N8,[1]Revistas!$B$2:$H$63415,2,FALSE)</f>
        <v>1.897</v>
      </c>
      <c r="G8" s="7" t="str">
        <f>VLOOKUP(N8,[1]Revistas!$B$2:$H$63415,3,FALSE)</f>
        <v>Q4</v>
      </c>
      <c r="H8" s="7" t="str">
        <f>VLOOKUP(N8,[1]Revistas!$B$2:$H$63415,4,FALSE)</f>
        <v>RHEUMATOLOGY -- SCIE</v>
      </c>
      <c r="I8" s="7" t="str">
        <f>VLOOKUP(N8,[1]Revistas!$B$2:$H$63415,5,FALSE)</f>
        <v>25/31</v>
      </c>
      <c r="J8" s="7" t="str">
        <f>VLOOKUP(N8,[1]Revistas!$B$2:$H$63415,6,FALSE)</f>
        <v>NO</v>
      </c>
      <c r="K8" s="7" t="s">
        <v>42</v>
      </c>
      <c r="L8" s="7"/>
      <c r="M8" s="7" t="s">
        <v>36</v>
      </c>
      <c r="N8" s="7" t="s">
        <v>43</v>
      </c>
      <c r="O8" s="7" t="s">
        <v>44</v>
      </c>
      <c r="P8" s="7">
        <v>2020</v>
      </c>
      <c r="Q8" s="7"/>
      <c r="R8" s="7"/>
      <c r="S8" s="7"/>
      <c r="T8" s="7"/>
    </row>
    <row r="9" spans="2:20" s="1" customFormat="1" x14ac:dyDescent="0.25">
      <c r="B9" s="6" t="s">
        <v>45</v>
      </c>
      <c r="C9" s="6" t="s">
        <v>46</v>
      </c>
      <c r="D9" s="6" t="s">
        <v>47</v>
      </c>
      <c r="E9" s="7" t="s">
        <v>23</v>
      </c>
      <c r="F9" s="7">
        <f>VLOOKUP(N9,[1]Revistas!$B$2:$H$63415,2,FALSE)</f>
        <v>14.298999999999999</v>
      </c>
      <c r="G9" s="7" t="str">
        <f>VLOOKUP(N9,[1]Revistas!$B$2:$H$63415,3,FALSE)</f>
        <v>Q1</v>
      </c>
      <c r="H9" s="7" t="str">
        <f>VLOOKUP(N9,[1]Revistas!$B$2:$H$63415,4,FALSE)</f>
        <v>RHEUMATOLOGY -- SCIE</v>
      </c>
      <c r="I9" s="7" t="str">
        <f>VLOOKUP(N9,[1]Revistas!$B$2:$H$63415,5,FALSE)</f>
        <v>2 DE 31</v>
      </c>
      <c r="J9" s="7" t="str">
        <f>VLOOKUP(N9,[1]Revistas!$B$2:$H$63415,6,FALSE)</f>
        <v>SI</v>
      </c>
      <c r="K9" s="7" t="s">
        <v>48</v>
      </c>
      <c r="L9" s="7" t="s">
        <v>49</v>
      </c>
      <c r="M9" s="7">
        <v>1</v>
      </c>
      <c r="N9" s="7" t="s">
        <v>50</v>
      </c>
      <c r="O9" s="7" t="s">
        <v>51</v>
      </c>
      <c r="P9" s="7">
        <v>2020</v>
      </c>
      <c r="Q9" s="7">
        <v>79</v>
      </c>
      <c r="R9" s="7">
        <v>2</v>
      </c>
      <c r="S9" s="7">
        <v>193</v>
      </c>
      <c r="T9" s="7">
        <v>201</v>
      </c>
    </row>
    <row r="10" spans="2:20" s="1" customFormat="1" x14ac:dyDescent="0.25">
      <c r="B10" s="6" t="s">
        <v>52</v>
      </c>
      <c r="C10" s="6" t="s">
        <v>53</v>
      </c>
      <c r="D10" s="6" t="s">
        <v>34</v>
      </c>
      <c r="E10" s="7" t="s">
        <v>23</v>
      </c>
      <c r="F10" s="7">
        <f>VLOOKUP(N10,[1]Revistas!$B$2:$H$63415,2,FALSE)</f>
        <v>4.0110000000000001</v>
      </c>
      <c r="G10" s="7" t="str">
        <f>VLOOKUP(N10,[1]Revistas!$B$2:$H$63415,3,FALSE)</f>
        <v>Q1</v>
      </c>
      <c r="H10" s="7" t="str">
        <f>VLOOKUP(N10,[1]Revistas!$B$2:$H$63415,4,FALSE)</f>
        <v>MULTIDISCIPLINARY SCIENCES - SCIE</v>
      </c>
      <c r="I10" s="7" t="str">
        <f>VLOOKUP(N10,[1]Revistas!$B$2:$H$63415,5,FALSE)</f>
        <v>15/69</v>
      </c>
      <c r="J10" s="7" t="str">
        <f>VLOOKUP(N10,[1]Revistas!$B$2:$H$63415,6,FALSE)</f>
        <v>NO</v>
      </c>
      <c r="K10" s="7" t="s">
        <v>54</v>
      </c>
      <c r="L10" s="7" t="s">
        <v>55</v>
      </c>
      <c r="M10" s="7" t="s">
        <v>36</v>
      </c>
      <c r="N10" s="7" t="s">
        <v>56</v>
      </c>
      <c r="O10" s="7" t="s">
        <v>57</v>
      </c>
      <c r="P10" s="7">
        <v>2020</v>
      </c>
      <c r="Q10" s="7">
        <v>10</v>
      </c>
      <c r="R10" s="7">
        <v>1</v>
      </c>
      <c r="S10" s="7">
        <v>1415</v>
      </c>
      <c r="T10" s="7"/>
    </row>
    <row r="11" spans="2:20" s="1" customFormat="1" x14ac:dyDescent="0.25">
      <c r="B11" s="6" t="s">
        <v>58</v>
      </c>
      <c r="C11" s="6" t="s">
        <v>59</v>
      </c>
      <c r="D11" s="6" t="s">
        <v>60</v>
      </c>
      <c r="E11" s="7" t="s">
        <v>61</v>
      </c>
      <c r="F11" s="7">
        <f>VLOOKUP(N11,[1]Revistas!$B$2:$H$63415,2,FALSE)</f>
        <v>5.0720000000000001</v>
      </c>
      <c r="G11" s="7" t="str">
        <f>VLOOKUP(N11,[1]Revistas!$B$2:$H$63415,3,FALSE)</f>
        <v>Q1</v>
      </c>
      <c r="H11" s="7" t="str">
        <f>VLOOKUP(N11,[1]Revistas!$B$2:$H$63415,4,FALSE)</f>
        <v>RHEUMATOLOGY -- SCIE</v>
      </c>
      <c r="I11" s="7" t="str">
        <f>VLOOKUP(N11,[1]Revistas!$B$2:$H$63415,5,FALSE)</f>
        <v>5 DE 31</v>
      </c>
      <c r="J11" s="7" t="str">
        <f>VLOOKUP(N11,[1]Revistas!$B$2:$H$63415,6,FALSE)</f>
        <v>NO</v>
      </c>
      <c r="K11" s="7" t="s">
        <v>62</v>
      </c>
      <c r="L11" s="7"/>
      <c r="M11" s="7" t="s">
        <v>36</v>
      </c>
      <c r="N11" s="7" t="s">
        <v>63</v>
      </c>
      <c r="O11" s="7" t="s">
        <v>64</v>
      </c>
      <c r="P11" s="7">
        <v>2020</v>
      </c>
      <c r="Q11" s="7">
        <v>50</v>
      </c>
      <c r="R11" s="7">
        <v>1</v>
      </c>
      <c r="S11" s="7" t="s">
        <v>65</v>
      </c>
      <c r="T11" s="7"/>
    </row>
    <row r="12" spans="2:20" s="1" customFormat="1" x14ac:dyDescent="0.25">
      <c r="B12" s="6" t="s">
        <v>66</v>
      </c>
      <c r="C12" s="6" t="s">
        <v>67</v>
      </c>
      <c r="D12" s="6" t="s">
        <v>68</v>
      </c>
      <c r="E12" s="7" t="s">
        <v>23</v>
      </c>
      <c r="F12" s="7">
        <f>VLOOKUP(N12,[1]Revistas!$B$2:$H$63415,2,FALSE)</f>
        <v>2.2930000000000001</v>
      </c>
      <c r="G12" s="7" t="str">
        <f>VLOOKUP(N12,[1]Revistas!$B$2:$H$63415,3,FALSE)</f>
        <v>Q3</v>
      </c>
      <c r="H12" s="7" t="str">
        <f>VLOOKUP(N12,[1]Revistas!$B$2:$H$63415,4,FALSE)</f>
        <v>RHEUMATOLOGY -- SCIE</v>
      </c>
      <c r="I12" s="7" t="str">
        <f>VLOOKUP(N12,[1]Revistas!$B$2:$H$63415,5,FALSE)</f>
        <v>20/31</v>
      </c>
      <c r="J12" s="7" t="str">
        <f>VLOOKUP(N12,[1]Revistas!$B$2:$H$63415,6,FALSE)</f>
        <v>NO</v>
      </c>
      <c r="K12" s="7" t="s">
        <v>69</v>
      </c>
      <c r="L12" s="7"/>
      <c r="M12" s="7" t="s">
        <v>36</v>
      </c>
      <c r="N12" s="7" t="s">
        <v>70</v>
      </c>
      <c r="O12" s="7" t="s">
        <v>71</v>
      </c>
      <c r="P12" s="7">
        <v>2020</v>
      </c>
      <c r="Q12" s="7"/>
      <c r="R12" s="7"/>
      <c r="S12" s="7"/>
      <c r="T12" s="7"/>
    </row>
    <row r="13" spans="2:20" s="1" customFormat="1" x14ac:dyDescent="0.25">
      <c r="B13" s="6" t="s">
        <v>72</v>
      </c>
      <c r="C13" s="6" t="s">
        <v>73</v>
      </c>
      <c r="D13" s="6" t="s">
        <v>34</v>
      </c>
      <c r="E13" s="7" t="s">
        <v>23</v>
      </c>
      <c r="F13" s="7">
        <f>VLOOKUP(N13,[1]Revistas!$B$2:$H$63415,2,FALSE)</f>
        <v>4.0110000000000001</v>
      </c>
      <c r="G13" s="7" t="str">
        <f>VLOOKUP(N13,[1]Revistas!$B$2:$H$63415,3,FALSE)</f>
        <v>Q1</v>
      </c>
      <c r="H13" s="7" t="str">
        <f>VLOOKUP(N13,[1]Revistas!$B$2:$H$63415,4,FALSE)</f>
        <v>MULTIDISCIPLINARY SCIENCES - SCIE</v>
      </c>
      <c r="I13" s="7" t="str">
        <f>VLOOKUP(N13,[1]Revistas!$B$2:$H$63415,5,FALSE)</f>
        <v>15/69</v>
      </c>
      <c r="J13" s="7" t="str">
        <f>VLOOKUP(N13,[1]Revistas!$B$2:$H$63415,6,FALSE)</f>
        <v>NO</v>
      </c>
      <c r="K13" s="7" t="s">
        <v>74</v>
      </c>
      <c r="L13" s="7" t="s">
        <v>75</v>
      </c>
      <c r="M13" s="7" t="s">
        <v>36</v>
      </c>
      <c r="N13" s="7" t="s">
        <v>56</v>
      </c>
      <c r="O13" s="7" t="s">
        <v>76</v>
      </c>
      <c r="P13" s="7">
        <v>2020</v>
      </c>
      <c r="Q13" s="7">
        <v>10</v>
      </c>
      <c r="R13" s="7">
        <v>1</v>
      </c>
      <c r="S13" s="7">
        <v>3355</v>
      </c>
      <c r="T13" s="7"/>
    </row>
    <row r="14" spans="2:20" s="1" customFormat="1" x14ac:dyDescent="0.25">
      <c r="B14" s="6" t="s">
        <v>77</v>
      </c>
      <c r="C14" s="6" t="s">
        <v>78</v>
      </c>
      <c r="D14" s="6" t="s">
        <v>79</v>
      </c>
      <c r="E14" s="7" t="s">
        <v>80</v>
      </c>
      <c r="F14" s="7">
        <f>VLOOKUP(N14,[1]Revistas!$B$2:$H$63415,2,FALSE)</f>
        <v>7.827</v>
      </c>
      <c r="G14" s="7" t="str">
        <f>VLOOKUP(N14,[1]Revistas!$B$2:$H$63415,3,FALSE)</f>
        <v>Q1</v>
      </c>
      <c r="H14" s="7" t="str">
        <f>VLOOKUP(N14,[1]Revistas!$B$2:$H$63415,4,FALSE)</f>
        <v>GASTROENTEROLOGY &amp; HEPATOLOGY - SCIE</v>
      </c>
      <c r="I14" s="7" t="str">
        <f>VLOOKUP(N14,[1]Revistas!$B$2:$H$63415,5,FALSE)</f>
        <v>9 DE 84</v>
      </c>
      <c r="J14" s="7" t="str">
        <f>VLOOKUP(N14,[1]Revistas!$B$2:$H$63415,6,FALSE)</f>
        <v>NO</v>
      </c>
      <c r="K14" s="7" t="s">
        <v>81</v>
      </c>
      <c r="L14" s="7"/>
      <c r="M14" s="7">
        <v>0</v>
      </c>
      <c r="N14" s="7" t="s">
        <v>82</v>
      </c>
      <c r="O14" s="7" t="s">
        <v>83</v>
      </c>
      <c r="P14" s="7">
        <v>2020</v>
      </c>
      <c r="Q14" s="7">
        <v>14</v>
      </c>
      <c r="R14" s="7"/>
      <c r="S14" s="7" t="s">
        <v>84</v>
      </c>
      <c r="T14" s="7" t="s">
        <v>84</v>
      </c>
    </row>
    <row r="15" spans="2:20" s="1" customFormat="1" x14ac:dyDescent="0.25">
      <c r="B15" s="6" t="s">
        <v>85</v>
      </c>
      <c r="C15" s="6" t="s">
        <v>86</v>
      </c>
      <c r="D15" s="6" t="s">
        <v>47</v>
      </c>
      <c r="E15" s="7" t="s">
        <v>23</v>
      </c>
      <c r="F15" s="7">
        <f>VLOOKUP(N15,[1]Revistas!$B$2:$H$63415,2,FALSE)</f>
        <v>14.298999999999999</v>
      </c>
      <c r="G15" s="7" t="str">
        <f>VLOOKUP(N15,[1]Revistas!$B$2:$H$63415,3,FALSE)</f>
        <v>Q1</v>
      </c>
      <c r="H15" s="7" t="str">
        <f>VLOOKUP(N15,[1]Revistas!$B$2:$H$63415,4,FALSE)</f>
        <v>RHEUMATOLOGY -- SCIE</v>
      </c>
      <c r="I15" s="7" t="str">
        <f>VLOOKUP(N15,[1]Revistas!$B$2:$H$63415,5,FALSE)</f>
        <v>2 DE 31</v>
      </c>
      <c r="J15" s="7" t="str">
        <f>VLOOKUP(N15,[1]Revistas!$B$2:$H$63415,6,FALSE)</f>
        <v>SI</v>
      </c>
      <c r="K15" s="7" t="s">
        <v>87</v>
      </c>
      <c r="L15" s="7" t="s">
        <v>88</v>
      </c>
      <c r="M15" s="7" t="s">
        <v>36</v>
      </c>
      <c r="N15" s="7" t="s">
        <v>89</v>
      </c>
      <c r="O15" s="7" t="s">
        <v>90</v>
      </c>
      <c r="P15" s="7">
        <v>2020</v>
      </c>
      <c r="Q15" s="7"/>
      <c r="R15" s="7"/>
      <c r="S15" s="7"/>
      <c r="T15" s="7"/>
    </row>
    <row r="16" spans="2:20" s="1" customFormat="1" x14ac:dyDescent="0.25">
      <c r="B16" s="6" t="s">
        <v>91</v>
      </c>
      <c r="C16" s="6" t="s">
        <v>92</v>
      </c>
      <c r="D16" s="6" t="s">
        <v>93</v>
      </c>
      <c r="E16" s="7" t="s">
        <v>23</v>
      </c>
      <c r="F16" s="7">
        <f>VLOOKUP(N16,[1]Revistas!$B$2:$H$63415,2,FALSE)</f>
        <v>3.6869999999999998</v>
      </c>
      <c r="G16" s="7" t="str">
        <f>VLOOKUP(N16,[1]Revistas!$B$2:$H$63415,3,FALSE)</f>
        <v>Q2</v>
      </c>
      <c r="H16" s="7" t="str">
        <f>VLOOKUP(N16,[1]Revistas!$B$2:$H$63415,4,FALSE)</f>
        <v>MEDICINE, RESEARCH &amp; EXPERIMENTAL - SCIE;</v>
      </c>
      <c r="I16" s="7" t="str">
        <f>VLOOKUP(N16,[1]Revistas!$B$2:$H$63415,5,FALSE)</f>
        <v>48/136</v>
      </c>
      <c r="J16" s="7" t="str">
        <f>VLOOKUP(N16,[1]Revistas!$B$2:$H$63415,6,FALSE)</f>
        <v>NO</v>
      </c>
      <c r="K16" s="7" t="s">
        <v>94</v>
      </c>
      <c r="L16" s="7" t="s">
        <v>95</v>
      </c>
      <c r="M16" s="7">
        <v>0</v>
      </c>
      <c r="N16" s="7" t="s">
        <v>96</v>
      </c>
      <c r="O16" s="7">
        <v>42767</v>
      </c>
      <c r="P16" s="7">
        <v>2020</v>
      </c>
      <c r="Q16" s="7">
        <v>15</v>
      </c>
      <c r="R16" s="7">
        <v>1</v>
      </c>
      <c r="S16" s="7"/>
      <c r="T16" s="7">
        <v>51</v>
      </c>
    </row>
    <row r="17" spans="5:20" s="1" customFormat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2:21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2:21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2:21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2:21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2:21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2:21" hidden="1" x14ac:dyDescent="0.25"/>
    <row r="983" spans="2:21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2:21" s="10" customFormat="1" hidden="1" x14ac:dyDescent="0.25">
      <c r="B984" s="10" t="s">
        <v>4</v>
      </c>
      <c r="C984" s="10" t="s">
        <v>4</v>
      </c>
      <c r="D984" s="10" t="s">
        <v>4</v>
      </c>
      <c r="E984" s="11" t="s">
        <v>5</v>
      </c>
      <c r="F984" s="11" t="s">
        <v>4</v>
      </c>
      <c r="G984" s="11" t="s">
        <v>6</v>
      </c>
      <c r="H984" s="11" t="s">
        <v>97</v>
      </c>
      <c r="I984" s="11" t="s">
        <v>4</v>
      </c>
      <c r="J984" s="11" t="s">
        <v>9</v>
      </c>
      <c r="K984" s="11" t="s">
        <v>98</v>
      </c>
      <c r="L984" s="11"/>
      <c r="M984" s="11"/>
      <c r="N984" s="11"/>
      <c r="O984" s="11"/>
      <c r="P984" s="11"/>
      <c r="Q984" s="11"/>
      <c r="R984" s="11"/>
      <c r="S984" s="11"/>
      <c r="T984" s="11"/>
      <c r="U984" s="11"/>
    </row>
    <row r="985" spans="2:21" s="10" customFormat="1" hidden="1" x14ac:dyDescent="0.25">
      <c r="B985" s="10" t="s">
        <v>23</v>
      </c>
      <c r="C985" s="10">
        <f>DCOUNTA(A4:T978,C984,B984:B985)</f>
        <v>10</v>
      </c>
      <c r="D985" s="10" t="s">
        <v>23</v>
      </c>
      <c r="E985" s="11">
        <f>DSUM(A4:T979,F4,D984:D985)</f>
        <v>56.122</v>
      </c>
      <c r="F985" s="11" t="s">
        <v>23</v>
      </c>
      <c r="G985" s="11" t="s">
        <v>99</v>
      </c>
      <c r="H985" s="11">
        <f>DCOUNTA(A4:T979,G4,F984:G985)</f>
        <v>5</v>
      </c>
      <c r="I985" s="11" t="s">
        <v>23</v>
      </c>
      <c r="J985" s="11" t="s">
        <v>100</v>
      </c>
      <c r="K985" s="11">
        <f>DCOUNTA(A4:T979,J4,I984:J985)</f>
        <v>2</v>
      </c>
      <c r="L985" s="11"/>
      <c r="M985" s="11"/>
      <c r="N985" s="11"/>
      <c r="O985" s="11"/>
      <c r="P985" s="11"/>
      <c r="Q985" s="11"/>
      <c r="R985" s="11"/>
      <c r="S985" s="11"/>
      <c r="T985" s="11"/>
      <c r="U985" s="11"/>
    </row>
    <row r="986" spans="2:21" s="10" customFormat="1" hidden="1" x14ac:dyDescent="0.25"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</row>
    <row r="987" spans="2:21" s="10" customFormat="1" hidden="1" x14ac:dyDescent="0.25">
      <c r="B987" s="10" t="s">
        <v>4</v>
      </c>
      <c r="D987" s="10" t="s">
        <v>4</v>
      </c>
      <c r="E987" s="11" t="s">
        <v>5</v>
      </c>
      <c r="F987" s="11" t="s">
        <v>4</v>
      </c>
      <c r="G987" s="11" t="s">
        <v>6</v>
      </c>
      <c r="H987" s="11" t="s">
        <v>97</v>
      </c>
      <c r="I987" s="11" t="s">
        <v>4</v>
      </c>
      <c r="J987" s="11" t="s">
        <v>9</v>
      </c>
      <c r="K987" s="11" t="s">
        <v>98</v>
      </c>
      <c r="L987" s="11"/>
      <c r="M987" s="11"/>
      <c r="N987" s="11"/>
      <c r="O987" s="11"/>
      <c r="P987" s="11"/>
      <c r="Q987" s="11"/>
      <c r="R987" s="11"/>
      <c r="S987" s="11"/>
      <c r="T987" s="11"/>
      <c r="U987" s="11"/>
    </row>
    <row r="988" spans="2:21" s="10" customFormat="1" hidden="1" x14ac:dyDescent="0.25">
      <c r="B988" s="10" t="s">
        <v>61</v>
      </c>
      <c r="C988" s="10">
        <f>DCOUNTA(A4:T979,E4,B987:B988)</f>
        <v>1</v>
      </c>
      <c r="D988" s="10" t="s">
        <v>61</v>
      </c>
      <c r="E988" s="11">
        <f>DSUM(A4:T979,E987,D987:D988)</f>
        <v>5.0720000000000001</v>
      </c>
      <c r="F988" s="11" t="s">
        <v>61</v>
      </c>
      <c r="G988" s="11" t="s">
        <v>99</v>
      </c>
      <c r="H988" s="11">
        <f>DCOUNTA(A4:T979,G4,F987:G988)</f>
        <v>1</v>
      </c>
      <c r="I988" s="11" t="s">
        <v>61</v>
      </c>
      <c r="J988" s="11" t="s">
        <v>100</v>
      </c>
      <c r="K988" s="11">
        <f>DCOUNTA(A4:T979,J4,I987:J988)</f>
        <v>0</v>
      </c>
      <c r="L988" s="11"/>
      <c r="M988" s="11"/>
      <c r="N988" s="11"/>
      <c r="O988" s="11"/>
      <c r="P988" s="11"/>
      <c r="Q988" s="11"/>
      <c r="R988" s="11"/>
      <c r="S988" s="11"/>
      <c r="T988" s="11"/>
      <c r="U988" s="11"/>
    </row>
    <row r="989" spans="2:21" s="10" customFormat="1" hidden="1" x14ac:dyDescent="0.25"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</row>
    <row r="990" spans="2:21" s="10" customFormat="1" hidden="1" x14ac:dyDescent="0.25">
      <c r="B990" s="10" t="s">
        <v>4</v>
      </c>
      <c r="D990" s="10" t="s">
        <v>4</v>
      </c>
      <c r="E990" s="11" t="s">
        <v>5</v>
      </c>
      <c r="F990" s="11" t="s">
        <v>4</v>
      </c>
      <c r="G990" s="11" t="s">
        <v>6</v>
      </c>
      <c r="H990" s="11" t="s">
        <v>97</v>
      </c>
      <c r="I990" s="11" t="s">
        <v>4</v>
      </c>
      <c r="J990" s="11" t="s">
        <v>9</v>
      </c>
      <c r="K990" s="11" t="s">
        <v>98</v>
      </c>
      <c r="L990" s="11"/>
      <c r="M990" s="11"/>
      <c r="N990" s="11"/>
      <c r="O990" s="11"/>
      <c r="P990" s="11"/>
      <c r="Q990" s="11"/>
      <c r="R990" s="11"/>
      <c r="S990" s="11"/>
      <c r="T990" s="11"/>
      <c r="U990" s="11"/>
    </row>
    <row r="991" spans="2:21" s="10" customFormat="1" hidden="1" x14ac:dyDescent="0.25">
      <c r="B991" s="10" t="s">
        <v>101</v>
      </c>
      <c r="C991" s="10">
        <f>DCOUNTA(A4:T979,E4,B990:B991)</f>
        <v>0</v>
      </c>
      <c r="D991" s="10" t="s">
        <v>101</v>
      </c>
      <c r="E991" s="11">
        <f>DSUM(A4:T979,F4,D990:D991)</f>
        <v>0</v>
      </c>
      <c r="F991" s="11" t="s">
        <v>101</v>
      </c>
      <c r="G991" s="11" t="s">
        <v>99</v>
      </c>
      <c r="H991" s="11">
        <f>DCOUNTA(A4:T979,G4,F990:G991)</f>
        <v>0</v>
      </c>
      <c r="I991" s="11" t="s">
        <v>101</v>
      </c>
      <c r="J991" s="11" t="s">
        <v>100</v>
      </c>
      <c r="K991" s="11">
        <f>DCOUNTA(A4:T979,J4,I990:J991)</f>
        <v>0</v>
      </c>
      <c r="L991" s="11"/>
      <c r="M991" s="11"/>
      <c r="N991" s="11"/>
      <c r="O991" s="11"/>
      <c r="P991" s="11"/>
      <c r="Q991" s="11"/>
      <c r="R991" s="11"/>
      <c r="S991" s="11"/>
      <c r="T991" s="11"/>
      <c r="U991" s="11"/>
    </row>
    <row r="992" spans="2:21" s="10" customFormat="1" hidden="1" x14ac:dyDescent="0.25"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</row>
    <row r="993" spans="2:52" s="10" customFormat="1" hidden="1" x14ac:dyDescent="0.25">
      <c r="B993" s="10" t="s">
        <v>4</v>
      </c>
      <c r="D993" s="10" t="s">
        <v>4</v>
      </c>
      <c r="E993" s="11" t="s">
        <v>5</v>
      </c>
      <c r="F993" s="11" t="s">
        <v>4</v>
      </c>
      <c r="G993" s="11" t="s">
        <v>6</v>
      </c>
      <c r="H993" s="11" t="s">
        <v>97</v>
      </c>
      <c r="I993" s="11" t="s">
        <v>4</v>
      </c>
      <c r="J993" s="11" t="s">
        <v>9</v>
      </c>
      <c r="K993" s="11" t="s">
        <v>98</v>
      </c>
      <c r="L993" s="11"/>
      <c r="M993" s="11"/>
      <c r="N993" s="11"/>
      <c r="O993" s="11"/>
      <c r="P993" s="11"/>
      <c r="Q993" s="11"/>
      <c r="R993" s="11"/>
      <c r="S993" s="11"/>
      <c r="T993" s="11"/>
      <c r="U993" s="11"/>
    </row>
    <row r="994" spans="2:52" s="10" customFormat="1" hidden="1" x14ac:dyDescent="0.25">
      <c r="B994" s="10" t="s">
        <v>102</v>
      </c>
      <c r="C994" s="10">
        <f>DCOUNTA(C4:T979,E4,B993:B994)</f>
        <v>0</v>
      </c>
      <c r="D994" s="10" t="s">
        <v>102</v>
      </c>
      <c r="E994" s="11">
        <f>DSUM(A4:T979,F4,D993:D994)</f>
        <v>0</v>
      </c>
      <c r="F994" s="11" t="s">
        <v>102</v>
      </c>
      <c r="G994" s="11" t="s">
        <v>99</v>
      </c>
      <c r="H994" s="11">
        <f>DCOUNTA(A4:T979,G4,F993:G994)</f>
        <v>0</v>
      </c>
      <c r="I994" s="11" t="s">
        <v>102</v>
      </c>
      <c r="J994" s="11" t="s">
        <v>100</v>
      </c>
      <c r="K994" s="11">
        <f>DCOUNTA(A4:T979,J4,I993:J994)</f>
        <v>0</v>
      </c>
      <c r="L994" s="11"/>
      <c r="M994" s="11"/>
      <c r="N994" s="11"/>
      <c r="O994" s="11"/>
      <c r="P994" s="11"/>
      <c r="Q994" s="11"/>
      <c r="R994" s="11"/>
      <c r="S994" s="11"/>
      <c r="T994" s="11"/>
      <c r="U994" s="11"/>
    </row>
    <row r="995" spans="2:52" s="10" customFormat="1" hidden="1" x14ac:dyDescent="0.25"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</row>
    <row r="996" spans="2:52" s="10" customFormat="1" hidden="1" x14ac:dyDescent="0.25"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</row>
    <row r="997" spans="2:52" s="10" customFormat="1" hidden="1" x14ac:dyDescent="0.25">
      <c r="B997" s="10" t="s">
        <v>4</v>
      </c>
      <c r="D997" s="10" t="s">
        <v>4</v>
      </c>
      <c r="E997" s="11" t="s">
        <v>5</v>
      </c>
      <c r="F997" s="11" t="s">
        <v>4</v>
      </c>
      <c r="G997" s="11" t="s">
        <v>6</v>
      </c>
      <c r="H997" s="11" t="s">
        <v>97</v>
      </c>
      <c r="I997" s="11" t="s">
        <v>4</v>
      </c>
      <c r="J997" s="11" t="s">
        <v>9</v>
      </c>
      <c r="K997" s="11" t="s">
        <v>98</v>
      </c>
      <c r="L997" s="11"/>
      <c r="M997" s="11"/>
      <c r="N997" s="11"/>
      <c r="O997" s="11"/>
      <c r="P997" s="11"/>
      <c r="Q997" s="11"/>
      <c r="R997" s="11"/>
      <c r="S997" s="11"/>
      <c r="T997" s="11"/>
      <c r="U997" s="11"/>
    </row>
    <row r="998" spans="2:52" s="10" customFormat="1" hidden="1" x14ac:dyDescent="0.25">
      <c r="B998" s="10" t="s">
        <v>80</v>
      </c>
      <c r="C998" s="10">
        <f>DCOUNTA(A4:T979,E4,B997:B998)</f>
        <v>1</v>
      </c>
      <c r="D998" s="10" t="s">
        <v>80</v>
      </c>
      <c r="E998" s="11">
        <f>DSUM(A4:T979,F4,D997:D998)</f>
        <v>7.827</v>
      </c>
      <c r="F998" s="11" t="s">
        <v>80</v>
      </c>
      <c r="G998" s="11" t="s">
        <v>99</v>
      </c>
      <c r="H998" s="11">
        <f>DCOUNTA(A4:T979,G4,F997:G998)</f>
        <v>1</v>
      </c>
      <c r="I998" s="11" t="s">
        <v>80</v>
      </c>
      <c r="J998" s="11" t="s">
        <v>100</v>
      </c>
      <c r="K998" s="11">
        <f>DCOUNTA(A4:T979,J4,I997:J998)</f>
        <v>0</v>
      </c>
      <c r="L998" s="11"/>
      <c r="M998" s="11"/>
      <c r="N998" s="11"/>
      <c r="O998" s="11"/>
      <c r="P998" s="11"/>
      <c r="Q998" s="11"/>
      <c r="R998" s="11"/>
      <c r="S998" s="11"/>
      <c r="T998" s="11"/>
      <c r="U998" s="11"/>
    </row>
    <row r="999" spans="2:52" s="10" customFormat="1" hidden="1" x14ac:dyDescent="0.25"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</row>
    <row r="1000" spans="2:52" s="10" customFormat="1" hidden="1" x14ac:dyDescent="0.25">
      <c r="B1000" s="10" t="s">
        <v>4</v>
      </c>
      <c r="D1000" s="10" t="s">
        <v>4</v>
      </c>
      <c r="E1000" s="11" t="s">
        <v>5</v>
      </c>
      <c r="F1000" s="11" t="s">
        <v>4</v>
      </c>
      <c r="G1000" s="11" t="s">
        <v>6</v>
      </c>
      <c r="H1000" s="11" t="s">
        <v>97</v>
      </c>
      <c r="I1000" s="11" t="s">
        <v>4</v>
      </c>
      <c r="J1000" s="11" t="s">
        <v>9</v>
      </c>
      <c r="K1000" s="11" t="s">
        <v>98</v>
      </c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</row>
    <row r="1001" spans="2:52" s="10" customFormat="1" hidden="1" x14ac:dyDescent="0.25">
      <c r="B1001" s="10" t="s">
        <v>103</v>
      </c>
      <c r="C1001" s="10">
        <f>DCOUNTA(B4:T979,B1000,B1000:B1001)</f>
        <v>0</v>
      </c>
      <c r="D1001" s="10" t="s">
        <v>103</v>
      </c>
      <c r="E1001" s="11">
        <f>DSUM(A4:T979,F4,D1000:D1001)</f>
        <v>0</v>
      </c>
      <c r="F1001" s="11" t="s">
        <v>103</v>
      </c>
      <c r="G1001" s="11" t="s">
        <v>99</v>
      </c>
      <c r="H1001" s="11">
        <f>DCOUNTA(A4:T979,G4,F1000:G1001)</f>
        <v>0</v>
      </c>
      <c r="I1001" s="11" t="s">
        <v>103</v>
      </c>
      <c r="J1001" s="11" t="s">
        <v>100</v>
      </c>
      <c r="K1001" s="11">
        <f>DCOUNTA(A4:T979,J4,I1000:J1001)</f>
        <v>0</v>
      </c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</row>
    <row r="1002" spans="2:52" s="10" customFormat="1" x14ac:dyDescent="0.25">
      <c r="E1002" s="11"/>
      <c r="F1002" s="11"/>
      <c r="G1002" s="11"/>
      <c r="H1002" s="11"/>
      <c r="I1002" s="11"/>
      <c r="J1002" s="11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</row>
    <row r="1003" spans="2:52" s="10" customFormat="1" ht="15.75" x14ac:dyDescent="0.3">
      <c r="C1003" s="12" t="s">
        <v>104</v>
      </c>
      <c r="D1003" s="12" t="s">
        <v>105</v>
      </c>
      <c r="E1003" s="12" t="s">
        <v>106</v>
      </c>
      <c r="F1003" s="12" t="s">
        <v>107</v>
      </c>
      <c r="G1003" s="12" t="s">
        <v>108</v>
      </c>
      <c r="H1003" s="11"/>
      <c r="I1003" s="11"/>
      <c r="J1003" s="11"/>
      <c r="K1003" s="11"/>
      <c r="L1003" s="11"/>
      <c r="M1003" s="11"/>
      <c r="N1003" s="11"/>
      <c r="O1003" s="13"/>
      <c r="P1003" s="11"/>
      <c r="Q1003" s="11"/>
      <c r="R1003" s="11"/>
      <c r="S1003" s="11"/>
      <c r="T1003" s="11"/>
      <c r="U1003" s="11"/>
      <c r="AY1003" s="10" t="s">
        <v>109</v>
      </c>
      <c r="AZ1003" s="10" t="s">
        <v>110</v>
      </c>
    </row>
    <row r="1004" spans="2:52" s="10" customFormat="1" ht="15.75" x14ac:dyDescent="0.3">
      <c r="C1004" s="14">
        <f>C985</f>
        <v>10</v>
      </c>
      <c r="D1004" s="15" t="s">
        <v>111</v>
      </c>
      <c r="E1004" s="15">
        <f>E985</f>
        <v>56.122</v>
      </c>
      <c r="F1004" s="14">
        <f>H985</f>
        <v>5</v>
      </c>
      <c r="G1004" s="14">
        <f>K985</f>
        <v>2</v>
      </c>
      <c r="H1004" s="11"/>
      <c r="I1004" s="11"/>
      <c r="J1004" s="11"/>
      <c r="K1004" s="11"/>
      <c r="L1004" s="11"/>
      <c r="M1004" s="11"/>
      <c r="N1004" s="11"/>
      <c r="O1004" s="13"/>
      <c r="P1004" s="11"/>
      <c r="Q1004" s="11"/>
      <c r="R1004" s="11"/>
      <c r="S1004" s="11"/>
      <c r="T1004" s="11"/>
      <c r="U1004" s="11"/>
    </row>
    <row r="1005" spans="2:52" s="10" customFormat="1" ht="15.75" x14ac:dyDescent="0.3">
      <c r="C1005" s="14">
        <f>C988</f>
        <v>1</v>
      </c>
      <c r="D1005" s="15" t="s">
        <v>112</v>
      </c>
      <c r="E1005" s="15">
        <f>E988</f>
        <v>5.0720000000000001</v>
      </c>
      <c r="F1005" s="14">
        <f>H988</f>
        <v>1</v>
      </c>
      <c r="G1005" s="14">
        <f>K988</f>
        <v>0</v>
      </c>
      <c r="H1005" s="11"/>
      <c r="I1005" s="11"/>
      <c r="J1005" s="11"/>
      <c r="K1005" s="11"/>
      <c r="L1005" s="11"/>
      <c r="M1005" s="11"/>
      <c r="N1005" s="11"/>
      <c r="O1005" s="13"/>
      <c r="P1005" s="11"/>
      <c r="Q1005" s="11"/>
      <c r="R1005" s="11"/>
      <c r="S1005" s="11"/>
      <c r="T1005" s="11"/>
      <c r="U1005" s="11"/>
    </row>
    <row r="1006" spans="2:52" s="10" customFormat="1" ht="15.75" x14ac:dyDescent="0.3">
      <c r="C1006" s="14">
        <f>C991</f>
        <v>0</v>
      </c>
      <c r="D1006" s="15" t="s">
        <v>113</v>
      </c>
      <c r="E1006" s="15">
        <f>E991</f>
        <v>0</v>
      </c>
      <c r="F1006" s="14">
        <f>H991</f>
        <v>0</v>
      </c>
      <c r="G1006" s="14">
        <f>K991</f>
        <v>0</v>
      </c>
      <c r="H1006" s="11"/>
      <c r="I1006" s="11"/>
      <c r="J1006" s="11"/>
      <c r="K1006" s="11"/>
      <c r="L1006" s="11"/>
      <c r="M1006" s="11"/>
      <c r="N1006" s="11"/>
      <c r="O1006" s="13"/>
      <c r="P1006" s="11"/>
      <c r="Q1006" s="11"/>
      <c r="R1006" s="11"/>
      <c r="S1006" s="11"/>
      <c r="T1006" s="11"/>
      <c r="U1006" s="11"/>
    </row>
    <row r="1007" spans="2:52" s="10" customFormat="1" ht="15.75" x14ac:dyDescent="0.3">
      <c r="C1007" s="14">
        <f>C994</f>
        <v>0</v>
      </c>
      <c r="D1007" s="15" t="s">
        <v>114</v>
      </c>
      <c r="E1007" s="15">
        <f>E994</f>
        <v>0</v>
      </c>
      <c r="F1007" s="14">
        <f>H994</f>
        <v>0</v>
      </c>
      <c r="G1007" s="14">
        <f>K994</f>
        <v>0</v>
      </c>
      <c r="H1007" s="11"/>
      <c r="I1007" s="11"/>
      <c r="J1007" s="11"/>
      <c r="K1007" s="11"/>
      <c r="L1007" s="11"/>
      <c r="M1007" s="11"/>
      <c r="N1007" s="11"/>
      <c r="O1007" s="13"/>
      <c r="P1007" s="11"/>
      <c r="Q1007" s="11"/>
      <c r="R1007" s="11"/>
      <c r="S1007" s="11"/>
      <c r="T1007" s="11"/>
      <c r="U1007" s="11"/>
    </row>
    <row r="1008" spans="2:52" s="10" customFormat="1" ht="15.75" x14ac:dyDescent="0.3">
      <c r="C1008" s="14">
        <f>C998</f>
        <v>1</v>
      </c>
      <c r="D1008" s="15" t="s">
        <v>80</v>
      </c>
      <c r="E1008" s="15">
        <f>E998</f>
        <v>7.827</v>
      </c>
      <c r="F1008" s="14">
        <f>H998</f>
        <v>1</v>
      </c>
      <c r="G1008" s="14">
        <f>K998</f>
        <v>0</v>
      </c>
      <c r="H1008" s="11"/>
      <c r="I1008" s="11"/>
      <c r="J1008" s="11"/>
      <c r="K1008" s="11"/>
      <c r="L1008" s="11"/>
      <c r="M1008" s="11"/>
      <c r="N1008" s="11"/>
      <c r="O1008" s="13"/>
      <c r="P1008" s="11"/>
      <c r="Q1008" s="11"/>
      <c r="R1008" s="11"/>
      <c r="S1008" s="11"/>
      <c r="T1008" s="11"/>
      <c r="U1008" s="11"/>
    </row>
    <row r="1009" spans="3:21" s="10" customFormat="1" ht="15.75" x14ac:dyDescent="0.3">
      <c r="C1009" s="14">
        <f>C1001</f>
        <v>0</v>
      </c>
      <c r="D1009" s="15" t="s">
        <v>115</v>
      </c>
      <c r="E1009" s="15">
        <f>E1001</f>
        <v>0</v>
      </c>
      <c r="F1009" s="14">
        <f>H1001</f>
        <v>0</v>
      </c>
      <c r="G1009" s="14">
        <f>K1001</f>
        <v>0</v>
      </c>
      <c r="H1009" s="11"/>
      <c r="I1009" s="11"/>
      <c r="J1009" s="11"/>
      <c r="K1009" s="11"/>
      <c r="L1009" s="11"/>
      <c r="M1009" s="11"/>
      <c r="N1009" s="11"/>
      <c r="O1009" s="13"/>
      <c r="P1009" s="11"/>
      <c r="Q1009" s="11"/>
      <c r="R1009" s="11"/>
      <c r="S1009" s="11"/>
      <c r="T1009" s="11"/>
      <c r="U1009" s="11"/>
    </row>
    <row r="1010" spans="3:21" s="10" customFormat="1" ht="15.75" x14ac:dyDescent="0.3">
      <c r="C1010" s="16"/>
      <c r="D1010" s="12" t="s">
        <v>116</v>
      </c>
      <c r="E1010" s="12">
        <f>E1004</f>
        <v>56.122</v>
      </c>
      <c r="F1010" s="16"/>
      <c r="G1010" s="11"/>
      <c r="H1010" s="11"/>
      <c r="I1010" s="11"/>
      <c r="J1010" s="11"/>
      <c r="K1010" s="11"/>
      <c r="L1010" s="11"/>
      <c r="M1010" s="11"/>
      <c r="N1010" s="11"/>
      <c r="O1010" s="13"/>
      <c r="P1010" s="11"/>
      <c r="Q1010" s="11"/>
      <c r="R1010" s="11"/>
      <c r="S1010" s="11"/>
      <c r="T1010" s="11"/>
      <c r="U1010" s="11"/>
    </row>
    <row r="1011" spans="3:21" s="10" customFormat="1" ht="15.75" x14ac:dyDescent="0.3">
      <c r="C1011" s="16"/>
      <c r="D1011" s="12" t="s">
        <v>117</v>
      </c>
      <c r="E1011" s="12">
        <f>E1004+E1005+E1006+E1007+E1008+E1009</f>
        <v>69.021000000000001</v>
      </c>
      <c r="F1011" s="11"/>
      <c r="G1011" s="11"/>
      <c r="H1011" s="11"/>
      <c r="I1011" s="11"/>
      <c r="J1011" s="11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</row>
    <row r="1012" spans="3:21" s="1" customFormat="1" ht="12.75" customHeight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3:21" s="1" customFormat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3:21" s="1" customFormat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3:21" s="1" customFormat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3:21" s="1" customFormat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3:21" s="1" customFormat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3:21" s="1" customFormat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3:21" s="1" customFormat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3:21" s="1" customFormat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3:21" s="1" customFormat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3:21" s="1" customFormat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3:21" s="1" customFormat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3:21" s="1" customFormat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x14ac:dyDescent="0.2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x14ac:dyDescent="0.25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x14ac:dyDescent="0.2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x14ac:dyDescent="0.25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x14ac:dyDescent="0.25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x14ac:dyDescent="0.25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5:20" s="1" customFormat="1" x14ac:dyDescent="0.25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5:20" s="1" customFormat="1" x14ac:dyDescent="0.25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5:20" s="1" customFormat="1" x14ac:dyDescent="0.25"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</row>
    <row r="1044" spans="5:20" s="1" customFormat="1" x14ac:dyDescent="0.25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5:20" s="1" customFormat="1" x14ac:dyDescent="0.25"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5:20" s="1" customFormat="1" x14ac:dyDescent="0.25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5:20" s="1" customFormat="1" x14ac:dyDescent="0.25"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5:20" s="1" customFormat="1" x14ac:dyDescent="0.25"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5:20" s="1" customFormat="1" x14ac:dyDescent="0.25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5:20" s="1" customFormat="1" x14ac:dyDescent="0.25"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5:20" s="1" customFormat="1" x14ac:dyDescent="0.25"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5:20" s="1" customFormat="1" x14ac:dyDescent="0.25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5:20" s="1" customFormat="1" x14ac:dyDescent="0.25"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5:20" s="1" customFormat="1" x14ac:dyDescent="0.25"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5:20" s="1" customFormat="1" x14ac:dyDescent="0.25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5:20" s="1" customFormat="1" x14ac:dyDescent="0.25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5:20" s="1" customFormat="1" x14ac:dyDescent="0.25"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5:20" s="1" customFormat="1" x14ac:dyDescent="0.25"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5:20" s="1" customFormat="1" x14ac:dyDescent="0.25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5:20" s="1" customFormat="1" x14ac:dyDescent="0.25"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5:20" s="1" customFormat="1" x14ac:dyDescent="0.25"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5:20" s="1" customFormat="1" x14ac:dyDescent="0.25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5:20" s="1" customFormat="1" x14ac:dyDescent="0.25"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</row>
    <row r="1064" spans="5:20" s="1" customFormat="1" x14ac:dyDescent="0.25"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</row>
    <row r="1065" spans="5:20" s="1" customFormat="1" x14ac:dyDescent="0.25"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</row>
    <row r="1066" spans="5:20" s="1" customFormat="1" x14ac:dyDescent="0.25"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</row>
    <row r="1067" spans="5:20" s="1" customFormat="1" x14ac:dyDescent="0.25"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</row>
    <row r="1068" spans="5:20" s="1" customFormat="1" x14ac:dyDescent="0.25"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</row>
    <row r="1069" spans="5:20" s="1" customFormat="1" x14ac:dyDescent="0.25"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</row>
    <row r="1070" spans="5:20" s="1" customFormat="1" x14ac:dyDescent="0.25"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</row>
    <row r="1071" spans="5:20" s="1" customFormat="1" x14ac:dyDescent="0.25"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5:20" s="1" customFormat="1" x14ac:dyDescent="0.25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2020-05-12T09:56:55Z</dcterms:created>
  <dcterms:modified xsi:type="dcterms:W3CDTF">2020-05-12T09:57:16Z</dcterms:modified>
</cp:coreProperties>
</file>