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3" i="1" l="1"/>
  <c r="C1061" i="1" s="1"/>
  <c r="K1050" i="1"/>
  <c r="G1060" i="1" s="1"/>
  <c r="H1050" i="1"/>
  <c r="F1060" i="1" s="1"/>
  <c r="E1050" i="1"/>
  <c r="E1060" i="1" s="1"/>
  <c r="C1050" i="1"/>
  <c r="C1060" i="1" s="1"/>
  <c r="K1046" i="1"/>
  <c r="G1059" i="1" s="1"/>
  <c r="H1046" i="1"/>
  <c r="F1059" i="1" s="1"/>
  <c r="E1046" i="1"/>
  <c r="E1059" i="1" s="1"/>
  <c r="C1046" i="1"/>
  <c r="C1059" i="1" s="1"/>
  <c r="K1043" i="1"/>
  <c r="G1058" i="1" s="1"/>
  <c r="H1043" i="1"/>
  <c r="F1058" i="1" s="1"/>
  <c r="E1043" i="1"/>
  <c r="E1058" i="1" s="1"/>
  <c r="C1043" i="1"/>
  <c r="C1058" i="1" s="1"/>
  <c r="C1040" i="1"/>
  <c r="C1057" i="1" s="1"/>
  <c r="C1037" i="1"/>
  <c r="C1056" i="1" s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K1040" i="1" s="1"/>
  <c r="G1057" i="1" s="1"/>
  <c r="I9" i="1"/>
  <c r="H9" i="1"/>
  <c r="G9" i="1"/>
  <c r="H1040" i="1" s="1"/>
  <c r="F1057" i="1" s="1"/>
  <c r="F9" i="1"/>
  <c r="E1040" i="1" s="1"/>
  <c r="E1057" i="1" s="1"/>
  <c r="J8" i="1"/>
  <c r="I8" i="1"/>
  <c r="H8" i="1"/>
  <c r="G8" i="1"/>
  <c r="F8" i="1"/>
  <c r="J7" i="1"/>
  <c r="I7" i="1"/>
  <c r="H7" i="1"/>
  <c r="G7" i="1"/>
  <c r="F7" i="1"/>
  <c r="J6" i="1"/>
  <c r="K1037" i="1" s="1"/>
  <c r="G1056" i="1" s="1"/>
  <c r="I6" i="1"/>
  <c r="H6" i="1"/>
  <c r="G6" i="1"/>
  <c r="H1037" i="1" s="1"/>
  <c r="F1056" i="1" s="1"/>
  <c r="F6" i="1"/>
  <c r="E1037" i="1" s="1"/>
  <c r="E1056" i="1" s="1"/>
  <c r="J5" i="1"/>
  <c r="K1053" i="1" s="1"/>
  <c r="G1061" i="1" s="1"/>
  <c r="I5" i="1"/>
  <c r="H5" i="1"/>
  <c r="G5" i="1"/>
  <c r="H1053" i="1" s="1"/>
  <c r="F1061" i="1" s="1"/>
  <c r="F5" i="1"/>
  <c r="E1053" i="1" s="1"/>
  <c r="E1061" i="1" s="1"/>
  <c r="E1063" i="1" l="1"/>
  <c r="E1062" i="1"/>
</calcChain>
</file>

<file path=xl/sharedStrings.xml><?xml version="1.0" encoding="utf-8"?>
<sst xmlns="http://schemas.openxmlformats.org/spreadsheetml/2006/main" count="232" uniqueCount="133">
  <si>
    <t>MICROBIOLOGÍA MOLECULAR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</si>
  <si>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</si>
  <si>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</si>
  <si>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</si>
  <si>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</si>
  <si>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</si>
  <si>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</si>
  <si>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</si>
  <si>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</si>
  <si>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</si>
  <si>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</si>
  <si>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</si>
  <si>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</si>
  <si>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</si>
  <si>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</si>
  <si>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</si>
  <si>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</si>
  <si>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</si>
  <si>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</si>
  <si>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</si>
  <si>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Bouza, E; Almirante, B; Rodriguez, JG; Garnacho-Montero, J; Salavert, M; Munoz, P; Sanguinetti, M</t>
  </si>
  <si>
    <t>Biomarkers of fungal infection: Expert opinion on the current situation</t>
  </si>
  <si>
    <t>REVISTA ESPANOLA DE QUIMIOTERAPIA</t>
  </si>
  <si>
    <t>Review</t>
  </si>
  <si>
    <t>[Bouza, Emilio; Munoz, Patricia] Hosp Gen Univ Gregorio Maranon, Microbiol Clin Enfermedades Infecciosas, Madrid, Spain; [Bouza, Emilio; Munoz, Patricia] Hosp Gen Univ Gregorio Maranon, Inst Invest Sanitaria, Madrid, Spain; [Bouza, Emilio; Munoz, Patricia] CIBER Enfermedades Resp CIBERES, Madrid, Spain; [Bouza, Emilio; Munoz, Patricia] Univ Complutense Madrid, Fac Med, Dept Med, Madrid, Spain; [Almirante, Benito] Hosp Univ Vall dHebron, Serv Enfermedades Infecciosas, Barcelona, Spain; [Almirante, Benito] REIPI RD16 0016 0003, Madrid, Spain; [Garcia Rodriguez, Julio] Hosp La Paz, Serv Microbiol, Madrid, Spain; [Garnacho-Montero, Jose] Hosp Virgen Macarena, Serv Unidad Clin Cuidados Intensivos, Seville, Spain; [Salavert, Miguel] Hosp La Fe, Serv Enfermedades Infecciosas, Valencia, Spain; [Sanguinetti, Maurizio] Catholic Univ, Policlin Gemelli, Chief Microbiol Dept, Rome, Italy</t>
  </si>
  <si>
    <t>Bouza, E; Munoz, P (reprint author), Inst Invest Sanitaria Gregorio Maranon, Serv Microbiol Clin &amp; E Infecciosas, C Dr Esquerdo 46, Madrid 28007, Spain.</t>
  </si>
  <si>
    <t>0214-3429</t>
  </si>
  <si>
    <t>FEB</t>
  </si>
  <si>
    <t>Crespillo-Andujar, C; Diaz-Menendez, M; Trigo, E; Arsuaga, M; De la Calle, F; Lago, M; de Guevara, MCL; Barreiro, P; Montero, D; Garcia-Bujalance, S; Alvarado, EA; de la Calle, M; Sanchez-Seco, MP; de Ory, F; Vazquez, A; Arribas, JR; La Paz-Carlos III; Garcia, J; Martin-Boado, E; Martinez-Sanchez, N; Rodriguez, R; Herrero, B; Lopez, F; Bartha, JL; Elorza, MD; Lafuente, MC; Hortelano, MG</t>
  </si>
  <si>
    <t>Characteristics of Zika virus infection among international travelers: A prospective study from a Spanish referral unit</t>
  </si>
  <si>
    <t>TRAVEL MEDICINE AND INFECTIOUS DISEASE</t>
  </si>
  <si>
    <t>Article</t>
  </si>
  <si>
    <t>[Crespillo-Andujar, Clara; Diaz-Menendez, Marta; Trigo, Elena; Arsuaga, Marta; De la Calle, Fernando; Lago, Mar; Ladron de Guevara, Maria Concepcion; Barreiro, Pablo] Hosp Univ La Paz Carlos III, IdiPAZ, Natl Referral Unit Trop &amp; Travel Med, Dept Internal Med, Madrid, Spain; [Montero, Dolores; Garcia, Julio] Hosp Univ La Paz Carlos III, Microbiol, IdiPAZ, Madrid, Spain; [Garcia-Bujalance, Silvia] Hosp Univ La Paz Carlos III, Microbiol &amp; Parasitol, IdiPAZ, Madrid, Spain; [Antolin Alvarado, Eugenia; de la Calle, Maria; Martin-Boado, Elena; Martinez-Sanchez, Nuria] Hosp Univ La Paz Carlos III, Dept Gynecol &amp; Obstet, IdiPAZ, Madrid, Spain; [Paz Sanchez-Seco, Maria] Inst Hlth Carlos III, Natl Microbiol Ctr, Madrid, Spain; [de Ory, Fernando; Vazquez, Ana] Inst Hlth Carlos III, Biomed Res Networking Ctr Publ Hlth CiberESP, Natl Microbiol Ctr, Madrid, Spain; [Arribas, Jose R.] Inst Invest Hosp La Paz IdiPaz, Dept Internal Med, Infect Dis Unit, Madrid, Spain; [Rodriguez, Roberto; Herrero, Beatriz; Lopez, Francisco] Dept Gynecol &amp; Obstet, Ultrasound &amp; Fetal Med Sect, Madrid, Spain; [Luis Bartha, Jose] Dept Gynecol &amp; Obstet, Madrid, Spain; [Dolores Elorza, Maria; Cabrera Lafuente, Marta] Pediat Dept, Neonatol Unit, Madrid, Spain; [Garcia Hortelano, Milagros] Pediat Dept, Natl Referral Unit Trop &amp; Travel Med, Madrid, Spain; [Diaz-Menendez, Marta] IdiPAZ, C Sinesio Delgado 10, Madrid 28029, Spain</t>
  </si>
  <si>
    <t>Diaz-Menendez, M (reprint author), Hosp Univ La Paz Carlos III, IdiPAZ, Natl Referral Unit Trop &amp; Travel Med, Dept Internal Med, Madrid, Spain.; Diaz-Menendez, M (reprint author), IdiPAZ, C Sinesio Delgado 10, Madrid 28029, Spain.</t>
  </si>
  <si>
    <t>1477-8939</t>
  </si>
  <si>
    <t>JAN-FEB</t>
  </si>
  <si>
    <t>Diaz-Garcia, Judith; Arendrup, Maiken C; Canton, Rafael; Garcia-Rodriguez, Julio; Gomez, Ana; Gomez, Elia; Orden, Beatriz; Parisi, Gabriella; Peman, Javier; Posteraro, Brunella; Sanguinetti, Maurizio; Da Matta, Daniel Archimedes; Colombo, Arnaldo L; Munoz, Patricia; Sanchez-Carrillo, Carlos; Guinea, Jesus; Escribano, Pilar</t>
  </si>
  <si>
    <t>Candidemia Candida albicans clusters have higher tendency to form biofilms than singleton genotypes.</t>
  </si>
  <si>
    <t>Medical mycology</t>
  </si>
  <si>
    <t>Clinical Microbiology and Infectious Diseases, Hospital General Universitario Gregorio Maranon, Madrid, Spain.; Instituto de Investigacion Sanitaria Gregorio Maranon, Madrid, Spain.; Unit of Mycology Statens Serum Institut, Copenhagen, Denmark.; Department of Clinical Microbiology, Rigshospitalet, Copenhagen, Denmark.; Department of Clinical Medicine, University of Copenhagen, Copenhagen, Denmark.; Servicio de Microbiologia. Hospital Ramon y Cajal, Madrid and Instituto Ramon y Cajal de Investigacion Sanitaria (IRYCIS), Madrid, Spain.; Red Espanola de Investigacion en Patologia Infecciosa (REIPI), Instituto de Salud Carlos III, Madrid, Spain.; Clinical Microbiology Department, Hospital La Paz, Madrid, Spain.; Hospital Puerta del Hierro-Majadahonda, Madrid, Spain.; Azienda Ospedaliera San Camillo-Forlanini, Rome, Italy.; Instituto de Investigacion Sanitaria La Fe, Valencia, Spain.; Hospital Universitario y Politecnico La Fe, Valencia, Spain.; Dipartimento di Scienze Gastroenterologiche, Endocrino-Metaboliche e Nefro-Urologiche, Fondazione Policlinico Universitario A. Gemelli IRCCS, Rome, Italy.; Dipartimento di Scienze di Laboratorio e Infettivologiche, Fondazione Policlinico Universitario A; Gemelli IRCCS, Rome, Italy.; Escola Paulista de Medicina, Universidade Federal de Sao Paulo, Sao Paulo, Brazil.; CIBER Enfermedades Respiratorias-CIBERES (CB06/06/0058), Madrid, Spain.; Medicine Department, Faculty of Medicine, Universidad Complutense de Madrid, Spain.</t>
  </si>
  <si>
    <t>Peman, Javier/I-3102-2015</t>
  </si>
  <si>
    <t>no tiene</t>
  </si>
  <si>
    <t>1460-2709</t>
  </si>
  <si>
    <t>2020 Feb 05 (Epub 2020 Feb 05)</t>
  </si>
  <si>
    <t>Escudero-Sanchez, R; Senneville, E; Digumber, M; Soriano, A; del Toro, MD; Bahamonde, A; del Pozo, JL; Guio, L; Murillo, O; Rico, A; Garcia-Pais, MJ; Rodriguez-Pardo, D; Iribarren, JA; Fernandez, M; Benito, N; Fresco, G; Muriel, A; Ariza, J; Cobo, J</t>
  </si>
  <si>
    <t>Suppressive antibiotic therapy in prosthetic joint infections: a multicentre cohort study</t>
  </si>
  <si>
    <t>CLINICAL MICROBIOLOGY AND INFECTION</t>
  </si>
  <si>
    <t>[Escudero-Sanchez, R.; Fresco, G.; Cobo, J.] Hosp Ramon &amp; Cajal, IRYCIS, Madrid, Spain; [Senneville, E.; Digumber, M.] Ctr Hosp Gustave Dron, Tourcoing, France; [Soriano, A.] Hosp Clin Barcelona, Barcelona, Spain; [del Toro, M. D.] Hosp Virgen Macarena, Seville, Spain; [Bahamonde, A.] Hosp El Bierzo, Leon, Spain; [del Pozo, J. L.] Clin Univ Navarra, Navarra, Spain; [Guio, L.] Hosp Cruces, Vizcaya, Spain; [Murillo, O.; Ariza, J.] Hosp Bellvitge Princeps Espanya, Barcelona, Spain; [Rico, A.] Hosp Univ La Paz, Madrid, Spain; [Garcia-Pais, M. J.] Hosp Lucus Augusti, Lugo, Spain; [Rodriguez-Pardo, D.] Hosp Valle De Hebron, Barcelona, Spain; [Iribarren, J. A.] Hosp Donostia, Gipuzkoa, Spain; [Fernandez, M.] Hosp Valdecilla, Cantabria, Spain; [Benito, N.] Hosp Santa Creu &amp; Sant Pau, Barcelona, Spain; [Muriel, A.] Hosp Ramon &amp; Cajal, CIBER, IRYCIS, Madrid, Spain</t>
  </si>
  <si>
    <t>Escudero-Sanchez, R (reprint author), Ctra Colmenar Viejo,Km 9-1, Madrid 28034, Spain.</t>
  </si>
  <si>
    <t>1198-743X</t>
  </si>
  <si>
    <t>APR</t>
  </si>
  <si>
    <t>Garcia-Clemente, P; Menendez-Suso, JJ; Falces-Romero, I; Escosa-Garcia, L; Schuffelmann, C; Cendejas-Bueno, E</t>
  </si>
  <si>
    <t>Utility of FilmArray (R) ME panel for prompt Neisseria meningitidis detection in non-cerebrospinal fluid samples- A case report</t>
  </si>
  <si>
    <t>JOURNAL OF INFECTION</t>
  </si>
  <si>
    <t>Letter</t>
  </si>
  <si>
    <t>[Garcia-Clemente, Paloma; Falces-Romero, Iker; Cendejas-Bueno, Emilio] Hosp La Paz, Clin Microbiol Dept, Paseo de La Castellana 261, Madrid 28046, Spain; [Jose Menendez-Suso, Juan; Schuffelmann, Cristina] Hosp La Paz, Pediat Intens Care Unit, Paseo de La Castellana 261, Madrid 28046, Spain; [Escosa-Garcia, Luis] Pediat Infect &amp; Trop Dis Dept, Paseo de La Castellana 261, Madrid 28046, Spain</t>
  </si>
  <si>
    <t>Cendejas-Bueno, E (reprint author), Hosp La Paz, Clin Microbiol Dept, Paseo de La Castellana 261, Madrid 28046, Spain.</t>
  </si>
  <si>
    <t>0163-4453</t>
  </si>
  <si>
    <t>JAN</t>
  </si>
  <si>
    <t>Guerrero-Beltran, Carlos; Martinez-Sanz, Javier; Alvarez, Marta; Olalla, Julian; Garcia-Alvarez, Monica; Iribarren, Jose Antonio; Masia, Mar; Montero, Marta; Garcia-Bujalance, Silvia; Blanco, Jose Ramon; Rivero, Maria; Garcia-Fraile, Lucio Jesus; Espinosa, Nuria; Rodriguez, Carmen; Aguilera, Antonio; Vidal-Ampurdanes, Maria Carmen; Martinez, Marina; Iborra, Asuncion; Imaz, Arkaitz; Gomez-Sirvent, Juan Luis; Peraire, Joaquim; Portilla, Joaquin; Caballero, Estrella; Alejos, Belen; Garcia, Federico; Moreno, Santiago</t>
  </si>
  <si>
    <t>The algorithm used for the interpretation of doravirine transmitted drug resistance strongly influences clinical practice and guideline recommendations.</t>
  </si>
  <si>
    <t>The Journal of antimicrobial chemotherapy</t>
  </si>
  <si>
    <t>Hospital Universitario San Cecilio, Instituto de Investigacion Biosanitaria Ibs, Granada, Spain.; Hospital Ramon y Cajal, Madrid, Spain.; Hospital Costa del Sol, Marbella (Malaga), Spain.; Hospital Doce de Octubre, Madrid, Spain.; Hospital Universitario Donostia, San Sebastian, Spain.; Hospital General Universitario de Elche, Universidad Miguel Hernandez, Elche, Spain.; Hospital Universitario La Fe, Valencia, Spain.; Hospital Universitario La Paz/IdiPAZ, Madrid, Spain.; Hospital San Pedro, Logrono, Spain.; Hospital de Navarra, Pamplona, Spain.; Hospital La Princesa, Madrid, Spain.; Hospital Virgen del Rocio, Sevilla, Spain.; Centro Sanitario Sandoval, Madrid, Spain.; Complexo Hospitalario Santiago Compostela, Universidad de Santiago de Compostela, Santiago de Compostela, Spain.; Hospital Son Espases, Mallorca, Spain.; Hospital Universitari Mutua Terrassa, Terrasa, Spain.; Hospital Virgen Arrixaca, Murcia, Spain.; Hospital Universitario de Bellvitge, Barcelona, Spain.; Hospital Universitario de Canarias, Las Palmas de Gran Canaria, Spain.; Hospital Universitari de Tarragona Joan XXIII, IISPV, Universitat Rovira i Virgili, Tarragona, Spain.; Hospital Alicante, Alicante, Spain.; Hospital Vall D'Hebron, Barcelona, Spain.; Instituto de Salud Carlos III, Madrid, Spain.</t>
  </si>
  <si>
    <t>Masia, Mar/U-7510-2017; Blanco, Jose-Ramon/L-6768-2018</t>
  </si>
  <si>
    <t>1460-2091</t>
  </si>
  <si>
    <t>2020 Feb 06 (Epub 2020 Feb 06)</t>
  </si>
  <si>
    <t>Lazaro-Perona, Fernando; Dahdouh, Elias; Roman-Soto, Sergio; Jimenez-Rodriguez, Sonia; Rodriguez-Antolin, Carlos; de la Calle, Fernando; Agrifoglio, Alexander; Membrillo, Francisco Javier; Garcia-Rodriguez, Julio; Mingorance, Jesus</t>
  </si>
  <si>
    <t>Metagenomic Detection of Two Vientoviruses in a Human Sputum Sample.</t>
  </si>
  <si>
    <t>Viruses</t>
  </si>
  <si>
    <t>Servicio de Microbiologia, Hospital Universitario La Paz, Idipaz, 28046 Madrid, Spain.; Cancer Epigenetics Laboratory, Instituto de Genetica Medica y Molecular (INGEMM), Hospital Universitario La Paz, 28046 Madrid, Spain.; Seccion de Infecciosas and Unidad de Medicina Tropical y del Viajero, Servicio de Medicina Interna, Hospital Universitario La Paz, 28046 Madrid, Spain.; Unidad de Medicina Intensiva, Hospital Universitario La Paz, 28046 Madrid, Spain.; CBRN &amp; Infectious Diseases Unit, Hospital Central de la Defensa Gomez Ulla, 28047 Madrid, Spain.</t>
  </si>
  <si>
    <t>; Mingorance, Jesus/B-7562-2009</t>
  </si>
  <si>
    <t>1999-4915</t>
  </si>
  <si>
    <t>2020 Mar 18</t>
  </si>
  <si>
    <t>Lopez-Roa, P; Aznar, E; Cacho, J; Cogollos-Agruna, R; Domingo, D; Garcia-Arata, MI; Millan, R; Paez, M; Perez-Cecilia, E; Ruiz-Serrano, MJ; Simon, M; Tato, M; Toro, C; Valverde, JF; Esteban, J</t>
  </si>
  <si>
    <t>Epidemiology of Non-Tuberculous Mycobacteria isolated from clinical specimens in Madrid, Spain, from 2013 to 2017</t>
  </si>
  <si>
    <t>EUROPEAN JOURNAL OF CLINICAL MICROBIOLOGY &amp; INFECTIOUS DISEASES</t>
  </si>
  <si>
    <t>[Lopez-Roa, P.] Hosp 12 Octubre, Dept Microbiol, Madrid, Spain; [Aznar, E.] Lab Cent Madrid BRSalud, Madrid, Spain; [Cacho, J.] Hosp Univ Getafe, Dept Microbiol, Getafe, Spain; [Cogollos-Agruna, R.] Hosp Univ Mostoles, Dept Microbiol, Mostoles, Spain; [Domingo, D.] Hosp Univ La Princesa, Dept Microbiol, Madrid, Spain; [Garcia-Arata, M., I] Hosp Univ Fuenlabrada, Dept Microbiol, Fuenlabrada, Spain; [Millan, R.] Hosp Univ Puerta de Hierro, Dept Microbiol, Majadahonda, Spain; [Paez, M.] Hosp Univ Severo Ochoa, Dept Microbiol, Leganes, Spain; [Perez-Cecilia, E.] Hosp Clin San Carlos, Dept Microbiol, Madrid, Spain; [Ruiz-Serrano, M. J.] Hosp Gen Univ Gregorio Maranon, Dept Microbiol, Madrid, Spain; [Simon, M.] Hosp Cent La Def Gomez Ulla, Dept Microbiol, Madrid, Spain; [Tato, M.] Hosp Univ Ramon y Cajal, Dept Microbiol, Madrid, Spain; [Toro, C.] Hosp Univ La Paz Carlos III Cantoblanco, Dept Microbiol, Madrid, Spain; [Valverde, J. F.] Fdn Hosp Alcorcon, Dept Microbiol, Alcorcon, Spain; [Esteban, J.] IIS Fdn Jimenez Diaz, Dept Clin Microbiol, Madrid, Spain</t>
  </si>
  <si>
    <t>Esteban, J (reprint author), IIS Fdn Jimenez Diaz, Dept Clin Microbiol, Madrid, Spain.</t>
  </si>
  <si>
    <t>0934-9723</t>
  </si>
  <si>
    <t>Pelaez, Enelia Cristina; Estevez, Maria Carmen; Mongui, Alvaro; Menendez, M-Carmen; Toro, Carlos; Herrera-Sandoval, Oscar L; Robledo, Jaime; Garcia, Maria J; Portillo, Patricia Del; Lechuga, Laura M</t>
  </si>
  <si>
    <t>Detection and Quantification of HspX Antigen in Sputum Samples Using Plasmonic Biosensing: Toward a Real Point-of-Care (POC) for Tuberculosis Diagnosis.</t>
  </si>
  <si>
    <t>ACS infectious diseases</t>
  </si>
  <si>
    <t>Nanobiosensors and Bioanalytical Applications Group (NanoB2A), Catalan Institute of Nanoscience and Nanotechnology (ICN2), CSIC, CIBER-BBN and BIST, Campus UAB, 08193 Barcelona, Spain.; Centro de Investigacion y Desarrollo Tecnologico de la Industria Electro Electronica y TIC (CIDEI), Calle 45a BIS # 19-09 Floor 2, Bogota, DC, Colombia.; Corporacion CorpoGen, Departamento Biotecnologia Molecular, Carrera 4 # 20-41, Bogota, DC, Colombia.; Research Cluster on Converging Sciences and Technology (NBIC), Universidad Central, Calle 21 #4-40, Bogota, DC, Colombia.; Departamento de Medicina Preventiva, Salud Publica y Microbiologia, Facultad de Medicina, Universidad Autonoma de Madrid, St Arzobispo Morcillo s/n, 28029 Madrid, Spain.; Department of Microbiology, La Paz University Hospital, IdiPaz, St/Paseo de la Castellana 261, 28046 Madrid, Spain.; Corporacion para Investigaciones Biologicas (CIB), Laboratorio de Micobacterias, Carrera 72A 78B-141, 050034 Medellin, Colombia.</t>
  </si>
  <si>
    <t>Estevez, M.-Carmen/A-9004-2015</t>
  </si>
  <si>
    <t>2373-8227</t>
  </si>
  <si>
    <t>2020 Apr 14 (Epub 2020 Apr 14)</t>
  </si>
  <si>
    <t>Perez-Nadales, E; Gutierrez-Gutierrez, B; Natera, AM; Abdala, E; Magalhaes, MR; Mularoni, A; Monaco, F; Pierrotti, LC; Freire, MP; Iyer, RN; Steinke, SM; Calvi, EG; Tumbarello, M; Falcone, M; Fernandez-Ruiz, M; Costa-Mateo, JM; Rana, MM; Strabelli, TMV; Paul, M; Farinas, MC; Clemente, WT; Roilides, E; Munoz, P; Dewispelaere, L; Loeches, B; Lowman, W; Tan, BH; Escudero-Sanchez, R; Bodro, M; Grossi, PA; Soldani, F; Gunseren, F; Nestorova, N; Pascual, A; Martinez-Martinez, L; Aguado, JM; Rodriguez-Bano, J; Torre-Cisneros, J; Song, ATW; Andraus, W; D'Albuquerque, LAC; David-Neto, E; de Paula, FJ; Rossi, F; Ostrander, D; Avery, R; Rizzi, M; Losito, AR; Raffaelli, F; Del Giacomo, P; Tiseo, G; Lora-Tamayo, J; San-Juan, R; Gracia-Ahufinger, I; Caston, J; Ruiz, YA; Altman, DR; Campos, SV; Bar-Sinai, N; Koppel, F; Almajano, FAD; Rico, CG; Martinez, MF; Mourao, PHO; Neves, FA; Ferreira, J; Pyrpasopoulou, A; Iosifidis, E; Romiopoulos, I; Minero, MV; Sanchez-Carrillo, C; Lardo, S; Coussement, J; Dodemont, M; Jiayun, K; Martin-Davila, P; Fortun, J; Almela, M; Moreno, A; Linares, L; Gasperina, DD; Balsamo, ML; Rovelli, C; Concia, E; Chiesi, S; Salerno, DN; Ogunc, D; Pilmis, B; Seminari, EM; Carratala, J; Dominguez, A; Cordero, E; Lepe, JA; Montejo, M; de Lucas, EM; Eriksson, BM; van Delden, C; Manuel, O; Arslan, H; Tufan, ZK; Kazak, E; David, M; Lease, E; Cornaglia, G; Akova, M</t>
  </si>
  <si>
    <t>Predictors of mortality in solid organ transplant recipients with bloodstream infections due to carbapenemase-producing Enterobacterales: The impact of cytomegalovirus disease and lymphopenia</t>
  </si>
  <si>
    <t>AMERICAN JOURNAL OF TRANSPLANTATION</t>
  </si>
  <si>
    <t>[Perez-Nadales, Elena; Gutierrez-Gutierrez, Belen; Natera, Alejandra M.; Escudero-Sanchez, Rosa; Pascual, Alvaro; Martinez-Martinez, Luis; Maria Aguado, Jose; Rodriguez-Bano, Jesus; Torre-Cisneros, Julian] ISCIII, Spanish Network Res Infect Dis REIPI, Madrid, Spain; [Perez-Nadales, Elena; Natera, Alejandra M.] Univ Cordoba, Hosp Univ Reina Sofia, Inst Maimonides Invest Biomed Cordoba IMIBIC, Cordoba, Spain; [Gutierrez-Gutierrez, Belen; Pascual, Alvaro; Rodriguez-Bano, Jesus] Univ Seville, Inst Biomed Sevilla, Hosp Univ Virgen Macarena,Dept Med, Unidad Clin Enfermedades Infecciosas Microbiol &amp;, Seville, Spain; [Abdala, Edson; Magalhaes, Maira Reina; Song, A. T. Wan; Andraus, W.; Carneiro D'Albuquerque, L. A.] Univ Sao Paulo, Fac Med, Sao Paulo, Brazil; [Mularoni, Alessandra; Monaco, Francesco] IRCCS ISMETT, Palermo, Italy; [Pierrotti, Ligia Camera; Freire, Maristela Pinheiro] Univ Sao Paulo, Hosp Clin, Med Sch, Sao Paulo, Brazil; [Iyer, Ranganathan N.] Global Hosp, Hyderabad, India; [Steinke, Seema Mehta] Johns Hopkins Univ, Sch Med, Baltimore, MD USA; [Calvi, Elisa Grazia] ASST Papa Giovanni XXIII, Bergamo, Italy; [Tumbarello, Mario; Losito, A. R.; Raffaelli, F.; Del Giacomo, P.] Fdn Policlin Univ Agostino Gemelli IRCCS, Rome, Italy; [Falcone, Marco] Univ Pisa, Dept Clin &amp; Expt Med, Pisa, Italy; [Fernandez-Ruiz, Mario; Maria Aguado, Jose] Univ Complutense, Hosp Univ 12 Octubre, Inst Invest Hosp 12 Octubre Imas12, Unit Infect Dis, Madrid, Spain; [Maria Costa-Mateo, Jose; Torre-Cisneros, Julian] Univ Cordoba, Hosp Univ Reina Sofia, Inst Maimonides Invest Biomed Cordoba, Unidad Enfermedades Infecciosas, Cordoba, Spain; [Rana, Meenakshi M.; Altman, D. R.] Icahn Sch Med Mt Sinai, New York, NY 10029 USA; [Varejao Strabelli, Tania Mara] Univ Sch Med, Heart Inst Sao Paulo, Sao Paulo, Brazil; [Paul, Mical; Koppel, F.] Rambam Hlth Care Campus, Infect Dis Inst, Haifa, Israel; [Paul, Mical; Bar-Sinai, N.] Technion Israel Fac Technol, Fac Med, Haifa, Israel; [Carmen Farinas, Maria] Univ Cantabria, Hosp Univ Marques de Valdecilla, Infect Dis Unit, Santander, Spain; [Clemente, Wanessa Trindade] Univ Fed Minas Gerais, Fac Med, Liver Transplantat Program, Hosp Clin, Belo Horizonte, MG, Brazil; [Roilides, Emmanuel; Pyrpasopoulou, A.; Iosifidis, E.; Romiopoulos, I] Aristotle Univ Thessaloniki, Hippokrat Hosp, Sch Hlth Sci, Infect Dis Unit, Thessaloniki, Greece; [Roilides, Emmanuel] Aristotle Univ Thessaloniki, Hippokrat Hosp, Sch Hlth Sci, Dept Pediat 3, Thessaloniki, Greece; [Munoz, Patricia; Minero, M., V; Sanchez-Carrillo, C.] Hosp Gen Univ Gregorio Maranon, Serv Microbiol Clin &amp; Enfermedades Infecciosas, Madrid, Spain; [Munoz, Patricia] Univ Complutense Madrid, Fac Med, Inst Invest Sanitaria Gregorio Maranon, CIBER Enfermedades Resp CIBERES CB06 06 0058, Madrid, Spain; [Dewispelaere, Laurent; Coussement, J.; Dodemont, M.] Univ Libre Bruxelles, Dept Microbiol, CUB Hop Erasme, Brussels, Belgium; [Loeches, Belen] Hosp La Paz, Infect Dis Unit, Madrid, Spain; [Lowman, Warren] Univ Witwatersrand, Fac Hlth Sci, Wits Donald Gordon Med Ctr, Vermaak &amp; Partners Pathcare, Johannesburg, South Africa; [Tan, Ban Hock; Jiayun, K.] Singapore Gen Hosp, Dept Infect Dis, Singapore, Singapore; [Escudero-Sanchez, Rosa; Martin-Davila, P.; Fortun, J.] Ramon y Cajal Univ Hosp, Madrid, Spain; [Bodro, Marta] Univ Barcelona, Hosp Clin IDIBAPS, Infect Dis Dept, Barcelona, Spain; [Grossi, Paolo Antonio; Gasperina, D. D.; Balsamo, M. L.; Rovelli, C.] Univ Insubria, Varese, Italy; [Soldani, Fabio; Concia, E.; Chiesi, S.; Salerno, D. N.] Azienda Osped Univ Integrata Verona, Dept Med, Infect Dis Unit, Verona, Italy; [Gunseren, Filiz] Akdeniz Univ Hosp, Dept Infect Dis, Antalya, Turkey; [Nestorova, Nina] Mater Dei Hosp, Msida, Malta; [Martinez-Martinez, Luis] Univ Cordoba, Hosp Univ Reina Sofia, IMIBIC, Unidad Gest Clin Microbiol, Cordoba, Spain; [David-Neto, E.; de Paula, F. Jota] Univ Sao Paulo, Hosp Clin, Med Sch, Dept Urol,Renal Transplantat Unit, Sao Paulo, Brazil; [Rossi, F.] Univ Sao Paulo, Med Sch, Dept Microbiol, Div Cent Lab,Hosp Clin Complex, Sao Paulo, Brazil; [Ostrander, D.; Avery, R.] Johns Hopkins Univ, Sch Med, Div Infect Dis, Baltimore, MD 21218 USA; [Rizzi, M.] ASST Papa Giovanni XXIII, Infect Dis Unit, Bergamo, Italy; [Tiseo, G.] Policlin Umberto 1, Rome, Italy; [Lora-Tamayo, J.; San-Juan, R.] Univ Complutense, Hosp Univ 12 Octubre, Inst Invest Hosp 12 Octubre, Unit Infect Dis, Madrid, Spain; [Gracia-Ahufinger, I; Caston, J.; Ruiz, Y. A.] Univ Cordoba, Hosp Univ Reina Sofia, Inst Maimonides Invest Biomed Cordoba, Cordoba, Spain; [Campos, S., V] Univ Sao Paulo, Sch Med, Heart Inst, Sao Paulo, SP, Brazil; [de las Revillas Almajano, F. Arnaiz; Gonzalez Rico, C.] Marques de Valdecilla Univ Hosp, Infect Dis Unit, Santander, Spain; [Fernandez Martinez, M.] Marques de Valdecilla Univ Hosp, Microbiol Serv, Santander, Spain; [Mourao, P. H. O.; Neves, F. A.; Ferreira, J.] Univ Fed Minas Gerais, Infect Control &amp; Hosp Epidemiol, Hosp Clin, Belo Horizonte, MG, Brazil; [Minero, M., V; Sanchez-Carrillo, C.] Inst Invest Sanitaria Gregorio Maranon, Madrid, Spain; [Lardo, S.] IRCCS Roma, Ist Nazl Malattie Infett L Spallanzani, Rome, Italy; [Almela, M.; Moreno, A.; Linares, L.] Univ Barcelona, Hosp Clin IDIBAPS, Barcelona, Spain; [Ogunc, D.] Akdeniz Univ Hosp, Dept Clin Microbiol, Antalya, Turkey; [Pilmis, B.] Univ Paris 05, Hop Necker Enfants Malad, Paris, France; [Seminari, E. M.] Fdn IRCCS Policlin San Matteo, Pavia, Italy; [Carratala, J.; Dominguez, A.] Hosp Univ Bellvitge Barcelona, Barcelona, Spain; [Cordero, E.; Lepe, J. A.] Hosp Univ Virgen del Rocio, Seville, Spain; [Montejo, M.] Hosp Univ Cruces, Bilbao, Spain; [Merino de Lucas, E.] Hosp Gen Univ Alicante, Alicante, Spain; [Eriksson, B. M.] Akad Hosp, Uppsala, Sweden; [van Delden, C.; Manuel, O.] Swiss Transplant Cohort Study, Zurich, Switzerland; [Arslan, H.] Baskent Univ, Sch Med, Ankara, Turkey; [Tufan, Z. Kocak] Yildirim Beyazit Univ, Ataturk T&amp;R Hosp, Ankara, Turkey; [Kazak, E.] Uludag Univ, Bursa, Turkey; [David, M.] Univ Hosp Birmingham NHS Trust, Birmingham, W Midlands, England; [Lease, E.] Univ Washington, Seattle, WA 98195 USA; [Akova, M.] Hacettepe Univ, Sch Med Sihhiye, Dept Infect Dis, Ankara, Turkey</t>
  </si>
  <si>
    <t>Rodriguez-Bano, J (reprint author), ISCIII, Spanish Network Res Infect Dis REIPI, Madrid, Spain.; Rodriguez-Bano, J (reprint author), Univ Seville, Inst Biomed Sevilla, Hosp Univ Virgen Macarena,Dept Med, Unidad Clin Enfermedades Infecciosas Microbiol &amp;, Seville, Spain.</t>
  </si>
  <si>
    <t>1600-6135</t>
  </si>
  <si>
    <t>Ramos-Ramos, JC; Lazaro-Perona, F; Arribas, JR; Garcia-Rodriguez, J; Mingorance, J; Ruiz-Carrascoso, G; Borobia, AM; Pano-Pardo, JR; Herruzo, R; Arnalich, F</t>
  </si>
  <si>
    <t>Proof-of-concept trial of the combination of lactitol with Bifidobacterium bifidum and Lactobacillus acidophilus for the eradication of intestinal OXA-48-producing Enterobacteriaceae</t>
  </si>
  <si>
    <t>GUT PATHOGENS</t>
  </si>
  <si>
    <t>[Carlos Ramos-Ramos, Juan; Ramon Arribas, Jose; Ramon Pano-Pardo, Jose] Hosp Univ La Paz, Serv Med Interna, Unidad Microbiol Clin &amp; Enfermedades Infecciosas, Paseo Castellana 261, Madrid 28046, Spain; [Lazaro-Perona, Fernando; Garcia-Rodriguez, Julio; Mingorance, Jesus; Ruiz-Carrascoso, Guillermo] Hosp Univ La Paz, Serv Microbiol, IdiPaz, Paseo Castellana 261, Madrid 28046, Spain; [Borobia, Alberto M.] Hosp Univ La Paz, Dept Farmacol Clin, Paseo Catellana 261, Madrid 28046, Spain; [Herruzo, Rafael] Hosp Univ La Paz, Serv Med Prevent, Paseo Castellana 261, Madrid 28046, Spain; [Arnalich, Francisco] Hosp Univ La Paz, Serv Med Interna, Paseo Castellana 261, Madrid 28046, Spain; [Ramon Pano-Pardo, Jose] Hosp Clin Univ Lozano Blesa, Div Infect Dis, Zaragoza, Spain; [Ramon Pano-Pardo, Jose] Inst Invest Sanit IIS Aragon, Zaragoza, Spain</t>
  </si>
  <si>
    <t>Mingorance, J (reprint author), Hosp Univ La Paz, Serv Microbiol, IdiPaz, Paseo Castellana 261, Madrid 28046, Spain.</t>
  </si>
  <si>
    <t>1757-4749</t>
  </si>
  <si>
    <t>APR 7</t>
  </si>
  <si>
    <t>Ruiz-Carrascoso, Guillermo; Fogeda-Moreno, Marta; Garcia-Rodriguez, Julio</t>
  </si>
  <si>
    <t>Syndromic panel-based real-time PCR versus selenite enrichment broth for the detection of Salmonella spp. in fecal samples.</t>
  </si>
  <si>
    <t>Enfermedades infecciosas y microbiologia clinica</t>
  </si>
  <si>
    <t>Servicio de Microbiologia Clinica, Hospital Universitario La Paz, Madrid, Spain. Electronic address: guillermo.ruiz@salud.madrid.org.; Werfen Espana, Barcelona, Spain.; Servicio de Microbiologia Clinica, Hospital Universitario La Paz, Madrid, Spain.</t>
  </si>
  <si>
    <t>1578-1852</t>
  </si>
  <si>
    <t>2020 Apr (Epub 2020 Jan 06)</t>
  </si>
  <si>
    <t>Seidel, D; Hassler, A; Salmanton-Garcia, J; Koehler, P; Mellinghoff, SC; Carlesse, F; Cheng, MP; Falces-Romero, I; Herbrecht, R; Saenz, AJ; Klimko, N; Mares, M; Lass-Florl, C; Soler-Palacin, P; Wisplinghoff, H; Cornely, OA; Pana, Z; Lehrnbecher, T</t>
  </si>
  <si>
    <t>Invasive Scedosporium spp. and Lomentospora prolificans infections in pediatric patients: Analysis of 55 cases from FungiScope (R) and the literature</t>
  </si>
  <si>
    <t>INTERNATIONAL JOURNAL OF INFECTIOUS DISEASES</t>
  </si>
  <si>
    <t>[Seidel, Danila; Salmanton-Garcia, Jon; Koehler, Philipp; Mellinghoff, Sibylle C.; Cornely, Oliver A.] Univ Cologne, Cologne Excellence Cluster Cellular Stress Respon, Cologne, Germany; [Seidel, Danila; Salmanton-Garcia, Jon; Koehler, Philipp; Mellinghoff, Sibylle C.; Cornely, Oliver A.] Univ Cologne, Fac Med, European Excellence Ctr Med Mycol ECMM, Dept Internal Med 1, Cologne, Germany; [Hassler, Angela; Lehrnbecher, Thomas] Goethe Univ, Univ Hosp, Hosp Children &amp; Adolescents, Pediat Hematol &amp; Oncol, Frankfurt, Germany; [Carlesse, Fabianne] Inst Oncol Pediat GRAACC UNIFESP, Sao Paulo, SP, Brazil; [Cheng, Matthew P.] McGill Univ, Dept Microbiol &amp; Immunol, Montreal, PQ, Canada; [Falces-Romero, Iker] Hosp Univ La Paz, Clin Microbiol &amp; Parasitol Dept, IdiPaz, Madrid, Spain; [Herbrecht, Raoul] Univ Hosp Strasbourg, Dept Oncol &amp; Hematol, Hop Hautepierre, Strasbourg, France; [Jover Saenz, Alfredo] Univ Hosp Arnau Vilanova, Terr Unit Nosocomial Infect &amp; Antibiot Policy TUN, Lleida, Spain; [Klimko, Nikolai] North Western State Med Univ, St Petersburg, Russia; [Mares, Mihai] Ion Ionescu de la Brad Univ, Lab Antimicrobial Chemotherapy, Strasbourg, France; [Lass-Floerl, Cornelia] Med Univ Innsbruck, Inst Hyg &amp; Med Microbiol HMM, Innsbruck, Austria; [Soler-Palacin, Pere] Vall dHebron Barcelona Hosp Campus, Pediat Infect Dis &amp; Immunodeficiencies Unit, Barcelona, Catalonia, Spain; [Wisplinghoff, Hilmar] Wisplinghoff Labs, Cologne, Germany; [Wisplinghoff, Hilmar] Univ Witten Herdecke, Inst Virol &amp; Microbiol, Witten, Germany; [Wisplinghoff, Hilmar] Univ Cologne, Inst Med Microbiol, Cologne, Germany; [Cornely, Oliver A.] Univ Cologne, Clin Trials Ctr Cologne ZKS Koln, Cologne, Germany; [Pana, Zoi] European Univ Cyprus, Dept Med, Engomi, Cyprus</t>
  </si>
  <si>
    <t>Seidel, D (reprint author), Univ Cologne, Fac Med, European Excellence Ctr Med Mycol ECMM, Dept Internal Med 1, Cologne, Germany.</t>
  </si>
  <si>
    <t>1201-9712</t>
  </si>
  <si>
    <t>MAR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</si>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</sst>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329"/>
  <sheetViews>
    <sheetView tabSelected="1" workbookViewId="0">
      <selection sqref="A1:XFD1048576"/>
    </sheetView>
  </sheetViews>
  <sheetFormatPr baseColWidth="10" defaultColWidth="10.7109375" defaultRowHeight="15" x14ac:dyDescent="0.25"/>
  <cols>
    <col min="2" max="2" width="31.28515625" customWidth="1"/>
    <col min="3" max="3" width="29.85546875" customWidth="1"/>
    <col min="4" max="4" width="29.28515625" customWidth="1"/>
    <col min="5" max="7" width="10.7109375" style="8"/>
    <col min="8" max="9" width="0" style="8" hidden="1" customWidth="1"/>
    <col min="10" max="10" width="10.7109375" style="8"/>
    <col min="11" max="14" width="0" style="8" hidden="1" customWidth="1"/>
    <col min="15" max="20" width="10.7109375" style="8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VLOOKUP(N5,[1]Revistas!$B$2:$H$63415,2,FALSE)</f>
        <v>0.76</v>
      </c>
      <c r="G5" s="7" t="str">
        <f>VLOOKUP(N5,[1]Revistas!$B$2:$H$63415,3,FALSE)</f>
        <v>Q4</v>
      </c>
      <c r="H5" s="7" t="str">
        <f>VLOOKUP(N5,[1]Revistas!$B$2:$H$63415,4,FALSE)</f>
        <v>PHARMACOLOGY &amp; PHARMACY - SCIE;</v>
      </c>
      <c r="I5" s="7" t="str">
        <f>VLOOKUP(N5,[1]Revistas!$B$2:$H$63415,5,FALSE)</f>
        <v>248/267</v>
      </c>
      <c r="J5" s="7" t="str">
        <f>VLOOKUP(N5,[1]Revistas!$B$2:$H$63415,6,FALSE)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33</v>
      </c>
      <c r="R5" s="7">
        <v>1</v>
      </c>
      <c r="S5" s="7">
        <v>1</v>
      </c>
      <c r="T5" s="7">
        <v>10</v>
      </c>
    </row>
    <row r="6" spans="2:20" s="1" customFormat="1" x14ac:dyDescent="0.25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VLOOKUP(N6,[1]Revistas!$B$2:$H$63415,2,FALSE)</f>
        <v>4.8680000000000003</v>
      </c>
      <c r="G6" s="7" t="str">
        <f>VLOOKUP(N6,[1]Revistas!$B$2:$H$63415,3,FALSE)</f>
        <v>Q1</v>
      </c>
      <c r="H6" s="7" t="str">
        <f>VLOOKUP(N6,[1]Revistas!$B$2:$H$63415,4,FALSE)</f>
        <v>PUBLIC, ENVIRONMENTAL &amp; OCCUPATIONAL HEALTH -- SCIE</v>
      </c>
      <c r="I6" s="7" t="str">
        <f>VLOOKUP(N6,[1]Revistas!$B$2:$H$63415,5,FALSE)</f>
        <v>16/186</v>
      </c>
      <c r="J6" s="7" t="str">
        <f>VLOOKUP(N6,[1]Revistas!$B$2:$H$63415,6,FALSE)</f>
        <v>SI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35</v>
      </c>
      <c r="P6" s="7">
        <v>2020</v>
      </c>
      <c r="Q6" s="7">
        <v>33</v>
      </c>
      <c r="R6" s="7"/>
      <c r="S6" s="7"/>
      <c r="T6" s="7">
        <v>101543</v>
      </c>
    </row>
    <row r="7" spans="2:20" s="1" customFormat="1" x14ac:dyDescent="0.25">
      <c r="B7" s="6" t="s">
        <v>36</v>
      </c>
      <c r="C7" s="6" t="s">
        <v>37</v>
      </c>
      <c r="D7" s="6" t="s">
        <v>38</v>
      </c>
      <c r="E7" s="7" t="s">
        <v>31</v>
      </c>
      <c r="F7" s="7">
        <f>VLOOKUP(N7,[1]Revistas!$B$2:$H$63415,2,FALSE)</f>
        <v>2.851</v>
      </c>
      <c r="G7" s="7" t="str">
        <f>VLOOKUP(N7,[1]Revistas!$B$2:$H$63415,3,FALSE)</f>
        <v>Q1</v>
      </c>
      <c r="H7" s="7" t="str">
        <f>VLOOKUP(N7,[1]Revistas!$B$2:$H$63415,4,FALSE)</f>
        <v>VETERINARY SCIENCES - SCIE;</v>
      </c>
      <c r="I7" s="7" t="str">
        <f>VLOOKUP(N7,[1]Revistas!$B$2:$H$63415,5,FALSE)</f>
        <v>5/141</v>
      </c>
      <c r="J7" s="7" t="str">
        <f>VLOOKUP(N7,[1]Revistas!$B$2:$H$63415,6,FALSE)</f>
        <v>SI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  <c r="P7" s="7">
        <v>2020</v>
      </c>
      <c r="Q7" s="7"/>
      <c r="R7" s="7"/>
      <c r="S7" s="7"/>
      <c r="T7" s="7">
        <v>2020</v>
      </c>
    </row>
    <row r="8" spans="2:20" s="1" customFormat="1" x14ac:dyDescent="0.25">
      <c r="B8" s="6" t="s">
        <v>44</v>
      </c>
      <c r="C8" s="6" t="s">
        <v>45</v>
      </c>
      <c r="D8" s="6" t="s">
        <v>46</v>
      </c>
      <c r="E8" s="7" t="s">
        <v>31</v>
      </c>
      <c r="F8" s="7">
        <f>VLOOKUP(N8,[1]Revistas!$B$2:$H$63415,2,FALSE)</f>
        <v>6.4249999999999998</v>
      </c>
      <c r="G8" s="7" t="str">
        <f>VLOOKUP(N8,[1]Revistas!$B$2:$H$63415,3,FALSE)</f>
        <v>Q1</v>
      </c>
      <c r="H8" s="7" t="str">
        <f>VLOOKUP(N8,[1]Revistas!$B$2:$H$63415,4,FALSE)</f>
        <v>INFECTIOUS DISEASES - SCIE;</v>
      </c>
      <c r="I8" s="7" t="str">
        <f>VLOOKUP(N8,[1]Revistas!$B$2:$H$63415,5,FALSE)</f>
        <v>6 DE 89</v>
      </c>
      <c r="J8" s="7" t="str">
        <f>VLOOKUP(N8,[1]Revistas!$B$2:$H$63415,6,FALSE)</f>
        <v>SI</v>
      </c>
      <c r="K8" s="7" t="s">
        <v>47</v>
      </c>
      <c r="L8" s="7" t="s">
        <v>48</v>
      </c>
      <c r="M8" s="7">
        <v>0</v>
      </c>
      <c r="N8" s="7" t="s">
        <v>49</v>
      </c>
      <c r="O8" s="7" t="s">
        <v>50</v>
      </c>
      <c r="P8" s="7">
        <v>2020</v>
      </c>
      <c r="Q8" s="7">
        <v>26</v>
      </c>
      <c r="R8" s="7">
        <v>4</v>
      </c>
      <c r="S8" s="7">
        <v>499</v>
      </c>
      <c r="T8" s="7">
        <v>505</v>
      </c>
    </row>
    <row r="9" spans="2:20" s="1" customFormat="1" x14ac:dyDescent="0.25">
      <c r="B9" s="6" t="s">
        <v>51</v>
      </c>
      <c r="C9" s="6" t="s">
        <v>52</v>
      </c>
      <c r="D9" s="6" t="s">
        <v>53</v>
      </c>
      <c r="E9" s="7" t="s">
        <v>54</v>
      </c>
      <c r="F9" s="7">
        <f>VLOOKUP(N9,[1]Revistas!$B$2:$H$63415,2,FALSE)</f>
        <v>5.0990000000000002</v>
      </c>
      <c r="G9" s="7" t="str">
        <f>VLOOKUP(N9,[1]Revistas!$B$2:$H$63415,3,FALSE)</f>
        <v>Q1</v>
      </c>
      <c r="H9" s="7" t="str">
        <f>VLOOKUP(N9,[1]Revistas!$B$2:$H$63415,4,FALSE)</f>
        <v>INFECTIOUS DISEASES -- SCIE</v>
      </c>
      <c r="I9" s="7" t="str">
        <f>VLOOKUP(N9,[1]Revistas!$B$2:$H$63415,5,FALSE)</f>
        <v>9 DE 89</v>
      </c>
      <c r="J9" s="7" t="str">
        <f>VLOOKUP(N9,[1]Revistas!$B$2:$H$63415,6,FALSE)</f>
        <v>NO</v>
      </c>
      <c r="K9" s="7" t="s">
        <v>55</v>
      </c>
      <c r="L9" s="7" t="s">
        <v>56</v>
      </c>
      <c r="M9" s="7">
        <v>0</v>
      </c>
      <c r="N9" s="7" t="s">
        <v>57</v>
      </c>
      <c r="O9" s="7" t="s">
        <v>58</v>
      </c>
      <c r="P9" s="7">
        <v>2020</v>
      </c>
      <c r="Q9" s="7">
        <v>80</v>
      </c>
      <c r="R9" s="7">
        <v>1</v>
      </c>
      <c r="S9" s="7">
        <v>140</v>
      </c>
      <c r="T9" s="7">
        <v>142</v>
      </c>
    </row>
    <row r="10" spans="2:20" s="1" customFormat="1" x14ac:dyDescent="0.25">
      <c r="B10" s="6" t="s">
        <v>59</v>
      </c>
      <c r="C10" s="6" t="s">
        <v>60</v>
      </c>
      <c r="D10" s="6" t="s">
        <v>61</v>
      </c>
      <c r="E10" s="7" t="s">
        <v>31</v>
      </c>
      <c r="F10" s="7">
        <f>VLOOKUP(N10,[1]Revistas!$B$2:$H$63415,2,FALSE)</f>
        <v>5.1130000000000004</v>
      </c>
      <c r="G10" s="7" t="str">
        <f>VLOOKUP(N10,[1]Revistas!$B$2:$H$63415,3,FALSE)</f>
        <v>Q1</v>
      </c>
      <c r="H10" s="7" t="str">
        <f>VLOOKUP(N10,[1]Revistas!$B$2:$H$63415,4,FALSE)</f>
        <v>PHARMACOLOGY &amp; PHARMACY - SCIE;</v>
      </c>
      <c r="I10" s="7" t="str">
        <f>VLOOKUP(N10,[1]Revistas!$B$2:$H$63415,5,FALSE)</f>
        <v>22/267</v>
      </c>
      <c r="J10" s="7" t="str">
        <f>VLOOKUP(N10,[1]Revistas!$B$2:$H$63415,6,FALSE)</f>
        <v>SI</v>
      </c>
      <c r="K10" s="7" t="s">
        <v>62</v>
      </c>
      <c r="L10" s="7" t="s">
        <v>63</v>
      </c>
      <c r="M10" s="7" t="s">
        <v>41</v>
      </c>
      <c r="N10" s="7" t="s">
        <v>64</v>
      </c>
      <c r="O10" s="7" t="s">
        <v>65</v>
      </c>
      <c r="P10" s="7">
        <v>2020</v>
      </c>
      <c r="Q10" s="7"/>
      <c r="R10" s="7"/>
      <c r="S10" s="7"/>
      <c r="T10" s="7">
        <v>2020</v>
      </c>
    </row>
    <row r="11" spans="2:20" s="1" customFormat="1" x14ac:dyDescent="0.25">
      <c r="B11" s="6" t="s">
        <v>66</v>
      </c>
      <c r="C11" s="6" t="s">
        <v>67</v>
      </c>
      <c r="D11" s="6" t="s">
        <v>68</v>
      </c>
      <c r="E11" s="7" t="s">
        <v>31</v>
      </c>
      <c r="F11" s="7">
        <f>VLOOKUP(N11,[1]Revistas!$B$2:$H$63415,2,FALSE)</f>
        <v>3.8109999999999999</v>
      </c>
      <c r="G11" s="7" t="str">
        <f>VLOOKUP(N11,[1]Revistas!$B$2:$H$63415,3,FALSE)</f>
        <v>Q2</v>
      </c>
      <c r="H11" s="7" t="str">
        <f>VLOOKUP(N11,[1]Revistas!$B$2:$H$63415,4,FALSE)</f>
        <v>VIROLOGY - SCIE</v>
      </c>
      <c r="I11" s="7" t="str">
        <f>VLOOKUP(N11,[1]Revistas!$B$2:$H$63415,5,FALSE)</f>
        <v>11 DE 36</v>
      </c>
      <c r="J11" s="7" t="str">
        <f>VLOOKUP(N11,[1]Revistas!$B$2:$H$63415,6,FALSE)</f>
        <v>NO</v>
      </c>
      <c r="K11" s="7" t="s">
        <v>69</v>
      </c>
      <c r="L11" s="7" t="s">
        <v>70</v>
      </c>
      <c r="M11" s="7" t="s">
        <v>41</v>
      </c>
      <c r="N11" s="7" t="s">
        <v>71</v>
      </c>
      <c r="O11" s="7" t="s">
        <v>72</v>
      </c>
      <c r="P11" s="7">
        <v>2020</v>
      </c>
      <c r="Q11" s="7">
        <v>12</v>
      </c>
      <c r="R11" s="7">
        <v>3</v>
      </c>
      <c r="S11" s="7"/>
      <c r="T11" s="7">
        <v>2020</v>
      </c>
    </row>
    <row r="12" spans="2:20" s="1" customFormat="1" x14ac:dyDescent="0.25">
      <c r="B12" s="6" t="s">
        <v>73</v>
      </c>
      <c r="C12" s="6" t="s">
        <v>74</v>
      </c>
      <c r="D12" s="6" t="s">
        <v>75</v>
      </c>
      <c r="E12" s="7" t="s">
        <v>31</v>
      </c>
      <c r="F12" s="7">
        <f>VLOOKUP(N12,[1]Revistas!$B$2:$H$63415,2,FALSE)</f>
        <v>2.5910000000000002</v>
      </c>
      <c r="G12" s="7" t="str">
        <f>VLOOKUP(N12,[1]Revistas!$B$2:$H$63415,3,FALSE)</f>
        <v>Q3</v>
      </c>
      <c r="H12" s="7" t="str">
        <f>VLOOKUP(N12,[1]Revistas!$B$2:$H$63415,4,FALSE)</f>
        <v>MICROBIOLOGY -- SCIE</v>
      </c>
      <c r="I12" s="7" t="str">
        <f>VLOOKUP(N12,[1]Revistas!$B$2:$H$63415,5,FALSE)</f>
        <v>47/89</v>
      </c>
      <c r="J12" s="7" t="str">
        <f>VLOOKUP(N12,[1]Revistas!$B$2:$H$63415,6,FALSE)</f>
        <v>NO</v>
      </c>
      <c r="K12" s="7" t="s">
        <v>76</v>
      </c>
      <c r="L12" s="7" t="s">
        <v>77</v>
      </c>
      <c r="M12" s="7">
        <v>0</v>
      </c>
      <c r="N12" s="7" t="s">
        <v>78</v>
      </c>
      <c r="O12" s="7"/>
      <c r="P12" s="7">
        <v>2020</v>
      </c>
      <c r="Q12" s="7"/>
      <c r="R12" s="7"/>
      <c r="S12" s="7"/>
      <c r="T12" s="7"/>
    </row>
    <row r="13" spans="2:20" s="1" customFormat="1" x14ac:dyDescent="0.25">
      <c r="B13" s="6" t="s">
        <v>79</v>
      </c>
      <c r="C13" s="6" t="s">
        <v>80</v>
      </c>
      <c r="D13" s="6" t="s">
        <v>81</v>
      </c>
      <c r="E13" s="7" t="s">
        <v>31</v>
      </c>
      <c r="F13" s="7">
        <f>VLOOKUP(N13,[1]Revistas!$B$2:$H$63415,2,FALSE)</f>
        <v>4.9109999999999996</v>
      </c>
      <c r="G13" s="7" t="str">
        <f>VLOOKUP(N13,[1]Revistas!$B$2:$H$63415,3,FALSE)</f>
        <v>Q1</v>
      </c>
      <c r="H13" s="7" t="str">
        <f>VLOOKUP(N13,[1]Revistas!$B$2:$H$63415,4,FALSE)</f>
        <v>CHEMISTRY, MEDICINAL -- SCIE</v>
      </c>
      <c r="I13" s="7" t="str">
        <f>VLOOKUP(N13,[1]Revistas!$B$2:$H$63415,5,FALSE)</f>
        <v>4 DE 61</v>
      </c>
      <c r="J13" s="7" t="str">
        <f>VLOOKUP(N13,[1]Revistas!$B$2:$H$63415,6,FALSE)</f>
        <v>SI</v>
      </c>
      <c r="K13" s="7" t="s">
        <v>82</v>
      </c>
      <c r="L13" s="7" t="s">
        <v>83</v>
      </c>
      <c r="M13" s="7" t="s">
        <v>41</v>
      </c>
      <c r="N13" s="7" t="s">
        <v>84</v>
      </c>
      <c r="O13" s="7" t="s">
        <v>85</v>
      </c>
      <c r="P13" s="7">
        <v>2020</v>
      </c>
      <c r="Q13" s="7"/>
      <c r="R13" s="7"/>
      <c r="S13" s="7"/>
      <c r="T13" s="7">
        <v>2020</v>
      </c>
    </row>
    <row r="14" spans="2:20" s="1" customFormat="1" x14ac:dyDescent="0.25">
      <c r="B14" s="6" t="s">
        <v>86</v>
      </c>
      <c r="C14" s="6" t="s">
        <v>87</v>
      </c>
      <c r="D14" s="6" t="s">
        <v>88</v>
      </c>
      <c r="E14" s="7" t="s">
        <v>31</v>
      </c>
      <c r="F14" s="7">
        <f>VLOOKUP(N14,[1]Revistas!$B$2:$H$63415,2,FALSE)</f>
        <v>7.1630000000000003</v>
      </c>
      <c r="G14" s="7" t="str">
        <f>VLOOKUP(N14,[1]Revistas!$B$2:$H$63415,3,FALSE)</f>
        <v>Q1</v>
      </c>
      <c r="H14" s="7" t="str">
        <f>VLOOKUP(N14,[1]Revistas!$B$2:$H$63415,4,FALSE)</f>
        <v>SURGERY - SCIE;</v>
      </c>
      <c r="I14" s="7" t="str">
        <f>VLOOKUP(N14,[1]Revistas!$B$2:$H$63415,5,FALSE)</f>
        <v>5/203</v>
      </c>
      <c r="J14" s="7" t="str">
        <f>VLOOKUP(N14,[1]Revistas!$B$2:$H$63415,6,FALSE)</f>
        <v>SI</v>
      </c>
      <c r="K14" s="7" t="s">
        <v>89</v>
      </c>
      <c r="L14" s="7" t="s">
        <v>90</v>
      </c>
      <c r="M14" s="7">
        <v>0</v>
      </c>
      <c r="N14" s="7" t="s">
        <v>91</v>
      </c>
      <c r="O14" s="7"/>
      <c r="P14" s="7">
        <v>2020</v>
      </c>
      <c r="Q14" s="7"/>
      <c r="R14" s="7"/>
      <c r="S14" s="7"/>
      <c r="T14" s="7"/>
    </row>
    <row r="15" spans="2:20" s="1" customFormat="1" x14ac:dyDescent="0.25">
      <c r="B15" s="6" t="s">
        <v>92</v>
      </c>
      <c r="C15" s="6" t="s">
        <v>93</v>
      </c>
      <c r="D15" s="6" t="s">
        <v>94</v>
      </c>
      <c r="E15" s="7" t="s">
        <v>31</v>
      </c>
      <c r="F15" s="7">
        <f>VLOOKUP(N15,[1]Revistas!$B$2:$H$63415,2,FALSE)</f>
        <v>3.169</v>
      </c>
      <c r="G15" s="7" t="str">
        <f>VLOOKUP(N15,[1]Revistas!$B$2:$H$63415,3,FALSE)</f>
        <v>Q2</v>
      </c>
      <c r="H15" s="7" t="str">
        <f>VLOOKUP(N15,[1]Revistas!$B$2:$H$63415,4,FALSE)</f>
        <v>MICROBIOLOGY -- SCIE</v>
      </c>
      <c r="I15" s="7" t="str">
        <f>VLOOKUP(N15,[1]Revistas!$B$2:$H$63415,5,FALSE)</f>
        <v>53/133</v>
      </c>
      <c r="J15" s="7" t="str">
        <f>VLOOKUP(N15,[1]Revistas!$B$2:$H$63415,6,FALSE)</f>
        <v>NO</v>
      </c>
      <c r="K15" s="7" t="s">
        <v>95</v>
      </c>
      <c r="L15" s="7" t="s">
        <v>96</v>
      </c>
      <c r="M15" s="7">
        <v>0</v>
      </c>
      <c r="N15" s="7" t="s">
        <v>97</v>
      </c>
      <c r="O15" s="7" t="s">
        <v>98</v>
      </c>
      <c r="P15" s="7">
        <v>2020</v>
      </c>
      <c r="Q15" s="7">
        <v>12</v>
      </c>
      <c r="R15" s="7">
        <v>1</v>
      </c>
      <c r="S15" s="7"/>
      <c r="T15" s="7">
        <v>15</v>
      </c>
    </row>
    <row r="16" spans="2:20" s="1" customFormat="1" x14ac:dyDescent="0.25">
      <c r="B16" s="6" t="s">
        <v>99</v>
      </c>
      <c r="C16" s="6" t="s">
        <v>100</v>
      </c>
      <c r="D16" s="6" t="s">
        <v>101</v>
      </c>
      <c r="E16" s="7" t="s">
        <v>54</v>
      </c>
      <c r="F16" s="7">
        <f>VLOOKUP(N16,[1]Revistas!$B$2:$H$63415,2,FALSE)</f>
        <v>1.6850000000000001</v>
      </c>
      <c r="G16" s="7" t="str">
        <f>VLOOKUP(N16,[1]Revistas!$B$2:$H$63415,3,FALSE)</f>
        <v>Q4</v>
      </c>
      <c r="H16" s="7" t="str">
        <f>VLOOKUP(N16,[1]Revistas!$B$2:$H$63415,4,FALSE)</f>
        <v>INFECTIOUS DISEASES - SCIE;</v>
      </c>
      <c r="I16" s="7" t="str">
        <f>VLOOKUP(N16,[1]Revistas!$B$2:$H$63415,5,FALSE)</f>
        <v>72/89</v>
      </c>
      <c r="J16" s="7" t="str">
        <f>VLOOKUP(N16,[1]Revistas!$B$2:$H$63415,6,FALSE)</f>
        <v>NO</v>
      </c>
      <c r="K16" s="7" t="s">
        <v>102</v>
      </c>
      <c r="L16" s="7"/>
      <c r="M16" s="7" t="s">
        <v>41</v>
      </c>
      <c r="N16" s="7" t="s">
        <v>103</v>
      </c>
      <c r="O16" s="7" t="s">
        <v>104</v>
      </c>
      <c r="P16" s="7">
        <v>2020</v>
      </c>
      <c r="Q16" s="7">
        <v>38</v>
      </c>
      <c r="R16" s="7">
        <v>4</v>
      </c>
      <c r="S16" s="7">
        <v>201</v>
      </c>
      <c r="T16" s="7">
        <v>2020</v>
      </c>
    </row>
    <row r="17" spans="2:20" s="1" customFormat="1" x14ac:dyDescent="0.25">
      <c r="B17" s="6" t="s">
        <v>105</v>
      </c>
      <c r="C17" s="6" t="s">
        <v>106</v>
      </c>
      <c r="D17" s="6" t="s">
        <v>107</v>
      </c>
      <c r="E17" s="7" t="s">
        <v>31</v>
      </c>
      <c r="F17" s="7">
        <f>VLOOKUP(N17,[1]Revistas!$B$2:$H$63415,2,FALSE)</f>
        <v>3.5379999999999998</v>
      </c>
      <c r="G17" s="7" t="str">
        <f>VLOOKUP(N17,[1]Revistas!$B$2:$H$63415,3,FALSE)</f>
        <v>Q2</v>
      </c>
      <c r="H17" s="7" t="str">
        <f>VLOOKUP(N17,[1]Revistas!$B$2:$H$63415,4,FALSE)</f>
        <v>INFECTIOUS DISEASES -- SCIE</v>
      </c>
      <c r="I17" s="7" t="str">
        <f>VLOOKUP(N17,[1]Revistas!$B$2:$H$63415,5,FALSE)</f>
        <v>28/89</v>
      </c>
      <c r="J17" s="7" t="str">
        <f>VLOOKUP(N17,[1]Revistas!$B$2:$H$63415,6,FALSE)</f>
        <v>NO</v>
      </c>
      <c r="K17" s="7" t="s">
        <v>108</v>
      </c>
      <c r="L17" s="7" t="s">
        <v>109</v>
      </c>
      <c r="M17" s="7">
        <v>0</v>
      </c>
      <c r="N17" s="7" t="s">
        <v>110</v>
      </c>
      <c r="O17" s="7" t="s">
        <v>111</v>
      </c>
      <c r="P17" s="7">
        <v>2020</v>
      </c>
      <c r="Q17" s="7">
        <v>92</v>
      </c>
      <c r="R17" s="7"/>
      <c r="S17" s="7">
        <v>114</v>
      </c>
      <c r="T17" s="7">
        <v>122</v>
      </c>
    </row>
    <row r="18" spans="2:20" s="1" customFormat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2:20" s="1" customFormat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 hidden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2:20" s="1" customFormat="1" hidden="1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 hidden="1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 hidden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 hidden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 hidden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 hidden="1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 hidden="1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 hidden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 hidden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 x14ac:dyDescent="0.2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 x14ac:dyDescent="0.2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 x14ac:dyDescent="0.2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 x14ac:dyDescent="0.2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 x14ac:dyDescent="0.2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 x14ac:dyDescent="0.2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 x14ac:dyDescent="0.2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 x14ac:dyDescent="0.2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 x14ac:dyDescent="0.2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 x14ac:dyDescent="0.2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2:20" s="1" customFormat="1" hidden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2:20" s="1" customFormat="1" hidden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2:20" s="1" customFormat="1" hidden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2:20" s="1" customFormat="1" hidden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2:20" s="1" customFormat="1" hidden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2:20" s="1" customFormat="1" hidden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2:20" s="1" customFormat="1" hidden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2:20" s="1" customFormat="1" hidden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2:20" s="1" customFormat="1" hidden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2:20" hidden="1" x14ac:dyDescent="0.25"/>
    <row r="1035" spans="2:20" s="1" customFormat="1" hidden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2:20" s="9" customFormat="1" hidden="1" x14ac:dyDescent="0.25">
      <c r="B1036" s="9" t="s">
        <v>4</v>
      </c>
      <c r="C1036" s="9" t="s">
        <v>4</v>
      </c>
      <c r="D1036" s="9" t="s">
        <v>4</v>
      </c>
      <c r="E1036" s="10" t="s">
        <v>5</v>
      </c>
      <c r="F1036" s="10" t="s">
        <v>4</v>
      </c>
      <c r="G1036" s="10" t="s">
        <v>6</v>
      </c>
      <c r="H1036" s="10" t="s">
        <v>112</v>
      </c>
      <c r="I1036" s="10" t="s">
        <v>4</v>
      </c>
      <c r="J1036" s="10" t="s">
        <v>9</v>
      </c>
      <c r="K1036" s="10" t="s">
        <v>113</v>
      </c>
      <c r="L1036" s="10"/>
      <c r="M1036" s="10"/>
      <c r="N1036" s="10"/>
      <c r="O1036" s="10"/>
      <c r="P1036" s="10"/>
      <c r="Q1036" s="10"/>
      <c r="R1036" s="10"/>
      <c r="S1036" s="10"/>
      <c r="T1036" s="10"/>
    </row>
    <row r="1037" spans="2:20" s="9" customFormat="1" hidden="1" x14ac:dyDescent="0.25">
      <c r="B1037" s="9" t="s">
        <v>31</v>
      </c>
      <c r="C1037" s="9">
        <f>DCOUNTA(A4:T1030,C1036,B1036:B1037)</f>
        <v>10</v>
      </c>
      <c r="D1037" s="9" t="s">
        <v>31</v>
      </c>
      <c r="E1037" s="10">
        <f>DSUM(A4:T1031,F4,D1036:D1037)</f>
        <v>44.44</v>
      </c>
      <c r="F1037" s="10" t="s">
        <v>31</v>
      </c>
      <c r="G1037" s="10" t="s">
        <v>114</v>
      </c>
      <c r="H1037" s="10">
        <f>DCOUNTA(A4:T1031,G4,F1036:G1037)</f>
        <v>6</v>
      </c>
      <c r="I1037" s="10" t="s">
        <v>31</v>
      </c>
      <c r="J1037" s="10" t="s">
        <v>115</v>
      </c>
      <c r="K1037" s="10">
        <f>DCOUNTA(A4:T1031,J4,I1036:J1037)</f>
        <v>6</v>
      </c>
      <c r="L1037" s="10"/>
      <c r="M1037" s="10"/>
      <c r="N1037" s="10"/>
      <c r="O1037" s="10"/>
      <c r="P1037" s="10"/>
      <c r="Q1037" s="10"/>
      <c r="R1037" s="10"/>
      <c r="S1037" s="10"/>
      <c r="T1037" s="10"/>
    </row>
    <row r="1038" spans="2:20" s="9" customFormat="1" hidden="1" x14ac:dyDescent="0.25"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</row>
    <row r="1039" spans="2:20" s="9" customFormat="1" hidden="1" x14ac:dyDescent="0.25">
      <c r="B1039" s="9" t="s">
        <v>4</v>
      </c>
      <c r="D1039" s="9" t="s">
        <v>4</v>
      </c>
      <c r="E1039" s="10" t="s">
        <v>5</v>
      </c>
      <c r="F1039" s="10" t="s">
        <v>4</v>
      </c>
      <c r="G1039" s="10" t="s">
        <v>6</v>
      </c>
      <c r="H1039" s="10" t="s">
        <v>112</v>
      </c>
      <c r="I1039" s="10" t="s">
        <v>4</v>
      </c>
      <c r="J1039" s="10" t="s">
        <v>9</v>
      </c>
      <c r="K1039" s="10" t="s">
        <v>113</v>
      </c>
      <c r="L1039" s="10"/>
      <c r="M1039" s="10"/>
      <c r="N1039" s="10"/>
      <c r="O1039" s="10"/>
      <c r="P1039" s="10"/>
      <c r="Q1039" s="10"/>
      <c r="R1039" s="10"/>
      <c r="S1039" s="10"/>
      <c r="T1039" s="10"/>
    </row>
    <row r="1040" spans="2:20" s="9" customFormat="1" hidden="1" x14ac:dyDescent="0.25">
      <c r="B1040" s="9" t="s">
        <v>54</v>
      </c>
      <c r="C1040" s="9">
        <f>DCOUNTA(A4:T1031,E4,B1039:B1040)</f>
        <v>2</v>
      </c>
      <c r="D1040" s="9" t="s">
        <v>54</v>
      </c>
      <c r="E1040" s="10">
        <f>DSUM(A4:T1031,E1039,D1039:D1040)</f>
        <v>6.7840000000000007</v>
      </c>
      <c r="F1040" s="10" t="s">
        <v>54</v>
      </c>
      <c r="G1040" s="10" t="s">
        <v>114</v>
      </c>
      <c r="H1040" s="10">
        <f>DCOUNTA(A4:T1031,G4,F1039:G1040)</f>
        <v>1</v>
      </c>
      <c r="I1040" s="10" t="s">
        <v>54</v>
      </c>
      <c r="J1040" s="10" t="s">
        <v>115</v>
      </c>
      <c r="K1040" s="10">
        <f>DCOUNTA(A4:T1031,J4,I1039:J1040)</f>
        <v>0</v>
      </c>
      <c r="L1040" s="10"/>
      <c r="M1040" s="10"/>
      <c r="N1040" s="10"/>
      <c r="O1040" s="10"/>
      <c r="P1040" s="10"/>
      <c r="Q1040" s="10"/>
      <c r="R1040" s="10"/>
      <c r="S1040" s="10"/>
      <c r="T1040" s="10"/>
    </row>
    <row r="1041" spans="2:32" s="9" customFormat="1" hidden="1" x14ac:dyDescent="0.25"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</row>
    <row r="1042" spans="2:32" s="9" customFormat="1" hidden="1" x14ac:dyDescent="0.25">
      <c r="B1042" s="9" t="s">
        <v>4</v>
      </c>
      <c r="D1042" s="9" t="s">
        <v>4</v>
      </c>
      <c r="E1042" s="10" t="s">
        <v>5</v>
      </c>
      <c r="F1042" s="10" t="s">
        <v>4</v>
      </c>
      <c r="G1042" s="10" t="s">
        <v>6</v>
      </c>
      <c r="H1042" s="10" t="s">
        <v>112</v>
      </c>
      <c r="I1042" s="10" t="s">
        <v>4</v>
      </c>
      <c r="J1042" s="10" t="s">
        <v>9</v>
      </c>
      <c r="K1042" s="10" t="s">
        <v>113</v>
      </c>
      <c r="L1042" s="10"/>
      <c r="M1042" s="10"/>
      <c r="N1042" s="10"/>
      <c r="O1042" s="10"/>
      <c r="P1042" s="10"/>
      <c r="Q1042" s="10"/>
      <c r="R1042" s="10"/>
      <c r="S1042" s="10"/>
      <c r="T1042" s="10"/>
    </row>
    <row r="1043" spans="2:32" s="9" customFormat="1" hidden="1" x14ac:dyDescent="0.25">
      <c r="B1043" s="9" t="s">
        <v>116</v>
      </c>
      <c r="C1043" s="9">
        <f>DCOUNTA(A4:T1031,E4,B1042:B1043)</f>
        <v>0</v>
      </c>
      <c r="D1043" s="9" t="s">
        <v>116</v>
      </c>
      <c r="E1043" s="10">
        <f>DSUM(A4:T1031,F4,D1042:D1043)</f>
        <v>0</v>
      </c>
      <c r="F1043" s="10" t="s">
        <v>116</v>
      </c>
      <c r="G1043" s="10" t="s">
        <v>114</v>
      </c>
      <c r="H1043" s="10">
        <f>DCOUNTA(A4:T1031,G4,F1042:G1043)</f>
        <v>0</v>
      </c>
      <c r="I1043" s="10" t="s">
        <v>116</v>
      </c>
      <c r="J1043" s="10" t="s">
        <v>115</v>
      </c>
      <c r="K1043" s="10">
        <f>DCOUNTA(A4:T1031,J4,I1042:J1043)</f>
        <v>0</v>
      </c>
      <c r="L1043" s="10"/>
      <c r="M1043" s="10"/>
      <c r="N1043" s="10"/>
      <c r="O1043" s="10"/>
      <c r="P1043" s="10"/>
      <c r="Q1043" s="10"/>
      <c r="R1043" s="10"/>
      <c r="S1043" s="10"/>
      <c r="T1043" s="10"/>
    </row>
    <row r="1044" spans="2:32" s="9" customFormat="1" hidden="1" x14ac:dyDescent="0.25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</row>
    <row r="1045" spans="2:32" s="9" customFormat="1" hidden="1" x14ac:dyDescent="0.25">
      <c r="B1045" s="9" t="s">
        <v>4</v>
      </c>
      <c r="D1045" s="9" t="s">
        <v>4</v>
      </c>
      <c r="E1045" s="10" t="s">
        <v>5</v>
      </c>
      <c r="F1045" s="10" t="s">
        <v>4</v>
      </c>
      <c r="G1045" s="10" t="s">
        <v>6</v>
      </c>
      <c r="H1045" s="10" t="s">
        <v>112</v>
      </c>
      <c r="I1045" s="10" t="s">
        <v>4</v>
      </c>
      <c r="J1045" s="10" t="s">
        <v>9</v>
      </c>
      <c r="K1045" s="10" t="s">
        <v>113</v>
      </c>
      <c r="L1045" s="10"/>
      <c r="M1045" s="10"/>
      <c r="N1045" s="10"/>
      <c r="O1045" s="10"/>
      <c r="P1045" s="10"/>
      <c r="Q1045" s="10"/>
      <c r="R1045" s="10"/>
      <c r="S1045" s="10"/>
      <c r="T1045" s="10"/>
    </row>
    <row r="1046" spans="2:32" s="9" customFormat="1" hidden="1" x14ac:dyDescent="0.25">
      <c r="B1046" s="9" t="s">
        <v>117</v>
      </c>
      <c r="C1046" s="9">
        <f>DCOUNTA(C4:T1031,E4,B1045:B1046)</f>
        <v>0</v>
      </c>
      <c r="D1046" s="9" t="s">
        <v>117</v>
      </c>
      <c r="E1046" s="10">
        <f>DSUM(A4:T1031,F4,D1045:D1046)</f>
        <v>0</v>
      </c>
      <c r="F1046" s="10" t="s">
        <v>117</v>
      </c>
      <c r="G1046" s="10" t="s">
        <v>114</v>
      </c>
      <c r="H1046" s="10">
        <f>DCOUNTA(A4:T1031,G4,F1045:G1046)</f>
        <v>0</v>
      </c>
      <c r="I1046" s="10" t="s">
        <v>117</v>
      </c>
      <c r="J1046" s="10" t="s">
        <v>115</v>
      </c>
      <c r="K1046" s="10">
        <f>DCOUNTA(A4:T1031,J4,I1045:J1046)</f>
        <v>0</v>
      </c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32" s="9" customFormat="1" hidden="1" x14ac:dyDescent="0.25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32" s="9" customFormat="1" hidden="1" x14ac:dyDescent="0.25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32" s="9" customFormat="1" hidden="1" x14ac:dyDescent="0.25">
      <c r="B1049" s="9" t="s">
        <v>4</v>
      </c>
      <c r="D1049" s="9" t="s">
        <v>4</v>
      </c>
      <c r="E1049" s="10" t="s">
        <v>5</v>
      </c>
      <c r="F1049" s="10" t="s">
        <v>4</v>
      </c>
      <c r="G1049" s="10" t="s">
        <v>6</v>
      </c>
      <c r="H1049" s="10" t="s">
        <v>112</v>
      </c>
      <c r="I1049" s="10" t="s">
        <v>4</v>
      </c>
      <c r="J1049" s="10" t="s">
        <v>9</v>
      </c>
      <c r="K1049" s="10" t="s">
        <v>113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32" s="9" customFormat="1" hidden="1" x14ac:dyDescent="0.25">
      <c r="B1050" s="9" t="s">
        <v>118</v>
      </c>
      <c r="C1050" s="9">
        <f>DCOUNTA(A4:T1031,E4,B1049:B1050)</f>
        <v>0</v>
      </c>
      <c r="D1050" s="9" t="s">
        <v>118</v>
      </c>
      <c r="E1050" s="10">
        <f>DSUM(A4:T1031,F4,D1049:D1050)</f>
        <v>0</v>
      </c>
      <c r="F1050" s="10" t="s">
        <v>118</v>
      </c>
      <c r="G1050" s="10" t="s">
        <v>114</v>
      </c>
      <c r="H1050" s="10">
        <f>DCOUNTA(A4:T1031,G4,F1049:G1050)</f>
        <v>0</v>
      </c>
      <c r="I1050" s="10" t="s">
        <v>118</v>
      </c>
      <c r="J1050" s="10" t="s">
        <v>115</v>
      </c>
      <c r="K1050" s="10">
        <f>DCOUNTA(A4:T1031,J4,I1049:J1050)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32" s="9" customFormat="1" hidden="1" x14ac:dyDescent="0.25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32" s="9" customFormat="1" hidden="1" x14ac:dyDescent="0.25">
      <c r="B1052" s="9" t="s">
        <v>4</v>
      </c>
      <c r="D1052" s="9" t="s">
        <v>4</v>
      </c>
      <c r="E1052" s="10" t="s">
        <v>5</v>
      </c>
      <c r="F1052" s="10" t="s">
        <v>4</v>
      </c>
      <c r="G1052" s="10" t="s">
        <v>6</v>
      </c>
      <c r="H1052" s="10" t="s">
        <v>112</v>
      </c>
      <c r="I1052" s="10" t="s">
        <v>4</v>
      </c>
      <c r="J1052" s="10" t="s">
        <v>9</v>
      </c>
      <c r="K1052" s="10" t="s">
        <v>113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32" s="9" customFormat="1" hidden="1" x14ac:dyDescent="0.25">
      <c r="B1053" s="9" t="s">
        <v>23</v>
      </c>
      <c r="C1053" s="9">
        <f>DCOUNTA(B4:T1031,B1052,B1052:B1053)</f>
        <v>1</v>
      </c>
      <c r="D1053" s="9" t="s">
        <v>23</v>
      </c>
      <c r="E1053" s="10">
        <f>DSUM(A4:T1031,F4,D1052:D1053)</f>
        <v>0.76</v>
      </c>
      <c r="F1053" s="10" t="s">
        <v>23</v>
      </c>
      <c r="G1053" s="10" t="s">
        <v>114</v>
      </c>
      <c r="H1053" s="10">
        <f>DCOUNTA(A4:T1031,G4,F1052:G1053)</f>
        <v>0</v>
      </c>
      <c r="I1053" s="10" t="s">
        <v>23</v>
      </c>
      <c r="J1053" s="10" t="s">
        <v>115</v>
      </c>
      <c r="K1053" s="10">
        <f>DCOUNTA(A4:T1031,J4,I1052:J1053)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32" s="9" customFormat="1" x14ac:dyDescent="0.25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32" s="9" customFormat="1" ht="15.75" x14ac:dyDescent="0.3">
      <c r="C1055" s="11" t="s">
        <v>119</v>
      </c>
      <c r="D1055" s="11" t="s">
        <v>120</v>
      </c>
      <c r="E1055" s="11" t="s">
        <v>121</v>
      </c>
      <c r="F1055" s="11" t="s">
        <v>122</v>
      </c>
      <c r="G1055" s="11" t="s">
        <v>123</v>
      </c>
      <c r="H1055" s="10"/>
      <c r="I1055" s="10"/>
      <c r="J1055" s="10"/>
      <c r="K1055" s="10"/>
      <c r="L1055" s="10"/>
      <c r="M1055" s="10"/>
      <c r="N1055" s="10"/>
      <c r="O1055" s="12"/>
      <c r="P1055" s="10"/>
      <c r="Q1055" s="10"/>
      <c r="R1055" s="10"/>
      <c r="S1055" s="10"/>
      <c r="T1055" s="10"/>
      <c r="AE1055" s="9" t="s">
        <v>124</v>
      </c>
      <c r="AF1055" s="9" t="s">
        <v>125</v>
      </c>
    </row>
    <row r="1056" spans="2:32" s="9" customFormat="1" ht="15.75" x14ac:dyDescent="0.3">
      <c r="C1056" s="13">
        <f>C1037</f>
        <v>10</v>
      </c>
      <c r="D1056" s="14" t="s">
        <v>126</v>
      </c>
      <c r="E1056" s="14">
        <f>E1037</f>
        <v>44.44</v>
      </c>
      <c r="F1056" s="13">
        <f>H1037</f>
        <v>6</v>
      </c>
      <c r="G1056" s="13">
        <f>K1037</f>
        <v>6</v>
      </c>
      <c r="H1056" s="10"/>
      <c r="I1056" s="10"/>
      <c r="J1056" s="10"/>
      <c r="K1056" s="10"/>
      <c r="L1056" s="10"/>
      <c r="M1056" s="10"/>
      <c r="N1056" s="10"/>
      <c r="O1056" s="12"/>
      <c r="P1056" s="10"/>
      <c r="Q1056" s="10"/>
      <c r="R1056" s="10"/>
      <c r="S1056" s="10"/>
      <c r="T1056" s="10"/>
    </row>
    <row r="1057" spans="3:20" s="9" customFormat="1" ht="15.75" x14ac:dyDescent="0.3">
      <c r="C1057" s="13">
        <f>C1040</f>
        <v>2</v>
      </c>
      <c r="D1057" s="14" t="s">
        <v>127</v>
      </c>
      <c r="E1057" s="14">
        <f>E1040</f>
        <v>6.7840000000000007</v>
      </c>
      <c r="F1057" s="13">
        <f>H1040</f>
        <v>1</v>
      </c>
      <c r="G1057" s="13">
        <f>K1040</f>
        <v>0</v>
      </c>
      <c r="H1057" s="10"/>
      <c r="I1057" s="10"/>
      <c r="J1057" s="10"/>
      <c r="K1057" s="10"/>
      <c r="L1057" s="10"/>
      <c r="M1057" s="10"/>
      <c r="N1057" s="10"/>
      <c r="O1057" s="12"/>
      <c r="P1057" s="10"/>
      <c r="Q1057" s="10"/>
      <c r="R1057" s="10"/>
      <c r="S1057" s="10"/>
      <c r="T1057" s="10"/>
    </row>
    <row r="1058" spans="3:20" s="9" customFormat="1" ht="15.75" x14ac:dyDescent="0.3">
      <c r="C1058" s="13">
        <f>C1043</f>
        <v>0</v>
      </c>
      <c r="D1058" s="14" t="s">
        <v>128</v>
      </c>
      <c r="E1058" s="14">
        <f>E1043</f>
        <v>0</v>
      </c>
      <c r="F1058" s="13">
        <f>H1043</f>
        <v>0</v>
      </c>
      <c r="G1058" s="13">
        <f>K1043</f>
        <v>0</v>
      </c>
      <c r="H1058" s="10"/>
      <c r="I1058" s="10"/>
      <c r="J1058" s="10"/>
      <c r="K1058" s="10"/>
      <c r="L1058" s="10"/>
      <c r="M1058" s="10"/>
      <c r="N1058" s="10"/>
      <c r="O1058" s="12"/>
      <c r="P1058" s="10"/>
      <c r="Q1058" s="10"/>
      <c r="R1058" s="10"/>
      <c r="S1058" s="10"/>
      <c r="T1058" s="10"/>
    </row>
    <row r="1059" spans="3:20" s="9" customFormat="1" ht="15.75" x14ac:dyDescent="0.3">
      <c r="C1059" s="13">
        <f>C1046</f>
        <v>0</v>
      </c>
      <c r="D1059" s="14" t="s">
        <v>129</v>
      </c>
      <c r="E1059" s="14">
        <f>E1046</f>
        <v>0</v>
      </c>
      <c r="F1059" s="13">
        <f>H1046</f>
        <v>0</v>
      </c>
      <c r="G1059" s="13">
        <f>K1046</f>
        <v>0</v>
      </c>
      <c r="H1059" s="10"/>
      <c r="I1059" s="10"/>
      <c r="J1059" s="10"/>
      <c r="K1059" s="10"/>
      <c r="L1059" s="10"/>
      <c r="M1059" s="10"/>
      <c r="N1059" s="10"/>
      <c r="O1059" s="12"/>
      <c r="P1059" s="10"/>
      <c r="Q1059" s="10"/>
      <c r="R1059" s="10"/>
      <c r="S1059" s="10"/>
      <c r="T1059" s="10"/>
    </row>
    <row r="1060" spans="3:20" s="9" customFormat="1" ht="15.75" x14ac:dyDescent="0.3">
      <c r="C1060" s="13">
        <f>C1050</f>
        <v>0</v>
      </c>
      <c r="D1060" s="14" t="s">
        <v>118</v>
      </c>
      <c r="E1060" s="14">
        <f>E1050</f>
        <v>0</v>
      </c>
      <c r="F1060" s="13">
        <f>H1050</f>
        <v>0</v>
      </c>
      <c r="G1060" s="13">
        <f>K1050</f>
        <v>0</v>
      </c>
      <c r="H1060" s="10"/>
      <c r="I1060" s="10"/>
      <c r="J1060" s="10"/>
      <c r="K1060" s="10"/>
      <c r="L1060" s="10"/>
      <c r="M1060" s="10"/>
      <c r="N1060" s="10"/>
      <c r="O1060" s="12"/>
      <c r="P1060" s="10"/>
      <c r="Q1060" s="10"/>
      <c r="R1060" s="10"/>
      <c r="S1060" s="10"/>
      <c r="T1060" s="10"/>
    </row>
    <row r="1061" spans="3:20" s="9" customFormat="1" ht="15.75" x14ac:dyDescent="0.3">
      <c r="C1061" s="13">
        <f>C1053</f>
        <v>1</v>
      </c>
      <c r="D1061" s="14" t="s">
        <v>130</v>
      </c>
      <c r="E1061" s="14">
        <f>E1053</f>
        <v>0.76</v>
      </c>
      <c r="F1061" s="13">
        <f>H1053</f>
        <v>0</v>
      </c>
      <c r="G1061" s="13">
        <f>K1053</f>
        <v>0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</row>
    <row r="1062" spans="3:20" s="9" customFormat="1" ht="15.75" x14ac:dyDescent="0.3">
      <c r="C1062" s="15"/>
      <c r="D1062" s="11" t="s">
        <v>131</v>
      </c>
      <c r="E1062" s="11">
        <f>E1056</f>
        <v>44.44</v>
      </c>
      <c r="F1062" s="15"/>
      <c r="G1062" s="10"/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</row>
    <row r="1063" spans="3:20" s="9" customFormat="1" ht="15.75" x14ac:dyDescent="0.3">
      <c r="C1063" s="15"/>
      <c r="D1063" s="11" t="s">
        <v>132</v>
      </c>
      <c r="E1063" s="11">
        <f>E1056+E1057+E1058+E1059+E1060+E1061</f>
        <v>51.983999999999995</v>
      </c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3:20" s="1" customFormat="1" ht="12.75" customHeight="1" x14ac:dyDescent="0.25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3:20" s="1" customFormat="1" x14ac:dyDescent="0.25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3:20" s="1" customFormat="1" x14ac:dyDescent="0.25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3:20" s="1" customFormat="1" x14ac:dyDescent="0.25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20" s="1" customFormat="1" x14ac:dyDescent="0.25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20" s="1" customFormat="1" x14ac:dyDescent="0.25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20" s="1" customFormat="1" x14ac:dyDescent="0.25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20" s="1" customFormat="1" x14ac:dyDescent="0.25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20" s="1" customFormat="1" x14ac:dyDescent="0.25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 x14ac:dyDescent="0.25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 x14ac:dyDescent="0.25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 x14ac:dyDescent="0.25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 x14ac:dyDescent="0.25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 x14ac:dyDescent="0.25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 x14ac:dyDescent="0.25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 x14ac:dyDescent="0.25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 x14ac:dyDescent="0.25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 x14ac:dyDescent="0.25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 x14ac:dyDescent="0.25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 x14ac:dyDescent="0.25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 x14ac:dyDescent="0.25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 x14ac:dyDescent="0.25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 x14ac:dyDescent="0.25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 x14ac:dyDescent="0.25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 x14ac:dyDescent="0.25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 x14ac:dyDescent="0.25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 x14ac:dyDescent="0.25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 x14ac:dyDescent="0.25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 x14ac:dyDescent="0.25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 x14ac:dyDescent="0.25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 x14ac:dyDescent="0.25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 x14ac:dyDescent="0.25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 x14ac:dyDescent="0.25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 x14ac:dyDescent="0.25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 x14ac:dyDescent="0.25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 x14ac:dyDescent="0.25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 x14ac:dyDescent="0.25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 x14ac:dyDescent="0.25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 x14ac:dyDescent="0.25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 x14ac:dyDescent="0.25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 x14ac:dyDescent="0.25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 x14ac:dyDescent="0.25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 x14ac:dyDescent="0.25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 x14ac:dyDescent="0.25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 x14ac:dyDescent="0.25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 x14ac:dyDescent="0.25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 x14ac:dyDescent="0.25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 x14ac:dyDescent="0.25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 x14ac:dyDescent="0.25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 x14ac:dyDescent="0.25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 x14ac:dyDescent="0.25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 x14ac:dyDescent="0.25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 x14ac:dyDescent="0.25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 x14ac:dyDescent="0.25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 x14ac:dyDescent="0.25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 x14ac:dyDescent="0.25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 x14ac:dyDescent="0.25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 x14ac:dyDescent="0.25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 x14ac:dyDescent="0.25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 x14ac:dyDescent="0.25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 x14ac:dyDescent="0.25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2020-05-12T09:56:18Z</dcterms:created>
  <dcterms:modified xsi:type="dcterms:W3CDTF">2020-05-12T09:56:38Z</dcterms:modified>
</cp:coreProperties>
</file>