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K1070" i="1"/>
  <c r="G1078" s="1"/>
  <c r="H1070"/>
  <c r="F1078" s="1"/>
  <c r="E1070"/>
  <c r="E1078" s="1"/>
  <c r="C1070"/>
  <c r="C1078" s="1"/>
  <c r="K1067"/>
  <c r="G1077" s="1"/>
  <c r="H1067"/>
  <c r="F1077" s="1"/>
  <c r="E1067"/>
  <c r="E1077" s="1"/>
  <c r="C1067"/>
  <c r="C1077" s="1"/>
  <c r="C1063"/>
  <c r="C1076" s="1"/>
  <c r="K1060"/>
  <c r="G1075" s="1"/>
  <c r="H1060"/>
  <c r="F1075" s="1"/>
  <c r="E1060"/>
  <c r="E1075" s="1"/>
  <c r="C1060"/>
  <c r="C1075" s="1"/>
  <c r="C1057"/>
  <c r="C1074" s="1"/>
  <c r="C1054"/>
  <c r="C1073" s="1"/>
  <c r="J55"/>
  <c r="I55"/>
  <c r="H55"/>
  <c r="G55"/>
  <c r="F55"/>
  <c r="J54"/>
  <c r="I54"/>
  <c r="H54"/>
  <c r="G54"/>
  <c r="F54"/>
  <c r="J53"/>
  <c r="I53"/>
  <c r="H53"/>
  <c r="G53"/>
  <c r="F53"/>
  <c r="J52"/>
  <c r="I52"/>
  <c r="H52"/>
  <c r="G52"/>
  <c r="F52"/>
  <c r="J51"/>
  <c r="I51"/>
  <c r="H51"/>
  <c r="G51"/>
  <c r="F51"/>
  <c r="J50"/>
  <c r="I50"/>
  <c r="H50"/>
  <c r="G50"/>
  <c r="F50"/>
  <c r="J49"/>
  <c r="I49"/>
  <c r="H49"/>
  <c r="G49"/>
  <c r="F49"/>
  <c r="J48"/>
  <c r="I48"/>
  <c r="H48"/>
  <c r="G48"/>
  <c r="F48"/>
  <c r="J47"/>
  <c r="I47"/>
  <c r="H47"/>
  <c r="G47"/>
  <c r="F47"/>
  <c r="J46"/>
  <c r="I46"/>
  <c r="H46"/>
  <c r="G46"/>
  <c r="F46"/>
  <c r="J45"/>
  <c r="I45"/>
  <c r="H45"/>
  <c r="G45"/>
  <c r="F45"/>
  <c r="J44"/>
  <c r="I44"/>
  <c r="H44"/>
  <c r="G44"/>
  <c r="F44"/>
  <c r="J43"/>
  <c r="I43"/>
  <c r="H43"/>
  <c r="G43"/>
  <c r="F43"/>
  <c r="J42"/>
  <c r="I42"/>
  <c r="H42"/>
  <c r="G42"/>
  <c r="F42"/>
  <c r="J41"/>
  <c r="I41"/>
  <c r="H41"/>
  <c r="G41"/>
  <c r="F41"/>
  <c r="J40"/>
  <c r="I40"/>
  <c r="H40"/>
  <c r="G40"/>
  <c r="F40"/>
  <c r="J39"/>
  <c r="I39"/>
  <c r="H39"/>
  <c r="G39"/>
  <c r="F39"/>
  <c r="J38"/>
  <c r="I38"/>
  <c r="H38"/>
  <c r="G38"/>
  <c r="F38"/>
  <c r="J37"/>
  <c r="I37"/>
  <c r="H37"/>
  <c r="G37"/>
  <c r="F37"/>
  <c r="J36"/>
  <c r="I36"/>
  <c r="H36"/>
  <c r="G36"/>
  <c r="F36"/>
  <c r="J35"/>
  <c r="I35"/>
  <c r="H35"/>
  <c r="G35"/>
  <c r="F35"/>
  <c r="J34"/>
  <c r="I34"/>
  <c r="H34"/>
  <c r="G34"/>
  <c r="F34"/>
  <c r="J33"/>
  <c r="I33"/>
  <c r="H33"/>
  <c r="G33"/>
  <c r="F33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K1063" s="1"/>
  <c r="G1076" s="1"/>
  <c r="I27"/>
  <c r="H27"/>
  <c r="G27"/>
  <c r="H1063" s="1"/>
  <c r="F1076" s="1"/>
  <c r="F27"/>
  <c r="E1063" s="1"/>
  <c r="E1076" s="1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K1057" s="1"/>
  <c r="G1074" s="1"/>
  <c r="I8"/>
  <c r="H8"/>
  <c r="G8"/>
  <c r="H1057" s="1"/>
  <c r="F1074" s="1"/>
  <c r="F8"/>
  <c r="E1057" s="1"/>
  <c r="E1074" s="1"/>
  <c r="J7"/>
  <c r="I7"/>
  <c r="H7"/>
  <c r="G7"/>
  <c r="F7"/>
  <c r="J6"/>
  <c r="I6"/>
  <c r="H6"/>
  <c r="G6"/>
  <c r="F6"/>
  <c r="J5"/>
  <c r="K1054" s="1"/>
  <c r="G1073" s="1"/>
  <c r="I5"/>
  <c r="H5"/>
  <c r="G5"/>
  <c r="H1054" s="1"/>
  <c r="F1073" s="1"/>
  <c r="F5"/>
  <c r="E1054" s="1"/>
  <c r="E1073" s="1"/>
  <c r="E1079" l="1"/>
  <c r="E1080"/>
</calcChain>
</file>

<file path=xl/sharedStrings.xml><?xml version="1.0" encoding="utf-8"?>
<sst xmlns="http://schemas.openxmlformats.org/spreadsheetml/2006/main" count="537" uniqueCount="359">
  <si>
    <t>SIDA Y ENFERMEDADES INFECCIOSAS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</si>
  <si>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</si>
  <si>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</si>
  <si>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</si>
  <si>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</si>
  <si>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</si>
  <si>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</si>
  <si>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</si>
  <si>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</si>
  <si>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</si>
  <si>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</si>
  <si>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</si>
  <si>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</si>
  <si>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</si>
  <si>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</si>
  <si>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</si>
  <si>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</si>
  <si>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</si>
  <si>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</si>
  <si>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</si>
  <si>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Ryom, L; Cotter, A; De Miguel, R; Beguelin, C; Podlekareva, D; Arribas, JR; Marzolini, C; Mallon, PGM; Rauch, A; Kirk, O; Molina, JM; Guaraldi, G; Winston, A; Bhagani, S; Cinque, P; Kowalska, JD; Collins, S; Battegay, M</t>
  </si>
  <si>
    <t>2019 update of the European AIDS Clinical Society Guidelines for treatment of people living with HIV version 10.0</t>
  </si>
  <si>
    <t>HIV MEDICINE</t>
  </si>
  <si>
    <t>Article</t>
  </si>
  <si>
    <t>[Ryom, L.; Podlekareva, D.; Kirk, O.] Univ Copenhagen, CHIP, Ctr Excellence Hlth Immun &amp; Infect,Righosp,Sect 2, Dept Infect Dis,Ctr Cardiac Vasc Pulm &amp; Infect Di, Blegdamsvej 9, DK-2100 Copenhagen 0, Denmark; [Cotter, A.; Mallon, P. G. M.] Univ Coll Dublin, Ctr Expt Pathogen Host Res, Dublin, Ireland; [De Miguel, R.; Arribas, J. R.] La Paz Hosp, Infect Dis Unit, Madrid, Spain; [Beguelin, C.; Rauch, A.] Univ Bern, Dept Infect Dis, Inselspital, Univ Hosp Bern, Bern, Switzerland; [Marzolini, C.] Univ Hosp Basel, Div Infect Dis &amp; Hosp Epidemiol, Dept Med, Basel, Switzerland; [Marzolini, C.] Univ Hosp Basel, Div Infect Dis &amp; Hosp Epidemiol, Dept Clin Res, Basel, Switzerland; [Marzolini, C.; Battegay, M.] Univ Basel, Basel, Switzerland; [Marzolini, C.] Univ Liverpool, Dept Mol &amp; Clin Pharmacol, Inst Translat Med, Liverpool, Merseyside, England; [Molina, J. M.] St Louis Hosp, APHP, Dept Infect Dis, Paris, France; [Molina, J. M.] Lariboisiere Hosp, APHP, Dept Infect Dis, Paris, France; [Molina, J. M.] Univ Paris, Paris, France; [Guaraldi, G.] Univ Modena &amp; Reggio Emilia, Dept Surg Med Dent &amp; Morphol Sci, Modena, Italy; [Winston, A.] Imperial Coll London, London, England; [Bhagani, S.] UCL, Dept Infect Dis HIV Med, Royal Free London NHS Trust, Inst Global Hlth, London, England; [Cinque, P.] Ist Sci San Raffaele, Div Infect Dis, Milan, Italy; [Kowalska, J. D.] Med Univ Warsaw, Fac Med, Warsaw, Poland; [Collins, S.] HIV I Base &amp; EATG, London, England; [Battegay, M.] Univ Hosp Basel, Div Infect Dis &amp; Hosp Epidemiol, Basel, Switzerland</t>
  </si>
  <si>
    <t>Ryom, L (corresponding author), Univ Copenhagen, CHIP, Ctr Excellence Hlth Immun &amp; Infect,Righosp,Sect 2, Dept Infect Dis,Ctr Cardiac Vasc Pulm &amp; Infect Di, Blegdamsvej 9, DK-2100 Copenhagen 0, Denmark.</t>
  </si>
  <si>
    <t>1464-2662</t>
  </si>
  <si>
    <t>NOV</t>
  </si>
  <si>
    <t>Arsuaga, Marta; de Miguel, Rosa; Trigo, Elena; Barreiro, Pablo; de la Calle, Fernando; Tarin, Eloy Jose; Loli-Ausejo, D; Diaz, Marta</t>
  </si>
  <si>
    <t>A case of acute generalized exanthematous pustulosis caused by exposure to Atovaquone/proguanil.</t>
  </si>
  <si>
    <t>Journal of travel medicine</t>
  </si>
  <si>
    <t>National Referral Unit for Tropical and Travel Medicine, University Hospital La Paz - Carlos III, Paseo de la Castellana 261, Madrid. CP 28046, Madrid, Spain.; Department of Dermatology, University Hospital La Paz- Carlos III, Paseo de la Castellana 261, Madrid. CP 28046, Madrid, Spain.; Department of Allergology, University Hospital La Paz - Carlos III, Paseo de la Castellana 261, Madrid. CP 28046, Madrid, Spain.</t>
  </si>
  <si>
    <t>no tiene</t>
  </si>
  <si>
    <t>1708-8305</t>
  </si>
  <si>
    <t>2020 Sep 26</t>
  </si>
  <si>
    <t>Borobia, AM; Carcas, AJ; Arnalich, F; Alvarez-Sala, R; Monserrat-Villatoro, J; Quintana, M; Figueira, JC; Santos-Olmo, RMT; Garcia-Rodriguez, J; Martin-Vega, A; Buno, A; Ramirez, E; Martinez-Ales, G; Garcia-Arenzana, N; Nunez, MC; Marti-de-Gracia, M; Ramos, FM; Reinoso-Barbero, F; Martin-Quiros, A; Nunez, AR; Mingorance, J; Segura, CJC; Arribas, DP; Cuevas, ER; Sanchez, CP; Rios, JJ; Hernan, MA; Frias, J; Arribas, JR</t>
  </si>
  <si>
    <t>A Cohort of Patients with COVID-19 in a Major Teaching Hospital in Europe</t>
  </si>
  <si>
    <t>JOURNAL OF CLINICAL MEDICINE</t>
  </si>
  <si>
    <t>[Borobia, Alberto M.; Carcas, Antonio J.; Monserrat-Villatoro, Jaime; Ramirez, Elena; Frias, Jesus] Univ Autonoma Madrid, La Paz Univ Hosp IdiPAZ, Clin Pharmacol Dept, Madrid 28046, Spain; [Arnalich, Francisco; Rios, Juan J.; Arribas, Jose R.] Univ Autonoma Madrid, La Paz Univ Hosp IdiPAZ, Internal Med Dept, Madrid 28046, Spain; [Alvarez-Sala, Rodolfo; Carpio Segura, Carlos J.; Prados Sanchez, Concepcion] Univ Autonoma Madrid, La Paz Univ Hosp IdiPAZ, Pneumol Dept, Madrid 28046, Spain; [Quintana, Manuel; Carlos Figueira, Juan] Univ Autonoma Madrid, La Paz Univ Hosp IdiPAZ, Intens Care Unit, Madrid 28046, Spain; [Torres Santos-Olmo, Rosario M.; Martin-Quiros, Alejandro; Rivera Nunez, Angelica] Univ Autonoma Madrid, La Paz Univ Hosp IdiPAZ, Emergency Dept, Madrid 28046, Spain; [Garcia-Rodriguez, Julio; Mingorance, Jesus] La Paz Univ Hosp IdiPAZ, Microbiol Dept, Madrid 28046, Spain; [Martin-Vega, Alberto] La Paz Univ Hosp IdiPAZ, CSUR Coordinat, Madrid 28046, Spain; [Buno, Antonio; Prieto Arribas, Daniel] La Paz Univ Hosp IdiPAZ, Lab Med Dept, Madrid 28046, Spain; [Martinez-Ales, Gonzalo] Columbia Univ, Mailman Sch Publ Hlth, Dept Epidemiol, New York, NY 10032 USA; [Garcia-Arenzana, Nicolas] La Paz Univ Hosp IdiPAZ, Prevent Med Dept, Madrid 28046, Spain; [Concepcion Nunez, M.] La Paz Univ Hosp IdiPAZ, Risk Prevent Dept, Madrid 28046, Spain; [Marti-de-Gracia, Milagros] La Paz Univ Hosp IdiPAZ, Emergency Radiol Unit, Madrid 28046, Spain; [Moreno Ramos, Francisco] La Paz Univ Hosp IdiPAZ, Pharm Dept, Madrid 28046, Spain; [Reinoso-Barbero, Francisco] La Paz Univ Hosp IdiPAZ, Anesthesiol Dept, Madrid 28046, Spain; [Rey Cuevas, Esther] La Paz Univ Hosp IdiPAZ, Nursing Dept, Madrid 28046, Spain; [Hernan, Miguel A.] Harvard TH Chan Sch Publ Hlth, Harvard Mit Div Hlth Sci &amp; Technol, Dept Epidemiol, Boston, MA 02115 USA; [Hernan, Miguel A.] Harvard TH Chan Sch Publ Hlth, Harvard Mit Div Hlth Sci &amp; Technol, Dept Biostat, Boston, MA 02115 USA</t>
  </si>
  <si>
    <t>Borobia, AM; Carcas, AJ (corresponding author), Univ Autonoma Madrid, La Paz Univ Hosp IdiPAZ, Clin Pharmacol Dept, Madrid 28046, Spain.; Arribas, JR (corresponding author), Univ Autonoma Madrid, La Paz Univ Hosp IdiPAZ, Internal Med Dept, Madrid 28046, Spain.</t>
  </si>
  <si>
    <t>2077-0383</t>
  </si>
  <si>
    <t>JUN</t>
  </si>
  <si>
    <t>Garcia, IG; Rodriguez-Rubio, M; Mariblanca, AR; de Soto, LM; Garcia, LD; Villatoro, JM; Parada, JQ; Meseguer, ES; Rosales, MJ; Gonzalez, J; Arribas, JR; Carcas, AJ; de la Oliva, P; Borobia, AM</t>
  </si>
  <si>
    <t>A randomized multicenter clinical trial to evaluate the efficacy of melatonin in the prophylaxis of SARS-CoV-2 infection in high-risk contacts (MeCOVID Trial): A structured summary of a study protocol for a randomised controlled trial</t>
  </si>
  <si>
    <t>TRIALS</t>
  </si>
  <si>
    <t>Letter</t>
  </si>
  <si>
    <t>[Garcia Garcia, Irene; Rodriguez Mariblanca, Amelia; Martinez de Soto, Lucia; Diaz Garcia, Lucia; Monserrat Villatoro, Jaime; Queiruga Parada, Javier; Seco Meseguer, Enrique; Carcas, Antonio J.; Borobia, Alberto M.] La Paz Univ Hosp IdiPAZ, Clin Trial Unit, Clin Pharmacol Dept, Paseo Castellana 261, Madrid 28046, Spain; [Garcia Garcia, Irene; Rodriguez-Rubio, Miguel; Rodriguez Mariblanca, Amelia; Martinez de Soto, Lucia; Diaz Garcia, Lucia; Monserrat Villatoro, Jaime; Queiruga Parada, Javier; Seco Meseguer, Enrique; Rosales, Maria J.; Gonzalez, Juan; Arribas, Jose R.; Carcas, Antonio J.; de la Oliva, Pedro; Borobia, Alberto M.] Univ Autonoma Madrid, Sch Med, Madrid, Spain; [Rodriguez-Rubio, Miguel; de la Oliva, Pedro] La Paz Univ Hosp IdiPAZ, Pediat Intens Care Dept, Paseo Castellana 261, Madrid 28046, Spain; [Rosales, Maria J.] La Paz Univ Hosp IdiPAZ, Clin Trial Unit, Madrid, Spain; [Gonzalez, Juan; Arribas, Jose R.] La Paz Univ Hosp IdiPAZ, Infect Dis Unit, Internal Med Dept, Madrid, Spain</t>
  </si>
  <si>
    <t>Borobia, AM (corresponding author), La Paz Univ Hosp IdiPAZ, Clin Trial Unit, Clin Pharmacol Dept, Paseo Castellana 261, Madrid 28046, Spain.; de la Oliva, P; Borobia, AM (corresponding author), Univ Autonoma Madrid, Sch Med, Madrid, Spain.</t>
  </si>
  <si>
    <t>1745-6215</t>
  </si>
  <si>
    <t>Latasa, P; de Ory, F; Arribas, JR; Sanchez-Uriz, MA; Sanchez-Arcilla, I; Ordobas, M; Negredo, A; Trigo, E; Delgado, P; Marzola, M; Lopaz, MA; Sanchez-Seco, MP; de la Calle-Prieto, F; Ferrera, P; Rodriguez, E; Martin, A; del Cerro, MF; Cordoba, E; Mora-Rillo, M; Esteban, MJ</t>
  </si>
  <si>
    <t>Absence of IgG antibodies among high-risk contacts of two confirmed cases of Crimean-Congo haemorrhagic fever in the autonomous region of Madrid (Spain)</t>
  </si>
  <si>
    <t>JOURNAL OF INFECTION AND PUBLIC HEALTH</t>
  </si>
  <si>
    <t>[Latasa, Pello; Ordobas, Maria; Angeles Lopaz, Maria; Rodriguez, Elena; Cordoba, Esther; Jose Esteban, Maria] Hlth Dept Community Madrid, Subdirectorate Epidemiol, Madrid, Comunidad De Ma, Spain; [de Ory, Fernando; Negredo, Anabel; Sanchez-Seco, Maria Paz] Inst Salud Carlos III, Ctr Nacl Microbiol, Majadahonda, Comunidad De Ma, Spain; [Ramon Arribas, Jose; Trigo, Elena; de la Calle-Prieto, Fernando; Mora-Rillo, Marta] La Paz Carlos III Univ Hosp, High Level Isolat Unit, Madrid, Comunidad De Ma, Spain; [Angeles Sanchez-Uriz, Maria; Delgado, Pilar; del Cerro, Maria Felipa] Infanta Leonor Univ Hosp, Occupat Risk Prevent Dept, Madrid, Comunidad De Ma, Spain; [Sanchez-Arcilla, Ignacio] Gregorio Maranon Univ Hosp, Occupat Risk Prevent Dept Madrid, Madrid, Comunidad De Ma, Spain</t>
  </si>
  <si>
    <t>Latasa, P (corresponding author), Hlth Dept Community Madrid, Subdirectorate Epidemiol, Madrid, Comunidad De Ma, Spain.; Latasa, P (corresponding author), Subdirecc Gen Epidemiol, Direcc Gen Salud Publ, Consejeria Sanidad, C San Martinde Porres 6, Madrid 28035, Spain.</t>
  </si>
  <si>
    <t>1876-0341</t>
  </si>
  <si>
    <t>OCT</t>
  </si>
  <si>
    <t>del Amo, J; Polo, R; Moreno, S; Diaz, A; Martinez, E; Arribas, JR; Jarrin, I; Hernan, MA</t>
  </si>
  <si>
    <t>Antiretrovirals and Risk of COVID-19 Diagnosis and Hospitalization in HIV-Positive Persons</t>
  </si>
  <si>
    <t>EPIDEMIOLOGY</t>
  </si>
  <si>
    <t>[del Amo, Julia; Polo, Rosa] Minist Hlth, Natl Plan AIDS, Paseo Prado 19, Madrid 28004, Spain; [Moreno, Santiago] Univ Hosp Ramon &amp; Cajal, Madrid, Spain; [Moreno, Santiago; Martinez, Esteban; Ramon Arribas, Jose; Jarrin, Inma] HIV Network Excellence, Madrid, Spain; [Diaz, Asuncion] Univ Hosp Ramon &amp; Cajal, Natl Plan AIDS, Minist Hlth, Madrid, Spain; [Diaz, Asuncion; Jarrin, Inma] Inst Hlth Carlos III, Natl Ctr Epidemiol, Madrid, Spain; [Martinez, Esteban] Univ Hosp Clin, Barcelona, Spain; [Ramon Arribas, Jose] Univ Hosp La Paz, IdiPAZ, Madrid, Spain; [Hernan, Miguel A.] Harvard Sch TH Chan Publ Hlth, Dept Epidemiol, Boston, MA USA; [Hernan, Miguel A.] Harvard Sch TH Chan Publ Hlth, Dept Biostat, Boston, MA USA; [Hernan, Miguel A.] Harvard MIT Div Hlth Sci &amp; Technol, Boston, MA USA</t>
  </si>
  <si>
    <t>del Amo, J (corresponding author), Minist Hlth, Natl Plan AIDS, Paseo Prado 19, Madrid 28004, Spain.</t>
  </si>
  <si>
    <t>1044-3983</t>
  </si>
  <si>
    <t>E49</t>
  </si>
  <si>
    <t>E51</t>
  </si>
  <si>
    <t>Arias-Rivera, S; Lopez-Lopez, C; Frade-Mera, MJ; Via-Clavero, G; Rodriguez-Mondejar, JJ; Sanchez-Sanchez, MM; Acevedo-Nuevo, M; Gil-Castillejos, D; Robleda, G; Cachon-Perez, M; Latorre-Marco, I; Mera, MJF; Rivera, SA; Vega, VB; Lavela, JE; Basurto, FP; Monzo, VM; Sanchez, MDS; Olivares, JCQ; Mancera, AIN; Jaen, SH; Diaz, NR; Rodriguez-Rey, LFC; Garcia, MDH; Lopez, CL; Sanz, TRV; de la Ventana, ABS; Martinez, MG; Olivera, MJT; Sanchez, LG; Gozalo, MJ; Pena, JAT; Dominguez, SR; Cobo, MCM; Fernandez, OH; Mora, MA; Gonzalez, MDB; Lopez, JM; Ayala, AC; Blanco, RG; Rodriguez-Palmero, LMM; Nuevo, MA; Marco, IL; Gonzalez, SG; Fernandez, AC; Santos, CF; Garcia, SD; Sevillano, MCA; Mondejar, JJR; Molina, AR; Celdran, DL; Lopez, NDE; Garcia, ABG; Sanz, LN; Rojo, FJM; Hernandez, AF; Gonzalez, SA; Viguria, RG; Oroz, AM; Berardo, BMM; Roig, MAZ; Ortiz, MDG; Orue, PA; Gallano, JB; Gomez, YG; Salazar, MLM; Nunez, CR; Martinez, MM; Aguado, GL; Hervas, PP; Marmaneu, MM; Artola, MMA; Cisternas, ES; Gimeno, YM; Calvo, AR; Tato, JLT; Carbonell, JI; Talavera, DV; Jara, MS; Martinez, JM; Sanchez, BM; Ceron, MY; Pagan, MCP</t>
  </si>
  <si>
    <t>Assessment of analgesia, sedation, physical restraint and delirium in patients admitted to Spanish intensive care units. Proyecto ASCyD</t>
  </si>
  <si>
    <t>ENFERMERIA INTENSIVA</t>
  </si>
  <si>
    <t>[Arias-Rivera, S.; Sanchez-Sanchez, M. M.; Arias Rivera, Susana; del Mar Sanchez Sanchez, M.; Quintero Olivares, Juan Carlos] Hosp Univ Getafe, Madrid, Spain; [Arias-Rivera, S.] Inst Salud Carlos III, GIBER Enfermedades Resp, Madrid, Spain; [Arias-Rivera, S.; Lopez-Lopez, C.; Frade-Mera, M. J.; Via-Clavero, G.; Rodriguez-Mondejar, J. J.; Sanchez-Sanchez, M. M.; Acevedo-Nuevo, M.; Gil-Castillejos, D.; Robleda, G.; Cachon-Perez, M.; Latorre-Marco, I] SEEIUC, GT ASCyD, Madrid, Spain; [Lopez-Lopez, C.; Frade-Mera, M. J.; Jesus Frade Mera, M.; Regueiro Diaz, Noelia; Carrasco Rodriguez-Rey, Luis Fernando; del Rosario Hernandez Garcia, M.; Lopez Lopez, Candelas] Hosp Univ 12 Octubre, Madrid, Spain; [Lopez-Lopez, C.] Inst Invest Sanitaria Hosp 12 Octubre Imas12, Madrid, Spain; [Lopez-Lopez, C.; Frade-Mera, M. J.] Univ Complutense, Fac Enfermeria Fisioterapia &amp; Podol, Madrid, Spain; [Via-Clavero, G.] Hosp Univ Bellvitge GRIN IDIBELL, Barcelona, Spain; [Rodriguez-Mondejar, J. J.] Serv Murciano Salud, Gerencia Urgencias &amp; Emergencias 061, Murcia, Spain; [Rodriguez-Mondejar, J. J.] Univ Murcia, Inst Murciano Invest Biomed, HCU Virgen de la Arrixaca IMIB Arrixaca, Murcia, Spain; [Acevedo-Nuevo, M.; Latorre-Marco, I] Hosp Univ Puerta de Hierro Majadahonda, Madrid, Spain; [Acevedo-Nuevo, M.; Latorre-Marco, I] Inst Invest Sanitaria Puerta de Hierro Segovia de, Madrid, Spain; [Acevedo-Nuevo, M.] Univ Autonoma Madrid, Fac Ciencias Salud, Madrid, Spain; [Gil-Castillejos, D.] Hosp Univ Juan XXIII, Tarragona, Spain; [Robleda, G.] Univ Pompeu Fabra, Escuela Super Enfermeria Mar ESIMar, Barcelona, Spain; [Robleda, G.] Hosp Santa Creu &amp; Sant Pau, Ctr Cochrane Iberoamer, Barcelona, Spain; [Cachon-Perez, M.] Univ Europea Madrid, Fac Ciencias Biomed &amp; Salud, Madrid, Spain; [Bazan Vega, Veronica] Hosp Univ Principe Asturias, Alcala De Henares, Spain; [Escobar Lavela, Josefa] Hosp Univ Sureste, Arganda Del Rey, Spain; [Pascual Basurto, Fernando] Hosp Gen Villaba, Collado Villalba, Spain; [Munuera Monzo, Veronica] Hosp Univ Henares, Coslada, Spain; [Nogales Mancera, Ana Isabel; Herrero Jaen, Sara] Hosp Univ Severo Ochoa, Leganes, Spain; [Velasco Sanz, Tamara Raquel; Sanchez de la Ventana, Ana Belen] Hosp Univ Clin San Carlos, Madrid, Spain; [Garcia Martinez, Moises] Hosp Cent Defensa Gomez Ulla, Madrid, Spain; [Jose Torano Olivera, M.; Guerra Sanchez, Luis; Juncos Gozalo, Monica] Hosp Gen Univ Gregorio Maranon, Madrid, Spain; [Toledano Pena, Juan Angel; Rodriguez Dominguez, Susana] Hosp Univ Princesa, Madrid, Spain; [Cruz Morales Cobo, M.; Hernandez Fernandez, Olga; Aguilar Mora, Maria; del Mar Bunuel Gonzalez, M.; Morente Lopez, Jesus] Hosp Univ la Paz, Madrid, Spain; [Castillo Ayala, Ana; Gonzalez Blanco, Rocio; Moreno-Manzano Rodriguez-Palmero, Lourdes] Hosp Univ Ramon y Cajal, Madrid, Spain; [Acevedo Nuevo, Maria; Latorre Marco, Ignacio] Hosp Univ Puerta de Hierro Majadahonda, Majadahonda, Spain; [Garcia Gonzalez, Saul] Hosp Univ Mostoles, Mostoles, Spain; [Camacho Fernandez, Alba] Hosp Univ Infanta Cristina, Parla, Spain; [Faura Santos, Concepcion] Hosp Univ Torrejon, Torrejon De Ardoz, Spain; [Dominguez Garcia, Sergio] Hosp Univ Infanta Elena, Valdemoro, Spain; [Clotilde Aguilera Sevillano, M.] Hosp Univ Infanta Leonor, Madrid, Spain; [Rodriguez Mondejar, Juan Jose] IMIB Arrixaca, Serv Murciano Salud, Gerencia Urgencias &amp; Emergencias, Murcia, Spain; [Ros Molina, Antonio] Hosp Univ Rafael Mendez, Lorca, Spain; [Linares Celdran, Daniel] Hosp Gen Univ Santa Lucia, Cartagena, Spain; [Escudero Lopez, Nieves Dolores] Hosp Gen Univ Los Arcos del Mar Menor, San Javier, Spain; [Garcia Garcia, Ana Belen] Hosp Clin Univ Virgen de la Arrixaca, Murcia, Spain; [Navarro Sanz, Lucia] Hosp Gen Univ Reina Sofia, Murcia, Spain; [Martinez Rojo, Francisco Jose] Hosp Gen Univ Jose M Morale Meseguer, Murcia, Spain; [Fadrique Hernandez, Andrea; Martinez Oroz, Amparo; Moyano Berardo, Barbara Mailen] Complejo Hosp Navarra, Pamplona, Spain; [Arizcun Gonzalez, Sandra] Hosp Garcia Orcoyen, Estella Lizarra, Spain; [Goni Viguria, Rosana] Clin Univ Navarra, Pamplona, Spain; [Zapata Roig, Maria Angeles] Hosp Reina Sofia, Tudela, Spain; [del Carmen Gorgolas Ortiz, M.; Alegre Orue, Pablo; Barrenetxea Gallano, Jorge] Hosp Univ Basurto, Bilbao, Spain; [Gomez Gomez, Yolanda; Millan Salazar, Maria Luisa] Hosp Univ Cruces, Baracaldo, Spain; [Rodriguez Nunez, Cesar; Martin Martinez, Marta] Hosp Univ Araba Sedes Txagorritxu &amp; Santiago, Vitoria, Spain; [Leiva Aguado, Gemma; Santiago Cisternas, Elena; Martinez Gimeno, Yolanda] Hosp Univ &amp; Politecn La Fe, Valencia, Spain; [Pascual Hervas, Pablo] Hosp Univ La Plana, Villareal, Spain; [Moran Marmaneu, Marian] Hosp Gen Univ, Castellon de La Plana, Spain; [Adell Artola, Maria M.] Hosp Comarcal Vinaros, Vinaros, Spain; [Royo Calvo, Asuncion] Hosp Sagunto, Sagunt, Spain; [Tato Tato, Jose Luis] Hosp Francesc de Borja, Gandia, Spain; [Inat Carbonell, Javier] Hosp Clin Univ, Valencia, Spain; [Valera Talavera, Dunia] Hosp Univ Dr Peset Aleixandre, Valencia, Spain; [Sarmiento Jara, Manuela] Hosp Vega Baja, Orihuela, Spain; [Morante Martinez, Joaquin; Martinez Sanchez, Beatriz] Hosp Gen Univ Elche, Elche, Spain; [Yanez Ceron, Monica] Hosp Gen Univ Elda, Elda, Spain; [Prieto Pagan, Maria Carmen] Hosp Univ Vinalopo, Elche, Spain</t>
  </si>
  <si>
    <t>Arias-Rivera, S (corresponding author), Hosp Univ Getafe, Madrid, Spain.; Arias-Rivera, S (corresponding author), Inst Salud Carlos III, GIBER Enfermedades Resp, Madrid, Spain.; Arias-Rivera, S (corresponding author), SEEIUC, GT ASCyD, Madrid, Spain.</t>
  </si>
  <si>
    <t>1130-2399</t>
  </si>
  <si>
    <t>JAN-MAR</t>
  </si>
  <si>
    <t>Alvarez-Troncoso, J; Larrauri, MZ; Vega, MDM; Vallano, RG; Pelaez, EP; Rojas-Marcos, PM; Martin-Luengo, F; del Campo, PL; Gil, CRH; Esteban, ET</t>
  </si>
  <si>
    <t>Case Report: COVID-19 with Bilateral Adrenal Hemorrhage</t>
  </si>
  <si>
    <t>AMERICAN JOURNAL OF TROPICAL MEDICINE AND HYGIENE</t>
  </si>
  <si>
    <t>[Alvarez-Troncoso, Jorge; Palmier Pelaez, Esmeralda; Herrero Gil, Carmen Rosario; Trigo Esteban, Elena] La Paz Univ Hosp, Internal Med Dept, Madrid, Spain; [Zapatero Larrauri, Miriam; Martin Rojas-Marcos, Patricia] La Paz Univ Hosp, Endocrinol Dept, Madrid, Spain; [Montero Vega, M. Dolores] La Paz Univ Hosp, Microbiol Dept, Madrid, Spain; [Montero Vega, M. Dolores] La Paz Univ Hosp, Mol Biol Lab, Serol, Madrid, Spain; [Gil Vallano, Rebeca] La Paz Univ Hosp, Radiol Dept, Madrid, Spain; [Martin-Luengo, Fatima] Univ Autonoma Madrid, Madrid, Spain; [Lazaro del Campo, Paula] La Paz Univ Hosp, Hematol Dept, Madrid, Spain; [Trigo Esteban, Elena] La Paz Univ Hosp, Trop &amp; Travel Med Natl Referral Unit, Clin COVID 19 Team, High Level Isolat Unit, Madrid, Spain</t>
  </si>
  <si>
    <t>Esteban, ET (corresponding author), La Paz Univ Hosp, Trop &amp; Travel Med Natl Referral Unit, Internal Med Dept, High Level Isolat Unit, Paseo Castellana 261,POB 28046, Madrid 28029, Spain.</t>
  </si>
  <si>
    <t>0002-9637</t>
  </si>
  <si>
    <t>SEP</t>
  </si>
  <si>
    <t>Berenguer, J; Ryan, P; Rodriguez-Bano, J; Jarrin, I; Carratala, J; Pachon, J; Yllescas, M; Arriba, JR</t>
  </si>
  <si>
    <t>Characteristics and predictors of death among 4035 consecutively hospitalized patients with COVID-19 in Spain</t>
  </si>
  <si>
    <t>CLINICAL MICROBIOLOGY AND INFECTION</t>
  </si>
  <si>
    <t>[Berenguer, Juan] Hosp Gen Univ Gregorio Maranon, Madrid, Spain; [Berenguer, Juan; Ryan, Pablo] Inst Invest Sanit Gregorio Maranon IiSGM, Madrid, Spain; [Ryan, Pablo] Hosp Univ Infanta Leonor, Madrid, Spain; [Jarrin, Inmaculada] Inst Salud Carlos III, Ctr Nacl Epidemiol, Madrid, Spain; [Yllescas, Maria] Fdn SEIMC GeSIDA, Madrid, Spain; [Arriba, Jose Ramon] Hosp Univ La Paz, IdiPAZ, Madrid, Spain; [Rodriguez-Bano, Jesus] Hosp Univ Virgen Macarena, Seville, Spain; [Rodriguez-Bano, Jesus; Pachon, Jeronimo] Inst Biomed Sevilla IBiS, Seville, Spain; [Rodriguez-Bano, Jesus; Pachon, Jeronimo] Univ Seville, Dept Med, Seville, Spain; [Pachon, Jeronimo] Hosp Univ Virgen Rocio, Seville, Spain; [Carratala, Jordi] Hosp Univ Bellvitge, Lhospitalet De Llobregat, Spain; [Carratala, Jordi] Inst Invest Biomed Bellvitge IDIBELL, Barcelona, Spain; [Carratala, Jordi] Univ Barcelona, Barcelona, Spain; [Arriba, Jose Ramon] Hosp Univ La Paz, Inst Invest, La Paz, Spain</t>
  </si>
  <si>
    <t>Berenguer, J (corresponding author), Hosp Gregorio Maranon, Unidad Enfermedades Infecciosas VIH 4100, Doctor Esquerdo 46, Madrid 28007, Spain.</t>
  </si>
  <si>
    <t>1198-743X</t>
  </si>
  <si>
    <t>Crespillo-Andujar, C; Diaz-Menendez, M; Trigo, E; Arsuaga, M; De la Calle, F; Lago, M; de Guevara, MCL; Barreiro, P; Montero, D; Garcia-Bujalance, S; Alvarado, EA; de la Calle, M; Sanchez-Seco, MP; de Ory, F; Vazquez, A; Arribas, JR; La Paz-Carlos III; Garcia, J; Martin-Boado, E; Martinez-Sanchez, N; Rodriguez, R; Herrero, B; Lopez, F; Bartha, JL; Elorza, MD; Lafuente, MC; Hortelano, MG</t>
  </si>
  <si>
    <t>Characteristics of Zika virus infection among international travelers: A prospective study from a Spanish referral unit</t>
  </si>
  <si>
    <t>TRAVEL MEDICINE AND INFECTIOUS DISEASE</t>
  </si>
  <si>
    <t>[Crespillo-Andujar, Clara; Diaz-Menendez, Marta; Trigo, Elena; Arsuaga, Marta; De la Calle, Fernando; Lago, Mar; Ladron de Guevara, Maria Concepcion; Barreiro, Pablo] Hosp Univ La Paz Carlos III, IdiPAZ, Natl Referral Unit Trop &amp; Travel Med, Dept Internal Med, Madrid, Spain; [Montero, Dolores; Garcia, Julio] Hosp Univ La Paz Carlos III, Microbiol, IdiPAZ, Madrid, Spain; [Garcia-Bujalance, Silvia] Hosp Univ La Paz Carlos III, Microbiol &amp; Parasitol, IdiPAZ, Madrid, Spain; [Antolin Alvarado, Eugenia; de la Calle, Maria; Martin-Boado, Elena; Martinez-Sanchez, Nuria] Hosp Univ La Paz Carlos III, Dept Gynecol &amp; Obstet, IdiPAZ, Madrid, Spain; [Paz Sanchez-Seco, Maria] Inst Hlth Carlos III, Natl Microbiol Ctr, Madrid, Spain; [de Ory, Fernando; Vazquez, Ana] Inst Hlth Carlos III, Biomed Res Networking Ctr Publ Hlth CiberESP, Natl Microbiol Ctr, Madrid, Spain; [Arribas, Jose R.] Inst Invest Hosp La Paz IdiPaz, Dept Internal Med, Infect Dis Unit, Madrid, Spain; [Rodriguez, Roberto; Herrero, Beatriz; Lopez, Francisco] Dept Gynecol &amp; Obstet, Ultrasound &amp; Fetal Med Sect, Madrid, Spain; [Luis Bartha, Jose] Dept Gynecol &amp; Obstet, Madrid, Spain; [Dolores Elorza, Maria; Cabrera Lafuente, Marta] Pediat Dept, Neonatol Unit, Madrid, Spain; [Garcia Hortelano, Milagros] Pediat Dept, Natl Referral Unit Trop &amp; Travel Med, Madrid, Spain; [Diaz-Menendez, Marta] IdiPAZ, C Sinesio Delgado 10, Madrid 28029, Spain</t>
  </si>
  <si>
    <t>Diaz-Menendez, M (corresponding author), Hosp Univ La Paz Carlos III, IdiPAZ, Natl Referral Unit Trop &amp; Travel Med, Dept Internal Med, Madrid, Spain.; Diaz-Menendez, M (corresponding author), IdiPAZ, C Sinesio Delgado 10, Madrid 28029, Spain.</t>
  </si>
  <si>
    <t>1477-8939</t>
  </si>
  <si>
    <t>JAN-FEB</t>
  </si>
  <si>
    <t>Dudouet, P; Gautret, P; Larsen, CS; Diaz-Menendez, M; Trigo, E; von Sonnenburg, F; Gobbi, F; Grobusch, MP; Malvy, D; Field, V; Asgeirsson, H; Souto, IO; Hamer, DH; Parola, P; Javelle, E</t>
  </si>
  <si>
    <t>Chikungunya resurgence in the Maldives and risk for importation via tourists to Europe in 2019-2020: A GeoSentinel case series</t>
  </si>
  <si>
    <t>[Dudouet, Pierre; Gautret, Philippe; Parola, Philippe; Javelle, Emilie] IHU Mediterranee Infect, Marseille, France; [Gautret, Philippe; Parola, Philippe; Javelle, Emilie] Aix Marseille Univ, AP HM, SSA, VITROME,IRD, Marseille, France; [Larsen, Carsten Schade] Aarhus Univ Hosp, Dept Infect Dis, Aarhus, Denmark; [Diaz-Menendez, Marta; Trigo, Elena] Hosp Univ La Paz Carlos III, Dept Internal Med, Natl Referral Unit Imported Trop Dis, IdiPAZ, Madrid, Spain; [von Sonnenburg, Frank] Med Ctr Univ Munich LMU, Div Infect Dis &amp; Trop Med, Munich, Germany; [Gobbi, Federico] IRCCS Sacro Cuore Don Calabria Hosp, Dept Infect Trop Dis &amp; Microbiol, Verona, Italy; [Grobusch, Martin P.] Univ Amsterdam, Amsterdam Infect &amp; Immun, Amsterdam Publ Hlth,Ctr Trop Med &amp; Travel Med, Locat AMC,Amsterdam Univ Med Ctr,Dept Infect Dis, Amsterdam, Netherlands; [Malvy, Denis] Univ Hosp Ctr Bordeaux, Dept Infect &amp; Trop Dis, Bordeaux, France; [Field, Vanessa] Univ Coll London Hosp NHS Fdn Trust, London, England; [Asgeirsson, Hilmir] Karolinska Inst, Karolinska Univ Hosp, Dept Infect Dis, Stockholm, Sweden; [Asgeirsson, Hilmir] Karolinska Inst, Unit Infect Dis, Stockholm, Sweden; [Asgeirsson, Hilmir] Karolinska Inst, Dept Med, Stockholm, Sweden; [Souto, Ines Oliveira] Univ Autonoma Barcelona, ValldHebron Univ Hosp, Dept Infect Dis, Trop Med Unit Vall dHebron Drassanes,PROSICS, Barcelona, Spain; [Hamer, Davidson H.] Boston Univ, Sch Publ Hlth, Sect Infect Dis, Dept Global Hlth, Boston, MA USA; [Hamer, Davidson H.] Boston Univ, Sch Med, Dept Med, Natl Emerging Infect Dis Lab, Boston, MA 02118 USA; [Javelle, Emilie] Laveran Mil Teaching Hosp, Blvd Alphonse Laveran, F-13013 Marseille, France</t>
  </si>
  <si>
    <t>Javelle, E (corresponding author), Laveran Mil Teaching Hosp, Blvd Alphonse Laveran, F-13013 Marseille, France.</t>
  </si>
  <si>
    <t>JUL-AUG</t>
  </si>
  <si>
    <t>Feito-Rodriguez, Marta; Mayor-Ibarguren, Ander; Camara-Hijon, Carmen; Montero-Vega, Dolores; Servera-Negre, Guillermo; Ruiz-Bravo, Elena; Nozal, Pilar; Rodriguez-Peralto, Jose Luis; Enguita, Ana Belen; Bravo-Gallego, Luz Yadira; Granados-Fernandez, Mari; Fernandez-Alcalde, Celia; Fernandez-Heredero, Alvaro; Alonso-Riano, Marina; Jimenez-Yuste, Victor; Nuno-Gonzalez, Almudena; De Lucas-Laguna, Raul; Lopez-Granados, Eduardo; Herranz-Pinto, Pedro</t>
  </si>
  <si>
    <t>Chilblain-like lesions and COVID-19 infection: A prospective observational study at Spain's ground zero.</t>
  </si>
  <si>
    <t>Journal of the American Academy of Dermatology</t>
  </si>
  <si>
    <t>Department of Dermatology, La Paz University Hospital, Madrid, Spain. Electronic address: marta8marta@hotmail.com.; Department of Dermatology, La Paz University Hospital, Madrid, Spain.; Department of Clinical Immunology, La Paz University Hospital, Madrid, Spain.; Department of Microbiology, La Paz University Hospital, Madrid, Spain.; Department of Pathology, La Paz University Hospital, Madrid, Spain.; Department of Pathology, Doce de Octubre University Hospital, Madrid, Spain.; Department of Ophthalmology, La Paz University Hospital, Madrid, Spain.; Department of Vascular Surgery, La Paz University Hospital, Madrid, Spain.; Department of Hematology, La Paz University Hospital, Madrid, Spain.</t>
  </si>
  <si>
    <t>1097-6787</t>
  </si>
  <si>
    <t>2020 Oct 03 (Epub 2020 Oct 03)</t>
  </si>
  <si>
    <t>Mostaza, JM; Garcia-Iglesias, F; Gonzalez-Alegre, T; Blanco, F; Varas, M; Hernandez-Blanco, C; Hontanon, V; Jaras-Hernandez, MJ; Martinez-Prieto, M; Menendez-Saldana, A; Cachan, ML; Estirado, E; Lahoz, C; de Miguel, R; Romero, M; Lago, M; Garcia-Quero, C; Plaza, C; Sainz-Costa, T; Rivas-Vila, S; Sanchez, B; Torres, CG; Martinez-Tobar, L; Hernandez-Perez, M; Racionero, P; Mir-Ihara, P; Pena-Lopez, J; Bautista-Barea, M; Benitez, AP; Rodriguez-Merlos, P; Barcenilla, M; San Basilio, M; Valencia, M; Romero-Martin, R; de los Bueis, AB; de la Hoz-Polo, A; del Pino-Cidad, M; Coca-Robinot, J; Gonzalez-Ferrer, B; Fernandez-Perez, P; Mogollon, I; Montoro-Romero, MS; Villalain, I; del Hierro-Zarzuelo, A; Hernandez-Martin, I; Dominguez, J; Luna, A; Montoro, S; Sanchez-Orgaz, M; Amorena, G; Lavin-Dapena, C; Negreiros, AZ</t>
  </si>
  <si>
    <t>Clinical course and prognostic factors of COVID-19 infection in an elderly hospitalized population</t>
  </si>
  <si>
    <t>ARCHIVES OF GERONTOLOGY AND GERIATRICS</t>
  </si>
  <si>
    <t>[Mostaza, Jose M.; Garcia-Iglesias, Francisca; Gonzalez-Alegre, Teresa; Blanco, Francisco; Varas, Marta; Cachan, Maria L.; Estirado, Eva; Lahoz, Carlos] Hosp Carlos III, Dept Internal Med, Sinesio Delgado 10, Madrid 28029, Spain; [Hernandez-Blanco, Clara; Hontanon, Victor; Jaras-Hernandez, Maria J.; Martinez-Prieto, Monica; Menendez-Saldana, Araceli] Hosp Cantoblanco, Madrid, Spain</t>
  </si>
  <si>
    <t>Mostaza, JM (corresponding author), Hosp Carlos III, Dept Internal Med, Sinesio Delgado 10, Madrid 28029, Spain.</t>
  </si>
  <si>
    <t>0167-4943</t>
  </si>
  <si>
    <t>NOV-DEC</t>
  </si>
  <si>
    <t>Refoyo, E; Troya, J; Trigo, E; Guzman-Martinez, G; Valbuena-Lopez, S; Caro-Codon, J; Rosillo, S; Moreno-Yanguela, M; Tamargo, J; Arribas, JR; Acquatella, H; Lopez-Sendon, J</t>
  </si>
  <si>
    <t>Comparison of Noninvasive Cardiac Test Strategies for Newly Diagnosed Chagas Disease in a Non-Endemic Zone</t>
  </si>
  <si>
    <t>[Refoyo, Elena; Guzman-Martinez, Gabriela; Valbuena-Lopez, Silvia; Caro-Codon, Juan; Rosillo, Sandra; Moreno-Yanguela, Mar; Lopez-Sendon, Jose] Univ Autonoma Madrid, La Paz Univ Hosp, Dept Cardiol, Madrid, Spain; [Refoyo, Elena] Univ Navarra, Dept Cardiol, Madrid, Spain; [Troya, Jesus] Univ Complutense Madrid, Infanta Leonor Univ Hosp, Dept Internal Med, Madrid, Spain; [Trigo, Elena; Ramon Arribas, Jose] Univ Autonoma Madrid, La Paz Univ Hosp, Dept Internal Med, Trop Med &amp; Travel Hlth Unit, Madrid, Spain; [Tamargo, Juan] Univ Complutense Madrid, Sch Med, Dept Pharmacol, Madrid, Spain; [Acquatella, Harry] Univ Caracas, Sch Med, Caracas, Venezuela</t>
  </si>
  <si>
    <t>Refoyo, E (corresponding author), Hosp Univ La Paz, Paseo Castellana 261, Madrid 28046, Spain.</t>
  </si>
  <si>
    <t>Crespillo-Andujar, C; Lopez-Velez, R; Trigo, E; Norman, F; Diaz-Menendez, M; Monge-Maillo, B; Arsuaga, M; Perez-Molina, JA</t>
  </si>
  <si>
    <t>Comparison of the toxicity of two treatment schemes with benznidazole for chronic Chagas disease: a prospective cohort study in two Spanish referral centres</t>
  </si>
  <si>
    <t>[Crespillo-Andujar, C.; Trigo, E.; Diaz-Menendez, M.; Arsuaga, M.] Hosp Univ La Paz Carlos III, Dept Internal Med, Natl Referral Unit Trop &amp; Travel Med, IdiPAZ, Madrid, Spain; [Lopez-Velez, R.; Norman, F.; Monge-Maillo, B.; Perez-Molina, J. A.] Hosp Univ Ramon y Cajal, Natl Referral Ctr Trop Dis, Dept Infect Dis, IRYCIS, Madrid, Spain</t>
  </si>
  <si>
    <t>Perez-Molina, JA (corresponding author), Hosp Univ Ramon y Cajal, CSUR Med Trop Serv Enfermedades Infecciosas, Carretera Colmenar Km 9 1, Madrid 28034, Spain.</t>
  </si>
  <si>
    <t>MAR</t>
  </si>
  <si>
    <t>Chalouni, M; Rodriguez-Centeno, J; Samri, A; Blanco, J; Stella-Ascariz, N; Wallet, C; Knobel, H; Zucman, D; Ferreras, BA; Autran, B; Thiebaut, R; Raffi, F; Arribas, JR</t>
  </si>
  <si>
    <t>Correlation between blood telomere length and CD4+CD8+T-cell subsets changes 96 weeks after initiation of antiretroviral therapy in HIV-1-positive individuals</t>
  </si>
  <si>
    <t>PLOS ONE</t>
  </si>
  <si>
    <t>[Chalouni, Mathieu; Thiebaut, Rodolphe] Univ Bordeaux, Inserm Bordeaux Populat Hlth, ISPED, UMR 1219, Bordeaux, France; [Rodriguez-Centeno, Javier; Stella-Ascariz, Natalia; Ramon Arribas, Jose] Hosp La Paz, Inst Hlth Res, Madrid, Spain; [Samri, Assia] Sorbonne Univ, INSERM, U1135, Ctr Immunol &amp; Microbial Infect CIMI Paris, Paris, France; [Blanco, Julian] Germans Trias &amp; Pujol Univ Hosp, IrsiCaixa AIDS Res Inst, Inst Recerca Germans Trias &amp; Pujol, Barcelona, Spain; [Wallet, Cedrick] Univ Bordeaux, INSERM, U897, Epidemiol Biostat, Bordeaux, France; [Knobel, Hernando] Hosp del Mar, Barcelona, Spain; [Zucman, David] Hop Foch, Serv Med Interne, Suresnes, France; [Alejos Ferreras, Belen] Carlos III Hlth Inst, Natl Ctr Epidemiol, Madrid, Spain; [Autran, Brigitte] Univ Paris 06, Ctr Rech Immunol &amp; Malad Infect, INSERM, UMR S 1135,CIMI Paris, Paris, France; [Raffi, Francois] Univ Nantes, Infect Dis Dept, Nantes, France</t>
  </si>
  <si>
    <t>Arribas, JR (corresponding author), Hosp La Paz, Inst Hlth Res, Madrid, Spain.</t>
  </si>
  <si>
    <t>1932-6203</t>
  </si>
  <si>
    <t>APR 8</t>
  </si>
  <si>
    <t>e0230772</t>
  </si>
  <si>
    <t>Mayor-Ibarguren, A; Feito-Rodriguez, M; Castanedo, LQ; Ruiz-Bravo, E; Vega, DM; Herranz-Pinto, P</t>
  </si>
  <si>
    <t>Cutaneous small vessel vasculitis secondary to COVID-19 infection: a case report</t>
  </si>
  <si>
    <t>JOURNAL OF THE EUROPEAN ACADEMY OF DERMATOLOGY AND VENEREOLOGY</t>
  </si>
  <si>
    <t>[Mayor-Ibarguren, A.; Feito-Rodriguez, M.; Quintana Castanedo, L.; Herranz-Pinto, P.] Hosp Univ La Paz, Dermatol Dept, Madrid, Spain; [Ruiz-Bravo, E.] Hosp Univ La Paz, Anatomopathol Dept, Madrid, Spain; [Montero Vega, D.] Hosp Univ La Paz, Microbiol Dept, Madrid, Spain</t>
  </si>
  <si>
    <t>Mayor-Ibarguren, A (corresponding author), Hosp Univ La Paz, Dermatol Dept, Madrid, Spain.</t>
  </si>
  <si>
    <t>0926-9959</t>
  </si>
  <si>
    <t>E541</t>
  </si>
  <si>
    <t>E542</t>
  </si>
  <si>
    <t>De Miguel, R; Rial-Crestelo, D; Dominguez-Dominguez, L; Montejano, R; Esteban-Cantos, A; Aranguren-Rivas, P; Stella-Ascariz, N; Bisbal, O; Bermejo-Plaza, L; Garcia-Alvarez, M; Alejos, B; Hernando, A; Santacreu-Guerrero, M; Cadinanos, J; Mayoral, M; Castro, JM; Moreno, V; Martin-Carbonero, L; Delgado, R; Rubio, R; Pulido, F; Arribas, JR</t>
  </si>
  <si>
    <t>Dolutegravir plus lamivudine for maintenance of HIV viral suppression in adults with and without historical resistance to lamivudine: 48-week results of a non-randomized, pilot clinical trial (ART-PRO)</t>
  </si>
  <si>
    <t>EBIOMEDICINE</t>
  </si>
  <si>
    <t>[De Miguel, Rosa; Montejano, Rocio; Esteban-Cantos, Andres; Stella-Ascariz, Natalia; Cadinanos, Julen; Mayoral, Mario; Miguel Castro, Juan; Moreno, Victoria; Martin-Carbonero, Luz; Ramon Arribas, Jose] Hosp Univ La Paz IdiPAZ, Paseo Castellana 261, Madrid 28046, Spain; [Rial-Crestelo, David; Dominguez-Dominguez, Lourdes; Aranguren-Rivas, Paula; Bisbal, Otilia; Bermejo-Plaza, Laura; Garcia-Alvarez, Monica; Santacreu-Guerrero, Mireia; Delgado, Rafael; Rubio, Rafael; Pulido, Federico] Hosp Univ 12 Octubre Imas12, Ave Cordoba S-N, Madrid 28041, Spain; [Alejos, Belen] Inst Salud Carlos III, Ave Monforte de Lemos 5, Madrid 28029, Spain; [Hernando, Asuncion] Univ Europea Madrid Imas12, Calle Tajo S-N, Madrid 28670, Spain</t>
  </si>
  <si>
    <t>Pulido, F (corresponding author), Ctr Actividades Ambulatorias, Unidad VIH, 2a Planta Bloque,D Hosp 12 Octubre, Madrid 28041, Spain.; Arribas, JR (corresponding author), Hosp La Paz, IdiPAZ, Infect Dis Unit, Internal Med Serv, Castellana 261, Madrid 28046, Spain.</t>
  </si>
  <si>
    <t>2352-3964</t>
  </si>
  <si>
    <t>MAY</t>
  </si>
  <si>
    <t>Cahn, P; Madero, JS; Arribas, JR; Antinori, A; Ortiz, R; Clarke, AE; Hung, CC; Rockstroh, JK; Girard, PM; Sievers, J; Man, CY; Urbaityte, R; Brandon, DJ; Underwood, M; Tenorio, AR; Pappa, KA; Wynne, B; Gartland, M; Aboud, M; van Wyk, J; Smith, KY</t>
  </si>
  <si>
    <t>Durable Efficacy of Dolutegravir Plus Lamivudine in Antiretroviral Treatment-Naive Adults With HIV-1 Infection: 96-Week Results From the GEMINI-1 and GEMINI-2 Randomized Clinical Trials</t>
  </si>
  <si>
    <t>JAIDS-JOURNAL OF ACQUIRED IMMUNE DEFICIENCY SYNDROMES</t>
  </si>
  <si>
    <t>[Cahn, Pedro] Fdn Huesped, Buenos Aires, DF, Argentina; [Madero, Juan Sierra] Inst Nacl Ciencias Med &amp; Nutr Salvador Zubiran, Dept Infectol, Mexico City, DF, Mexico; [Arribas, Jose R.] Inst Invest Hosp Univ La Paz, Madrid, Spain; [Antinori, Andrea] IRCCS, Ist Nazl Malattie Infett Lazzaro Spallanzani, Rome, Italy; [Ortiz, Roberto] Bliss Healthcare Serv, Orlando, FL USA; [Clarke, Amanda E.] Royal Sussex Cty Hosp, Brighton, E Sussex, England; [Clarke, Amanda E.] Brighton &amp; Sussex Med Sch, Brighton, E Sussex, England; [Hung, Chien-Ching] Natl Taiwan Univ Hosp, Dept Internal Med, Taipei, Taiwan; [Rockstroh, Juergen K.] Univ Klinikum Bonn, Dept Med, Bonn, Germany; [Girard, Pierre-Marie] Hop St Antoine, Paris, France; [Sievers, Jorg; Aboud, Michael; van Wyk, Jean] ViiV Healthcare, Res &amp; Dev &amp; Global Med, Brentford, England; [Man, Choy Y.; Underwood, Mark; Tenorio, Allan R.; Pappa, Keith A.; Wynne, Brian; Gartland, Martin; Smith, Kimberly Y.] ViiV Healthcare, Res &amp; Dev &amp; Global Med, Res Triangle Pk, NC USA; [Urbaityte, Rimgaile; Brandon, Daisy J.] GlaxoSmithKline, Pharma Res &amp; Dev, Stockley Pk, Brentford, England</t>
  </si>
  <si>
    <t>Sievers, J (corresponding author), ViiV Healthcare, 980 Great West Rd, Brentford TW8 9GS, Middx, England.</t>
  </si>
  <si>
    <t>1525-4135</t>
  </si>
  <si>
    <t>Navarro, J; Gonzalez-Cordon, A; Casado, JL; Bernardino, JI; Domingo, P; Portilla, J; Llibre, JM; Colomer, J; Rial-Crestelo, D; Vizcarra, P; Curran, A; Martinez, E; Ribera, E</t>
  </si>
  <si>
    <t>Effectiveness of boosted darunavir plus rilpivirine in patients with long-lasting HIV-1 infection: DARIL study</t>
  </si>
  <si>
    <t>JOURNAL OF ANTIMICROBIAL CHEMOTHERAPY</t>
  </si>
  <si>
    <t>[Navarro, Jordi; Curran, Adria; Ribera, Esteban] Hosp Univ Vall dHebron, Dept Infect Dis, Barcelona, Spain; [Navarro, Jordi; Curran, Adria; Ribera, Esteban] Vall dHebron Res Inst, Barcelona, Spain; [Gonzalez-Cordon, Ana; Martinez, Esteban] Hosp Clin IDIBAPS, Dept Infect Dis, Barcelona, Spain; [Casado, Jose Luis; Vizcarra, Pilar] Hosp Ramon &amp; Cajal, Dept Infect Dis, Madrid, Spain; [Bernardino, Jose I.] Hosp Univ La Paz, HIV Unit, Madrid, Spain; [Domingo, Pere] Hosp Santa Creu &amp; Sant Pau, Dept Infect Dis, Barcelona, Spain; [Portilla, Joaquin] Hosp Gen Univ Alicante, Dept Infect Dis, Alicante, Spain; [Maria Llibre, Josep] Hosp Badalona Germans Trias &amp; Pujol, Dept Infect Dis, Badalona, Spain; [Colomer, Joan] Hosp Santa Caterina, Dept Internal Med, Salt, Spain; [Rial-Crestelo, David] Hosp 12 Octubre, HIV Unit, Imas12, Madrid, Spain</t>
  </si>
  <si>
    <t>Navarro, J (corresponding author), Hosp Univ Vall dHebron, Dept Infect Dis, Barcelona, Spain.; Navarro, J (corresponding author), Vall dHebron Res Inst, Barcelona, Spain.</t>
  </si>
  <si>
    <t>0305-7453</t>
  </si>
  <si>
    <t>JUL</t>
  </si>
  <si>
    <t>Carrero, A; Berenguer, J; Hontanon, V; Navarro, J; Hernandez-Quero, J; Galindo, MJ; Quereda, C; Santos, I; Tellez, MJ; Ortega, E; Sanz, J; Medrano, LM; Perez-Latorre, L; Bellon, JM; Resino, S; Bermejo, J; Gonzalez-Garcia, J</t>
  </si>
  <si>
    <t>Effects of Eradication of HCV on Cardiovascular Risk and Preclinical Atherosclerosis in HIV/HCV-Coinfected Patients</t>
  </si>
  <si>
    <t>[Carrero, Ana; Berenguer, Juan; Perez-Latorre, Leire; Bellon, Jose M.; Bermejo, Javier] Hosp Gen Univ Gregorio Maranon, Unidad Enfermedades Infecciosas VIH, Madrid, Spain; [Carrero, Ana; Berenguer, Juan; Perez-Latorre, Leire; Bellon, Jose M.; Bermejo, Javier] Inst Invest Sanitaria Gregorio Maranon IiSGM, Madrid, Spain; [Hontanon, Victor; Gonzalez-Garcia, Juan] Hosp Univ La Paz, Consulta VIH, Serv Med Interna, Madrid, Spain; [Hontanon, Victor; Gonzalez-Garcia, Juan] Inst Invest Sanitaria La Paz IdiPAZ, Madrid, Spain; [Navarro, Jordi] Hosp Univ Vall dHebron, Serv Enfermedades Infecciosas, Barcelona, Spain; [Navarro, Jordi] Inst Recerca Vall dHebron, Barcelona, Spain; [Hernandez-Quero, Jose] Hosp Univ San Cecilio, Serv Enfermedades Infecciosas, Granada, Spain; [Galindo, Maria J.] Hosp Clin Univ Valencia, Unidad Enfermedades Infecciosas, Valencia, Spain; [Quereda, Carmen] Hosp Univ Ramon &amp; Cajal, Serv Enfermedades Infecciosas, Madrid, Spain; [Santos, Ignacio] Hosp Univ La Princesa, Unidad Enfermedades Infecciosas, Madrid, Spain; [Tellez, Maria J.] Hosp Clin San Carlos, Unidad Enfermedades Infecciosas, Madrid, Spain; [Ortega, Enrique] Hosp Gen Univ Valencia, Serv Enfermedades Infecciosas, Valencia, Spain; [Sanz, Jose] Hosp Univ Principe Asturias, Unidad Enfermedades Infecciosas, Alcala De Henares, Spain; [Medrano, Luz M.; Resino, Salvador] Inst Salud Carlos III, Ctr Nacl Microbiol, Madrid, Spain; [Bermejo, Javier] Univ Complutense, Madrid, Spain; [Bermejo, Javier] Ctr Invest Biomed Red Enfermedades Cardiovasc CIB, Barcelona, Spain</t>
  </si>
  <si>
    <t>Carrero, Ana; Berenguer, Juan; Hontanon, Victor; Guardiola, Josep M; Navarro, Jordi; von Wichmann, Miguel A; Tellez, Maria J; Quereda, Carmen; Santos, Ignacio; Sanz, Jose; Galindo, Maria J; Hernandez-Quero, Jose; Jimenez-Sousa, Maria A; Perez-Latorre, Leire; Bellon, Jose M; Resino, Salvador; Esteban, Herminia; Martinez, Esteban; Gonzalez-Garcia, Juan</t>
  </si>
  <si>
    <t>Effects of HCV Eradication on Bone mineral density in HIV/HCV Coinfected Patients.</t>
  </si>
  <si>
    <t>Clinical infectious diseases : an official publication of the Infectious Diseases Society of America</t>
  </si>
  <si>
    <t>Hospital General Universitario Gregorio Maranon, Madrid.; Instituto de Investigacion Sanitaria Gregorio Maranon (IiSGM), Madrid.; Hospital Universitario La Paz, Madrid.; Instituto de Investigacion Sanitaria La Paz (IdiPAZ), Madrid.; Hospital Santa Creu i Sant Pau, Barcelona.; Hospital Universitari Vall d'Hebron, Barcelona.; Hospital Universitario Donostia, San Sebastian.; Hospital Clinico de San Carlos, Madrid.; Hospital Universitario Ramon y Cajal, Madrid.; Hospital Universitario de La Princesa, Madrid.; Hospital Universitario Principe de Asturias, Alcala de Henares.; Hospital Clinico Universitario de Valencia, Valencia.; Hospital Universitario San Cecilio, Granada.; Centro Nacional de Microbiologia, Instituto de Salud Carlos III, Majadahonda, Madrid.; Fundacion SEIMC/GeSIDA, Madrid.; Hospital Clinic, Barcelona. Fundacion SEIMC/GESIDA, Madrid.</t>
  </si>
  <si>
    <t>Berenguer, Juan/A-1347-2009; Navarro, Jordi/N-5499-2015</t>
  </si>
  <si>
    <t>1537-6591</t>
  </si>
  <si>
    <t>2020 Sep 15 (Epub 2020 Sep 15)</t>
  </si>
  <si>
    <t>Quintana-Castanedo, L; Maseda-Pedrero, R; Herranz-Pinto, P</t>
  </si>
  <si>
    <t>Erosive and crusty plaque located in the ear of a patient with a childhood burn history</t>
  </si>
  <si>
    <t>REVISTA CLINICA ESPANOLA</t>
  </si>
  <si>
    <t>Editorial Material</t>
  </si>
  <si>
    <t>[Quintana-Castanedo, L.; Maseda-Pedrero, R.; Herranz-Pinto, P.] Hosp Univ La Paz, Serv Dermatol, Madrid, Spain</t>
  </si>
  <si>
    <t>Quintana-Castanedo, L (corresponding author), Hosp Univ La Paz, Serv Dermatol, Madrid, Spain.</t>
  </si>
  <si>
    <t>0014-2565</t>
  </si>
  <si>
    <t>Guedez-Lopez, GV; Alguacil-Guillen, M; Gonzalez-Donapetry, P; Bloise, I; Tornero-Marin, C; Gonzalez-Garcia, J; Mingorance, J; Garcia-Rodriguez, J</t>
  </si>
  <si>
    <t>Evaluation of three immunochromatographic tests for rapid detection of antibodies against SARS-CoV-2</t>
  </si>
  <si>
    <t>EUROPEAN JOURNAL OF CLINICAL MICROBIOLOGY &amp; INFECTIOUS DISEASES</t>
  </si>
  <si>
    <t>[Guedez-Lopez, Gladys Virginia; Alguacil-Guillen, Marina; Gonzalez-Donapetry, Patricia; Bloise, Ivan; Mingorance, Jesus; Garcia-Rodriguez, Julio] Hosp Univ La Paz, Dept Clin Microbiol, Paseo La Castellana 261, Madrid 28046, Spain; [Tornero-Marin, Carolina] Hosp Univ La Paz, Dept Rheumatol, Madrid, Spain; [Gonzalez-Garcia, Juan] Hosp Univ La Paz, Dept Internal Med, Madrid, Spain</t>
  </si>
  <si>
    <t>Alguacil-Guillen, M (corresponding author), Hosp Univ La Paz, Dept Clin Microbiol, Paseo La Castellana 261, Madrid 28046, Spain.</t>
  </si>
  <si>
    <t>0934-9723</t>
  </si>
  <si>
    <t>DEC</t>
  </si>
  <si>
    <t>Orkin, C; DeJesus, E; Sax, PE; Arribas, JR; Gupta, SK; Martorell, C; Stephens, JL; Stellbrink, HJ; Wohl, D; Maggiolo, F; Thompson, MA; Podzamczer, D; Hagins, D; Flamm, JA; Brinson, C; Clarke, A; Huang, HL; Acosta, R; Brainard, DM; Collins, SE; Martin, H</t>
  </si>
  <si>
    <t>Fixed-dose combination bictegravir, emtricitabine, and tenofovir alafenamide versus dolutegravir-containing regimens for initial treatment of HIV-1 infection: week 144 results from two randomised, double-blind, multicentre, phase 3, non-inferiority trials</t>
  </si>
  <si>
    <t>LANCET HIV</t>
  </si>
  <si>
    <t>[Orkin, Chloe] Queen Mary Univ London, London, England; [Orkin, Chloe] Royal London Hosp, Ambrose King Ctr, Barts Hlth NHS Trust, London, England; [DeJesus, Edwin] Orlando Immunol Ctr, Orlando, FL USA; [Sax, Paul E.] Brigham &amp; Womens Hosp, Div Infect Dis, 75 Francis St, Boston, MA 02115 USA; [Sax, Paul E.] Harvard Med Sch, Boston, MA 02115 USA; [Arribas, Jose R.] Hosp Univ La Paz, Infect Dis Unit, IdiPaz Madrid, Madrid, Spain; [Gupta, Samir K.] Indiana Univ Sch Med, Div Infect Dis, Dept Med, Indianapolis, IN 46202 USA; [Martorell, Claudia] Res Inst, Springfield, MA USA; [Stephens, Jeffrey L.] Mercer Univ, Sch Med, Dept Internal Med, Macon, GA 31207 USA; [Stellbrink, Hans-Jurgen] Univ Hamburg, Dept Internal Med, Infect Dis, Hamburg, Germany; [Wohl, David] Univ N Carolina, Dept Med, Inst Global Hlth &amp; Infect Dis, Chapel Hill, NC 27515 USA; [Maggiolo, Franco] Azienda Osped Papa Giovanni XXIII, Unit HIV Related Dis &amp; Expt Therapies, Bergamo, Italy; [Thompson, Melanie A.] AIDS Res Consortium Atlanta, Atlanta, GA USA; [Podzamczer, Daniel] Hosp Univ Bellvitge, Infect Dis Dept, Barcelona, Spain; [Hagins, Debbie] Chatham Care Ctr, Georgia Dept Publ Hlth, Coastal Hlth Dist, Savannah, GA USA; [Flamm, Jason A.] Kaiser Permanente Med Grp, Dept Adult &amp; Family Med, Sacramento, CA USA; [Brinson, Cynthia] Cent Texas Clin Res, Austin, TX USA; [Clarke, Amanda] Brighton &amp; Sussex Univ Hosp NHS Trust, Royal Sussex Cty Hosp, Elton John Ctr, Brighton, E Sussex, England; [Huang, Hailin] Gilead Sci, Dept Biometr, Foster City, CA 94404 USA; [Acosta, Rima] Gilead Sci, Dept Virol, Foster City, CA 94404 USA; [Brainard, Diana M.; Collins, Sean E.; Martin, Hal] Gilead Sci, Dept HIV Clin Res, Foster City, CA 94404 USA</t>
  </si>
  <si>
    <t>Collins, SE (corresponding author), Gilead Sci, Foster City, CA 94404 USA.</t>
  </si>
  <si>
    <t>2352-3018</t>
  </si>
  <si>
    <t>E389</t>
  </si>
  <si>
    <t>E400</t>
  </si>
  <si>
    <t>Valencia, ME; Montejano, R; Moreno, V; Carbonero, LM; Bernardino, JI; Serrano, L</t>
  </si>
  <si>
    <t>Helicobacter pylori infection in the HIV plus population: a comorbidity to think about</t>
  </si>
  <si>
    <t>REVISTA ESPANOLA DE QUIMIOTERAPIA</t>
  </si>
  <si>
    <t>[Eulalia Valencia, Ma; Montejano, Rocio; Moreno, Victoria; Martin Carbonero, Luz; Ignacio Bernardino, Jose] Hosp Univ La Paz IdiPaz, Unidad VIH, Serv Med Interna, Madrid, Spain; [Serrano, Lucia] Hosp Univ La Paz IdiPaz, Madrid, Spain</t>
  </si>
  <si>
    <t>Valencia, ME (corresponding author), Hosp Univ La Paz IdiPaz, Unidad VIH, Serv Med Interna, Madrid, Spain.</t>
  </si>
  <si>
    <t>0214-3429</t>
  </si>
  <si>
    <t>FEB</t>
  </si>
  <si>
    <t>Balas, A; Ramirez, E; Trigo, E; Cabanas, R; Fiandor, A; Arsuaga, M; Lerma, V; Sanz, B; LuisVicario, J; Herranz, P; de Abajo, F; Bellon, T</t>
  </si>
  <si>
    <t>HLA-A*68, -A*11:01, and -A*29:02 alleles are strongly associated with benznidazole-induced maculopapular exanthema (MPE)/DRESS</t>
  </si>
  <si>
    <t>JOURNAL OF ALLERGY AND CLINICAL IMMUNOLOGY-IN PRACTICE</t>
  </si>
  <si>
    <t>[Balas, Antonio; LuisVicario, Jose] Ctr Transfus Madrid, Histocompatibil, Madrid, Spain; [Ramirez, Elena] Autonomous Univ Madrid, Sch Med, Clin Pharmacol Dept, Hosp Univ La Paz Carlos III Cantoblanco,IdiPAZ, Madrid, Spain; [Trigo, Elena; Arsuaga, Marta] Hosp Univ La Paz Carlos III Cantoblanco, Dept Internal Med, Trop Med &amp; Travel Hlth Unit, Madrid, Spain; [Cabanas, Rosario; Fiandor, Ana] Hosp Univ La Paz Carlos III Cantoblanco, Allergy Dept, Madrid, Spain; [Lerma, Victoria] Hosp Univ Principe Asturias, Clin Pharmacol Unit, Madrid, Spain; [Sanz, Beatriz; Bellon, Teresa] Hosp Univ La Paz IdiPaz, Inst Hlth Res, Drug Hypersensit Lab, Madrid, Spain; [Herranz, Pedro] Hosp Univ La Paz Carlos III Cantoblanco, Dept Dermatol, Madrid, Spain; [de Abajo, Francisco] Univ Alcala IRYCIS, Dept Biomed Sci, Madrid, Spain</t>
  </si>
  <si>
    <t>Bellon, T (corresponding author), Hosp Univ La Paz IdiPAZ, Inst Hlth Res, Paseo Castellana 261, Madrid, Spain.</t>
  </si>
  <si>
    <t>2213-2198</t>
  </si>
  <si>
    <t>+</t>
  </si>
  <si>
    <t>Norman, FF; Henriquez-Camacho, C; Diaz-Menendez, M; Chamorro, S; Pou, D; Molina, I; Goikoetxea, J; Rodriguez-Guardado, A; Calabuig, E; Crespillo, C; Oliveira, I; Perez-Molina, JA; Lopez-Velez, R</t>
  </si>
  <si>
    <t>Imported Arbovirus Infections in Spain, 2009-2018</t>
  </si>
  <si>
    <t>EMERGING INFECTIOUS DISEASES</t>
  </si>
  <si>
    <t>[Norman, Francesca F.; Henriquez-Camacho, Cesar; Chamorro, Sandra; Perez-Molina, Jose-Antonio; Lopez-Velez, Rogelio] Ramon y Cajal Univ Hosp, Madrid, Spain; [Diaz-Menendez, Marta; Crespillo, Clara] La Paz Carlos III Hosp, Madrid, Spain; [Pou, Diana; Molina, Israel; Oliveira, Ines] Vall dHebron Drassanes, Barcelona, Spain; [Goikoetxea, Josune] Cruces Univ Hosp, Bilbao, Spain; [Rodriguez-Guardado, Azucena] Asturias Cent Univ Hosp, Oviedo, Spain; [Calabuig, Eva] La Fe Valencia Univ Hosp, Valencia, Spain</t>
  </si>
  <si>
    <t>Norman, FF (corresponding author), Ramon &amp; Cajal Hosp, Infect Dis Dept, Natl Referral Unit Trop Dis, Carretera Colmenar Km 9 1, Madrid 28034, Spain.</t>
  </si>
  <si>
    <t>1080-6040</t>
  </si>
  <si>
    <t>APR</t>
  </si>
  <si>
    <t>Puente, S; Lago, M; Subirats, M; Sanz-Esteban, I; Arsuaga, M; Vicente, B; Alonso-Sardon, M; Belhassen-Garcia, M; Muro, A</t>
  </si>
  <si>
    <t>Imported Mansonella perstans infection in Spain</t>
  </si>
  <si>
    <t>INFECTIOUS DISEASES OF POVERTY</t>
  </si>
  <si>
    <t>[Puente, Sabino; Lago, Mar; Arsuaga, Marta] Hosp La Paz Carlos III, Serv Med Interna, Unidad Med Trop, Madrid, Spain; [Subirats, Mercedes] Hosp La Paz Carlos III, Microbiol, Madrid, Spain; [Sanz-Esteban, Ismael] Univ Europea Madrid, Fac Fisioterapia, Madrid, Spain; [Vicente, Belen; Muro, Antonio] Univ Salamanca, Fac Farm, IBSAL, Lab Inmunol Parasitaria &amp; Mol,CIETUS, Salamanca 37007, Spain; [Alonso-Sardon, Montserrat] Univ Salamanca, CIETUS, IBSAL, Area Med Prevent &amp; Salud Publ, Salamanca, Spain; [Belhassen-Garcia, Moncef] Univ Salamanca, CIETUS, IBSAL, Serv Med Interna,Secc Enfermedades Infecciosas,CA, Paseo San Vicente 58-182, Salamanca 37007, Spain</t>
  </si>
  <si>
    <t>Belhassen-Garcia, M (corresponding author), Univ Salamanca, CIETUS, IBSAL, Serv Med Interna,Secc Enfermedades Infecciosas,CA, Paseo San Vicente 58-182, Salamanca 37007, Spain.</t>
  </si>
  <si>
    <t>2095-5162</t>
  </si>
  <si>
    <t>Incidence and Severity of COVID-19 in HIV-Positive Persons Receiving Antiretroviral Therapy A Cohort Study</t>
  </si>
  <si>
    <t>ANNALS OF INTERNAL MEDICINE</t>
  </si>
  <si>
    <t>[del Amo, Julia; Polo, Rosa] Minist Hlth, Natl Plan AIDS, Paseo Prado 19, Madrid 28004, Spain; [Moreno, Santiago] Univ Hosp Ramon Y Cajal, M-607,Km 9,100, Madrid 28034, Spain; [Diaz, Asuncion; Jarrin, Inma] Inst Hlth Carlos III, Natl Ctr Epidemiol, Av Monforte de Lemos 5, Madrid 28029, Spain; [Martinez, Esteban] Univ Hosp Clin, Carrer Villarroel 170, Barcelona 08036, Spain; [Ramon Arribas, Jose] Univ Hosp La Paz, IdiPAZ, Paseo Castellana 261, Madrid 28046, Spain; [Hernan, Miguel A.] Harvard TH Chan Sch Publ Hlth, 677 Huntington Ave, Boston, MA 02115 USA; [Hernan, Miguel A.] Harvard Mit Div Hlth Sci &amp; Technol, 677 Huntington Ave, Boston, MA 02115 USA</t>
  </si>
  <si>
    <t>0003-4819</t>
  </si>
  <si>
    <t>Bernardino, JI; Arribas, JR</t>
  </si>
  <si>
    <t>Is Spain doing enough to reduce the cardiovascular risk of patients with Human Immnodeficiency Virus infection?</t>
  </si>
  <si>
    <t>[Bernardino, J. I.; Arribas, J. R.] Hosp Univ La Paz, Inst Invest Hosp Univ La Paz IdiPAZ, Serv Med Interna, Madrid, Spain</t>
  </si>
  <si>
    <t>Arribas, JR (corresponding author), Hosp Univ La Paz, Inst Invest Hosp Univ La Paz IdiPAZ, Serv Med Interna, Madrid, Spain.</t>
  </si>
  <si>
    <t>Puente, S; Ramirez-Olivencia, G; Lago, M; Subirats, M; Bru, F; Perez-Blazquez, E; Arsuaga, M; de Guevara, CL; de la Calle-prieto, F; Vicente, B; Alonso-Sardon, M; Belhassen-Garcia, M; Muro, A</t>
  </si>
  <si>
    <t>Loiasis in sub-Saharan migrants living in Spain with emphasis of cases from Equatorial Guinea</t>
  </si>
  <si>
    <t>[Puente, Sabino; Lago, Mar; Arsuaga, Marta; de Guevara, Concepcion Ladron; de la Calle-Prieto, Fernando] Hosp La Paz Carlos III, Serv Med Interna, Unidad Med Trop, Madrid, Spain; [Ramirez-Olivencia, German] Hosp Cent Def Gomez Ulla, Serv Med Interna, Secc Enfermedades Infecciosas, Unidad Aislamiento Alto Nivel, Madrid, Spain; [Subirats, Mercedes] Hosp La Paz Carlos III, Microbiol, Madrid, Spain; [Perez-Blazquez, Eugenio] Univ Complutense Madrid, Hosp Univ Octubre 12, Serv Oftalmol, Madrid, Spain; [Vicente, Belen; Muro, Antonio] Univ Salamanca, Fac Farm, Lab Inmunol Parasitaria &amp; Mol, CIETUS,IBSAL, Ave Donantes de Sangre S-N, Salamanca 37007, Spain; [Alonso-Sardon, Montserrat] Univ Salamanca, Area Med Prevent Salud Publ, IBSAL, CIETUS, Salamanca, Spain; [Belhassen-Garcia, Moncef] Univ Salamanca, Serv Med Interna, Secc Enfermedades Infecciosas, CAUSA,IBSAL,CIETUS, Paseo San Vicente 58-182, Salamanca 37007, Spain</t>
  </si>
  <si>
    <t>Muro, A (corresponding author), Univ Salamanca, Fac Farm, Lab Inmunol Parasitaria &amp; Mol, CIETUS,IBSAL, Ave Donantes de Sangre S-N, Salamanca 37007, Spain.; Belhassen-Garcia, M (corresponding author), Univ Salamanca, Serv Med Interna, Secc Enfermedades Infecciosas, CAUSA,IBSAL,CIETUS, Paseo San Vicente 58-182, Salamanca 37007, Spain.</t>
  </si>
  <si>
    <t>Casado, JL; Vizcarra, P; Blanco, JL; Montejano, R; Negredo, E; Espinosa, N; Montero, M; Mena, A; Palacios, R; Lopez, JC; Vergas, J; Galindo, MJ; Cabello, A; Deltoro, MG; De Santiago, AD</t>
  </si>
  <si>
    <t>Maintenance of virologic suppression and improvement in comorbidities after simplification to raltegravir plus boosted darunavir among treatment-experienced HIV-infected patients</t>
  </si>
  <si>
    <t>INTERNATIONAL JOURNAL OF STD &amp; AIDS</t>
  </si>
  <si>
    <t>[Casado, Jose L.; Vizcarra, Pilar] Hosp Univ Ramon y Cajal, Madrid, Spain; [Blanco, Jose L.] Hosp Clin Barcelona, Barcelona, Spain; [Montejano, Rocio] Hosp Univ La Paz, Madrid, Spain; [Negredo, Eugenia] Hosp Badalona Germans Trias &amp; Pujol, Barcelona, Spain; [Espinosa, Nuria] Hosp Univ Virgen del Rocio, Seville, Spain; [Montero, Marta] Hosp Univ La Fe, Valencia, Spain; [Mena, Alvaro] Complexo Hosp Univ A Coruna, La Coruna, Spain; [Palacios, Rosario] Hosp Clin Univ Virgen de la Victoria, Malaga, Spain; [Lopez, Juan C.] Hosp Gen Univ Gregorio Maranon, Madrid, Spain; [Vergas, Jorge] Hosp Clin San Carlos, Madrid, Spain; [Galindo, Maria J.] Hosp Clin Univ Valencia, Valencia, Spain; [Cabello, Alfonso] Fdn Jimenez Diaz, Madrid, Spain; [Garcia Deltoro, Miguel] Hosp Gen Univ Valencia, Valencia, Spain; [Diaz De Santiago, Alberto] Hosp Univ Puerta de Hierro, Madrid, Spain</t>
  </si>
  <si>
    <t>Casado, JL (corresponding author), Ramon &amp; Cajal Hosp, Dept Infect Dis, Cra Colmenar Km 9-1, Madrid 28034, Spain.</t>
  </si>
  <si>
    <t>0956-4624</t>
  </si>
  <si>
    <t>Garcia-Broncano, P; Medrano, LM; Berenguer, J; Brochado-Kith, O; Gonzalez-Garcia, J; Jimenez-Sousa, A; Quereda, C; Sanz, J; Tellez, MJ; Diaz, L; JImenez, JL; Resino, S; Carrero, A; Miralles, P; Lopez, JC; Parras, F; Padilla, B; Aldamiz-Echevarria, T; Tejerina, F; Diez, C; Perez-Latorre, L; Fanciulli, C; Gutierrez, I; Ramirez, M; Carretero, S; Bellon, JM; Bermejo, J; Berenguer, J; Hontanon, V; Arribas, JR; Montes, ML; Bernardino, I; Pascual, JF; Zamora, F; Pena, JM; Arnalich, F; Diaz, M; Gonzalez-Garcia, J; Domingo, P; Guardiola, JM; Van den Eynde, E; Perez, M; Ribera, E; Crespo, M; Casado, JL; Dronda, F; Moreno, A; Perez-Elias, MJ; Sanfrutos, MA; Moreno, S; Quereda, C; Arranz, A; Casas, E; de Miguel, J; Schroeder, S; Sanz, J; Santos, I; Bustinduy, MJ; Iribarren, JA; Rodriguez-Arrondo, F; Von-Wichmann, MA; Vergas, J; Tellez, MJ; Vinuesa, D; Munoz, L; Hernandez-Quero, J; Ferrer, A; Galindo, MJ; Ortiz, L; Ortega, E; Montero, M; Blanes, M; Cuellar, S; Lacniz, J; Salavert, M; Lopez-Aldeguer, J; Perez, G; Gaspar, G; Yllescas, M; Crespo, P; Aznar, E; Esteban, H</t>
  </si>
  <si>
    <t>Mild profile improvement of immune biomarkers in HIV/HCV-coinfected patients who removed hepatitis C after HCV treatment: A prospective study</t>
  </si>
  <si>
    <t>JOURNAL OF INFECTION</t>
  </si>
  <si>
    <t>[Garcia-Broncano, Pilar; Maria Medrano, Luz; Brochado-Kith, Oscar; Jimenez-Sousa, Angeles; Resino, Salvador] Inst Salud Carlos III, Ctr Nacl Microbiol, Unidad Infecc Viral &amp; Inmunidad, Madrid, Spain; [Garcia-Broncano, Pilar] Ragon Inst MGH MIT &amp; Harvard, Cambridge, MA USA; [Berenguer, Juan] Unidad Enfermedades Infecciosas VIH, Madrid, Spain; [Berenguer, Juan; Carrero, A.; Miralles, P.; Lopez, J. C.; Parras, F.; Padilla, B.; Aldamiz-Echevarria, T.; Tejerina, F.; Diez, C.; Perez-Latorre, L.; Fanciulli, C.; Gutierrez, I; Ramirez, M.; Carretero, S.; Bellon, J. M.; Bermejo, J.; Berenguer, J.] Hosp Gen Univ Gregorio Maranon, Madrid, Spain; [Berenguer, Juan; Diaz, Laura; Luis JImenez, Jose] IiSGM, Madrid, Spain; [Gonzalez-Garcia, Juan] Hosp Univ La Paz, Serv Med Interna, Unidad VIH, Madrid, Spain; [Quereda, Carmen] Hosp Univ Ramon y Cajal, Serv Enfermedades Infecciosas, Madrid, Spain; [Sanz, Jose] Hosp Univ Principe Asturias, Serv Med Interna, Alcala De Henares, Spain; [Jesus Tellez, Maria] Hosp Clin San Carlos, Serv Med Interna, Madrid, Spain; [Diaz, Laura] Hosp Gen Univ Gregorio Maranon, Unidad Citometria Flujo &amp; Sorter, Madrid, Spain; [Luis JImenez, Jose] Hosp Gen Univ Gregorio Maranon, Plataforma Lab, Madrid, Spain; [Hontanon, V; Arribas, J. R.; Montes, M. L.; Bernardino, I; Pascual, J. F.; Zamora, F.; Pena, J. M.; Arnalich, F.; Diaz, M.; Gonzalez-Garcia, J.] Hosp Univ La Paz, Madrid, Spain; [Domingo, P.; Guardiola, J. M.] Hosp Santa Creu &amp; Sant Pau, Barcelona, Spain; [Van den Eynde, E.; Perez, M.; Ribera, E.; Crespo, M.] Hosp Univ Vall dHebron, Barcelona, Spain; [Casado, J. L.; Dronda, F.; Moreno, A.; Perez-Elias, M. J.; Sanfrutos, M. A.; Moreno, S.; Quereda, C.] Hosp Univ Ramon y Cajal, Madrid, Spain; [Arranz, A.; Casas, E.; de Miguel, J.; Schroeder, S.; Sanz, J.] Hosp Univ Principe Asturias, Alcala De Henares, Spain; [Sanz, J.; Santos, I] Hosp Univ La Princesa, Madrid, Spain; [Bustinduy, M. J.; Iribarren, J. A.; Rodriguez-Arrondo, F.; Von-Wichmann, M. A.] Hosp Donostia, San Sebastian, Spain; [Vergas, J.; Tellez, M. J.] Hosp Clin San Carlos, Madrid, Spain; [Vinuesa, D.; Munoz, L.; Hernandez-Quero, J.] Hosp Univ San Cecilio, Granada, Spain; [Ferrer, A.; Galindo, M. J.] Hosp Clin Univ, Valencia, Spain; [Ortiz, L.; Ortega, E.] Hosp Gen Univ, Valencia, Spain; [Montero, M.; Blanes, M.; Cuellar, S.; Lacniz, J.; Salavert, M.; Lopez-Aldeguer, J.] Hosp Univ La Fe, Valencia, Spain; [Perez, G.; Gaspar, G.] Hosp Univ Getafe, Getafe, Spain; [Yllescas, M.; Crespo, P.; Aznar, E.; Esteban, H.] Fdn SEIMC GESIDA, Madrid, Spain</t>
  </si>
  <si>
    <t>Resino, S (corresponding author), Inst Salud Carlos III, Ctr Nacl Microbiol, Unidad Infecc Viral &amp; Inmunidad, Madrid, Spain.</t>
  </si>
  <si>
    <t>0163-4453</t>
  </si>
  <si>
    <t>JAN</t>
  </si>
  <si>
    <t>Brochado-Kith, Oscar; Martinez, Isidoro; Berenguer, Juan; Medrano, Luz Maria; Gonzalez-Garcia, Juan; Garcia-Broncano, Pilar; Jimenez-Sousa, Maria Angeles; Carrero, Ana; Hontanon, Victor; Munoz-Fernandez, Maria Angeles; Fernandez-Rodriguez, Amanda; Resino, Salvador</t>
  </si>
  <si>
    <t>Near normalization of peripheral blood markers in HIV-infected patients on long-term suppressive antiretroviral therapy: a case-control study.</t>
  </si>
  <si>
    <t>AIDS (London, England)</t>
  </si>
  <si>
    <t>Unidad de Infeccion Viral e Inmunidad, Centro Nacional de Microbiologia, Instituto de Salud Carlos III.; Unidad de Enfermedades Infecciosas/VIH, Hospital General Universitario 'Gregorio Maranon'.; Instituto de Investigacion Sanitaria del Gregorio Maranon.; Unidad de VIH, Servicio de Medicina Interna, Hospital Universitario 'La Paz'/IdiPAZ, Madrid, Spain.; Ragon Institute of MGH, MIT and Harvard, Cambridge, Massachusetts, USA.; Laboratorio de Inmunobiologia Molecular, Servicio de Inmunologia, Hospital General Universitario 'Gregorio Maranon'.; Spanis HIV HGM BioBank, Madrid, Spain.</t>
  </si>
  <si>
    <t>MEDRANO, LUZ MARIA/K-1946-2016</t>
  </si>
  <si>
    <t>1473-5571</t>
  </si>
  <si>
    <t>2020 11 01</t>
  </si>
  <si>
    <t>1891-1897</t>
  </si>
  <si>
    <t>Andaluz, I; Arcos, MD; Montero, MD; Castillo, P; Martin-Carbonero, L; Garcia-Samaniego, J; Romero, M; Garcia, A; Busca, C; Gonzalez, J; Montes, ML; Olveira, A</t>
  </si>
  <si>
    <t>Patients with hepatitis C lost to follow-up: ethical-legal aspects and search results</t>
  </si>
  <si>
    <t>REVISTA ESPANOLA DE ENFERMEDADES DIGESTIVAS</t>
  </si>
  <si>
    <t>[Andaluz, Irene; Castillo, Pilar; Garcia-Samaniego, Javier; Romero, Miriam; Garcia, Araceli; Olveira, Antonio] Hosp Univ La Paz, Dept Digest Dis, Madrid, Spain; [Dolores Montero, Maria] Hosp Univ La Paz, Dept Microbiol, Madrid, Spain; [del Mar Arcos, Maria; Martin-Carbonero, Luz; Busca, Carmen; Gonzalez, Juan; Luisa Montes, Maria] Hosp Univ La Paz, Inst Invest Hosp Univ La Paz LdiPaz, Dept Internal Med, HIV Unit, Madrid, Spain; [Garcia-Samaniego, Javier] Ctr Biomed Res Liver &amp; Digest Dis Network CIBEReh, Madrid, Spain</t>
  </si>
  <si>
    <t>Montes, ML (corresponding author), Hosp Univ La Paz, Dept Internal Med, HIV Unit, Paseo La Castellana 261, Madrid 28046, Spain.</t>
  </si>
  <si>
    <t>1130-0108</t>
  </si>
  <si>
    <t>Diez, Cristina; Berenguer, Juan; Ibanez-Samaniego, Luis; Llop, Elba; Perez-Latorre, Leire; Catalina, Maria V; Hontanon, Victor; Jimenez-Sousa, Maria A; Aldamiz-Echevarria, Teresa; Martinez, Javier; Calleja, Jose Luis; Albillos, Agustin; Bellon, Jose M; Resino, Salvador; Gonzalez-Garcia, Juan; Banares, Rafael</t>
  </si>
  <si>
    <t>Persistence of clinically significant portal hypertension after eradication of HCV in patients with advanced cirrhosis.</t>
  </si>
  <si>
    <t>Unidad de Enfermedades Infecciosas/VIH, Hospital General Universitario Gregorio Maranon, Madrid, Spain.; Instituto de Investigacion Sanitaria Gregorio Maranon (IiSGM), Madrid, Spain.; Servicio de Aparato Digestivo, Hospital General Universitario Gregorio Maranon, Madrid, Spain.; Centro de Investigacion Biomedica en Red de Enfermedades Hepaticas y Digestivas (CIBERehd), Madrid, Spain.; Servicio de Aparato Digestivo, Hospital Universitario Puerta de Hierro, Madrid, Spain.; Instituto de Investigacion Sanitaria Puerta de Hierro (IDIPHIM), Madrid, Spain.; Unidad de VIH, Servicio de Medicina Interna, Hospital Universitario La Paz, Madrid, Spain.; Instituto de Investigacion Hospital Universitario La Paz (IdiPAZ), Madrid, Spain.; Unidad de Infeccion Viral e Inmunidad, Centro Nacional de Microbiologia, Instituto de Salud Carlos III, Majadahonda, Spain.; Servicio de Gastroenterologia y Hepatologia, Hospital Universitario Ramon y Cajal, Madrid, Spain.; Instituto Ramon y Cajal de Investigacion Sanitaria (irycis), Madrid, Spain.; Facultad de Medicina, Universidad Autonoma de Madrid, Madrid, Spain.; Facultad de Medicina, Universidad de Alcala, Madrid, Spain.; Facultad de Medicina, Universidad Complutense, Madrid, Spain.</t>
  </si>
  <si>
    <t>2020 May 09 (Epub 2020 May 09)</t>
  </si>
  <si>
    <t>Salguero, S; Medrano, LM; Gonzalez-Garcia, J; Berenguer, J; Montes, ML; Diez, C; Garcia-Broncano, P; Llop-Herrera, E; Perez-Latorre, L; Bellono, JM; Jimenez-Sousa, MA; Resino, S</t>
  </si>
  <si>
    <t>Plasma IP-10 and IL-6 are linked to Child-Pugh B cirrhosis in patients with advanced HCV-related cirrhosis: a cross-sectional study</t>
  </si>
  <si>
    <t>SCIENTIFIC REPORTS</t>
  </si>
  <si>
    <t>[Salguero, Sergio; Maria Medrano, Luz; Garcia-Broncano, Pilar; Angeles Jimenez-Sousa, Maria; Resino, Salvador] Inst Salud Carlos III, Ctr Nacl Microbiol, Unidad Infecc Viral &amp; Inmunidad, Madrid, Spain; [Salguero, Sergio] Fdn Hosp Alcorcon, Unidad Anal Clin, Madrid, Spain; [Gonzalez-Garcia, Juan; Montes, Maria L.] Hosp Univ La Paz, Unidad VIH, Serv Med Interna, Madrid, Spain; [Berenguer, Juan; Diez, Cristina; Perez-Latorre, Leire] Hosp Gen Univ Gregorio Maranon, Unidad Enfermedades Infecciosas VIH, Madrid, Spain; [Berenguer, Juan; Diez, Cristina; Perez-Latorre, Leire] Inst Invest Sanitaria Gregorio Maranon, Madrid, Spain; [Garcia-Broncano, Pilar] Ragon Inst MGH MIT &amp; Harvard, Cambridge, MA USA; [Llop-Herrera, Elba] Hosp Univ Puerta Hierro Majadahonda, Dept Gastroenterol, Madrid, Spain; [Maria Bellono, Jose] Hosp Gen Univ Gregorio Maranon, Fdn Invest Biomed, Inst Invest Sanitaria Gregorio Maranon IiSGM, Madrid, Spain</t>
  </si>
  <si>
    <t>Jimenez-Sousa, MA; Resino, S (corresponding author), Inst Salud Carlos III, Ctr Nacl Microbiol, Unidad Infecc Viral &amp; Inmunidad, Madrid, Spain.</t>
  </si>
  <si>
    <t>2045-2322</t>
  </si>
  <si>
    <t>Salguero, S; Rojo, D; Berenguer, J; Gonzalez-Garcia, J; Fernandez-Rodriguez, A; Brochado-Kith, O; Diez, C; Hontanon, V; Virseda-Berdices, A; Martinez, J; Ibanez-Samaniego, L; Llop-Herrera, E; Barbas, C; Resino, S; Jimenez-Sousa, MA</t>
  </si>
  <si>
    <t>Plasma metabolomic fingerprint of advanced cirrhosis stages among HIV/HCV-coinfected and HCV-monoinfected patients</t>
  </si>
  <si>
    <t>LIVER INTERNATIONAL</t>
  </si>
  <si>
    <t>[Salguero, Sergio; Fernandez-Rodriguez, Amanda; Brochado-Kith, Oscar; Virseda-Berdices, Ana; Resino, Salvador; Jimenez-Sousa, Maria A.] Inst Salud Carlos III, Ctr Nacl Microbiol, Unidad Infecc Viral &amp; Inmunidad, Madrid, Spain; [Salguero, Sergio] Hosp Univ Fdn Alcorcon, Unidad Anal Clin, Madrid, Spain; [Rojo, David; Barbas, Coral] Univ San Pablo CEU, CEU Univ, Fac Farm, Dept Chem &amp; Biochem,Ctr Metabol &amp; Bioanal CEMBIO, Madrid, Spain; [Berenguer, Juan; Diez, Cristina] Hosp Gen Univ Gregorio Maranon, Unidad Enfermedades Infecciosas VIH, Madrid, Spain; [Berenguer, Juan; Diez, Cristina] Inst Invest Sanitaria Gregorio Maranon IISGM, Madrid, Spain; [Gonzalez-Garcia, Juan; Hontanon, Victor] Hosp Univ La Paz, Unidad VIH, Serv Med Interna, Madrid, Spain; [Gonzalez-Garcia, Juan; Hontanon, Victor] Inst Invest Sanitaria Paz IdiPAZ, Madrid, Spain; [Martinez, Javier] Hosp Univ Ramon &amp; Cajal, Serv Aparato Digest, Madrid, Spain; [Ibanez-Samaniego, Luis] Hosp Gen Univ Gregorio Maranon, Serv Aparato Digest, Madrid, Spain; [Llop-Herrera, Elba] Hosp Univ Puerta de Hierro Majadahonda, Dept Gastroenterol, Madrid, Spain</t>
  </si>
  <si>
    <t>Jimenez-Sousa, MA (corresponding author), Inst Salud Carlos III, Ctr Nacl Microbiol, Campus Majadahonda,Carretera Majadahonda Pozuelo, Majadahonda 28220, Madrid, Spain.</t>
  </si>
  <si>
    <t>1478-3223</t>
  </si>
  <si>
    <t>Gaborit, BJ; Bergmann, JF; Mussini, C; Arribas, JR; Behrens, G; Walmsley, S; Pozniak, A; Raffi, F</t>
  </si>
  <si>
    <t>Plea for multitargeted interventions for severe COVID-19</t>
  </si>
  <si>
    <t>LANCET INFECTIOUS DISEASES</t>
  </si>
  <si>
    <t>[Gaborit, Benjamin Jean; Raffi, Francois] Nantes Univ Hosp, Hotel Dieu Hosp, Dept Infect Dis, F-44093 Nantes, France; [Gaborit, Benjamin Jean; Raffi, Francois] Nantes Univ Hosp, INSERM CIC 1413, F-44093 Nantes, France; [Bergmann, Jean-Francois] Lariboisiere Hosp, Dept Internal Med, Paris, France; [Mussini, Cristina] Univ Modena &amp; Reggio Emilia, Clin Infect Dis, Modena, Italy; [Arribas, Jose Ramon] Hosp La Paz, IdiPAZ, Internal Med Serv, Infect Dis Unit, Madrid, Spain; [Behrens, Georg] Hannover Med Sch, Dept Clin Immunol &amp; Rheumatol, Hannover, Germany; [Walmsley, Sharon] Toronto Gen Hosp, Res Inst, Toronto, ON, Canada; [Pozniak, Anton] Chelsea &amp; Westminster Hosp NHS Fdn Trust, London, England; [Pozniak, Anton] London Sch Hyg &amp; Trop Med, London, England</t>
  </si>
  <si>
    <t>Raffi, F (corresponding author), Nantes Univ Hosp, Hotel Dieu Hosp, Dept Infect Dis, F-44093 Nantes, France.; Raffi, F (corresponding author), Nantes Univ Hosp, INSERM CIC 1413, F-44093 Nantes, France.</t>
  </si>
  <si>
    <t>1473-3099</t>
  </si>
  <si>
    <t>Ramos-Ramos, JC; Lazaro-Perona, F; Arribas, JR; Garcia-Rodriguez, J; Mingorance, J; Ruiz-Carrascoso, G; Borobia, AM; Pano-Pardo, JR; Herruzo, R; Arnalich, F</t>
  </si>
  <si>
    <t>Proof-of-concept trial of the combination of lactitol with Bifidobacterium bifidum and Lactobacillus acidophilus for the eradication of intestinal OXA-48-producing Enterobacteriaceae</t>
  </si>
  <si>
    <t>GUT PATHOGENS</t>
  </si>
  <si>
    <t>[Carlos Ramos-Ramos, Juan; Ramon Arribas, Jose; Ramon Pano-Pardo, Jose] Hosp Univ La Paz, Serv Med Interna, Unidad Microbiol Clin &amp; Enfermedades Infecciosas, Paseo Castellana 261, Madrid 28046, Spain; [Lazaro-Perona, Fernando; Garcia-Rodriguez, Julio; Mingorance, Jesus; Ruiz-Carrascoso, Guillermo] Hosp Univ La Paz, Serv Microbiol, IdiPaz, Paseo Castellana 261, Madrid 28046, Spain; [Borobia, Alberto M.] Hosp Univ La Paz, Dept Farmacol Clin, Paseo Catellana 261, Madrid 28046, Spain; [Herruzo, Rafael] Hosp Univ La Paz, Serv Med Prevent, Paseo Castellana 261, Madrid 28046, Spain; [Arnalich, Francisco] Hosp Univ La Paz, Serv Med Interna, Paseo Castellana 261, Madrid 28046, Spain; [Ramon Pano-Pardo, Jose] Hosp Clin Univ Lozano Blesa, Div Infect Dis, Zaragoza, Spain; [Ramon Pano-Pardo, Jose] Inst Invest Sanit IIS Aragon, Zaragoza, Spain</t>
  </si>
  <si>
    <t>Mingorance, J (corresponding author), Hosp Univ La Paz, Serv Microbiol, IdiPaz, Paseo Castellana 261, Madrid 28046, Spain.</t>
  </si>
  <si>
    <t>1757-4749</t>
  </si>
  <si>
    <t>APR 7</t>
  </si>
  <si>
    <t>Diaz-Menendez, M; Crespillo-Andujar, C; Trigo, E; de la Calle-Prieto, F; Arsuaga, M</t>
  </si>
  <si>
    <t>Rabies postexposure prophylaxis in international travellers: Results from a Spanish travellers referral unit</t>
  </si>
  <si>
    <t>MEDICINA CLINICA</t>
  </si>
  <si>
    <t>[Diaz-Menendez, Marta; Crespillo-Andujar, Clara; Trigo, Elena; de la Calle-Prieto, Fernando; Arsuaga, Marta] Hosp Univ La Paz Carlos III, Natl Referral Unit Trop &amp; Travel Med, IdiPAZ, C Sinesio Delgado 10, Madrid 28029, Spain</t>
  </si>
  <si>
    <t>Crespillo-Andujar, C (corresponding author), Hosp Univ La Paz Carlos III, Natl Referral Unit Trop &amp; Travel Med, IdiPAZ, C Sinesio Delgado 10, Madrid 28029, Spain.</t>
  </si>
  <si>
    <t>0025-7753</t>
  </si>
  <si>
    <t>JAN 24</t>
  </si>
  <si>
    <t>Carrasco, I; Sainz, T; Frick, MA; de Ory, SJ; Fortuny, C; Burgos, J; Montero, M; Gavilan, C; Falcon, MD; Couceiro, JA; Bernardino, JI; Bisbal, O; Guerrero, C; Aldamiz-Echevarria, MT; Berenguer, J; Navarro, ML</t>
  </si>
  <si>
    <t>Response to direct-acting antivirals for hepatitis C treatment in vertically HIV/HCV co-infected patients</t>
  </si>
  <si>
    <t>JOURNAL OF VIRAL HEPATITIS</t>
  </si>
  <si>
    <t>[Carrasco, Itziar; Jimenez de Ory, Santiago; Teresa Aldamiz-Echevarria, Maria; Berenguer, Juan; Luisa Navarro, Maria] Hosp Gen Univ Gregorio Maranon, Madrid, Spain; [Carrasco, Itziar; Jimenez de Ory, Santiago; Teresa Aldamiz-Echevarria, Maria; Berenguer, Juan; Luisa Navarro, Maria] Gregorio Maranon Res Inst IISGM, Madrid, Spain; [Carrasco, Itziar; Luisa Navarro, Maria] Univ Complutense Madrid, Madrid, Spain; [Sainz, Talia; Ignacio Bernardino, Jose] Hosp Univ La Paz, Madrid, Spain; [Sainz, Talia; Ignacio Bernardino, Jose] La Paz Res Inst IdiPAZ, Madrid, Spain; [Antoinette Frick, Marie; Burgos, Joaquin] Hosp Valle De Hebron, Barcelona, Spain; [Fortuny, Claudia] Hosp St Joan de Deu, Barcelona, Spain; [Montero, Marta] Hosp Univ &amp; Politecn La Fe, Valencia, Spain; [Gavilan, Cesar] Hosp San Juan de Alicante, Sant Joan dAlacant, Spain; [Dolores Falcon, Maria] Hosp Virgen del Rocio, Seville, Spain; [Antonio Couceiro, Jose] Complejo Hosp Pontevedra, Pontevedra, Spain; [Bisbal, Otilia] Hosp 12 Octubre, Madrid, Spain; [Guerrero, Carmelo] Hosp Miguel Servet, Zaragoza, Spain</t>
  </si>
  <si>
    <t>Carrasco, I; Navarro, ML (corresponding author), Hosp Gen Univ Gregorio Maranon, Serv Pediat, Calle Dr Esquerdo 46, Madrid 28007, Spain.</t>
  </si>
  <si>
    <t>1352-0504</t>
  </si>
  <si>
    <t>de Miguel Buckley, R; Trigo, E; de la Calle-Prieto, F; Arsuaga, M; Diaz-Menendez, M</t>
  </si>
  <si>
    <t>Social distancing to combat COVID-19 led to a marked decrease in food-borne infections and sexually transmitted diseases in Spain.</t>
  </si>
  <si>
    <t>National Referral Unit for Imported Tropical Diseases, Tropical &amp; Travel medicine Unit, Infectious Diseases Department, La Paz- Carlos III University Hospital-IdiPAZ, Paseo de la Castellana, 261 28046 Madrid, Spain.</t>
  </si>
  <si>
    <t>2020 Dec 23</t>
  </si>
  <si>
    <t>Cabanas, R; Ramirez, E; Sendagorta, E; Alamar, R; Barranco, R; Blanca-Lopez, N; Dona, I; Fernandez, J; Garcia-Nunez, I; Garcia-Samaniego, J; Lopez-Rico, R; Marin-Serrano, E; Merida, C; Moya, M; Ortega-Rodriguez, NR; Becerra, BR; Rojas-Perez-Ezquerra, P; Sanchez-Gonzalez, MJ; Vega-Cabrera, C; Vila-Albelda, C; Bellon, T</t>
  </si>
  <si>
    <t>Spanish Guidelines for Diagnosis, Management, Treatment, and Prevention of DRESS Syndrome</t>
  </si>
  <si>
    <t>JOURNAL OF INVESTIGATIONAL ALLERGOLOGY AND CLINICAL IMMUNOLOGY</t>
  </si>
  <si>
    <t>[Cabanas, R.] Hosp Univ La Paz, Allergy Unit, Madrid, Spain; [Cabanas, R.; Ramirez, E.; Vega-Cabrera, C.; Bellon, T.] Inst Hlth Res IdiPAZ, Madrid, Spain; [Cabanas, R.; Ramirez, E.; Sendagorta, E.; Barranco, R.; Rojas-Perez-Ezquerra, P.; Sanchez-Gonzalez, M. J.; Bellon, T.] PIELenRed Consortium, Madrid, Spain; [Cabanas, R.] Ctr Invest Red Enfermedades Raras CIBERER, U754, Madrid, Spain; [Ramirez, E.] La Paz Univ Hosp, Pharmacol Dept, Madrid, Spain; [Sendagorta, E.] La Paz Univ Hosp, Dermatol Dept, Madrid, Spain; [Alamar, R.] Hosp Univ &amp; Politecn La Fe Valencia, Valencia, Spain; [Barranco, R.] Hosp Univ 12 Octubre, Allergy Unit, Madrid, Spain; [Barranco, R.] ARADyAL, Madrid, Spain; [Blanca-Lopez, N.] Infanta Leonor Univ Hosp, Allergy Serv, Madrid, Spain; [Dona, I] Inst Invest Biomed Malaga IBIMA, Hosp Civil, Allergy Res Grp, Malaga, Spain; [Dona, I] Hosp Reg Univ Malaga, Allergy Unit, Malaga, Spain; [Fernandez, J.] Alicante Univ Hosp, Allergy Sect, ISABIAL UMH, Alicante, Spain; [Garcia-Nunez, I] Hosp Quironsalud Campo Gibraltar, Allergy &amp; Pneumol Dept, Los Barrios, Cadiz, Spain; [Garcia-Samaniego, J.] Hosp Univ La Paz, Liver Unit, CIBERehd, IdiPAZ, Madrid, Spain; [Marin-Serrano, E.] Hosp Univ A Coruna, Dept Allergy, La Coruna, Spain; [Merida, C.] La Paz Univ Hosp, Gastroenterol Dept, Madrid, Spain; [Merida, C.] Hosp Clin San Cecilio, Allergy Unit, Granada, Spain; [Moya, M.] Hosp Univ Torrecardenas, Allergy Unit, Almeria, Spain; [Ortega-Rodriguez, N. R.] Hosp Univ Gran Canaria Dr Negrin, Allergy Unit, Las Palmas Gran Canaria, Spain; [Rivas Becerra, B.] La Paz Univ Hosp, Dept Nephrol, Madrid, Spain; [Rojas-Perez-Ezquerra, P.] Hosp Gen Univ Gregorio Maranon, Dept Allergy, Madrid, Spain; [Sanchez-Gonzalez, M. J.] Principe Asturias Univ Hosp, Dept Allergy, Alcala De Henares, Spain; [Vega-Cabrera, C.] La Paz Univ Hosp, Dept Nephrol, Madrid, Spain; [Vila-Albelda, C.] Severo Ochoa Univ Hosp, Allergy Unit, Madrid, Spain; [Bellon, T.] La Paz Hosp, Drug Hypersensit Lab, Madrid, Spain</t>
  </si>
  <si>
    <t>Cabanas, R (corresponding author), Hosp Univ La Paz, Allergy Unit, Madrid, Spain.; Cabanas, R (corresponding author), Inst Hlth Res IdiPAZ, Madrid, Spain.; Cabanas, R (corresponding author), PIELenRed Consortium, Madrid, Spain.; Cabanas, R (corresponding author), Ctr Invest Red Enfermedades Raras CIBERER, U754, Madrid, Spain.</t>
  </si>
  <si>
    <t>1018-9068</t>
  </si>
  <si>
    <t>Gonzalez-Cordon, A; Assoumou, L; Camafort, M; Domenech, M; Guaraldi, G; Domingo, P; Rusconi, S; Raffi, F; Katlama, C; Masia, M; Bernardino, JI; Saumoy, M; Pozniak, A; Gatell, JM; Martinez, E</t>
  </si>
  <si>
    <t>Switching from boosted PIs to dolutegravir in HIV-infected patients with high cardiovascular risk: 48 week effects on subclinical cardiovascular disease</t>
  </si>
  <si>
    <t>[Gonzalez-Cordon, Ana; Camafort, Miguel; Domenech, Monica; Gatell, Jose M.; Martinez, Esteban] Univ Barcelona, Hosp Clin IDIBAPS, Barcelona, Spain; [Assoumou, Lambert] Sorbonne Univ, INSERM, Inst Pierre Louis Epidemiol &amp; Sante Publ, F-75013 Paris, France; [Guaraldi, Giovanni] Univ Modena &amp; Reggio Emilia, Modena, Italy; [Domingo, Pere] Hosp Santa Creu &amp; Sant Pau, Barcelona, Spain; [Rusconi, Stefano] Univ Milan, DIBIC Luigi Sacco, Milan, Italy; [Raffi, Francois] Hotel Dieu Univ Hosp, Nantes, France; [Katlama, Christine] Hop La Pitie Salpetriere, Paris, France; [Masia, Mar] Hosp Gen Univ Elche, Elche, Spain; [Bernardino, Jose, I] Hosp Univ La Paz, Madrid, Spain; [Saumoy, Maria] Hosp Univ Bellvitge, Barcelona, Spain; [Pozniak, Anton] Chelsea &amp; Westminster Hosp NHS Fdn Trust, London, England</t>
  </si>
  <si>
    <t>Martinez, E (corresponding author), Univ Barcelona, Hosp Clin IDIBAPS, Barcelona, Spain.</t>
  </si>
  <si>
    <t>Molina-Carrion, S; Brochado-Kith, S; Gonzalez-Garcia, J; Berenguer, J; Diez, C; Llop, E; Hontanon, V; Ibanez-Samaniego, L; Montes, ML; Resino, S; Fernandez-Rodriguez, A; Jimenez-Sousa, MA</t>
  </si>
  <si>
    <t>Telomere Length Increase in HIV/HCV-Coinfected Patients with Cirrhosis after HCV Eradication with Direct-Acting Antivirals</t>
  </si>
  <si>
    <t>[Molina-Carrion, Silvia; Brochado-Kith, Oscar; Resino, Salvador; Fernandez-Rodriguez, Amanda; Angeles Jimenez-Sousa, Maria] Inst Salud Carlos III, Ctr Nacl Microbiol, Unidad Infecc Viral &amp; Inmunidad, Carretera Majadahonda Pozuelo,Km 2-2, Madrid 28220, Spain; [Gonzalez-Garcia, Juan; Hontanon, Victor; Luisa Montes, Maria] La Paz Univ Hosp, Internal Med Serv, HIV Unit, Madrid 28046, Spain; [Berenguer, Juan; Diez, Cristina] Gregorio Maranon G Univ Hosp, Infect Dis HIV Unit, Madrid 28007, Spain; [Llop, Elba] Hosp Univ Puerta de Hierro, Serv Gastroenterol, Madrid 28222, Spain; [Ibanez-Samaniego, Luis] Hosp Gen Univ Gregorio Maranon, Serv Digest, Madrid 28007, Spain; [Fernandez-Rodriguez, Amanda] Alfonso X Sabio, Dept Med, Madrid 28691, Spain</t>
  </si>
  <si>
    <t>Resino, S; Fernandez-Rodriguez, A; Jimenez-Sousa, MA (corresponding author), Inst Salud Carlos III, Ctr Nacl Microbiol, Unidad Infecc Viral &amp; Inmunidad, Carretera Majadahonda Pozuelo,Km 2-2, Madrid 28220, Spain.; Fernandez-Rodriguez, A (corresponding author), Alfonso X Sabio, Dept Med, Madrid 28691, Spain.</t>
  </si>
  <si>
    <t>AUG</t>
  </si>
  <si>
    <t>Carrascosa, JM; Belinchon, I; Rivera, R; Ara, M; Bustinduy, M; Herranz, P</t>
  </si>
  <si>
    <t>The Use of Apremilast in Psoriasis: A Delphi Study</t>
  </si>
  <si>
    <t>ACTAS DERMO-SIFILIOGRAFICAS</t>
  </si>
  <si>
    <t>[Carrascosa, J. M.] Univ Autonoma Barcelona, Hosp Univ Germans Trias &amp; Pujol, Serv Dermatol, Barcelona, Spain; [Belinchon, I.] Hosp Gen Univ Alicante, Inst Invest Sanitaria &amp; Biomed Alicante ISABIAL, Serv Dermatol, Alicante, Spain; [Rivera, R.] Hosp Princesa, Serv Dermatol, Madrid, Spain; [Ara, M.] Hosp Clin Univ Lozano Blesa, Serv Dermatol, Zaragoza, Spain; [Bustinduy, M.] Hosp Univ Canarias, Serv Dermatol, Tenerife, Spain; [Herranz, P.] Hosp Univ La Paz, Serv Dermatol, Madrid, Spain</t>
  </si>
  <si>
    <t>Carrascosa, JM (corresponding author), Univ Autonoma Barcelona, Hosp Univ Germans Trias &amp; Pujol, Serv Dermatol, Barcelona, Spain.</t>
  </si>
  <si>
    <t>0001-7310</t>
  </si>
  <si>
    <t>Diaz-Menendez, M; Esteban, ET; Ujiie, M; Calleri, G; Rothe, C; Malvy, D; Nicastri, E; Bissinger, AL; Grandadam, M; Alpern, JD; Gobbi, F; Schlagenhauf, P; Duvignaud, A; Javelle, E; Nakamoto, T; Antinori, S; Hamer, DH</t>
  </si>
  <si>
    <t>Travel-associated chikungunya acquired in Myanmar in 2019</t>
  </si>
  <si>
    <t>EUROSURVEILLANCE</t>
  </si>
  <si>
    <t>[Diaz-Menendez, Marta; Trigo Esteban, Elena] Hosp Univ La Paz Carlos III, IdiPAZ, Dept Internal Med, Natl Referral Unit Imported Trop Dis, Madrid, Spain; [Ujiie, Mugen] Natl Ctr Global Hlth &amp; Med, Vaccinat Support Ctr, Dis Control &amp; Prevent Ctr, Tokyo, Japan; [Calleri, Guido] Amedeo di Savoia Hosp, Travel Med Unit, ASL Citta Torino, Turin, Italy; [Rothe, Camilla] LMU Hosp Ctr, Div Infect Dis &amp; Trop Med, Munich, Germany; [Malvy, Denis; Duvignaud, Alexandre] Univ Bordeaux, Dept Infect Dis &amp; Trop Med, CHU Bordeaux, Bordeaux, France; [Malvy, Denis; Duvignaud, Alexandre] Univ Bordeaux, INSERM 1219, Bordeaux, France; [Nicastri, Emanuele] IRCCS, Natl Inst Infect Dis Lazzaro Spallanzani, Rome, Italy; [Bissinger, Alfred L.] Univ Hosp Tubingen, Inst Trop Med, Dept Internal Med, Tubingen, Germany; [Grandadam, Marc] Inst Pasteur Laos, Arbovirus &amp; Emerging Viral Dis Lab, Viangchan, Laos; [Alpern, Jonathan D.] Univ Minnesota, Dept Travel &amp; Trop Med, HealthPartners, Minneapolis, MN USA; [Alpern, Jonathan D.] Univ Minnesota, Dept Med, Box 736 UMHC, Minneapolis, MN 55455 USA; [Gobbi, Federico] IRCCS Sacro Cuore Don Calabria Hosp, Dept Infect Trop Dis &amp; Microbiol, Verona, Italy; [Schlagenhauf, Patricia] Univ Zurich, WHO Collaborating Ctr Travellers Hlth, Ctr Travel Med, Zurich, Switzerland; [Javelle, Emilie] Aix Marseille Univ, Laveran Mil Teaching Hosp, AP HM, IRD,SSA,VITROME, Marseille, France; [Nakamoto, Takato] Natl Ctr Global Hlth &amp; Med, Dis Control &amp; Prevent Ctr, Tokyo, Japan; [Antinori, Spinello] Univ Milan, Dept Biomed &amp; Clin Sci L Sacco, ASST Fatebenefratelli Sacco, Trop Med Unit, Milan, Italy; [Hamer, Davidson H.] Boston Univ, Sch Med, Dept Global Hlth, Boston, MA 02118 USA; [Hamer, Davidson H.] Boston Univ, Sch Publ Hlth, Boston, MA USA; [Hamer, Davidson H.] Boston Univ, Sch Med, Dept Med, Sect Infect Dis, Boston, MA 02118 USA</t>
  </si>
  <si>
    <t>Diaz-Menendez, M (corresponding author), Hosp Univ La Paz Carlos III, IdiPAZ, Dept Internal Med, Natl Referral Unit Imported Trop Dis, Madrid, Spain.</t>
  </si>
  <si>
    <t>1560-7917</t>
  </si>
  <si>
    <t>JAN 9</t>
  </si>
  <si>
    <t>Rodriguez-Bano, Jesus; Pachon, Jeronimo; Carratala, Jordi; Ryan, Pablo; Jarrin, Inmaculada; Yllescas, Maria; Arribas, Jose Ramon; Berenguer, Juan</t>
  </si>
  <si>
    <t>Treatment with tocilizumab or corticosteroids for COVID-19 patients with hyperinflammatory state: a multicentre cohort study (SAM-COVID-19).</t>
  </si>
  <si>
    <t>Clinical microbiology and infection : the official publication of the European Society of Clinical Microbiology and Infectious Diseases</t>
  </si>
  <si>
    <t>Unidad Clinica de Enfermedades Infecciosas, Microbiologia y Medicina Preventiva, Hospital Universitario Virgen Macarena, Sevilla, Spain; Departamento de Medicina, Universidad de Sevilla, Spain; Instituto de Biomedicina de Sevilla (IBiS), Seville, Spain. Electronic address: jesusrb@us.es.; Departamento de Medicina, Universidad de Sevilla, Spain; Instituto de Biomedicina de Sevilla (IBiS), Seville, Spain; Unidad Clinica de Enfermedades Infecciosas, Microbiologia y Medicina Preventiva, Hospital Universitario Virgen del Rocio, Sevilla, Spain.; Servei de Malalties Infeccioses, Hospital Universitari de Bellvitge, Barcelona, Spain; Instituto de Investigacion Biomedica de Bellvitge (IDIBELL), Barcelona, Spain; Universitat de Barcelona, Barcelona, Spain.; Servicio de Medicina Interna, Hospital Universitario Infanta Leonor, Madrid, Spain.; Centro Nacional de Epidemiologia, Instituto de Salud Carlos III, Madrid, Spain.; Fundacion SEIMC/GeSIDA, Madrid, Spain.; Unidad de Enfermedades Infecciosas, Servicio de Medicina Interna, Hospital Universitario La Paz, IdiPAZ, Madrid, Spain; Instituto de Investigacion Hospital Universitario La Paz, Madrid, Spain.; Servicio de Microbiologia Clinica y Enfermedades Infecciosas, Hospital General Universitario Gregorio Maranon, Madrid, Spain; Instituto de Investigacion Sanitaria Gregorio Maranon (IiSGM), Madrid, Spain.</t>
  </si>
  <si>
    <t>; Carratala, Jordi/B-8410-2011</t>
  </si>
  <si>
    <t>1469-0691</t>
  </si>
  <si>
    <t>2020 Aug 27 (Epub 2020 Aug 27)</t>
  </si>
  <si>
    <t>Quintana-Castanedo, Lucia; Feito-Rodriguez, Marta; Valero-Lopez, Ivan; Chiloeches-Fernandez, Clara; Sendagorta-Cudos, Elena; Herranz-Pinto, Pedro</t>
  </si>
  <si>
    <t>Urticarial exanthem as early diagnostic clue for COVID-19 infection.</t>
  </si>
  <si>
    <t>JAAD case reports</t>
  </si>
  <si>
    <t>Department of Dermatology, La Paz University Hospital, Madrid, Spain.; Emergency Department, University Hospital of Henares, Madrid, Spain.</t>
  </si>
  <si>
    <t>2352-5126</t>
  </si>
  <si>
    <t>2020 Jun</t>
  </si>
  <si>
    <t>498-499</t>
  </si>
  <si>
    <t>1º CUARTIL</t>
  </si>
  <si>
    <t>1º DECIL</t>
  </si>
  <si>
    <t>Q1</t>
  </si>
  <si>
    <t>SI</t>
  </si>
  <si>
    <t>Correction</t>
  </si>
  <si>
    <t>Meeting Abstract</t>
  </si>
  <si>
    <t>Review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</si>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</sst>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T2346"/>
  <sheetViews>
    <sheetView tabSelected="1" workbookViewId="0">
      <selection sqref="A1:XFD1048576"/>
    </sheetView>
  </sheetViews>
  <sheetFormatPr baseColWidth="10" defaultColWidth="9" defaultRowHeight="15"/>
  <cols>
    <col min="1" max="1" width="9" style="9"/>
    <col min="2" max="2" width="27.28515625" style="9" customWidth="1"/>
    <col min="3" max="3" width="37.5703125" style="9" customWidth="1"/>
    <col min="4" max="4" width="34.85546875" style="9" customWidth="1"/>
    <col min="5" max="5" width="18.7109375" style="10" customWidth="1"/>
    <col min="6" max="7" width="9" style="10"/>
    <col min="8" max="9" width="0" style="10" hidden="1" customWidth="1"/>
    <col min="10" max="10" width="9" style="10"/>
    <col min="11" max="12" width="0" style="10" hidden="1" customWidth="1"/>
    <col min="13" max="13" width="9" style="10"/>
    <col min="14" max="14" width="0" style="10" hidden="1" customWidth="1"/>
    <col min="15" max="20" width="9" style="10"/>
    <col min="21" max="16384" width="9" style="9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7" t="s">
        <v>22</v>
      </c>
      <c r="E5" s="6" t="s">
        <v>23</v>
      </c>
      <c r="F5" s="8">
        <f>VLOOKUP(N5,[1]Revistas!$B$2:$G$62863,2,FALSE)</f>
        <v>3.556</v>
      </c>
      <c r="G5" s="8" t="str">
        <f>VLOOKUP(N5,[1]Revistas!$B$2:$G$62863,3,FALSE)</f>
        <v>Q2</v>
      </c>
      <c r="H5" s="8" t="str">
        <f>VLOOKUP(N5,[1]Revistas!$B$2:$G$62863,4,FALSE)</f>
        <v>INFECTIOUS DISEASES -- SCIE</v>
      </c>
      <c r="I5" s="8" t="str">
        <f>VLOOKUP(N5,[1]Revistas!$B$2:$G$62863,5,FALSE)</f>
        <v>32/93</v>
      </c>
      <c r="J5" s="8" t="str">
        <f>VLOOKUP(N5,[1]Revistas!$B$2:$G$62863,6,FALSE)</f>
        <v>NO</v>
      </c>
      <c r="K5" s="8" t="s">
        <v>24</v>
      </c>
      <c r="L5" s="8" t="s">
        <v>25</v>
      </c>
      <c r="M5" s="8">
        <v>0</v>
      </c>
      <c r="N5" s="8" t="s">
        <v>26</v>
      </c>
      <c r="O5" s="8" t="s">
        <v>27</v>
      </c>
      <c r="P5" s="8">
        <v>2020</v>
      </c>
      <c r="Q5" s="8">
        <v>21</v>
      </c>
      <c r="R5" s="8">
        <v>10</v>
      </c>
      <c r="S5" s="8">
        <v>617</v>
      </c>
      <c r="T5" s="8">
        <v>624</v>
      </c>
    </row>
    <row r="6" spans="2:20" s="1" customFormat="1">
      <c r="B6" s="6" t="s">
        <v>28</v>
      </c>
      <c r="C6" s="6" t="s">
        <v>29</v>
      </c>
      <c r="D6" s="7" t="s">
        <v>30</v>
      </c>
      <c r="E6" s="6" t="s">
        <v>23</v>
      </c>
      <c r="F6" s="8">
        <f>VLOOKUP(N6,[1]Revistas!$B$2:$G$62863,2,FALSE)</f>
        <v>7.0890000000000004</v>
      </c>
      <c r="G6" s="8" t="str">
        <f>VLOOKUP(N6,[1]Revistas!$B$2:$G$62863,3,FALSE)</f>
        <v>Q1</v>
      </c>
      <c r="H6" s="8" t="str">
        <f>VLOOKUP(N6,[1]Revistas!$B$2:$G$62863,4,FALSE)</f>
        <v>INFECTIOUS DISEASES -- SCIE</v>
      </c>
      <c r="I6" s="8" t="str">
        <f>VLOOKUP(N6,[1]Revistas!$B$2:$G$62863,5,FALSE)</f>
        <v>5 DE 93</v>
      </c>
      <c r="J6" s="8" t="str">
        <f>VLOOKUP(N6,[1]Revistas!$B$2:$G$62863,6,FALSE)</f>
        <v>SI</v>
      </c>
      <c r="K6" s="8" t="s">
        <v>31</v>
      </c>
      <c r="L6" s="8"/>
      <c r="M6" s="8" t="s">
        <v>32</v>
      </c>
      <c r="N6" s="8" t="s">
        <v>33</v>
      </c>
      <c r="O6" s="8" t="s">
        <v>34</v>
      </c>
      <c r="P6" s="8">
        <v>2020</v>
      </c>
      <c r="Q6" s="8">
        <v>27</v>
      </c>
      <c r="R6" s="8">
        <v>6</v>
      </c>
      <c r="S6" s="8"/>
      <c r="T6" s="8"/>
    </row>
    <row r="7" spans="2:20" s="1" customFormat="1">
      <c r="B7" s="6" t="s">
        <v>35</v>
      </c>
      <c r="C7" s="6" t="s">
        <v>36</v>
      </c>
      <c r="D7" s="7" t="s">
        <v>37</v>
      </c>
      <c r="E7" s="6" t="s">
        <v>23</v>
      </c>
      <c r="F7" s="8">
        <f>VLOOKUP(N7,[1]Revistas!$B$2:$G$62863,2,FALSE)</f>
        <v>3.3029999999999999</v>
      </c>
      <c r="G7" s="8" t="str">
        <f>VLOOKUP(N7,[1]Revistas!$B$2:$G$62863,3,FALSE)</f>
        <v>Q1</v>
      </c>
      <c r="H7" s="8" t="str">
        <f>VLOOKUP(N7,[1]Revistas!$B$2:$G$62863,4,FALSE)</f>
        <v>MEDICINE, GENERAL &amp; INTERNAL -- SCIE</v>
      </c>
      <c r="I7" s="8" t="str">
        <f>VLOOKUP(N7,[1]Revistas!$B$2:$G$62863,5,FALSE)</f>
        <v>36/165</v>
      </c>
      <c r="J7" s="8" t="str">
        <f>VLOOKUP(N7,[1]Revistas!$B$2:$G$62863,6,FALSE)</f>
        <v>NO</v>
      </c>
      <c r="K7" s="8" t="s">
        <v>38</v>
      </c>
      <c r="L7" s="8" t="s">
        <v>39</v>
      </c>
      <c r="M7" s="8">
        <v>29</v>
      </c>
      <c r="N7" s="8" t="s">
        <v>40</v>
      </c>
      <c r="O7" s="8" t="s">
        <v>41</v>
      </c>
      <c r="P7" s="8">
        <v>2020</v>
      </c>
      <c r="Q7" s="8">
        <v>9</v>
      </c>
      <c r="R7" s="8">
        <v>6</v>
      </c>
      <c r="S7" s="8"/>
      <c r="T7" s="8">
        <v>1733</v>
      </c>
    </row>
    <row r="8" spans="2:20" s="1" customFormat="1">
      <c r="B8" s="6" t="s">
        <v>42</v>
      </c>
      <c r="C8" s="6" t="s">
        <v>43</v>
      </c>
      <c r="D8" s="7" t="s">
        <v>44</v>
      </c>
      <c r="E8" s="6" t="s">
        <v>45</v>
      </c>
      <c r="F8" s="8">
        <f>VLOOKUP(N8,[1]Revistas!$B$2:$G$62863,2,FALSE)</f>
        <v>1.883</v>
      </c>
      <c r="G8" s="8" t="str">
        <f>VLOOKUP(N8,[1]Revistas!$B$2:$G$62863,3,FALSE)</f>
        <v>Q3</v>
      </c>
      <c r="H8" s="8" t="str">
        <f>VLOOKUP(N8,[1]Revistas!$B$2:$G$62863,4,FALSE)</f>
        <v>MEDICINE, RESEARCH &amp; EXPERIMENTAL -- SCIE</v>
      </c>
      <c r="I8" s="8" t="str">
        <f>VLOOKUP(N8,[1]Revistas!$B$2:$G$62863,5,FALSE)</f>
        <v>102/138</v>
      </c>
      <c r="J8" s="8" t="str">
        <f>VLOOKUP(N8,[1]Revistas!$B$2:$G$62863,6,FALSE)</f>
        <v>NO</v>
      </c>
      <c r="K8" s="8" t="s">
        <v>46</v>
      </c>
      <c r="L8" s="8" t="s">
        <v>47</v>
      </c>
      <c r="M8" s="8">
        <v>1</v>
      </c>
      <c r="N8" s="8" t="s">
        <v>48</v>
      </c>
      <c r="O8" s="8">
        <v>37773</v>
      </c>
      <c r="P8" s="8">
        <v>2020</v>
      </c>
      <c r="Q8" s="8">
        <v>21</v>
      </c>
      <c r="R8" s="8">
        <v>1</v>
      </c>
      <c r="S8" s="8"/>
      <c r="T8" s="8">
        <v>466</v>
      </c>
    </row>
    <row r="9" spans="2:20" s="1" customFormat="1">
      <c r="B9" s="6" t="s">
        <v>49</v>
      </c>
      <c r="C9" s="6" t="s">
        <v>50</v>
      </c>
      <c r="D9" s="7" t="s">
        <v>51</v>
      </c>
      <c r="E9" s="6" t="s">
        <v>23</v>
      </c>
      <c r="F9" s="8">
        <f>VLOOKUP(N9,[1]Revistas!$B$2:$G$62863,2,FALSE)</f>
        <v>2.4470000000000001</v>
      </c>
      <c r="G9" s="8" t="str">
        <f>VLOOKUP(N9,[1]Revistas!$B$2:$G$62863,3,FALSE)</f>
        <v>Q2</v>
      </c>
      <c r="H9" s="8" t="str">
        <f>VLOOKUP(N9,[1]Revistas!$B$2:$G$62863,4,FALSE)</f>
        <v>PUBLIC, ENVIRONMENTAL &amp; OCCUPATIONAL HEALTH -- SCIE</v>
      </c>
      <c r="I9" s="8" t="str">
        <f>VLOOKUP(N9,[1]Revistas!$B$2:$G$62863,5,FALSE)</f>
        <v>73/193</v>
      </c>
      <c r="J9" s="8" t="str">
        <f>VLOOKUP(N9,[1]Revistas!$B$2:$G$62863,6,FALSE)</f>
        <v>NO</v>
      </c>
      <c r="K9" s="8" t="s">
        <v>52</v>
      </c>
      <c r="L9" s="8" t="s">
        <v>53</v>
      </c>
      <c r="M9" s="8">
        <v>0</v>
      </c>
      <c r="N9" s="8" t="s">
        <v>54</v>
      </c>
      <c r="O9" s="8" t="s">
        <v>55</v>
      </c>
      <c r="P9" s="8">
        <v>2020</v>
      </c>
      <c r="Q9" s="8">
        <v>13</v>
      </c>
      <c r="R9" s="8">
        <v>10</v>
      </c>
      <c r="S9" s="8">
        <v>1595</v>
      </c>
      <c r="T9" s="8">
        <v>1598</v>
      </c>
    </row>
    <row r="10" spans="2:20" s="1" customFormat="1">
      <c r="B10" s="6" t="s">
        <v>56</v>
      </c>
      <c r="C10" s="6" t="s">
        <v>57</v>
      </c>
      <c r="D10" s="7" t="s">
        <v>58</v>
      </c>
      <c r="E10" s="6" t="s">
        <v>45</v>
      </c>
      <c r="F10" s="8">
        <f>VLOOKUP(N10,[1]Revistas!$B$2:$G$62863,2,FALSE)</f>
        <v>5.0709999999999997</v>
      </c>
      <c r="G10" s="8" t="str">
        <f>VLOOKUP(N10,[1]Revistas!$B$2:$G$62863,3,FALSE)</f>
        <v>Q1</v>
      </c>
      <c r="H10" s="8" t="str">
        <f>VLOOKUP(N10,[1]Revistas!$B$2:$G$62863,4,FALSE)</f>
        <v>PUBLIC, ENVIRONMENTAL &amp; OCCUPATIONAL HEALTH -- SCIE</v>
      </c>
      <c r="I10" s="8" t="str">
        <f>VLOOKUP(N10,[1]Revistas!$B$2:$G$62863,5,FALSE)</f>
        <v>16/193</v>
      </c>
      <c r="J10" s="8" t="str">
        <f>VLOOKUP(N10,[1]Revistas!$B$2:$G$62863,6,FALSE)</f>
        <v>SI</v>
      </c>
      <c r="K10" s="8" t="s">
        <v>59</v>
      </c>
      <c r="L10" s="8" t="s">
        <v>60</v>
      </c>
      <c r="M10" s="8">
        <v>0</v>
      </c>
      <c r="N10" s="8" t="s">
        <v>61</v>
      </c>
      <c r="O10" s="8" t="s">
        <v>27</v>
      </c>
      <c r="P10" s="8">
        <v>2020</v>
      </c>
      <c r="Q10" s="8">
        <v>31</v>
      </c>
      <c r="R10" s="8">
        <v>6</v>
      </c>
      <c r="S10" s="8" t="s">
        <v>62</v>
      </c>
      <c r="T10" s="8" t="s">
        <v>63</v>
      </c>
    </row>
    <row r="11" spans="2:20" s="1" customFormat="1">
      <c r="B11" s="6" t="s">
        <v>64</v>
      </c>
      <c r="C11" s="6" t="s">
        <v>65</v>
      </c>
      <c r="D11" s="7" t="s">
        <v>66</v>
      </c>
      <c r="E11" s="6" t="s">
        <v>23</v>
      </c>
      <c r="F11" s="8" t="str">
        <f>VLOOKUP(N11,[1]Revistas!$B$2:$G$62863,2,FALSE)</f>
        <v>NO TIENE</v>
      </c>
      <c r="G11" s="8" t="str">
        <f>VLOOKUP(N11,[1]Revistas!$B$2:$G$62863,3,FALSE)</f>
        <v>NO TIENE</v>
      </c>
      <c r="H11" s="8" t="str">
        <f>VLOOKUP(N11,[1]Revistas!$B$2:$G$62863,4,FALSE)</f>
        <v>NO TIENE</v>
      </c>
      <c r="I11" s="8" t="str">
        <f>VLOOKUP(N11,[1]Revistas!$B$2:$G$62863,5,FALSE)</f>
        <v>NO TIENE</v>
      </c>
      <c r="J11" s="8" t="str">
        <f>VLOOKUP(N11,[1]Revistas!$B$2:$G$62863,6,FALSE)</f>
        <v>NO</v>
      </c>
      <c r="K11" s="8" t="s">
        <v>67</v>
      </c>
      <c r="L11" s="8" t="s">
        <v>68</v>
      </c>
      <c r="M11" s="8">
        <v>1</v>
      </c>
      <c r="N11" s="8" t="s">
        <v>69</v>
      </c>
      <c r="O11" s="8" t="s">
        <v>70</v>
      </c>
      <c r="P11" s="8">
        <v>2020</v>
      </c>
      <c r="Q11" s="8">
        <v>31</v>
      </c>
      <c r="R11" s="8">
        <v>1</v>
      </c>
      <c r="S11" s="8">
        <v>3</v>
      </c>
      <c r="T11" s="8">
        <v>18</v>
      </c>
    </row>
    <row r="12" spans="2:20" s="1" customFormat="1">
      <c r="B12" s="6" t="s">
        <v>71</v>
      </c>
      <c r="C12" s="6" t="s">
        <v>72</v>
      </c>
      <c r="D12" s="7" t="s">
        <v>73</v>
      </c>
      <c r="E12" s="6" t="s">
        <v>23</v>
      </c>
      <c r="F12" s="8">
        <f>VLOOKUP(N12,[1]Revistas!$B$2:$G$62863,2,FALSE)</f>
        <v>2.1259999999999999</v>
      </c>
      <c r="G12" s="8" t="str">
        <f>VLOOKUP(N12,[1]Revistas!$B$2:$G$62863,3,FALSE)</f>
        <v>Q2</v>
      </c>
      <c r="H12" s="8" t="str">
        <f>VLOOKUP(N12,[1]Revistas!$B$2:$G$62863,4,FALSE)</f>
        <v>TROPICAL MEDICINE -- SCIE</v>
      </c>
      <c r="I12" s="8" t="str">
        <f>VLOOKUP(N12,[1]Revistas!$B$2:$G$62863,5,FALSE)</f>
        <v>9 DE 23</v>
      </c>
      <c r="J12" s="8" t="str">
        <f>VLOOKUP(N12,[1]Revistas!$B$2:$G$62863,6,FALSE)</f>
        <v>NO</v>
      </c>
      <c r="K12" s="8" t="s">
        <v>74</v>
      </c>
      <c r="L12" s="8" t="s">
        <v>75</v>
      </c>
      <c r="M12" s="8">
        <v>1</v>
      </c>
      <c r="N12" s="8" t="s">
        <v>76</v>
      </c>
      <c r="O12" s="8" t="s">
        <v>77</v>
      </c>
      <c r="P12" s="8">
        <v>2020</v>
      </c>
      <c r="Q12" s="8">
        <v>103</v>
      </c>
      <c r="R12" s="8">
        <v>3</v>
      </c>
      <c r="S12" s="8">
        <v>1156</v>
      </c>
      <c r="T12" s="8">
        <v>1157</v>
      </c>
    </row>
    <row r="13" spans="2:20" s="1" customFormat="1">
      <c r="B13" s="6" t="s">
        <v>78</v>
      </c>
      <c r="C13" s="6" t="s">
        <v>79</v>
      </c>
      <c r="D13" s="7" t="s">
        <v>80</v>
      </c>
      <c r="E13" s="6" t="s">
        <v>23</v>
      </c>
      <c r="F13" s="8">
        <f>VLOOKUP(N13,[1]Revistas!$B$2:$G$62863,2,FALSE)</f>
        <v>7.117</v>
      </c>
      <c r="G13" s="8" t="str">
        <f>VLOOKUP(N13,[1]Revistas!$B$2:$G$62863,3,FALSE)</f>
        <v>Q1</v>
      </c>
      <c r="H13" s="8" t="str">
        <f>VLOOKUP(N13,[1]Revistas!$B$2:$G$62863,4,FALSE)</f>
        <v>INFECTIOUS DISEASES -- SCIE</v>
      </c>
      <c r="I13" s="8" t="str">
        <f>VLOOKUP(N13,[1]Revistas!$B$2:$G$62863,5,FALSE)</f>
        <v>4 DE 93</v>
      </c>
      <c r="J13" s="8" t="str">
        <f>VLOOKUP(N13,[1]Revistas!$B$2:$G$62863,6,FALSE)</f>
        <v>SI</v>
      </c>
      <c r="K13" s="8" t="s">
        <v>81</v>
      </c>
      <c r="L13" s="8" t="s">
        <v>82</v>
      </c>
      <c r="M13" s="8">
        <v>6</v>
      </c>
      <c r="N13" s="8" t="s">
        <v>83</v>
      </c>
      <c r="O13" s="8" t="s">
        <v>27</v>
      </c>
      <c r="P13" s="8">
        <v>2020</v>
      </c>
      <c r="Q13" s="8">
        <v>26</v>
      </c>
      <c r="R13" s="8">
        <v>11</v>
      </c>
      <c r="S13" s="8">
        <v>1525</v>
      </c>
      <c r="T13" s="8">
        <v>1536</v>
      </c>
    </row>
    <row r="14" spans="2:20" s="1" customFormat="1">
      <c r="B14" s="6" t="s">
        <v>84</v>
      </c>
      <c r="C14" s="6" t="s">
        <v>85</v>
      </c>
      <c r="D14" s="7" t="s">
        <v>86</v>
      </c>
      <c r="E14" s="6" t="s">
        <v>23</v>
      </c>
      <c r="F14" s="8">
        <f>VLOOKUP(N14,[1]Revistas!$B$2:$G$62863,2,FALSE)</f>
        <v>4.5890000000000004</v>
      </c>
      <c r="G14" s="8" t="str">
        <f>VLOOKUP(N14,[1]Revistas!$B$2:$G$62863,3,FALSE)</f>
        <v>Q1</v>
      </c>
      <c r="H14" s="8" t="str">
        <f>VLOOKUP(N14,[1]Revistas!$B$2:$G$62863,4,FALSE)</f>
        <v>INFECTIOUS DISEASES -- SCIE</v>
      </c>
      <c r="I14" s="8" t="str">
        <f>VLOOKUP(N14,[1]Revistas!$B$2:$G$62863,5,FALSE)</f>
        <v>17/93</v>
      </c>
      <c r="J14" s="8" t="str">
        <f>VLOOKUP(N14,[1]Revistas!$B$2:$G$62863,6,FALSE)</f>
        <v>NO</v>
      </c>
      <c r="K14" s="8" t="s">
        <v>87</v>
      </c>
      <c r="L14" s="8" t="s">
        <v>88</v>
      </c>
      <c r="M14" s="8">
        <v>0</v>
      </c>
      <c r="N14" s="8" t="s">
        <v>89</v>
      </c>
      <c r="O14" s="8" t="s">
        <v>90</v>
      </c>
      <c r="P14" s="8">
        <v>2020</v>
      </c>
      <c r="Q14" s="8">
        <v>33</v>
      </c>
      <c r="R14" s="8"/>
      <c r="S14" s="8"/>
      <c r="T14" s="8">
        <v>101543</v>
      </c>
    </row>
    <row r="15" spans="2:20" s="1" customFormat="1">
      <c r="B15" s="6" t="s">
        <v>91</v>
      </c>
      <c r="C15" s="6" t="s">
        <v>92</v>
      </c>
      <c r="D15" s="7" t="s">
        <v>86</v>
      </c>
      <c r="E15" s="6" t="s">
        <v>23</v>
      </c>
      <c r="F15" s="8">
        <f>VLOOKUP(N15,[1]Revistas!$B$2:$G$62863,2,FALSE)</f>
        <v>4.5890000000000004</v>
      </c>
      <c r="G15" s="8" t="str">
        <f>VLOOKUP(N15,[1]Revistas!$B$2:$G$62863,3,FALSE)</f>
        <v>Q1</v>
      </c>
      <c r="H15" s="8" t="str">
        <f>VLOOKUP(N15,[1]Revistas!$B$2:$G$62863,4,FALSE)</f>
        <v>INFECTIOUS DISEASES -- SCIE</v>
      </c>
      <c r="I15" s="8" t="str">
        <f>VLOOKUP(N15,[1]Revistas!$B$2:$G$62863,5,FALSE)</f>
        <v>17/93</v>
      </c>
      <c r="J15" s="8" t="str">
        <f>VLOOKUP(N15,[1]Revistas!$B$2:$G$62863,6,FALSE)</f>
        <v>NO</v>
      </c>
      <c r="K15" s="8" t="s">
        <v>93</v>
      </c>
      <c r="L15" s="8" t="s">
        <v>94</v>
      </c>
      <c r="M15" s="8">
        <v>0</v>
      </c>
      <c r="N15" s="8" t="s">
        <v>89</v>
      </c>
      <c r="O15" s="8" t="s">
        <v>95</v>
      </c>
      <c r="P15" s="8">
        <v>2020</v>
      </c>
      <c r="Q15" s="8">
        <v>36</v>
      </c>
      <c r="R15" s="8"/>
      <c r="S15" s="8"/>
      <c r="T15" s="8">
        <v>101814</v>
      </c>
    </row>
    <row r="16" spans="2:20" s="1" customFormat="1">
      <c r="B16" s="6" t="s">
        <v>96</v>
      </c>
      <c r="C16" s="6" t="s">
        <v>97</v>
      </c>
      <c r="D16" s="7" t="s">
        <v>98</v>
      </c>
      <c r="E16" s="6" t="s">
        <v>23</v>
      </c>
      <c r="F16" s="8">
        <f>VLOOKUP(N16,[1]Revistas!$B$2:$G$62863,2,FALSE)</f>
        <v>1.841</v>
      </c>
      <c r="G16" s="8" t="str">
        <f>VLOOKUP(N16,[1]Revistas!$B$2:$G$62863,3,FALSE)</f>
        <v>Q3</v>
      </c>
      <c r="H16" s="8" t="str">
        <f>VLOOKUP(N16,[1]Revistas!$B$2:$G$62863,4,FALSE)</f>
        <v>SURGERY -- SCIE</v>
      </c>
      <c r="I16" s="8" t="str">
        <f>VLOOKUP(N16,[1]Revistas!$B$2:$G$62863,5,FALSE)</f>
        <v>110/210</v>
      </c>
      <c r="J16" s="8" t="str">
        <f>VLOOKUP(N16,[1]Revistas!$B$2:$G$62863,6,FALSE)</f>
        <v>NO</v>
      </c>
      <c r="K16" s="8" t="s">
        <v>99</v>
      </c>
      <c r="L16" s="8"/>
      <c r="M16" s="8" t="s">
        <v>32</v>
      </c>
      <c r="N16" s="8" t="s">
        <v>100</v>
      </c>
      <c r="O16" s="8" t="s">
        <v>101</v>
      </c>
      <c r="P16" s="8">
        <v>2020</v>
      </c>
      <c r="Q16" s="8"/>
      <c r="R16" s="8"/>
      <c r="S16" s="8"/>
      <c r="T16" s="8"/>
    </row>
    <row r="17" spans="2:20" s="1" customFormat="1">
      <c r="B17" s="6" t="s">
        <v>102</v>
      </c>
      <c r="C17" s="6" t="s">
        <v>103</v>
      </c>
      <c r="D17" s="7" t="s">
        <v>104</v>
      </c>
      <c r="E17" s="6" t="s">
        <v>23</v>
      </c>
      <c r="F17" s="8">
        <f>VLOOKUP(N17,[1]Revistas!$B$2:$G$62863,2,FALSE)</f>
        <v>2.1280000000000001</v>
      </c>
      <c r="G17" s="8" t="str">
        <f>VLOOKUP(N17,[1]Revistas!$B$2:$G$62863,3,FALSE)</f>
        <v>Q3</v>
      </c>
      <c r="H17" s="8" t="str">
        <f>VLOOKUP(N17,[1]Revistas!$B$2:$G$62863,4,FALSE)</f>
        <v>GERIATRICS &amp; GERONTOLOGY -- SCIE</v>
      </c>
      <c r="I17" s="8" t="str">
        <f>VLOOKUP(N17,[1]Revistas!$B$2:$G$62863,5,FALSE)</f>
        <v>34/51</v>
      </c>
      <c r="J17" s="8" t="str">
        <f>VLOOKUP(N17,[1]Revistas!$B$2:$G$62863,6,FALSE)</f>
        <v>NO</v>
      </c>
      <c r="K17" s="8" t="s">
        <v>105</v>
      </c>
      <c r="L17" s="8" t="s">
        <v>106</v>
      </c>
      <c r="M17" s="8">
        <v>1</v>
      </c>
      <c r="N17" s="8" t="s">
        <v>107</v>
      </c>
      <c r="O17" s="8" t="s">
        <v>108</v>
      </c>
      <c r="P17" s="8">
        <v>2020</v>
      </c>
      <c r="Q17" s="8">
        <v>91</v>
      </c>
      <c r="R17" s="8"/>
      <c r="S17" s="8"/>
      <c r="T17" s="8">
        <v>104204</v>
      </c>
    </row>
    <row r="18" spans="2:20" s="1" customFormat="1">
      <c r="B18" s="6" t="s">
        <v>109</v>
      </c>
      <c r="C18" s="6" t="s">
        <v>110</v>
      </c>
      <c r="D18" s="7" t="s">
        <v>73</v>
      </c>
      <c r="E18" s="6" t="s">
        <v>23</v>
      </c>
      <c r="F18" s="8">
        <f>VLOOKUP(N18,[1]Revistas!$B$2:$G$62863,2,FALSE)</f>
        <v>2.1259999999999999</v>
      </c>
      <c r="G18" s="8" t="str">
        <f>VLOOKUP(N18,[1]Revistas!$B$2:$G$62863,3,FALSE)</f>
        <v>Q2</v>
      </c>
      <c r="H18" s="8" t="str">
        <f>VLOOKUP(N18,[1]Revistas!$B$2:$G$62863,4,FALSE)</f>
        <v>TROPICAL MEDICINE -- SCIE</v>
      </c>
      <c r="I18" s="8" t="str">
        <f>VLOOKUP(N18,[1]Revistas!$B$2:$G$62863,5,FALSE)</f>
        <v>9 DE 23</v>
      </c>
      <c r="J18" s="8" t="str">
        <f>VLOOKUP(N18,[1]Revistas!$B$2:$G$62863,6,FALSE)</f>
        <v>NO</v>
      </c>
      <c r="K18" s="8" t="s">
        <v>111</v>
      </c>
      <c r="L18" s="8" t="s">
        <v>112</v>
      </c>
      <c r="M18" s="8">
        <v>0</v>
      </c>
      <c r="N18" s="8" t="s">
        <v>76</v>
      </c>
      <c r="O18" s="8" t="s">
        <v>55</v>
      </c>
      <c r="P18" s="8">
        <v>2020</v>
      </c>
      <c r="Q18" s="8">
        <v>103</v>
      </c>
      <c r="R18" s="8">
        <v>4</v>
      </c>
      <c r="S18" s="8">
        <v>1480</v>
      </c>
      <c r="T18" s="8">
        <v>1486</v>
      </c>
    </row>
    <row r="19" spans="2:20" s="1" customFormat="1">
      <c r="B19" s="6" t="s">
        <v>113</v>
      </c>
      <c r="C19" s="6" t="s">
        <v>114</v>
      </c>
      <c r="D19" s="7" t="s">
        <v>80</v>
      </c>
      <c r="E19" s="6" t="s">
        <v>23</v>
      </c>
      <c r="F19" s="8">
        <f>VLOOKUP(N19,[1]Revistas!$B$2:$G$62863,2,FALSE)</f>
        <v>7.117</v>
      </c>
      <c r="G19" s="8" t="str">
        <f>VLOOKUP(N19,[1]Revistas!$B$2:$G$62863,3,FALSE)</f>
        <v>Q1</v>
      </c>
      <c r="H19" s="8" t="str">
        <f>VLOOKUP(N19,[1]Revistas!$B$2:$G$62863,4,FALSE)</f>
        <v>INFECTIOUS DISEASES -- SCIE</v>
      </c>
      <c r="I19" s="8" t="str">
        <f>VLOOKUP(N19,[1]Revistas!$B$2:$G$62863,5,FALSE)</f>
        <v>4 DE 93</v>
      </c>
      <c r="J19" s="8" t="str">
        <f>VLOOKUP(N19,[1]Revistas!$B$2:$G$62863,6,FALSE)</f>
        <v>SI</v>
      </c>
      <c r="K19" s="8" t="s">
        <v>115</v>
      </c>
      <c r="L19" s="8" t="s">
        <v>116</v>
      </c>
      <c r="M19" s="8">
        <v>3</v>
      </c>
      <c r="N19" s="8" t="s">
        <v>83</v>
      </c>
      <c r="O19" s="8" t="s">
        <v>117</v>
      </c>
      <c r="P19" s="8">
        <v>2020</v>
      </c>
      <c r="Q19" s="8">
        <v>26</v>
      </c>
      <c r="R19" s="8">
        <v>3</v>
      </c>
      <c r="S19" s="8"/>
      <c r="T19" s="8"/>
    </row>
    <row r="20" spans="2:20" s="1" customFormat="1">
      <c r="B20" s="6" t="s">
        <v>118</v>
      </c>
      <c r="C20" s="6" t="s">
        <v>119</v>
      </c>
      <c r="D20" s="7" t="s">
        <v>120</v>
      </c>
      <c r="E20" s="6" t="s">
        <v>23</v>
      </c>
      <c r="F20" s="8">
        <f>VLOOKUP(N20,[1]Revistas!$B$2:$G$62863,2,FALSE)</f>
        <v>2.74</v>
      </c>
      <c r="G20" s="8" t="str">
        <f>VLOOKUP(N20,[1]Revistas!$B$2:$G$62863,3,FALSE)</f>
        <v>Q2</v>
      </c>
      <c r="H20" s="8" t="str">
        <f>VLOOKUP(N20,[1]Revistas!$B$2:$G$62863,4,FALSE)</f>
        <v>MULTIDISCIPLINARY SCIENCES -- SCIE</v>
      </c>
      <c r="I20" s="8" t="str">
        <f>VLOOKUP(N20,[1]Revistas!$B$2:$G$62863,5,FALSE)</f>
        <v>27/71</v>
      </c>
      <c r="J20" s="8" t="str">
        <f>VLOOKUP(N20,[1]Revistas!$B$2:$G$62863,6,FALSE)</f>
        <v>NO</v>
      </c>
      <c r="K20" s="8" t="s">
        <v>121</v>
      </c>
      <c r="L20" s="8" t="s">
        <v>122</v>
      </c>
      <c r="M20" s="8">
        <v>0</v>
      </c>
      <c r="N20" s="8" t="s">
        <v>123</v>
      </c>
      <c r="O20" s="8" t="s">
        <v>124</v>
      </c>
      <c r="P20" s="8">
        <v>2020</v>
      </c>
      <c r="Q20" s="8">
        <v>15</v>
      </c>
      <c r="R20" s="8">
        <v>4</v>
      </c>
      <c r="S20" s="8"/>
      <c r="T20" s="8" t="s">
        <v>125</v>
      </c>
    </row>
    <row r="21" spans="2:20" s="1" customFormat="1">
      <c r="B21" s="6" t="s">
        <v>126</v>
      </c>
      <c r="C21" s="6" t="s">
        <v>127</v>
      </c>
      <c r="D21" s="7" t="s">
        <v>128</v>
      </c>
      <c r="E21" s="6" t="s">
        <v>45</v>
      </c>
      <c r="F21" s="8">
        <f>VLOOKUP(N21,[1]Revistas!$B$2:$G$62863,2,FALSE)</f>
        <v>5.2480000000000002</v>
      </c>
      <c r="G21" s="8" t="str">
        <f>VLOOKUP(N21,[1]Revistas!$B$2:$G$62863,3,FALSE)</f>
        <v>Q1</v>
      </c>
      <c r="H21" s="8" t="str">
        <f>VLOOKUP(N21,[1]Revistas!$B$2:$G$62863,4,FALSE)</f>
        <v>DERMATOLOGY -- SCIE</v>
      </c>
      <c r="I21" s="8" t="str">
        <f>VLOOKUP(N21,[1]Revistas!$B$2:$G$62863,5,FALSE)</f>
        <v>5 DE 68</v>
      </c>
      <c r="J21" s="8" t="str">
        <f>VLOOKUP(N21,[1]Revistas!$B$2:$G$62863,6,FALSE)</f>
        <v>SI</v>
      </c>
      <c r="K21" s="8" t="s">
        <v>129</v>
      </c>
      <c r="L21" s="8" t="s">
        <v>130</v>
      </c>
      <c r="M21" s="8">
        <v>6</v>
      </c>
      <c r="N21" s="8" t="s">
        <v>131</v>
      </c>
      <c r="O21" s="8" t="s">
        <v>55</v>
      </c>
      <c r="P21" s="8">
        <v>2020</v>
      </c>
      <c r="Q21" s="8">
        <v>34</v>
      </c>
      <c r="R21" s="8">
        <v>10</v>
      </c>
      <c r="S21" s="8" t="s">
        <v>132</v>
      </c>
      <c r="T21" s="8" t="s">
        <v>133</v>
      </c>
    </row>
    <row r="22" spans="2:20" s="1" customFormat="1">
      <c r="B22" s="6" t="s">
        <v>134</v>
      </c>
      <c r="C22" s="6" t="s">
        <v>135</v>
      </c>
      <c r="D22" s="7" t="s">
        <v>136</v>
      </c>
      <c r="E22" s="6" t="s">
        <v>23</v>
      </c>
      <c r="F22" s="8">
        <f>VLOOKUP(N22,[1]Revistas!$B$2:$G$62863,2,FALSE)</f>
        <v>5.7359999999999998</v>
      </c>
      <c r="G22" s="8" t="str">
        <f>VLOOKUP(N22,[1]Revistas!$B$2:$G$62863,3,FALSE)</f>
        <v>Q1</v>
      </c>
      <c r="H22" s="8" t="str">
        <f>VLOOKUP(N22,[1]Revistas!$B$2:$G$62863,4,FALSE)</f>
        <v>MEDICINE, RESEARCH &amp; EXPERIMENTAL -- SCIE</v>
      </c>
      <c r="I22" s="8" t="str">
        <f>VLOOKUP(N22,[1]Revistas!$B$2:$G$62863,5,FALSE)</f>
        <v>18/138</v>
      </c>
      <c r="J22" s="8" t="str">
        <f>VLOOKUP(N22,[1]Revistas!$B$2:$G$62863,6,FALSE)</f>
        <v>NO</v>
      </c>
      <c r="K22" s="8" t="s">
        <v>137</v>
      </c>
      <c r="L22" s="8" t="s">
        <v>138</v>
      </c>
      <c r="M22" s="8">
        <v>2</v>
      </c>
      <c r="N22" s="8" t="s">
        <v>139</v>
      </c>
      <c r="O22" s="8" t="s">
        <v>140</v>
      </c>
      <c r="P22" s="8">
        <v>2020</v>
      </c>
      <c r="Q22" s="8">
        <v>55</v>
      </c>
      <c r="R22" s="8"/>
      <c r="S22" s="8"/>
      <c r="T22" s="8">
        <v>102779</v>
      </c>
    </row>
    <row r="23" spans="2:20" s="1" customFormat="1">
      <c r="B23" s="6" t="s">
        <v>141</v>
      </c>
      <c r="C23" s="6" t="s">
        <v>142</v>
      </c>
      <c r="D23" s="7" t="s">
        <v>143</v>
      </c>
      <c r="E23" s="6" t="s">
        <v>23</v>
      </c>
      <c r="F23" s="8">
        <f>VLOOKUP(N23,[1]Revistas!$B$2:$G$62863,2,FALSE)</f>
        <v>3.4750000000000001</v>
      </c>
      <c r="G23" s="8" t="str">
        <f>VLOOKUP(N23,[1]Revistas!$B$2:$G$62863,3,FALSE)</f>
        <v>Q2</v>
      </c>
      <c r="H23" s="8" t="str">
        <f>VLOOKUP(N23,[1]Revistas!$B$2:$G$62863,4,FALSE)</f>
        <v>INFECTIOUS DISEASES -- SCIE</v>
      </c>
      <c r="I23" s="8" t="str">
        <f>VLOOKUP(N23,[1]Revistas!$B$2:$G$62863,5,FALSE)</f>
        <v>34/92</v>
      </c>
      <c r="J23" s="8" t="str">
        <f>VLOOKUP(N23,[1]Revistas!$B$2:$G$62863,6,FALSE)</f>
        <v>NO</v>
      </c>
      <c r="K23" s="8" t="s">
        <v>144</v>
      </c>
      <c r="L23" s="8" t="s">
        <v>145</v>
      </c>
      <c r="M23" s="8">
        <v>12</v>
      </c>
      <c r="N23" s="8" t="s">
        <v>146</v>
      </c>
      <c r="O23" s="8">
        <v>36951</v>
      </c>
      <c r="P23" s="8">
        <v>2020</v>
      </c>
      <c r="Q23" s="8">
        <v>83</v>
      </c>
      <c r="R23" s="8">
        <v>3</v>
      </c>
      <c r="S23" s="8">
        <v>310</v>
      </c>
      <c r="T23" s="8">
        <v>318</v>
      </c>
    </row>
    <row r="24" spans="2:20" s="1" customFormat="1">
      <c r="B24" s="6" t="s">
        <v>147</v>
      </c>
      <c r="C24" s="6" t="s">
        <v>148</v>
      </c>
      <c r="D24" s="7" t="s">
        <v>149</v>
      </c>
      <c r="E24" s="6" t="s">
        <v>23</v>
      </c>
      <c r="F24" s="8">
        <f>VLOOKUP(N24,[1]Revistas!$B$2:$G$62863,2,FALSE)</f>
        <v>5.4390000000000001</v>
      </c>
      <c r="G24" s="8" t="str">
        <f>VLOOKUP(N24,[1]Revistas!$B$2:$G$62863,3,FALSE)</f>
        <v>Q1</v>
      </c>
      <c r="H24" s="8" t="str">
        <f>VLOOKUP(N24,[1]Revistas!$B$2:$G$62863,4,FALSE)</f>
        <v>PHARMACOLOGY &amp; PHARMACY -- SCIE</v>
      </c>
      <c r="I24" s="8" t="str">
        <f>VLOOKUP(N24,[1]Revistas!$B$2:$G$62863,5,FALSE)</f>
        <v>22/270</v>
      </c>
      <c r="J24" s="8" t="str">
        <f>VLOOKUP(N24,[1]Revistas!$B$2:$G$62863,6,FALSE)</f>
        <v>SI</v>
      </c>
      <c r="K24" s="8" t="s">
        <v>150</v>
      </c>
      <c r="L24" s="8" t="s">
        <v>151</v>
      </c>
      <c r="M24" s="8">
        <v>0</v>
      </c>
      <c r="N24" s="8" t="s">
        <v>152</v>
      </c>
      <c r="O24" s="8" t="s">
        <v>153</v>
      </c>
      <c r="P24" s="8">
        <v>2020</v>
      </c>
      <c r="Q24" s="8">
        <v>75</v>
      </c>
      <c r="R24" s="8">
        <v>7</v>
      </c>
      <c r="S24" s="8">
        <v>1955</v>
      </c>
      <c r="T24" s="8">
        <v>1960</v>
      </c>
    </row>
    <row r="25" spans="2:20" s="1" customFormat="1">
      <c r="B25" s="6" t="s">
        <v>154</v>
      </c>
      <c r="C25" s="6" t="s">
        <v>155</v>
      </c>
      <c r="D25" s="7" t="s">
        <v>143</v>
      </c>
      <c r="E25" s="6" t="s">
        <v>23</v>
      </c>
      <c r="F25" s="8">
        <f>VLOOKUP(N25,[1]Revistas!$B$2:$G$62863,2,FALSE)</f>
        <v>3.4750000000000001</v>
      </c>
      <c r="G25" s="8" t="str">
        <f>VLOOKUP(N25,[1]Revistas!$B$2:$G$62863,3,FALSE)</f>
        <v>Q2</v>
      </c>
      <c r="H25" s="8" t="str">
        <f>VLOOKUP(N25,[1]Revistas!$B$2:$G$62863,4,FALSE)</f>
        <v>INFECTIOUS DISEASES -- SCIE</v>
      </c>
      <c r="I25" s="8" t="str">
        <f>VLOOKUP(N25,[1]Revistas!$B$2:$G$62863,5,FALSE)</f>
        <v>34/92</v>
      </c>
      <c r="J25" s="8" t="str">
        <f>VLOOKUP(N25,[1]Revistas!$B$2:$G$62863,6,FALSE)</f>
        <v>NO</v>
      </c>
      <c r="K25" s="8" t="s">
        <v>156</v>
      </c>
      <c r="L25" s="8" t="s">
        <v>82</v>
      </c>
      <c r="M25" s="8">
        <v>0</v>
      </c>
      <c r="N25" s="8" t="s">
        <v>146</v>
      </c>
      <c r="O25" s="8">
        <v>36951</v>
      </c>
      <c r="P25" s="8">
        <v>2020</v>
      </c>
      <c r="Q25" s="8">
        <v>83</v>
      </c>
      <c r="R25" s="8">
        <v>3</v>
      </c>
      <c r="S25" s="8">
        <v>292</v>
      </c>
      <c r="T25" s="8">
        <v>300</v>
      </c>
    </row>
    <row r="26" spans="2:20" s="1" customFormat="1">
      <c r="B26" s="6" t="s">
        <v>157</v>
      </c>
      <c r="C26" s="6" t="s">
        <v>158</v>
      </c>
      <c r="D26" s="7" t="s">
        <v>159</v>
      </c>
      <c r="E26" s="6" t="s">
        <v>23</v>
      </c>
      <c r="F26" s="8">
        <f>VLOOKUP(N26,[1]Revistas!$B$2:$G$62863,2,FALSE)</f>
        <v>8.3130000000000006</v>
      </c>
      <c r="G26" s="8" t="str">
        <f>VLOOKUP(N26,[1]Revistas!$B$2:$G$62863,3,FALSE)</f>
        <v>Q1</v>
      </c>
      <c r="H26" s="8" t="str">
        <f>VLOOKUP(N26,[1]Revistas!$B$2:$G$62863,4,FALSE)</f>
        <v>MICROBIOLOGY -- SCIE</v>
      </c>
      <c r="I26" s="8" t="str">
        <f>VLOOKUP(N26,[1]Revistas!$B$2:$G$62863,5,FALSE)</f>
        <v>11/135</v>
      </c>
      <c r="J26" s="8" t="str">
        <f>VLOOKUP(N26,[1]Revistas!$B$2:$G$62863,6,FALSE)</f>
        <v>SI</v>
      </c>
      <c r="K26" s="8" t="s">
        <v>160</v>
      </c>
      <c r="L26" s="8" t="s">
        <v>161</v>
      </c>
      <c r="M26" s="8" t="s">
        <v>32</v>
      </c>
      <c r="N26" s="8" t="s">
        <v>162</v>
      </c>
      <c r="O26" s="8" t="s">
        <v>163</v>
      </c>
      <c r="P26" s="8">
        <v>2020</v>
      </c>
      <c r="Q26" s="8"/>
      <c r="R26" s="8"/>
      <c r="S26" s="8"/>
      <c r="T26" s="8"/>
    </row>
    <row r="27" spans="2:20" s="1" customFormat="1">
      <c r="B27" s="6" t="s">
        <v>164</v>
      </c>
      <c r="C27" s="6" t="s">
        <v>165</v>
      </c>
      <c r="D27" s="7" t="s">
        <v>166</v>
      </c>
      <c r="E27" s="6" t="s">
        <v>167</v>
      </c>
      <c r="F27" s="8">
        <f>VLOOKUP(N27,[1]Revistas!$B$2:$G$62863,2,FALSE)</f>
        <v>1.304</v>
      </c>
      <c r="G27" s="8" t="str">
        <f>VLOOKUP(N27,[1]Revistas!$B$2:$G$62863,3,FALSE)</f>
        <v>Q4</v>
      </c>
      <c r="H27" s="8" t="str">
        <f>VLOOKUP(N27,[1]Revistas!$B$2:$G$62863,4,FALSE)</f>
        <v>MEDICINE, GENERAL &amp; INTERNAL -- SCIE</v>
      </c>
      <c r="I27" s="8" t="str">
        <f>VLOOKUP(N27,[1]Revistas!$B$2:$G$62863,5,FALSE)</f>
        <v>100/165</v>
      </c>
      <c r="J27" s="8" t="str">
        <f>VLOOKUP(N27,[1]Revistas!$B$2:$G$62863,6,FALSE)</f>
        <v>NO</v>
      </c>
      <c r="K27" s="8" t="s">
        <v>168</v>
      </c>
      <c r="L27" s="8" t="s">
        <v>169</v>
      </c>
      <c r="M27" s="8">
        <v>0</v>
      </c>
      <c r="N27" s="8" t="s">
        <v>170</v>
      </c>
      <c r="O27" s="8" t="s">
        <v>117</v>
      </c>
      <c r="P27" s="8">
        <v>2020</v>
      </c>
      <c r="Q27" s="8">
        <v>220</v>
      </c>
      <c r="R27" s="8">
        <v>2</v>
      </c>
      <c r="S27" s="8">
        <v>139</v>
      </c>
      <c r="T27" s="8">
        <v>140</v>
      </c>
    </row>
    <row r="28" spans="2:20" s="1" customFormat="1">
      <c r="B28" s="6" t="s">
        <v>171</v>
      </c>
      <c r="C28" s="6" t="s">
        <v>172</v>
      </c>
      <c r="D28" s="7" t="s">
        <v>173</v>
      </c>
      <c r="E28" s="6" t="s">
        <v>23</v>
      </c>
      <c r="F28" s="8">
        <f>VLOOKUP(N28,[1]Revistas!$B$2:$G$62863,2,FALSE)</f>
        <v>2.8370000000000002</v>
      </c>
      <c r="G28" s="8" t="str">
        <f>VLOOKUP(N28,[1]Revistas!$B$2:$G$62863,3,FALSE)</f>
        <v>Q2</v>
      </c>
      <c r="H28" s="8" t="str">
        <f>VLOOKUP(N28,[1]Revistas!$B$2:$G$62863,4,FALSE)</f>
        <v>INFECTIOUS DISEASES -- SCIE</v>
      </c>
      <c r="I28" s="8" t="str">
        <f>VLOOKUP(N28,[1]Revistas!$B$2:$G$62863,5,FALSE)</f>
        <v>45/93</v>
      </c>
      <c r="J28" s="8" t="str">
        <f>VLOOKUP(N28,[1]Revistas!$B$2:$G$62863,6,FALSE)</f>
        <v>NO</v>
      </c>
      <c r="K28" s="8" t="s">
        <v>174</v>
      </c>
      <c r="L28" s="8" t="s">
        <v>175</v>
      </c>
      <c r="M28" s="8">
        <v>1</v>
      </c>
      <c r="N28" s="8" t="s">
        <v>176</v>
      </c>
      <c r="O28" s="8" t="s">
        <v>177</v>
      </c>
      <c r="P28" s="8">
        <v>2020</v>
      </c>
      <c r="Q28" s="8">
        <v>39</v>
      </c>
      <c r="R28" s="8">
        <v>12</v>
      </c>
      <c r="S28" s="8">
        <v>2289</v>
      </c>
      <c r="T28" s="8">
        <v>2297</v>
      </c>
    </row>
    <row r="29" spans="2:20" s="1" customFormat="1">
      <c r="B29" s="6" t="s">
        <v>178</v>
      </c>
      <c r="C29" s="6" t="s">
        <v>179</v>
      </c>
      <c r="D29" s="7" t="s">
        <v>180</v>
      </c>
      <c r="E29" s="6" t="s">
        <v>23</v>
      </c>
      <c r="F29" s="8">
        <f>VLOOKUP(N29,[1]Revistas!$B$2:$G$62863,2,FALSE)</f>
        <v>14.813000000000001</v>
      </c>
      <c r="G29" s="8" t="str">
        <f>VLOOKUP(N29,[1]Revistas!$B$2:$G$62863,3,FALSE)</f>
        <v>Q1</v>
      </c>
      <c r="H29" s="8" t="str">
        <f>VLOOKUP(N29,[1]Revistas!$B$2:$G$62863,4,FALSE)</f>
        <v>INFECTIOUS DISEASES -- SCIE</v>
      </c>
      <c r="I29" s="8" t="str">
        <f>VLOOKUP(N29,[1]Revistas!$B$2:$G$62863,5,FALSE)</f>
        <v>2 DE 93</v>
      </c>
      <c r="J29" s="8" t="str">
        <f>VLOOKUP(N29,[1]Revistas!$B$2:$G$62863,6,FALSE)</f>
        <v>SI</v>
      </c>
      <c r="K29" s="8" t="s">
        <v>181</v>
      </c>
      <c r="L29" s="8" t="s">
        <v>182</v>
      </c>
      <c r="M29" s="8">
        <v>1</v>
      </c>
      <c r="N29" s="8" t="s">
        <v>183</v>
      </c>
      <c r="O29" s="8" t="s">
        <v>41</v>
      </c>
      <c r="P29" s="8">
        <v>2020</v>
      </c>
      <c r="Q29" s="8">
        <v>7</v>
      </c>
      <c r="R29" s="8">
        <v>6</v>
      </c>
      <c r="S29" s="8" t="s">
        <v>184</v>
      </c>
      <c r="T29" s="8" t="s">
        <v>185</v>
      </c>
    </row>
    <row r="30" spans="2:20" s="1" customFormat="1">
      <c r="B30" s="6" t="s">
        <v>186</v>
      </c>
      <c r="C30" s="6" t="s">
        <v>187</v>
      </c>
      <c r="D30" s="7" t="s">
        <v>188</v>
      </c>
      <c r="E30" s="6" t="s">
        <v>23</v>
      </c>
      <c r="F30" s="8">
        <f>VLOOKUP(N30,[1]Revistas!$B$2:$G$62863,2,FALSE)</f>
        <v>1.1319999999999999</v>
      </c>
      <c r="G30" s="8" t="str">
        <f>VLOOKUP(N30,[1]Revistas!$B$2:$G$62863,3,FALSE)</f>
        <v>Q4</v>
      </c>
      <c r="H30" s="8" t="str">
        <f>VLOOKUP(N30,[1]Revistas!$B$2:$G$62863,4,FALSE)</f>
        <v>MICROBIOLOGY -- SCIE</v>
      </c>
      <c r="I30" s="8" t="str">
        <f>VLOOKUP(N30,[1]Revistas!$B$2:$G$62863,5,FALSE)</f>
        <v>121/135</v>
      </c>
      <c r="J30" s="8" t="str">
        <f>VLOOKUP(N30,[1]Revistas!$B$2:$G$62863,6,FALSE)</f>
        <v>NO</v>
      </c>
      <c r="K30" s="8" t="s">
        <v>189</v>
      </c>
      <c r="L30" s="8" t="s">
        <v>190</v>
      </c>
      <c r="M30" s="8">
        <v>0</v>
      </c>
      <c r="N30" s="8" t="s">
        <v>191</v>
      </c>
      <c r="O30" s="8" t="s">
        <v>192</v>
      </c>
      <c r="P30" s="8">
        <v>2020</v>
      </c>
      <c r="Q30" s="8">
        <v>33</v>
      </c>
      <c r="R30" s="8">
        <v>1</v>
      </c>
      <c r="S30" s="8">
        <v>68</v>
      </c>
      <c r="T30" s="8">
        <v>72</v>
      </c>
    </row>
    <row r="31" spans="2:20" s="1" customFormat="1">
      <c r="B31" s="6" t="s">
        <v>193</v>
      </c>
      <c r="C31" s="6" t="s">
        <v>194</v>
      </c>
      <c r="D31" s="7" t="s">
        <v>195</v>
      </c>
      <c r="E31" s="6" t="s">
        <v>45</v>
      </c>
      <c r="F31" s="8">
        <f>VLOOKUP(N31,[1]Revistas!$B$2:$G$62863,2,FALSE)</f>
        <v>7.5739999999999998</v>
      </c>
      <c r="G31" s="8" t="str">
        <f>VLOOKUP(N31,[1]Revistas!$B$2:$G$62863,3,FALSE)</f>
        <v>Q1</v>
      </c>
      <c r="H31" s="8" t="str">
        <f>VLOOKUP(N31,[1]Revistas!$B$2:$G$62863,4,FALSE)</f>
        <v>ALLERGY -- SCIE</v>
      </c>
      <c r="I31" s="8" t="str">
        <f>VLOOKUP(N31,[1]Revistas!$B$2:$G$62863,5,FALSE)</f>
        <v>3 DE 28</v>
      </c>
      <c r="J31" s="8" t="str">
        <f>VLOOKUP(N31,[1]Revistas!$B$2:$G$62863,6,FALSE)</f>
        <v>NO</v>
      </c>
      <c r="K31" s="8" t="s">
        <v>196</v>
      </c>
      <c r="L31" s="8" t="s">
        <v>197</v>
      </c>
      <c r="M31" s="8">
        <v>0</v>
      </c>
      <c r="N31" s="8" t="s">
        <v>198</v>
      </c>
      <c r="O31" s="8" t="s">
        <v>55</v>
      </c>
      <c r="P31" s="8">
        <v>2020</v>
      </c>
      <c r="Q31" s="8">
        <v>8</v>
      </c>
      <c r="R31" s="8">
        <v>9</v>
      </c>
      <c r="S31" s="8">
        <v>3198</v>
      </c>
      <c r="T31" s="8" t="s">
        <v>199</v>
      </c>
    </row>
    <row r="32" spans="2:20" s="1" customFormat="1">
      <c r="B32" s="6" t="s">
        <v>200</v>
      </c>
      <c r="C32" s="6" t="s">
        <v>201</v>
      </c>
      <c r="D32" s="7" t="s">
        <v>202</v>
      </c>
      <c r="E32" s="6" t="s">
        <v>23</v>
      </c>
      <c r="F32" s="8">
        <f>VLOOKUP(N32,[1]Revistas!$B$2:$G$62863,2,FALSE)</f>
        <v>6.2590000000000003</v>
      </c>
      <c r="G32" s="8" t="str">
        <f>VLOOKUP(N32,[1]Revistas!$B$2:$G$62863,3,FALSE)</f>
        <v>Q1</v>
      </c>
      <c r="H32" s="8" t="str">
        <f>VLOOKUP(N32,[1]Revistas!$B$2:$G$62863,4,FALSE)</f>
        <v>INFECTIOUS DISEASES -- SCIE</v>
      </c>
      <c r="I32" s="8" t="str">
        <f>VLOOKUP(N32,[1]Revistas!$B$2:$G$62863,5,FALSE)</f>
        <v>7 DE 93</v>
      </c>
      <c r="J32" s="8" t="str">
        <f>VLOOKUP(N32,[1]Revistas!$B$2:$G$62863,6,FALSE)</f>
        <v>SI</v>
      </c>
      <c r="K32" s="8" t="s">
        <v>203</v>
      </c>
      <c r="L32" s="8" t="s">
        <v>204</v>
      </c>
      <c r="M32" s="8">
        <v>0</v>
      </c>
      <c r="N32" s="8" t="s">
        <v>205</v>
      </c>
      <c r="O32" s="8" t="s">
        <v>206</v>
      </c>
      <c r="P32" s="8">
        <v>2020</v>
      </c>
      <c r="Q32" s="8">
        <v>26</v>
      </c>
      <c r="R32" s="8">
        <v>4</v>
      </c>
      <c r="S32" s="8">
        <v>658</v>
      </c>
      <c r="T32" s="8">
        <v>666</v>
      </c>
    </row>
    <row r="33" spans="2:20" s="1" customFormat="1">
      <c r="B33" s="6" t="s">
        <v>207</v>
      </c>
      <c r="C33" s="6" t="s">
        <v>208</v>
      </c>
      <c r="D33" s="7" t="s">
        <v>209</v>
      </c>
      <c r="E33" s="6" t="s">
        <v>23</v>
      </c>
      <c r="F33" s="8">
        <f>VLOOKUP(N33,[1]Revistas!$B$2:$G$62863,2,FALSE)</f>
        <v>3.0670000000000002</v>
      </c>
      <c r="G33" s="8" t="str">
        <f>VLOOKUP(N33,[1]Revistas!$B$2:$G$62863,3,FALSE)</f>
        <v>Q1</v>
      </c>
      <c r="H33" s="8" t="str">
        <f>VLOOKUP(N33,[1]Revistas!$B$2:$G$62863,4,FALSE)</f>
        <v>TROPICAL MEDICINE -- SCIE</v>
      </c>
      <c r="I33" s="8" t="str">
        <f>VLOOKUP(N33,[1]Revistas!$B$2:$G$62863,5,FALSE)</f>
        <v>2 DE 23</v>
      </c>
      <c r="J33" s="8" t="str">
        <f>VLOOKUP(N33,[1]Revistas!$B$2:$G$62863,6,FALSE)</f>
        <v>SI</v>
      </c>
      <c r="K33" s="8" t="s">
        <v>210</v>
      </c>
      <c r="L33" s="8" t="s">
        <v>211</v>
      </c>
      <c r="M33" s="8">
        <v>0</v>
      </c>
      <c r="N33" s="8" t="s">
        <v>212</v>
      </c>
      <c r="O33" s="8">
        <v>45108</v>
      </c>
      <c r="P33" s="8">
        <v>2020</v>
      </c>
      <c r="Q33" s="8">
        <v>9</v>
      </c>
      <c r="R33" s="8">
        <v>1</v>
      </c>
      <c r="S33" s="8"/>
      <c r="T33" s="8">
        <v>105</v>
      </c>
    </row>
    <row r="34" spans="2:20" s="1" customFormat="1">
      <c r="B34" s="6" t="s">
        <v>56</v>
      </c>
      <c r="C34" s="6" t="s">
        <v>213</v>
      </c>
      <c r="D34" s="7" t="s">
        <v>214</v>
      </c>
      <c r="E34" s="6" t="s">
        <v>23</v>
      </c>
      <c r="F34" s="8">
        <f>VLOOKUP(N34,[1]Revistas!$B$2:$G$62863,2,FALSE)</f>
        <v>21.317</v>
      </c>
      <c r="G34" s="8" t="str">
        <f>VLOOKUP(N34,[1]Revistas!$B$2:$G$62863,3,FALSE)</f>
        <v>Q1</v>
      </c>
      <c r="H34" s="8" t="str">
        <f>VLOOKUP(N34,[1]Revistas!$B$2:$G$62863,4,FALSE)</f>
        <v>MEDICINE, GENERAL &amp; INTERNAL -- SCIE</v>
      </c>
      <c r="I34" s="8" t="str">
        <f>VLOOKUP(N34,[1]Revistas!$B$2:$G$62863,5,FALSE)</f>
        <v>6 DE 155</v>
      </c>
      <c r="J34" s="8" t="str">
        <f>VLOOKUP(N34,[1]Revistas!$B$2:$G$62863,6,FALSE)</f>
        <v>SI</v>
      </c>
      <c r="K34" s="8" t="s">
        <v>215</v>
      </c>
      <c r="L34" s="8" t="s">
        <v>60</v>
      </c>
      <c r="M34" s="8">
        <v>17</v>
      </c>
      <c r="N34" s="8" t="s">
        <v>216</v>
      </c>
      <c r="O34" s="8">
        <v>38991</v>
      </c>
      <c r="P34" s="8">
        <v>2020</v>
      </c>
      <c r="Q34" s="8">
        <v>173</v>
      </c>
      <c r="R34" s="8">
        <v>7</v>
      </c>
      <c r="S34" s="8">
        <v>536</v>
      </c>
      <c r="T34" s="8" t="s">
        <v>199</v>
      </c>
    </row>
    <row r="35" spans="2:20" s="1" customFormat="1">
      <c r="B35" s="6" t="s">
        <v>217</v>
      </c>
      <c r="C35" s="6" t="s">
        <v>218</v>
      </c>
      <c r="D35" s="7" t="s">
        <v>166</v>
      </c>
      <c r="E35" s="6" t="s">
        <v>167</v>
      </c>
      <c r="F35" s="8">
        <f>VLOOKUP(N35,[1]Revistas!$B$2:$G$62863,2,FALSE)</f>
        <v>1.304</v>
      </c>
      <c r="G35" s="8" t="str">
        <f>VLOOKUP(N35,[1]Revistas!$B$2:$G$62863,3,FALSE)</f>
        <v>Q4</v>
      </c>
      <c r="H35" s="8" t="str">
        <f>VLOOKUP(N35,[1]Revistas!$B$2:$G$62863,4,FALSE)</f>
        <v>MEDICINE, GENERAL &amp; INTERNAL -- SCIE</v>
      </c>
      <c r="I35" s="8" t="str">
        <f>VLOOKUP(N35,[1]Revistas!$B$2:$G$62863,5,FALSE)</f>
        <v>100/165</v>
      </c>
      <c r="J35" s="8" t="str">
        <f>VLOOKUP(N35,[1]Revistas!$B$2:$G$62863,6,FALSE)</f>
        <v>NO</v>
      </c>
      <c r="K35" s="8" t="s">
        <v>219</v>
      </c>
      <c r="L35" s="8" t="s">
        <v>220</v>
      </c>
      <c r="M35" s="8">
        <v>0</v>
      </c>
      <c r="N35" s="8" t="s">
        <v>170</v>
      </c>
      <c r="O35" s="8" t="s">
        <v>206</v>
      </c>
      <c r="P35" s="8">
        <v>2020</v>
      </c>
      <c r="Q35" s="8">
        <v>220</v>
      </c>
      <c r="R35" s="8">
        <v>3</v>
      </c>
      <c r="S35" s="8">
        <v>182</v>
      </c>
      <c r="T35" s="8">
        <v>183</v>
      </c>
    </row>
    <row r="36" spans="2:20" s="1" customFormat="1">
      <c r="B36" s="6" t="s">
        <v>221</v>
      </c>
      <c r="C36" s="6" t="s">
        <v>222</v>
      </c>
      <c r="D36" s="7" t="s">
        <v>209</v>
      </c>
      <c r="E36" s="6" t="s">
        <v>23</v>
      </c>
      <c r="F36" s="8">
        <f>VLOOKUP(N36,[1]Revistas!$B$2:$G$62863,2,FALSE)</f>
        <v>3.0670000000000002</v>
      </c>
      <c r="G36" s="8" t="str">
        <f>VLOOKUP(N36,[1]Revistas!$B$2:$G$62863,3,FALSE)</f>
        <v>Q1</v>
      </c>
      <c r="H36" s="8" t="str">
        <f>VLOOKUP(N36,[1]Revistas!$B$2:$G$62863,4,FALSE)</f>
        <v>TROPICAL MEDICINE -- SCIE</v>
      </c>
      <c r="I36" s="8" t="str">
        <f>VLOOKUP(N36,[1]Revistas!$B$2:$G$62863,5,FALSE)</f>
        <v>2 DE 23</v>
      </c>
      <c r="J36" s="8" t="str">
        <f>VLOOKUP(N36,[1]Revistas!$B$2:$G$62863,6,FALSE)</f>
        <v>SI</v>
      </c>
      <c r="K36" s="8" t="s">
        <v>223</v>
      </c>
      <c r="L36" s="8" t="s">
        <v>224</v>
      </c>
      <c r="M36" s="8">
        <v>0</v>
      </c>
      <c r="N36" s="8" t="s">
        <v>212</v>
      </c>
      <c r="O36" s="8">
        <v>39114</v>
      </c>
      <c r="P36" s="8">
        <v>2020</v>
      </c>
      <c r="Q36" s="8">
        <v>9</v>
      </c>
      <c r="R36" s="8">
        <v>1</v>
      </c>
      <c r="S36" s="8"/>
      <c r="T36" s="8">
        <v>16</v>
      </c>
    </row>
    <row r="37" spans="2:20" s="1" customFormat="1">
      <c r="B37" s="6" t="s">
        <v>225</v>
      </c>
      <c r="C37" s="6" t="s">
        <v>226</v>
      </c>
      <c r="D37" s="7" t="s">
        <v>227</v>
      </c>
      <c r="E37" s="6" t="s">
        <v>23</v>
      </c>
      <c r="F37" s="8">
        <f>VLOOKUP(N37,[1]Revistas!$B$2:$G$62863,2,FALSE)</f>
        <v>1.4059999999999999</v>
      </c>
      <c r="G37" s="8" t="str">
        <f>VLOOKUP(N37,[1]Revistas!$B$2:$G$62863,3,FALSE)</f>
        <v>Q4</v>
      </c>
      <c r="H37" s="8" t="str">
        <f>VLOOKUP(N37,[1]Revistas!$B$2:$G$62863,4,FALSE)</f>
        <v>INFECTIOUS DISEASES -- SCIE</v>
      </c>
      <c r="I37" s="8" t="str">
        <f>VLOOKUP(N37,[1]Revistas!$B$2:$G$62863,5,FALSE)</f>
        <v>84/92</v>
      </c>
      <c r="J37" s="8" t="str">
        <f>VLOOKUP(N37,[1]Revistas!$B$2:$G$62863,6,FALSE)</f>
        <v>NO</v>
      </c>
      <c r="K37" s="8" t="s">
        <v>228</v>
      </c>
      <c r="L37" s="8" t="s">
        <v>229</v>
      </c>
      <c r="M37" s="8">
        <v>0</v>
      </c>
      <c r="N37" s="8" t="s">
        <v>230</v>
      </c>
      <c r="O37" s="8" t="s">
        <v>206</v>
      </c>
      <c r="P37" s="8">
        <v>2020</v>
      </c>
      <c r="Q37" s="8">
        <v>31</v>
      </c>
      <c r="R37" s="8">
        <v>5</v>
      </c>
      <c r="S37" s="8">
        <v>467</v>
      </c>
      <c r="T37" s="8">
        <v>473</v>
      </c>
    </row>
    <row r="38" spans="2:20" s="1" customFormat="1">
      <c r="B38" s="6" t="s">
        <v>231</v>
      </c>
      <c r="C38" s="6" t="s">
        <v>232</v>
      </c>
      <c r="D38" s="7" t="s">
        <v>233</v>
      </c>
      <c r="E38" s="6" t="s">
        <v>23</v>
      </c>
      <c r="F38" s="8">
        <f>VLOOKUP(N38,[1]Revistas!$B$2:$G$62863,2,FALSE)</f>
        <v>4.8419999999999996</v>
      </c>
      <c r="G38" s="8" t="str">
        <f>VLOOKUP(N38,[1]Revistas!$B$2:$G$62863,3,FALSE)</f>
        <v>Q1</v>
      </c>
      <c r="H38" s="8" t="str">
        <f>VLOOKUP(N38,[1]Revistas!$B$2:$G$62863,4,FALSE)</f>
        <v>INFECTIOUS DISEASES -- SCIE</v>
      </c>
      <c r="I38" s="8" t="str">
        <f>VLOOKUP(N38,[1]Revistas!$B$2:$G$62863,5,FALSE)</f>
        <v>12 DE 93</v>
      </c>
      <c r="J38" s="8" t="str">
        <f>VLOOKUP(N38,[1]Revistas!$B$2:$G$62863,6,FALSE)</f>
        <v>NO</v>
      </c>
      <c r="K38" s="8" t="s">
        <v>234</v>
      </c>
      <c r="L38" s="8" t="s">
        <v>235</v>
      </c>
      <c r="M38" s="8">
        <v>1</v>
      </c>
      <c r="N38" s="8" t="s">
        <v>236</v>
      </c>
      <c r="O38" s="8" t="s">
        <v>237</v>
      </c>
      <c r="P38" s="8">
        <v>2020</v>
      </c>
      <c r="Q38" s="8">
        <v>80</v>
      </c>
      <c r="R38" s="8">
        <v>1</v>
      </c>
      <c r="S38" s="8">
        <v>99</v>
      </c>
      <c r="T38" s="8">
        <v>110</v>
      </c>
    </row>
    <row r="39" spans="2:20" s="1" customFormat="1">
      <c r="B39" s="6" t="s">
        <v>238</v>
      </c>
      <c r="C39" s="6" t="s">
        <v>239</v>
      </c>
      <c r="D39" s="7" t="s">
        <v>240</v>
      </c>
      <c r="E39" s="6" t="s">
        <v>23</v>
      </c>
      <c r="F39" s="8">
        <f>VLOOKUP(N39,[1]Revistas!$B$2:$G$62863,2,FALSE)</f>
        <v>4.5110000000000001</v>
      </c>
      <c r="G39" s="8" t="str">
        <f>VLOOKUP(N39,[1]Revistas!$B$2:$G$62863,3,FALSE)</f>
        <v>Q1</v>
      </c>
      <c r="H39" s="8" t="str">
        <f>VLOOKUP(N39,[1]Revistas!$B$2:$G$62863,4,FALSE)</f>
        <v>VIROLOGY -- SCIE</v>
      </c>
      <c r="I39" s="8" t="str">
        <f>VLOOKUP(N39,[1]Revistas!$B$2:$G$62863,5,FALSE)</f>
        <v>7 DE 37</v>
      </c>
      <c r="J39" s="8" t="str">
        <f>VLOOKUP(N39,[1]Revistas!$B$2:$G$62863,6,FALSE)</f>
        <v>NO</v>
      </c>
      <c r="K39" s="8" t="s">
        <v>241</v>
      </c>
      <c r="L39" s="8" t="s">
        <v>242</v>
      </c>
      <c r="M39" s="8" t="s">
        <v>32</v>
      </c>
      <c r="N39" s="8" t="s">
        <v>243</v>
      </c>
      <c r="O39" s="8" t="s">
        <v>244</v>
      </c>
      <c r="P39" s="8">
        <v>2020</v>
      </c>
      <c r="Q39" s="8">
        <v>34</v>
      </c>
      <c r="R39" s="8">
        <v>13</v>
      </c>
      <c r="S39" s="8" t="s">
        <v>245</v>
      </c>
      <c r="T39" s="8"/>
    </row>
    <row r="40" spans="2:20" s="1" customFormat="1">
      <c r="B40" s="6" t="s">
        <v>246</v>
      </c>
      <c r="C40" s="6" t="s">
        <v>247</v>
      </c>
      <c r="D40" s="7" t="s">
        <v>248</v>
      </c>
      <c r="E40" s="6" t="s">
        <v>23</v>
      </c>
      <c r="F40" s="8">
        <f>VLOOKUP(N40,[1]Revistas!$B$2:$G$62863,2,FALSE)</f>
        <v>1.591</v>
      </c>
      <c r="G40" s="8" t="str">
        <f>VLOOKUP(N40,[1]Revistas!$B$2:$G$62863,3,FALSE)</f>
        <v>Q4</v>
      </c>
      <c r="H40" s="8" t="str">
        <f>VLOOKUP(N40,[1]Revistas!$B$2:$G$62863,4,FALSE)</f>
        <v>GASTROENTEROLOGY &amp; HEPATOLOGY -- SCIE</v>
      </c>
      <c r="I40" s="8" t="str">
        <f>VLOOKUP(N40,[1]Revistas!$B$2:$G$62863,5,FALSE)</f>
        <v>81/88</v>
      </c>
      <c r="J40" s="8" t="str">
        <f>VLOOKUP(N40,[1]Revistas!$B$2:$G$62863,6,FALSE)</f>
        <v>NO</v>
      </c>
      <c r="K40" s="8" t="s">
        <v>249</v>
      </c>
      <c r="L40" s="8" t="s">
        <v>250</v>
      </c>
      <c r="M40" s="8">
        <v>1</v>
      </c>
      <c r="N40" s="8" t="s">
        <v>251</v>
      </c>
      <c r="O40" s="8"/>
      <c r="P40" s="8">
        <v>2020</v>
      </c>
      <c r="Q40" s="8">
        <v>112</v>
      </c>
      <c r="R40" s="8">
        <v>7</v>
      </c>
      <c r="S40" s="8">
        <v>532</v>
      </c>
      <c r="T40" s="8">
        <v>537</v>
      </c>
    </row>
    <row r="41" spans="2:20" s="1" customFormat="1">
      <c r="B41" s="6" t="s">
        <v>252</v>
      </c>
      <c r="C41" s="6" t="s">
        <v>253</v>
      </c>
      <c r="D41" s="7" t="s">
        <v>159</v>
      </c>
      <c r="E41" s="6" t="s">
        <v>23</v>
      </c>
      <c r="F41" s="8">
        <f>VLOOKUP(N41,[1]Revistas!$B$2:$G$62863,2,FALSE)</f>
        <v>8.3130000000000006</v>
      </c>
      <c r="G41" s="8" t="str">
        <f>VLOOKUP(N41,[1]Revistas!$B$2:$G$62863,3,FALSE)</f>
        <v>Q1</v>
      </c>
      <c r="H41" s="8" t="str">
        <f>VLOOKUP(N41,[1]Revistas!$B$2:$G$62863,4,FALSE)</f>
        <v>MICROBIOLOGY -- SCIE</v>
      </c>
      <c r="I41" s="8" t="str">
        <f>VLOOKUP(N41,[1]Revistas!$B$2:$G$62863,5,FALSE)</f>
        <v>11/135</v>
      </c>
      <c r="J41" s="8" t="str">
        <f>VLOOKUP(N41,[1]Revistas!$B$2:$G$62863,6,FALSE)</f>
        <v>SI</v>
      </c>
      <c r="K41" s="8" t="s">
        <v>254</v>
      </c>
      <c r="L41" s="8"/>
      <c r="M41" s="8" t="s">
        <v>32</v>
      </c>
      <c r="N41" s="8" t="s">
        <v>162</v>
      </c>
      <c r="O41" s="8" t="s">
        <v>255</v>
      </c>
      <c r="P41" s="8">
        <v>2020</v>
      </c>
      <c r="Q41" s="8"/>
      <c r="R41" s="8"/>
      <c r="S41" s="8"/>
      <c r="T41" s="8"/>
    </row>
    <row r="42" spans="2:20" s="1" customFormat="1">
      <c r="B42" s="6" t="s">
        <v>256</v>
      </c>
      <c r="C42" s="6" t="s">
        <v>257</v>
      </c>
      <c r="D42" s="7" t="s">
        <v>258</v>
      </c>
      <c r="E42" s="6" t="s">
        <v>23</v>
      </c>
      <c r="F42" s="8">
        <f>VLOOKUP(N42,[1]Revistas!$B$2:$G$62863,2,FALSE)</f>
        <v>3.9980000000000002</v>
      </c>
      <c r="G42" s="8" t="str">
        <f>VLOOKUP(N42,[1]Revistas!$B$2:$G$62863,3,FALSE)</f>
        <v>Q1</v>
      </c>
      <c r="H42" s="8" t="str">
        <f>VLOOKUP(N42,[1]Revistas!$B$2:$G$62863,4,FALSE)</f>
        <v>MULTIDISCIPLINARY SCIENCES -- SCIE</v>
      </c>
      <c r="I42" s="8" t="str">
        <f>VLOOKUP(N42,[1]Revistas!$B$2:$G$62863,5,FALSE)</f>
        <v>17/71</v>
      </c>
      <c r="J42" s="8" t="str">
        <f>VLOOKUP(N42,[1]Revistas!$B$2:$G$62863,6,FALSE)</f>
        <v>NO</v>
      </c>
      <c r="K42" s="8" t="s">
        <v>259</v>
      </c>
      <c r="L42" s="8" t="s">
        <v>260</v>
      </c>
      <c r="M42" s="8">
        <v>0</v>
      </c>
      <c r="N42" s="8" t="s">
        <v>261</v>
      </c>
      <c r="O42" s="8">
        <v>45809</v>
      </c>
      <c r="P42" s="8">
        <v>2020</v>
      </c>
      <c r="Q42" s="8">
        <v>10</v>
      </c>
      <c r="R42" s="8">
        <v>1</v>
      </c>
      <c r="S42" s="8"/>
      <c r="T42" s="8"/>
    </row>
    <row r="43" spans="2:20" s="1" customFormat="1">
      <c r="B43" s="6" t="s">
        <v>262</v>
      </c>
      <c r="C43" s="6" t="s">
        <v>263</v>
      </c>
      <c r="D43" s="7" t="s">
        <v>264</v>
      </c>
      <c r="E43" s="6" t="s">
        <v>23</v>
      </c>
      <c r="F43" s="8">
        <f>VLOOKUP(N43,[1]Revistas!$B$2:$G$62863,2,FALSE)</f>
        <v>5.1749999999999998</v>
      </c>
      <c r="G43" s="8" t="str">
        <f>VLOOKUP(N43,[1]Revistas!$B$2:$G$62863,3,FALSE)</f>
        <v>Q1</v>
      </c>
      <c r="H43" s="8" t="str">
        <f>VLOOKUP(N43,[1]Revistas!$B$2:$G$62863,4,FALSE)</f>
        <v>GASTROENTEROLOGY &amp; HEPATOLOGY -- SCIE</v>
      </c>
      <c r="I43" s="8" t="str">
        <f>VLOOKUP(N43,[1]Revistas!$B$2:$G$62863,5,FALSE)</f>
        <v>19/88</v>
      </c>
      <c r="J43" s="8" t="str">
        <f>VLOOKUP(N43,[1]Revistas!$B$2:$G$62863,6,FALSE)</f>
        <v>NO</v>
      </c>
      <c r="K43" s="8" t="s">
        <v>265</v>
      </c>
      <c r="L43" s="8" t="s">
        <v>266</v>
      </c>
      <c r="M43" s="8">
        <v>0</v>
      </c>
      <c r="N43" s="8" t="s">
        <v>267</v>
      </c>
      <c r="O43" s="8" t="s">
        <v>77</v>
      </c>
      <c r="P43" s="8">
        <v>2020</v>
      </c>
      <c r="Q43" s="8">
        <v>40</v>
      </c>
      <c r="R43" s="8">
        <v>9</v>
      </c>
      <c r="S43" s="8">
        <v>2215</v>
      </c>
      <c r="T43" s="8">
        <v>2227</v>
      </c>
    </row>
    <row r="44" spans="2:20" s="1" customFormat="1">
      <c r="B44" s="6" t="s">
        <v>268</v>
      </c>
      <c r="C44" s="6" t="s">
        <v>269</v>
      </c>
      <c r="D44" s="7" t="s">
        <v>270</v>
      </c>
      <c r="E44" s="6" t="s">
        <v>45</v>
      </c>
      <c r="F44" s="8">
        <f>VLOOKUP(N44,[1]Revistas!$B$2:$G$62863,2,FALSE)</f>
        <v>24.446000000000002</v>
      </c>
      <c r="G44" s="8" t="str">
        <f>VLOOKUP(N44,[1]Revistas!$B$2:$G$62863,3,FALSE)</f>
        <v>Q1</v>
      </c>
      <c r="H44" s="8" t="str">
        <f>VLOOKUP(N44,[1]Revistas!$B$2:$G$62863,4,FALSE)</f>
        <v>INFECTIOUS DISEASES -- SCIE</v>
      </c>
      <c r="I44" s="8" t="str">
        <f>VLOOKUP(N44,[1]Revistas!$B$2:$G$62863,5,FALSE)</f>
        <v>1 DE 92</v>
      </c>
      <c r="J44" s="8" t="str">
        <f>VLOOKUP(N44,[1]Revistas!$B$2:$G$62863,6,FALSE)</f>
        <v>SI</v>
      </c>
      <c r="K44" s="8" t="s">
        <v>271</v>
      </c>
      <c r="L44" s="8" t="s">
        <v>272</v>
      </c>
      <c r="M44" s="8">
        <v>2</v>
      </c>
      <c r="N44" s="8" t="s">
        <v>273</v>
      </c>
      <c r="O44" s="8" t="s">
        <v>55</v>
      </c>
      <c r="P44" s="8">
        <v>2020</v>
      </c>
      <c r="Q44" s="8">
        <v>20</v>
      </c>
      <c r="R44" s="8">
        <v>10</v>
      </c>
      <c r="S44" s="8">
        <v>1122</v>
      </c>
      <c r="T44" s="8">
        <v>1123</v>
      </c>
    </row>
    <row r="45" spans="2:20" s="1" customFormat="1">
      <c r="B45" s="6" t="s">
        <v>274</v>
      </c>
      <c r="C45" s="6" t="s">
        <v>275</v>
      </c>
      <c r="D45" s="7" t="s">
        <v>276</v>
      </c>
      <c r="E45" s="6" t="s">
        <v>23</v>
      </c>
      <c r="F45" s="8">
        <f>VLOOKUP(N45,[1]Revistas!$B$2:$G$62863,2,FALSE)</f>
        <v>3.274</v>
      </c>
      <c r="G45" s="8" t="str">
        <f>VLOOKUP(N45,[1]Revistas!$B$2:$G$62863,3,FALSE)</f>
        <v>Q2</v>
      </c>
      <c r="H45" s="8" t="str">
        <f>VLOOKUP(N45,[1]Revistas!$B$2:$G$62863,4,FALSE)</f>
        <v>GASTROENTEROLOGY &amp; HEPATOLOGY -- SCIE</v>
      </c>
      <c r="I45" s="8" t="str">
        <f>VLOOKUP(N45,[1]Revistas!$B$2:$G$62863,5,FALSE)</f>
        <v>44/88</v>
      </c>
      <c r="J45" s="8" t="str">
        <f>VLOOKUP(N45,[1]Revistas!$B$2:$G$62863,6,FALSE)</f>
        <v>NO</v>
      </c>
      <c r="K45" s="8" t="s">
        <v>277</v>
      </c>
      <c r="L45" s="8" t="s">
        <v>278</v>
      </c>
      <c r="M45" s="8">
        <v>1</v>
      </c>
      <c r="N45" s="8" t="s">
        <v>279</v>
      </c>
      <c r="O45" s="8" t="s">
        <v>280</v>
      </c>
      <c r="P45" s="8">
        <v>2020</v>
      </c>
      <c r="Q45" s="8">
        <v>12</v>
      </c>
      <c r="R45" s="8">
        <v>1</v>
      </c>
      <c r="S45" s="8"/>
      <c r="T45" s="8">
        <v>15</v>
      </c>
    </row>
    <row r="46" spans="2:20" s="1" customFormat="1">
      <c r="B46" s="6" t="s">
        <v>281</v>
      </c>
      <c r="C46" s="6" t="s">
        <v>282</v>
      </c>
      <c r="D46" s="7" t="s">
        <v>283</v>
      </c>
      <c r="E46" s="6" t="s">
        <v>23</v>
      </c>
      <c r="F46" s="8">
        <f>VLOOKUP(N46,[1]Revistas!$B$2:$G$62863,2,FALSE)</f>
        <v>1.635</v>
      </c>
      <c r="G46" s="8" t="str">
        <f>VLOOKUP(N46,[1]Revistas!$B$2:$G$62863,3,FALSE)</f>
        <v>Q3</v>
      </c>
      <c r="H46" s="8" t="str">
        <f>VLOOKUP(N46,[1]Revistas!$B$2:$G$62863,4,FALSE)</f>
        <v>MEDICINE, GENERAL &amp; INTERNAL -- SCIE</v>
      </c>
      <c r="I46" s="8" t="str">
        <f>VLOOKUP(N46,[1]Revistas!$B$2:$G$62863,5,FALSE)</f>
        <v>87/165</v>
      </c>
      <c r="J46" s="8" t="str">
        <f>VLOOKUP(N46,[1]Revistas!$B$2:$G$62863,6,FALSE)</f>
        <v>NO</v>
      </c>
      <c r="K46" s="8" t="s">
        <v>284</v>
      </c>
      <c r="L46" s="8" t="s">
        <v>285</v>
      </c>
      <c r="M46" s="8">
        <v>0</v>
      </c>
      <c r="N46" s="8" t="s">
        <v>286</v>
      </c>
      <c r="O46" s="8" t="s">
        <v>287</v>
      </c>
      <c r="P46" s="8">
        <v>2020</v>
      </c>
      <c r="Q46" s="8">
        <v>154</v>
      </c>
      <c r="R46" s="8">
        <v>2</v>
      </c>
      <c r="S46" s="8">
        <v>55</v>
      </c>
      <c r="T46" s="8">
        <v>58</v>
      </c>
    </row>
    <row r="47" spans="2:20" s="1" customFormat="1">
      <c r="B47" s="6" t="s">
        <v>288</v>
      </c>
      <c r="C47" s="6" t="s">
        <v>289</v>
      </c>
      <c r="D47" s="7" t="s">
        <v>290</v>
      </c>
      <c r="E47" s="6" t="s">
        <v>23</v>
      </c>
      <c r="F47" s="8">
        <f>VLOOKUP(N47,[1]Revistas!$B$2:$G$62863,2,FALSE)</f>
        <v>3.5609999999999999</v>
      </c>
      <c r="G47" s="8" t="str">
        <f>VLOOKUP(N47,[1]Revistas!$B$2:$G$62863,3,FALSE)</f>
        <v>Q2</v>
      </c>
      <c r="H47" s="8" t="str">
        <f>VLOOKUP(N47,[1]Revistas!$B$2:$G$62863,4,FALSE)</f>
        <v>VIROLOGY -- SCIE</v>
      </c>
      <c r="I47" s="8" t="str">
        <f>VLOOKUP(N47,[1]Revistas!$B$2:$G$62863,5,FALSE)</f>
        <v>13 DE 37</v>
      </c>
      <c r="J47" s="8" t="str">
        <f>VLOOKUP(N47,[1]Revistas!$B$2:$G$62863,6,FALSE)</f>
        <v>NO</v>
      </c>
      <c r="K47" s="8" t="s">
        <v>291</v>
      </c>
      <c r="L47" s="8" t="s">
        <v>292</v>
      </c>
      <c r="M47" s="8">
        <v>0</v>
      </c>
      <c r="N47" s="8" t="s">
        <v>293</v>
      </c>
      <c r="O47" s="8" t="s">
        <v>77</v>
      </c>
      <c r="P47" s="8">
        <v>2020</v>
      </c>
      <c r="Q47" s="8">
        <v>27</v>
      </c>
      <c r="R47" s="8">
        <v>9</v>
      </c>
      <c r="S47" s="8">
        <v>955</v>
      </c>
      <c r="T47" s="8">
        <v>958</v>
      </c>
    </row>
    <row r="48" spans="2:20" s="1" customFormat="1">
      <c r="B48" s="6" t="s">
        <v>294</v>
      </c>
      <c r="C48" s="6" t="s">
        <v>295</v>
      </c>
      <c r="D48" s="7" t="s">
        <v>30</v>
      </c>
      <c r="E48" s="6" t="s">
        <v>23</v>
      </c>
      <c r="F48" s="8">
        <f>VLOOKUP(N48,[1]Revistas!$B$2:$G$62863,2,FALSE)</f>
        <v>7.0890000000000004</v>
      </c>
      <c r="G48" s="8" t="str">
        <f>VLOOKUP(N48,[1]Revistas!$B$2:$G$62863,3,FALSE)</f>
        <v>Q1</v>
      </c>
      <c r="H48" s="8" t="str">
        <f>VLOOKUP(N48,[1]Revistas!$B$2:$G$62863,4,FALSE)</f>
        <v>INFECTIOUS DISEASES -- SCIE</v>
      </c>
      <c r="I48" s="8" t="str">
        <f>VLOOKUP(N48,[1]Revistas!$B$2:$G$62863,5,FALSE)</f>
        <v>5 DE 93</v>
      </c>
      <c r="J48" s="8" t="str">
        <f>VLOOKUP(N48,[1]Revistas!$B$2:$G$62863,6,FALSE)</f>
        <v>SI</v>
      </c>
      <c r="K48" s="8" t="s">
        <v>296</v>
      </c>
      <c r="L48" s="8"/>
      <c r="M48" s="8" t="s">
        <v>32</v>
      </c>
      <c r="N48" s="8" t="s">
        <v>33</v>
      </c>
      <c r="O48" s="8" t="s">
        <v>297</v>
      </c>
      <c r="P48" s="8">
        <v>2020</v>
      </c>
      <c r="Q48" s="8">
        <v>27</v>
      </c>
      <c r="R48" s="8">
        <v>8</v>
      </c>
      <c r="S48" s="8"/>
      <c r="T48" s="8"/>
    </row>
    <row r="49" spans="2:20" s="1" customFormat="1">
      <c r="B49" s="6" t="s">
        <v>298</v>
      </c>
      <c r="C49" s="6" t="s">
        <v>299</v>
      </c>
      <c r="D49" s="7" t="s">
        <v>300</v>
      </c>
      <c r="E49" s="6" t="s">
        <v>23</v>
      </c>
      <c r="F49" s="8">
        <f>VLOOKUP(N49,[1]Revistas!$B$2:$G$62863,2,FALSE)</f>
        <v>3.488</v>
      </c>
      <c r="G49" s="8" t="str">
        <f>VLOOKUP(N49,[1]Revistas!$B$2:$G$62863,3,FALSE)</f>
        <v>Q2</v>
      </c>
      <c r="H49" s="8" t="str">
        <f>VLOOKUP(N49,[1]Revistas!$B$2:$G$62863,4,FALSE)</f>
        <v>IMMUNOLOGY -- SCIE</v>
      </c>
      <c r="I49" s="8" t="str">
        <f>VLOOKUP(N49,[1]Revistas!$B$2:$G$62863,5,FALSE)</f>
        <v>77/158</v>
      </c>
      <c r="J49" s="8" t="str">
        <f>VLOOKUP(N49,[1]Revistas!$B$2:$G$62863,6,FALSE)</f>
        <v>NO</v>
      </c>
      <c r="K49" s="8" t="s">
        <v>301</v>
      </c>
      <c r="L49" s="8" t="s">
        <v>302</v>
      </c>
      <c r="M49" s="8">
        <v>3</v>
      </c>
      <c r="N49" s="8" t="s">
        <v>303</v>
      </c>
      <c r="O49" s="8"/>
      <c r="P49" s="8">
        <v>2020</v>
      </c>
      <c r="Q49" s="8">
        <v>30</v>
      </c>
      <c r="R49" s="8">
        <v>4</v>
      </c>
      <c r="S49" s="8">
        <v>229</v>
      </c>
      <c r="T49" s="8">
        <v>253</v>
      </c>
    </row>
    <row r="50" spans="2:20" s="1" customFormat="1">
      <c r="B50" s="6" t="s">
        <v>304</v>
      </c>
      <c r="C50" s="6" t="s">
        <v>305</v>
      </c>
      <c r="D50" s="7" t="s">
        <v>149</v>
      </c>
      <c r="E50" s="6" t="s">
        <v>23</v>
      </c>
      <c r="F50" s="8">
        <f>VLOOKUP(N50,[1]Revistas!$B$2:$G$62863,2,FALSE)</f>
        <v>5.4390000000000001</v>
      </c>
      <c r="G50" s="8" t="str">
        <f>VLOOKUP(N50,[1]Revistas!$B$2:$G$62863,3,FALSE)</f>
        <v>Q1</v>
      </c>
      <c r="H50" s="8" t="str">
        <f>VLOOKUP(N50,[1]Revistas!$B$2:$G$62863,4,FALSE)</f>
        <v>PHARMACOLOGY &amp; PHARMACY -- SCIE</v>
      </c>
      <c r="I50" s="8" t="str">
        <f>VLOOKUP(N50,[1]Revistas!$B$2:$G$62863,5,FALSE)</f>
        <v>22/270</v>
      </c>
      <c r="J50" s="8" t="str">
        <f>VLOOKUP(N50,[1]Revistas!$B$2:$G$62863,6,FALSE)</f>
        <v>SI</v>
      </c>
      <c r="K50" s="8" t="s">
        <v>306</v>
      </c>
      <c r="L50" s="8" t="s">
        <v>307</v>
      </c>
      <c r="M50" s="8">
        <v>0</v>
      </c>
      <c r="N50" s="8" t="s">
        <v>152</v>
      </c>
      <c r="O50" s="8" t="s">
        <v>27</v>
      </c>
      <c r="P50" s="8">
        <v>2020</v>
      </c>
      <c r="Q50" s="8">
        <v>75</v>
      </c>
      <c r="R50" s="8">
        <v>11</v>
      </c>
      <c r="S50" s="8">
        <v>3334</v>
      </c>
      <c r="T50" s="8">
        <v>3343</v>
      </c>
    </row>
    <row r="51" spans="2:20" s="1" customFormat="1">
      <c r="B51" s="6" t="s">
        <v>308</v>
      </c>
      <c r="C51" s="6" t="s">
        <v>309</v>
      </c>
      <c r="D51" s="7" t="s">
        <v>37</v>
      </c>
      <c r="E51" s="6" t="s">
        <v>23</v>
      </c>
      <c r="F51" s="8">
        <f>VLOOKUP(N51,[1]Revistas!$B$2:$G$62863,2,FALSE)</f>
        <v>3.3029999999999999</v>
      </c>
      <c r="G51" s="8" t="str">
        <f>VLOOKUP(N51,[1]Revistas!$B$2:$G$62863,3,FALSE)</f>
        <v>Q1</v>
      </c>
      <c r="H51" s="8" t="str">
        <f>VLOOKUP(N51,[1]Revistas!$B$2:$G$62863,4,FALSE)</f>
        <v>MEDICINE, GENERAL &amp; INTERNAL -- SCIE</v>
      </c>
      <c r="I51" s="8" t="str">
        <f>VLOOKUP(N51,[1]Revistas!$B$2:$G$62863,5,FALSE)</f>
        <v>36/165</v>
      </c>
      <c r="J51" s="8" t="str">
        <f>VLOOKUP(N51,[1]Revistas!$B$2:$G$62863,6,FALSE)</f>
        <v>NO</v>
      </c>
      <c r="K51" s="8" t="s">
        <v>310</v>
      </c>
      <c r="L51" s="8" t="s">
        <v>311</v>
      </c>
      <c r="M51" s="8">
        <v>0</v>
      </c>
      <c r="N51" s="8" t="s">
        <v>40</v>
      </c>
      <c r="O51" s="8" t="s">
        <v>312</v>
      </c>
      <c r="P51" s="8">
        <v>2020</v>
      </c>
      <c r="Q51" s="8">
        <v>9</v>
      </c>
      <c r="R51" s="8">
        <v>8</v>
      </c>
      <c r="S51" s="8"/>
      <c r="T51" s="8">
        <v>2407</v>
      </c>
    </row>
    <row r="52" spans="2:20" s="1" customFormat="1">
      <c r="B52" s="6" t="s">
        <v>313</v>
      </c>
      <c r="C52" s="6" t="s">
        <v>314</v>
      </c>
      <c r="D52" s="7" t="s">
        <v>315</v>
      </c>
      <c r="E52" s="6" t="s">
        <v>23</v>
      </c>
      <c r="F52" s="8" t="str">
        <f>VLOOKUP(N52,[1]Revistas!$B$2:$G$62863,2,FALSE)</f>
        <v>NO TIENE</v>
      </c>
      <c r="G52" s="8" t="str">
        <f>VLOOKUP(N52,[1]Revistas!$B$2:$G$62863,3,FALSE)</f>
        <v>NO TIENE</v>
      </c>
      <c r="H52" s="8" t="str">
        <f>VLOOKUP(N52,[1]Revistas!$B$2:$G$62863,4,FALSE)</f>
        <v>NO TIENE</v>
      </c>
      <c r="I52" s="8" t="str">
        <f>VLOOKUP(N52,[1]Revistas!$B$2:$G$62863,5,FALSE)</f>
        <v>NO TIENE</v>
      </c>
      <c r="J52" s="8" t="str">
        <f>VLOOKUP(N52,[1]Revistas!$B$2:$G$62863,6,FALSE)</f>
        <v>NO</v>
      </c>
      <c r="K52" s="8" t="s">
        <v>316</v>
      </c>
      <c r="L52" s="8" t="s">
        <v>317</v>
      </c>
      <c r="M52" s="8">
        <v>2</v>
      </c>
      <c r="N52" s="8" t="s">
        <v>318</v>
      </c>
      <c r="O52" s="8" t="s">
        <v>117</v>
      </c>
      <c r="P52" s="8">
        <v>2020</v>
      </c>
      <c r="Q52" s="8">
        <v>111</v>
      </c>
      <c r="R52" s="8">
        <v>2</v>
      </c>
      <c r="S52" s="8">
        <v>115</v>
      </c>
      <c r="T52" s="8">
        <v>134</v>
      </c>
    </row>
    <row r="53" spans="2:20" s="1" customFormat="1">
      <c r="B53" s="6" t="s">
        <v>319</v>
      </c>
      <c r="C53" s="6" t="s">
        <v>320</v>
      </c>
      <c r="D53" s="7" t="s">
        <v>321</v>
      </c>
      <c r="E53" s="6" t="s">
        <v>23</v>
      </c>
      <c r="F53" s="8">
        <f>VLOOKUP(N53,[1]Revistas!$B$2:$G$62863,2,FALSE)</f>
        <v>6.4539999999999997</v>
      </c>
      <c r="G53" s="8" t="str">
        <f>VLOOKUP(N53,[1]Revistas!$B$2:$G$62863,3,FALSE)</f>
        <v>Q1</v>
      </c>
      <c r="H53" s="8" t="str">
        <f>VLOOKUP(N53,[1]Revistas!$B$2:$G$62863,4,FALSE)</f>
        <v>INFECTIOUS DISEASES -- SCIE</v>
      </c>
      <c r="I53" s="8" t="str">
        <f>VLOOKUP(N53,[1]Revistas!$B$2:$G$62863,5,FALSE)</f>
        <v>6 DE 93</v>
      </c>
      <c r="J53" s="8" t="str">
        <f>VLOOKUP(N53,[1]Revistas!$B$2:$G$62863,6,FALSE)</f>
        <v>SI</v>
      </c>
      <c r="K53" s="8" t="s">
        <v>322</v>
      </c>
      <c r="L53" s="8" t="s">
        <v>323</v>
      </c>
      <c r="M53" s="8">
        <v>2</v>
      </c>
      <c r="N53" s="8" t="s">
        <v>324</v>
      </c>
      <c r="O53" s="8" t="s">
        <v>325</v>
      </c>
      <c r="P53" s="8">
        <v>2020</v>
      </c>
      <c r="Q53" s="8">
        <v>25</v>
      </c>
      <c r="R53" s="8">
        <v>1</v>
      </c>
      <c r="S53" s="8">
        <v>5</v>
      </c>
      <c r="T53" s="8">
        <v>11</v>
      </c>
    </row>
    <row r="54" spans="2:20" s="1" customFormat="1">
      <c r="B54" s="6" t="s">
        <v>326</v>
      </c>
      <c r="C54" s="6" t="s">
        <v>327</v>
      </c>
      <c r="D54" s="7" t="s">
        <v>328</v>
      </c>
      <c r="E54" s="6" t="s">
        <v>23</v>
      </c>
      <c r="F54" s="8">
        <f>VLOOKUP(N54,[1]Revistas!$B$2:$G$62863,2,FALSE)</f>
        <v>7.117</v>
      </c>
      <c r="G54" s="8" t="str">
        <f>VLOOKUP(N54,[1]Revistas!$B$2:$G$62863,3,FALSE)</f>
        <v>Q1</v>
      </c>
      <c r="H54" s="8" t="str">
        <f>VLOOKUP(N54,[1]Revistas!$B$2:$G$62863,4,FALSE)</f>
        <v>INFECTIOUS DISEASES -- SCIE</v>
      </c>
      <c r="I54" s="8" t="str">
        <f>VLOOKUP(N54,[1]Revistas!$B$2:$G$62863,5,FALSE)</f>
        <v>4 DE 93</v>
      </c>
      <c r="J54" s="8" t="str">
        <f>VLOOKUP(N54,[1]Revistas!$B$2:$G$62863,6,FALSE)</f>
        <v>SI</v>
      </c>
      <c r="K54" s="8" t="s">
        <v>329</v>
      </c>
      <c r="L54" s="8" t="s">
        <v>330</v>
      </c>
      <c r="M54" s="8" t="s">
        <v>32</v>
      </c>
      <c r="N54" s="8" t="s">
        <v>331</v>
      </c>
      <c r="O54" s="8" t="s">
        <v>332</v>
      </c>
      <c r="P54" s="8">
        <v>2020</v>
      </c>
      <c r="Q54" s="8"/>
      <c r="R54" s="8"/>
      <c r="S54" s="8"/>
      <c r="T54" s="8"/>
    </row>
    <row r="55" spans="2:20" s="1" customFormat="1">
      <c r="B55" s="6" t="s">
        <v>333</v>
      </c>
      <c r="C55" s="6" t="s">
        <v>334</v>
      </c>
      <c r="D55" s="7" t="s">
        <v>335</v>
      </c>
      <c r="E55" s="6" t="s">
        <v>23</v>
      </c>
      <c r="F55" s="8" t="str">
        <f>VLOOKUP(N55,[1]Revistas!$B$2:$G$62863,2,FALSE)</f>
        <v>NO TIENE</v>
      </c>
      <c r="G55" s="8" t="str">
        <f>VLOOKUP(N55,[1]Revistas!$B$2:$G$62863,3,FALSE)</f>
        <v>NO TIENE</v>
      </c>
      <c r="H55" s="8" t="str">
        <f>VLOOKUP(N55,[1]Revistas!$B$2:$G$62863,4,FALSE)</f>
        <v>NO TIENE</v>
      </c>
      <c r="I55" s="8" t="str">
        <f>VLOOKUP(N55,[1]Revistas!$B$2:$G$62863,5,FALSE)</f>
        <v>NO TIENE</v>
      </c>
      <c r="J55" s="8" t="str">
        <f>VLOOKUP(N55,[1]Revistas!$B$2:$G$62863,6,FALSE)</f>
        <v>NO</v>
      </c>
      <c r="K55" s="8" t="s">
        <v>336</v>
      </c>
      <c r="L55" s="8"/>
      <c r="M55" s="8" t="s">
        <v>32</v>
      </c>
      <c r="N55" s="8" t="s">
        <v>337</v>
      </c>
      <c r="O55" s="8" t="s">
        <v>338</v>
      </c>
      <c r="P55" s="8">
        <v>2020</v>
      </c>
      <c r="Q55" s="8">
        <v>6</v>
      </c>
      <c r="R55" s="8">
        <v>6</v>
      </c>
      <c r="S55" s="8" t="s">
        <v>339</v>
      </c>
      <c r="T55" s="8"/>
    </row>
    <row r="56" spans="2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s="1" customFormat="1" hidden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s="1" customFormat="1" hidden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s="1" customFormat="1" hidden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s="1" customFormat="1" hidden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s="1" customFormat="1" hidden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s="1" customFormat="1" hidden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s="1" customFormat="1" hidden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 hidden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 hidden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 hidden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 hidden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 hidden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 hidden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 hidden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 hidden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 hidden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 hidden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 hidden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 hidden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 hidden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 hidden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 hidden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 hidden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 hidden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 hidden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 hidden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 hidden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 hidden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 hidden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 hidden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 hidden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 hidden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 hidden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 hidden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 hidden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 hidden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 hidden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 hidden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 hidden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 hidden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 hidden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 hidden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 hidden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 hidden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 hidden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 hidden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 hidden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 hidden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 hidden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 hidden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 hidden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 hidden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 hidden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 hidden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 hidden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 hidden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 hidden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 hidden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 hidden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 hidden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 hidden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 hidden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 hidden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 hidden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 hidden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 hidden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 hidden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 hidden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 hidden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 hidden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 hidden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 hidden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 hidden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 hidden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 hidden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 hidden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 hidden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 hidden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 hidden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 hidden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 hidden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 hidden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 hidden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 hidden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 hidden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 hidden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 hidden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 hidden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 hidden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 hidden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 hidden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 hidden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 hidden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 hidden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 hidden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 hidden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 hidden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 hidden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 hidden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 hidden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 hidden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 hidden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 hidden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 hidden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 hidden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 hidden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 hidden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 hidden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 hidden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 hidden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 hidden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 hidden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 hidden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 hidden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 hidden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 hidden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 hidden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 hidden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 hidden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 hidden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 hidden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 hidden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 hidden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 hidden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 hidden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 hidden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 hidden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 hidden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 hidden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 hidden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 hidden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 hidden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 hidden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 hidden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 hidden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 hidden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 hidden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 hidden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 hidden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 hidden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 hidden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 hidden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 hidden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 hidden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 hidden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 hidden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 hidden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 hidden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 hidden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 hidden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 hidden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 hidden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 hidden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 hidden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 hidden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 hidden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 hidden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 hidden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 hidden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 hidden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 hidden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 hidden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 hidden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 hidden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 hidden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 hidden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 hidden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 hidden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 hidden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 hidden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 hidden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 hidden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 hidden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 hidden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 hidden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 hidden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 hidden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 hidden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 hidden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 hidden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 hidden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 hidden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 hidden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 hidden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 hidden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 hidden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 hidden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 hidden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 hidden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 hidden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 hidden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 hidden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 hidden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 hidden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 hidden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 hidden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 hidden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 hidden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 hidden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 hidden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 hidden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 hidden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 hidden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 hidden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 hidden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 hidden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 hidden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 hidden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 hidden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 hidden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 hidden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 hidden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 hidden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 hidden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 hidden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 hidden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 hidden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 hidden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 hidden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 hidden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 hidden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 hidden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 hidden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 hidden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 hidden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 hidden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 hidden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 hidden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 hidden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 hidden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 hidden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 hidden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 hidden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 hidden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 hidden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 hidden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 hidden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 hidden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 hidden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 hidden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 hidden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 hidden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 hidden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 hidden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 hidden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 hidden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 hidden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 hidden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 hidden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 hidden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 hidden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 hidden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 hidden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 hidden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 hidden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 hidden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 hidden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 hidden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 hidden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 hidden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 hidden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 hidden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 hidden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 hidden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 hidden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 hidden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 hidden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 hidden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 hidden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 hidden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 hidden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 hidden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 hidden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 hidden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 hidden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 hidden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 hidden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 hidden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 hidden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 hidden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 hidden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 hidden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 hidden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 hidden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 hidden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 hidden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 hidden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 hidden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 hidden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 hidden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 hidden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 hidden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 hidden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 hidden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 hidden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 hidden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 hidden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 hidden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 hidden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 hidden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 hidden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 hidden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 hidden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 hidden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 hidden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 hidden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 hidden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 hidden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 hidden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 hidden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 hidden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 hidden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 hidden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 hidden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 hidden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 hidden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 hidden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 hidden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 hidden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 hidden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 hidden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 hidden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 hidden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 hidden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 hidden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 hidden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 hidden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 hidden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 hidden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 hidden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 hidden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 hidden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 hidden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 hidden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 hidden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 hidden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 hidden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 hidden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 hidden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 hidden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 hidden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 hidden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 hidden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 hidden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 hidden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 hidden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 hidden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 hidden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 hidden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 hidden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 hidden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 hidden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 hidden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 hidden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 hidden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 hidden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 hidden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 hidden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 hidden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 hidden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 hidden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 hidden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 hidden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 hidden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 hidden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 hidden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 hidden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 hidden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 hidden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 hidden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 hidden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 hidden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 hidden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 hidden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 hidden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 hidden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 hidden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 hidden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 hidden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 hidden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 hidden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 hidden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 hidden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 hidden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 hidden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 hidden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 hidden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 hidden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 hidden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 hidden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 hidden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 hidden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 hidden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 hidden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 hidden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 hidden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 hidden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 hidden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 hidden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 hidden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 hidden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 hidden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 hidden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 hidden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 hidden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 hidden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 hidden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 hidden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 hidden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 hidden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 hidden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 hidden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 hidden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 hidden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 hidden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 hidden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 hidden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 hidden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 hidden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 hidden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 hidden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 hidden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 hidden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 hidden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 hidden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 hidden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 hidden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 hidden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 hidden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 hidden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 hidden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 hidden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 hidden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 hidden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 hidden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 hidden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 hidden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 hidden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 hidden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 hidden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 hidden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 hidden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 hidden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 hidden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 hidden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 hidden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 hidden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 hidden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 hidden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 hidden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 hidden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 hidden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 hidden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 hidden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 hidden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 hidden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 hidden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 hidden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 hidden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 hidden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 hidden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 hidden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 hidden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 hidden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 hidden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 hidden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 hidden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 hidden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 hidden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 hidden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 hidden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 hidden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 hidden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 hidden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 hidden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 hidden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 hidden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 hidden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 hidden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 hidden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 hidden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 hidden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 hidden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 hidden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 hidden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 hidden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 hidden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 hidden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 hidden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 hidden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 hidden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 hidden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 hidden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 hidden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 hidden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 hidden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 hidden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 hidden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 hidden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 hidden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 hidden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 hidden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 hidden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 hidden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 hidden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 hidden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 hidden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 hidden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 hidden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 hidden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 hidden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 hidden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 hidden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 hidden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 hidden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 hidden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 hidden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 hidden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 hidden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 hidden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 hidden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 hidden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 hidden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 hidden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 hidden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 hidden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 hidden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 hidden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 hidden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 hidden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 hidden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 hidden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 hidden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 hidden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 hidden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 hidden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 hidden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 hidden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 hidden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 hidden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 hidden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 hidden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 hidden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 hidden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 hidden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 hidden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 hidden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 hidden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 hidden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 hidden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 hidden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 hidden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 hidden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 hidden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 hidden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 hidden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 hidden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 hidden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 hidden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 hidden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 hidden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 hidden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 hidden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 hidden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 hidden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 hidden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 hidden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 hidden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 hidden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 hidden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 hidden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 hidden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 hidden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 hidden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 hidden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 hidden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 hidden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 hidden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 hidden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 hidden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 hidden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 hidden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 hidden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 hidden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 hidden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 hidden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 hidden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 hidden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 hidden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 hidden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 hidden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 hidden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 hidden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 hidden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 hidden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 hidden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 hidden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 hidden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 hidden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 hidden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 hidden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 hidden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 hidden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 hidden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 hidden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 hidden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 hidden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 hidden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 hidden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 hidden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 hidden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 hidden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 hidden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 hidden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 hidden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 hidden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 hidden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 hidden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 hidden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 hidden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 hidden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 hidden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 hidden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 hidden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 hidden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 hidden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 hidden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 hidden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 hidden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 hidden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 hidden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 hidden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 hidden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 hidden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 hidden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 hidden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 hidden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 hidden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 hidden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 hidden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 hidden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 hidden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 hidden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 hidden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 hidden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 hidden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 hidden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 hidden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 hidden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 hidden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 hidden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 hidden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 hidden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 hidden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 hidden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 hidden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 hidden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 hidden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 hidden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 hidden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 hidden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 hidden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 hidden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 hidden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 hidden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 hidden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 hidden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 hidden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 hidden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 hidden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 hidden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 hidden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 hidden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 hidden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 hidden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 hidden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 hidden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 hidden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 hidden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 hidden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 hidden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 hidden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 hidden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 hidden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 hidden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 hidden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 hidden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 hidden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 hidden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 hidden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 hidden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 hidden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 hidden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 hidden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 hidden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 hidden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 hidden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 hidden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 hidden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 hidden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 hidden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 hidden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 hidden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 hidden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 hidden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 hidden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 hidden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 hidden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 hidden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 hidden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 hidden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 hidden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 hidden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 hidden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 hidden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 hidden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 hidden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 hidden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 hidden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 hidden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 hidden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 hidden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 hidden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 hidden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 hidden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 hidden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 hidden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 hidden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 hidden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 hidden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 hidden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 hidden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 hidden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 hidden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 hidden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 hidden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 hidden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 hidden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 hidden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 hidden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 hidden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 hidden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 hidden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 hidden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 hidden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 hidden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 hidden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 hidden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 hidden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 hidden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 hidden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 hidden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 hidden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 hidden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 hidden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 hidden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 hidden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 hidden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 hidden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 hidden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 hidden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 hidden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 hidden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 hidden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 hidden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 hidden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 hidden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 hidden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 hidden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 hidden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 hidden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 hidden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 hidden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 hidden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 hidden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 hidden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 hidden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 hidden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 hidden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 hidden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 hidden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 hidden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 hidden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 hidden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 hidden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 hidden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 hidden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 hidden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 hidden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 hidden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 hidden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 hidden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 hidden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 hidden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 hidden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 hidden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 hidden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 hidden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 hidden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 hidden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 hidden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 hidden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 hidden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 hidden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 hidden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 hidden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 hidden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 hidden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 hidden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 hidden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 hidden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 hidden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 hidden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 hidden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 hidden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 hidden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 hidden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 hidden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 hidden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 hidden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 hidden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 hidden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 hidden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 hidden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 hidden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 hidden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 hidden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 hidden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 hidden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 hidden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 hidden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 hidden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 hidden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 hidden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 hidden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 hidden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 hidden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 hidden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 hidden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 hidden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 hidden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 hidden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 hidden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 hidden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 hidden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 hidden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 hidden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 hidden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 hidden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 hidden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 hidden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 hidden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 hidden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 hidden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 hidden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 hidden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 hidden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 hidden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 hidden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 hidden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 hidden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 hidden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 hidden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 hidden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 hidden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 hidden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 hidden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 hidden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 hidden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 hidden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 hidden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 hidden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 hidden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 hidden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 hidden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 hidden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 hidden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 hidden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 hidden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 hidden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 hidden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 hidden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 hidden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 hidden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 hidden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 hidden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 hidden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 hidden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 hidden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 hidden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 hidden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 hidden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 hidden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 hidden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 hidden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 hidden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 hidden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 hidden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 hidden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 hidden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 hidden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 hidden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 hidden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 hidden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 hidden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 hidden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 hidden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 hidden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 hidden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 hidden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 hidden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 hidden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 hidden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 hidden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 hidden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 hidden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 hidden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 hidden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 hidden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 hidden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 hidden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 hidden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 hidden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 hidden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 hidden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 hidden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 hidden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 hidden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 hidden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 hidden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 hidden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 hidden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 hidden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 hidden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 hidden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 hidden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 hidden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 hidden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 hidden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 hidden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 hidden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 hidden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 hidden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 hidden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 hidden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 hidden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 hidden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 hidden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 hidden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 hidden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 hidden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 hidden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 hidden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 hidden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 hidden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 hidden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 hidden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 hidden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 hidden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 hidden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 hidden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 hidden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 hidden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 hidden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 hidden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 hidden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 hidden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 hidden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 hidden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 hidden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 hidden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 hidden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 hidden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 hidden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 hidden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 hidden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 hidden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 hidden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 hidden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 hidden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 hidden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 hidden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 hidden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0" s="1" customFormat="1" hidden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0" s="1" customFormat="1" hidden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0" s="1" customFormat="1" hidden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2:20" s="1" customFormat="1" hidden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2:20" s="1" customFormat="1" hidden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2:20" s="1" customFormat="1" hidden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2:20" s="1" customFormat="1" hidden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2:20" s="1" customFormat="1" hidden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2:20" s="1" customFormat="1" hidden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2:20" s="1" customFormat="1" hidden="1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2:20" hidden="1"/>
    <row r="1052" spans="2:20" s="1" customFormat="1" hidden="1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2:20" s="11" customFormat="1" hidden="1">
      <c r="B1053" s="11" t="s">
        <v>4</v>
      </c>
      <c r="C1053" s="11" t="s">
        <v>4</v>
      </c>
      <c r="D1053" s="11" t="s">
        <v>4</v>
      </c>
      <c r="E1053" s="12" t="s">
        <v>5</v>
      </c>
      <c r="F1053" s="12" t="s">
        <v>4</v>
      </c>
      <c r="G1053" s="12" t="s">
        <v>6</v>
      </c>
      <c r="H1053" s="12" t="s">
        <v>340</v>
      </c>
      <c r="I1053" s="12" t="s">
        <v>4</v>
      </c>
      <c r="J1053" s="12" t="s">
        <v>9</v>
      </c>
      <c r="K1053" s="12" t="s">
        <v>341</v>
      </c>
      <c r="L1053" s="12"/>
      <c r="M1053" s="12"/>
      <c r="N1053" s="12"/>
      <c r="O1053" s="12"/>
      <c r="P1053" s="12"/>
      <c r="Q1053" s="12"/>
      <c r="R1053" s="12"/>
      <c r="S1053" s="12"/>
      <c r="T1053" s="12"/>
    </row>
    <row r="1054" spans="2:20" s="11" customFormat="1" hidden="1">
      <c r="B1054" s="11" t="s">
        <v>23</v>
      </c>
      <c r="C1054" s="11">
        <f>DCOUNTA(A4:T1047,C1053,B1053:B1054)</f>
        <v>44</v>
      </c>
      <c r="D1054" s="11" t="s">
        <v>23</v>
      </c>
      <c r="E1054" s="12">
        <f>DSUM(A4:T1048,F4,D1053:D1054)</f>
        <v>200.89400000000003</v>
      </c>
      <c r="F1054" s="12" t="s">
        <v>23</v>
      </c>
      <c r="G1054" s="12" t="s">
        <v>342</v>
      </c>
      <c r="H1054" s="12">
        <f>DCOUNTA(A4:T1048,G4,F1053:G1054)</f>
        <v>24</v>
      </c>
      <c r="I1054" s="12" t="s">
        <v>23</v>
      </c>
      <c r="J1054" s="12" t="s">
        <v>343</v>
      </c>
      <c r="K1054" s="12">
        <f>DCOUNTA(A4:T1048,J4,I1053:J1054)</f>
        <v>15</v>
      </c>
      <c r="L1054" s="12"/>
      <c r="M1054" s="12"/>
      <c r="N1054" s="12"/>
      <c r="O1054" s="12"/>
      <c r="P1054" s="12"/>
      <c r="Q1054" s="12"/>
      <c r="R1054" s="12"/>
      <c r="S1054" s="12"/>
      <c r="T1054" s="12"/>
    </row>
    <row r="1055" spans="2:20" s="11" customFormat="1" hidden="1">
      <c r="E1055" s="12"/>
      <c r="F1055" s="12"/>
      <c r="G1055" s="12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  <c r="T1055" s="12"/>
    </row>
    <row r="1056" spans="2:20" s="11" customFormat="1" hidden="1">
      <c r="B1056" s="11" t="s">
        <v>4</v>
      </c>
      <c r="D1056" s="11" t="s">
        <v>4</v>
      </c>
      <c r="E1056" s="12" t="s">
        <v>5</v>
      </c>
      <c r="F1056" s="12" t="s">
        <v>4</v>
      </c>
      <c r="G1056" s="12" t="s">
        <v>6</v>
      </c>
      <c r="H1056" s="12" t="s">
        <v>340</v>
      </c>
      <c r="I1056" s="12" t="s">
        <v>4</v>
      </c>
      <c r="J1056" s="12" t="s">
        <v>9</v>
      </c>
      <c r="K1056" s="12" t="s">
        <v>341</v>
      </c>
      <c r="L1056" s="12"/>
      <c r="M1056" s="12"/>
      <c r="N1056" s="12"/>
      <c r="O1056" s="12"/>
      <c r="P1056" s="12"/>
      <c r="Q1056" s="12"/>
      <c r="R1056" s="12"/>
      <c r="S1056" s="12"/>
      <c r="T1056" s="12"/>
    </row>
    <row r="1057" spans="2:20" s="11" customFormat="1" hidden="1">
      <c r="B1057" s="11" t="s">
        <v>45</v>
      </c>
      <c r="C1057" s="11">
        <f>DCOUNTA(A4:T1048,E4,B1056:B1057)</f>
        <v>5</v>
      </c>
      <c r="D1057" s="11" t="s">
        <v>45</v>
      </c>
      <c r="E1057" s="12">
        <f>DSUM(A4:T1048,E1056,D1056:D1057)</f>
        <v>44.222000000000001</v>
      </c>
      <c r="F1057" s="12" t="s">
        <v>45</v>
      </c>
      <c r="G1057" s="12" t="s">
        <v>342</v>
      </c>
      <c r="H1057" s="12">
        <f>DCOUNTA(A4:T1048,G4,F1056:G1057)</f>
        <v>4</v>
      </c>
      <c r="I1057" s="12" t="s">
        <v>45</v>
      </c>
      <c r="J1057" s="12" t="s">
        <v>343</v>
      </c>
      <c r="K1057" s="12">
        <f>DCOUNTA(A4:T1048,J4,I1056:J1057)</f>
        <v>3</v>
      </c>
      <c r="L1057" s="12"/>
      <c r="M1057" s="12"/>
      <c r="N1057" s="12"/>
      <c r="O1057" s="12"/>
      <c r="P1057" s="12"/>
      <c r="Q1057" s="12"/>
      <c r="R1057" s="12"/>
      <c r="S1057" s="12"/>
      <c r="T1057" s="12"/>
    </row>
    <row r="1058" spans="2:20" s="11" customFormat="1" hidden="1">
      <c r="E1058" s="12"/>
      <c r="F1058" s="12"/>
      <c r="G1058" s="12"/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  <c r="T1058" s="12"/>
    </row>
    <row r="1059" spans="2:20" s="11" customFormat="1" hidden="1">
      <c r="B1059" s="11" t="s">
        <v>4</v>
      </c>
      <c r="D1059" s="11" t="s">
        <v>4</v>
      </c>
      <c r="E1059" s="12" t="s">
        <v>5</v>
      </c>
      <c r="F1059" s="12" t="s">
        <v>4</v>
      </c>
      <c r="G1059" s="12" t="s">
        <v>6</v>
      </c>
      <c r="H1059" s="12" t="s">
        <v>340</v>
      </c>
      <c r="I1059" s="12" t="s">
        <v>4</v>
      </c>
      <c r="J1059" s="12" t="s">
        <v>9</v>
      </c>
      <c r="K1059" s="12" t="s">
        <v>341</v>
      </c>
      <c r="L1059" s="12"/>
      <c r="M1059" s="12"/>
      <c r="N1059" s="12"/>
      <c r="O1059" s="12"/>
      <c r="P1059" s="12"/>
      <c r="Q1059" s="12"/>
      <c r="R1059" s="12"/>
      <c r="S1059" s="12"/>
      <c r="T1059" s="12"/>
    </row>
    <row r="1060" spans="2:20" s="11" customFormat="1" hidden="1">
      <c r="B1060" s="11" t="s">
        <v>344</v>
      </c>
      <c r="C1060" s="11">
        <f>DCOUNTA(A4:T1048,E4,B1059:B1060)</f>
        <v>0</v>
      </c>
      <c r="D1060" s="11" t="s">
        <v>344</v>
      </c>
      <c r="E1060" s="12">
        <f>DSUM(A4:T1048,F4,D1059:D1060)</f>
        <v>0</v>
      </c>
      <c r="F1060" s="12" t="s">
        <v>344</v>
      </c>
      <c r="G1060" s="12" t="s">
        <v>342</v>
      </c>
      <c r="H1060" s="12">
        <f>DCOUNTA(A4:T1048,G4,F1059:G1060)</f>
        <v>0</v>
      </c>
      <c r="I1060" s="12" t="s">
        <v>344</v>
      </c>
      <c r="J1060" s="12" t="s">
        <v>343</v>
      </c>
      <c r="K1060" s="12">
        <f>DCOUNTA(A4:T1048,J4,I1059:J1060)</f>
        <v>0</v>
      </c>
      <c r="L1060" s="12"/>
      <c r="M1060" s="12"/>
      <c r="N1060" s="12"/>
      <c r="O1060" s="12"/>
      <c r="P1060" s="12"/>
      <c r="Q1060" s="12"/>
      <c r="R1060" s="12"/>
      <c r="S1060" s="12"/>
      <c r="T1060" s="12"/>
    </row>
    <row r="1061" spans="2:20" s="11" customFormat="1" hidden="1">
      <c r="E1061" s="12"/>
      <c r="F1061" s="12"/>
      <c r="G1061" s="12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/>
      <c r="R1061" s="12"/>
      <c r="S1061" s="12"/>
      <c r="T1061" s="12"/>
    </row>
    <row r="1062" spans="2:20" s="11" customFormat="1" hidden="1">
      <c r="B1062" s="11" t="s">
        <v>4</v>
      </c>
      <c r="D1062" s="11" t="s">
        <v>4</v>
      </c>
      <c r="E1062" s="12" t="s">
        <v>5</v>
      </c>
      <c r="F1062" s="12" t="s">
        <v>4</v>
      </c>
      <c r="G1062" s="12" t="s">
        <v>6</v>
      </c>
      <c r="H1062" s="12" t="s">
        <v>340</v>
      </c>
      <c r="I1062" s="12" t="s">
        <v>4</v>
      </c>
      <c r="J1062" s="12" t="s">
        <v>9</v>
      </c>
      <c r="K1062" s="12" t="s">
        <v>341</v>
      </c>
      <c r="L1062" s="12"/>
      <c r="M1062" s="12"/>
      <c r="N1062" s="12"/>
      <c r="O1062" s="12"/>
      <c r="P1062" s="12"/>
      <c r="Q1062" s="12"/>
      <c r="R1062" s="12"/>
      <c r="S1062" s="12"/>
      <c r="T1062" s="12"/>
    </row>
    <row r="1063" spans="2:20" s="11" customFormat="1" hidden="1">
      <c r="B1063" s="11" t="s">
        <v>167</v>
      </c>
      <c r="C1063" s="11">
        <f>DCOUNTA(C4:T1048,E4,B1062:B1063)</f>
        <v>2</v>
      </c>
      <c r="D1063" s="11" t="s">
        <v>167</v>
      </c>
      <c r="E1063" s="12">
        <f>DSUM(A4:T1048,F4,D1062:D1063)</f>
        <v>2.6080000000000001</v>
      </c>
      <c r="F1063" s="12" t="s">
        <v>167</v>
      </c>
      <c r="G1063" s="12" t="s">
        <v>342</v>
      </c>
      <c r="H1063" s="12">
        <f>DCOUNTA(A4:T1048,G4,F1062:G1063)</f>
        <v>0</v>
      </c>
      <c r="I1063" s="12" t="s">
        <v>167</v>
      </c>
      <c r="J1063" s="12" t="s">
        <v>343</v>
      </c>
      <c r="K1063" s="12">
        <f>DCOUNTA(A4:T1048,J4,I1062:J1063)</f>
        <v>0</v>
      </c>
      <c r="L1063" s="12"/>
      <c r="M1063" s="12"/>
      <c r="N1063" s="12"/>
      <c r="O1063" s="12"/>
      <c r="P1063" s="12"/>
      <c r="Q1063" s="12"/>
      <c r="R1063" s="12"/>
      <c r="S1063" s="12"/>
      <c r="T1063" s="12"/>
    </row>
    <row r="1064" spans="2:20" s="11" customFormat="1" hidden="1">
      <c r="E1064" s="12"/>
      <c r="F1064" s="12"/>
      <c r="G1064" s="12"/>
      <c r="H1064" s="12"/>
      <c r="I1064" s="12"/>
      <c r="J1064" s="12"/>
      <c r="K1064" s="12"/>
      <c r="L1064" s="12"/>
      <c r="M1064" s="12"/>
      <c r="N1064" s="12"/>
      <c r="O1064" s="12"/>
      <c r="P1064" s="12"/>
      <c r="Q1064" s="12"/>
      <c r="R1064" s="12"/>
      <c r="S1064" s="12"/>
      <c r="T1064" s="12"/>
    </row>
    <row r="1065" spans="2:20" s="11" customFormat="1" hidden="1">
      <c r="E1065" s="12"/>
      <c r="F1065" s="12"/>
      <c r="G1065" s="12"/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  <c r="T1065" s="12"/>
    </row>
    <row r="1066" spans="2:20" s="11" customFormat="1" hidden="1">
      <c r="B1066" s="11" t="s">
        <v>4</v>
      </c>
      <c r="D1066" s="11" t="s">
        <v>4</v>
      </c>
      <c r="E1066" s="12" t="s">
        <v>5</v>
      </c>
      <c r="F1066" s="12" t="s">
        <v>4</v>
      </c>
      <c r="G1066" s="12" t="s">
        <v>6</v>
      </c>
      <c r="H1066" s="12" t="s">
        <v>340</v>
      </c>
      <c r="I1066" s="12" t="s">
        <v>4</v>
      </c>
      <c r="J1066" s="12" t="s">
        <v>9</v>
      </c>
      <c r="K1066" s="12" t="s">
        <v>341</v>
      </c>
      <c r="L1066" s="12"/>
      <c r="M1066" s="12"/>
      <c r="N1066" s="12"/>
      <c r="O1066" s="12"/>
      <c r="P1066" s="12"/>
      <c r="Q1066" s="12"/>
      <c r="R1066" s="12"/>
      <c r="S1066" s="12"/>
      <c r="T1066" s="12"/>
    </row>
    <row r="1067" spans="2:20" s="11" customFormat="1" hidden="1">
      <c r="B1067" s="11" t="s">
        <v>345</v>
      </c>
      <c r="C1067" s="11">
        <f>DCOUNTA(A4:T1048,E4,B1066:B1067)</f>
        <v>0</v>
      </c>
      <c r="D1067" s="11" t="s">
        <v>345</v>
      </c>
      <c r="E1067" s="12">
        <f>DSUM(A4:T1048,F4,D1066:D1067)</f>
        <v>0</v>
      </c>
      <c r="F1067" s="12" t="s">
        <v>345</v>
      </c>
      <c r="G1067" s="12" t="s">
        <v>342</v>
      </c>
      <c r="H1067" s="12">
        <f>DCOUNTA(A4:T1048,G4,F1066:G1067)</f>
        <v>0</v>
      </c>
      <c r="I1067" s="12" t="s">
        <v>345</v>
      </c>
      <c r="J1067" s="12" t="s">
        <v>343</v>
      </c>
      <c r="K1067" s="12">
        <f>DCOUNTA(A4:T1048,J4,I1066:J1067)</f>
        <v>0</v>
      </c>
      <c r="L1067" s="12"/>
      <c r="M1067" s="12"/>
      <c r="N1067" s="12"/>
      <c r="O1067" s="12"/>
      <c r="P1067" s="12"/>
      <c r="Q1067" s="12"/>
      <c r="R1067" s="12"/>
      <c r="S1067" s="12"/>
      <c r="T1067" s="12"/>
    </row>
    <row r="1068" spans="2:20" s="11" customFormat="1" hidden="1">
      <c r="E1068" s="12"/>
      <c r="F1068" s="12"/>
      <c r="G1068" s="12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  <c r="T1068" s="12"/>
    </row>
    <row r="1069" spans="2:20" s="11" customFormat="1" hidden="1">
      <c r="B1069" s="11" t="s">
        <v>4</v>
      </c>
      <c r="D1069" s="11" t="s">
        <v>4</v>
      </c>
      <c r="E1069" s="12" t="s">
        <v>5</v>
      </c>
      <c r="F1069" s="12" t="s">
        <v>4</v>
      </c>
      <c r="G1069" s="12" t="s">
        <v>6</v>
      </c>
      <c r="H1069" s="12" t="s">
        <v>340</v>
      </c>
      <c r="I1069" s="12" t="s">
        <v>4</v>
      </c>
      <c r="J1069" s="12" t="s">
        <v>9</v>
      </c>
      <c r="K1069" s="12" t="s">
        <v>341</v>
      </c>
      <c r="L1069" s="12"/>
      <c r="M1069" s="12"/>
      <c r="N1069" s="12"/>
      <c r="O1069" s="12"/>
      <c r="P1069" s="12"/>
      <c r="Q1069" s="12"/>
      <c r="R1069" s="12"/>
      <c r="S1069" s="12"/>
      <c r="T1069" s="12"/>
    </row>
    <row r="1070" spans="2:20" s="11" customFormat="1" hidden="1">
      <c r="B1070" s="11" t="s">
        <v>346</v>
      </c>
      <c r="C1070" s="11">
        <f>DCOUNTA(B4:T1048,B1069,B1069:B1070)</f>
        <v>0</v>
      </c>
      <c r="D1070" s="11" t="s">
        <v>346</v>
      </c>
      <c r="E1070" s="12">
        <f>DSUM(A4:T1048,F4,D1069:D1070)</f>
        <v>0</v>
      </c>
      <c r="F1070" s="12" t="s">
        <v>346</v>
      </c>
      <c r="G1070" s="12" t="s">
        <v>342</v>
      </c>
      <c r="H1070" s="12">
        <f>DCOUNTA(A4:T1048,G4,F1069:G1070)</f>
        <v>0</v>
      </c>
      <c r="I1070" s="12" t="s">
        <v>346</v>
      </c>
      <c r="J1070" s="12" t="s">
        <v>343</v>
      </c>
      <c r="K1070" s="12">
        <f>DCOUNTA(A4:T1048,J4,I1069:J1070)</f>
        <v>0</v>
      </c>
      <c r="L1070" s="12"/>
      <c r="M1070" s="12"/>
      <c r="N1070" s="12"/>
      <c r="O1070" s="12"/>
      <c r="P1070" s="12"/>
      <c r="Q1070" s="12"/>
      <c r="R1070" s="12"/>
      <c r="S1070" s="12"/>
      <c r="T1070" s="12"/>
    </row>
    <row r="1071" spans="2:20" s="11" customFormat="1">
      <c r="E1071" s="12"/>
      <c r="F1071" s="12"/>
      <c r="G1071" s="12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  <c r="T1071" s="12"/>
    </row>
    <row r="1072" spans="2:20" s="11" customFormat="1" ht="15.75">
      <c r="C1072" s="13" t="s">
        <v>347</v>
      </c>
      <c r="D1072" s="13" t="s">
        <v>348</v>
      </c>
      <c r="E1072" s="13" t="s">
        <v>349</v>
      </c>
      <c r="F1072" s="13" t="s">
        <v>350</v>
      </c>
      <c r="G1072" s="13" t="s">
        <v>351</v>
      </c>
      <c r="H1072" s="12"/>
      <c r="I1072" s="12"/>
      <c r="J1072" s="12"/>
      <c r="K1072" s="12"/>
      <c r="L1072" s="12"/>
      <c r="M1072" s="12"/>
      <c r="N1072" s="12"/>
      <c r="O1072" s="14"/>
      <c r="P1072" s="12"/>
      <c r="Q1072" s="12"/>
      <c r="R1072" s="12"/>
      <c r="S1072" s="12"/>
      <c r="T1072" s="12"/>
    </row>
    <row r="1073" spans="3:20" s="11" customFormat="1" ht="15.75">
      <c r="C1073" s="15">
        <f>C1054</f>
        <v>44</v>
      </c>
      <c r="D1073" s="16" t="s">
        <v>352</v>
      </c>
      <c r="E1073" s="16">
        <f>E1054</f>
        <v>200.89400000000003</v>
      </c>
      <c r="F1073" s="15">
        <f>H1054</f>
        <v>24</v>
      </c>
      <c r="G1073" s="15">
        <f>K1054</f>
        <v>15</v>
      </c>
      <c r="H1073" s="12"/>
      <c r="I1073" s="12"/>
      <c r="J1073" s="12"/>
      <c r="K1073" s="12"/>
      <c r="L1073" s="12"/>
      <c r="M1073" s="12"/>
      <c r="N1073" s="12"/>
      <c r="O1073" s="14"/>
      <c r="P1073" s="12"/>
      <c r="Q1073" s="12"/>
      <c r="R1073" s="12"/>
      <c r="S1073" s="12"/>
      <c r="T1073" s="12"/>
    </row>
    <row r="1074" spans="3:20" s="11" customFormat="1" ht="15.75">
      <c r="C1074" s="15">
        <f>C1057</f>
        <v>5</v>
      </c>
      <c r="D1074" s="16" t="s">
        <v>353</v>
      </c>
      <c r="E1074" s="16">
        <f>E1057</f>
        <v>44.222000000000001</v>
      </c>
      <c r="F1074" s="15">
        <f>H1057</f>
        <v>4</v>
      </c>
      <c r="G1074" s="15">
        <f>K1057</f>
        <v>3</v>
      </c>
      <c r="H1074" s="12"/>
      <c r="I1074" s="12"/>
      <c r="J1074" s="12"/>
      <c r="K1074" s="12"/>
      <c r="L1074" s="12"/>
      <c r="M1074" s="12"/>
      <c r="N1074" s="12"/>
      <c r="O1074" s="14"/>
      <c r="P1074" s="12"/>
      <c r="Q1074" s="12"/>
      <c r="R1074" s="12"/>
      <c r="S1074" s="12"/>
      <c r="T1074" s="12"/>
    </row>
    <row r="1075" spans="3:20" s="11" customFormat="1" ht="15.75">
      <c r="C1075" s="15">
        <f>C1060</f>
        <v>0</v>
      </c>
      <c r="D1075" s="16" t="s">
        <v>354</v>
      </c>
      <c r="E1075" s="16">
        <f>E1060</f>
        <v>0</v>
      </c>
      <c r="F1075" s="15">
        <f>H1060</f>
        <v>0</v>
      </c>
      <c r="G1075" s="15">
        <f>K1060</f>
        <v>0</v>
      </c>
      <c r="H1075" s="12"/>
      <c r="I1075" s="12"/>
      <c r="J1075" s="12"/>
      <c r="K1075" s="12"/>
      <c r="L1075" s="12"/>
      <c r="M1075" s="12"/>
      <c r="N1075" s="12"/>
      <c r="O1075" s="14"/>
      <c r="P1075" s="12"/>
      <c r="Q1075" s="12"/>
      <c r="R1075" s="12"/>
      <c r="S1075" s="12"/>
      <c r="T1075" s="12"/>
    </row>
    <row r="1076" spans="3:20" s="11" customFormat="1" ht="15.75">
      <c r="C1076" s="15">
        <f>C1063</f>
        <v>2</v>
      </c>
      <c r="D1076" s="16" t="s">
        <v>355</v>
      </c>
      <c r="E1076" s="16">
        <f>E1063</f>
        <v>2.6080000000000001</v>
      </c>
      <c r="F1076" s="15">
        <f>H1063</f>
        <v>0</v>
      </c>
      <c r="G1076" s="15">
        <f>K1063</f>
        <v>0</v>
      </c>
      <c r="H1076" s="12"/>
      <c r="I1076" s="12"/>
      <c r="J1076" s="12"/>
      <c r="K1076" s="12"/>
      <c r="L1076" s="12"/>
      <c r="M1076" s="12"/>
      <c r="N1076" s="12"/>
      <c r="O1076" s="14"/>
      <c r="P1076" s="12"/>
      <c r="Q1076" s="12"/>
      <c r="R1076" s="12"/>
      <c r="S1076" s="12"/>
      <c r="T1076" s="12"/>
    </row>
    <row r="1077" spans="3:20" s="11" customFormat="1" ht="15.75">
      <c r="C1077" s="15">
        <f>C1067</f>
        <v>0</v>
      </c>
      <c r="D1077" s="16" t="s">
        <v>345</v>
      </c>
      <c r="E1077" s="16">
        <f>E1067</f>
        <v>0</v>
      </c>
      <c r="F1077" s="15">
        <f>H1067</f>
        <v>0</v>
      </c>
      <c r="G1077" s="15">
        <f>K1067</f>
        <v>0</v>
      </c>
      <c r="H1077" s="12"/>
      <c r="I1077" s="12"/>
      <c r="J1077" s="12"/>
      <c r="K1077" s="12"/>
      <c r="L1077" s="12"/>
      <c r="M1077" s="12"/>
      <c r="N1077" s="12"/>
      <c r="O1077" s="14"/>
      <c r="P1077" s="12"/>
      <c r="Q1077" s="12"/>
      <c r="R1077" s="12"/>
      <c r="S1077" s="12"/>
      <c r="T1077" s="12"/>
    </row>
    <row r="1078" spans="3:20" s="11" customFormat="1" ht="15.75">
      <c r="C1078" s="15">
        <f>C1070</f>
        <v>0</v>
      </c>
      <c r="D1078" s="16" t="s">
        <v>356</v>
      </c>
      <c r="E1078" s="16">
        <f>E1070</f>
        <v>0</v>
      </c>
      <c r="F1078" s="15">
        <f>H1070</f>
        <v>0</v>
      </c>
      <c r="G1078" s="15">
        <f>K1070</f>
        <v>0</v>
      </c>
      <c r="H1078" s="12"/>
      <c r="I1078" s="12"/>
      <c r="J1078" s="12"/>
      <c r="K1078" s="12"/>
      <c r="L1078" s="12"/>
      <c r="M1078" s="12"/>
      <c r="N1078" s="12"/>
      <c r="O1078" s="14"/>
      <c r="P1078" s="12"/>
      <c r="Q1078" s="12"/>
      <c r="R1078" s="12"/>
      <c r="S1078" s="12"/>
      <c r="T1078" s="12"/>
    </row>
    <row r="1079" spans="3:20" s="11" customFormat="1" ht="15.75">
      <c r="C1079" s="17"/>
      <c r="D1079" s="13" t="s">
        <v>357</v>
      </c>
      <c r="E1079" s="13">
        <f>E1073</f>
        <v>200.89400000000003</v>
      </c>
      <c r="F1079" s="17"/>
      <c r="G1079" s="12"/>
      <c r="H1079" s="12"/>
      <c r="I1079" s="12"/>
      <c r="J1079" s="12"/>
      <c r="K1079" s="12"/>
      <c r="L1079" s="12"/>
      <c r="M1079" s="12"/>
      <c r="N1079" s="12"/>
      <c r="O1079" s="14"/>
      <c r="P1079" s="12"/>
      <c r="Q1079" s="12"/>
      <c r="R1079" s="12"/>
      <c r="S1079" s="12"/>
      <c r="T1079" s="12"/>
    </row>
    <row r="1080" spans="3:20" s="11" customFormat="1" ht="15.75">
      <c r="C1080" s="17"/>
      <c r="D1080" s="13" t="s">
        <v>358</v>
      </c>
      <c r="E1080" s="13">
        <f>E1073+E1074+E1075+E1076+E1077+E1078</f>
        <v>247.72400000000005</v>
      </c>
      <c r="F1080" s="12"/>
      <c r="G1080" s="12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  <c r="T1080" s="12"/>
    </row>
    <row r="1081" spans="3:20" s="1" customFormat="1" ht="12.75" customHeigh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3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  <row r="2342" spans="5:20" s="1" customFormat="1"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</row>
    <row r="2343" spans="5:20" s="1" customFormat="1"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</row>
    <row r="2344" spans="5:20" s="1" customFormat="1"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</row>
    <row r="2345" spans="5:20" s="1" customFormat="1"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</row>
    <row r="2346" spans="5:20" s="1" customFormat="1"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2021-02-17T22:26:59Z</dcterms:created>
  <dcterms:modified xsi:type="dcterms:W3CDTF">2021-02-17T22:27:11Z</dcterms:modified>
</cp:coreProperties>
</file>