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70" i="1"/>
  <c r="C1078" s="1"/>
  <c r="K1067"/>
  <c r="G1077" s="1"/>
  <c r="H1067"/>
  <c r="F1077" s="1"/>
  <c r="E1067"/>
  <c r="E1077" s="1"/>
  <c r="C1067"/>
  <c r="C1077" s="1"/>
  <c r="C1063"/>
  <c r="C1076" s="1"/>
  <c r="K1060"/>
  <c r="G1075" s="1"/>
  <c r="H1060"/>
  <c r="F1075" s="1"/>
  <c r="E1060"/>
  <c r="E1075" s="1"/>
  <c r="C1060"/>
  <c r="C1075" s="1"/>
  <c r="C1057"/>
  <c r="C1074" s="1"/>
  <c r="C1054"/>
  <c r="C1073" s="1"/>
  <c r="J30"/>
  <c r="I30"/>
  <c r="H30"/>
  <c r="G30"/>
  <c r="F30"/>
  <c r="J29"/>
  <c r="I29"/>
  <c r="H29"/>
  <c r="G29"/>
  <c r="F29"/>
  <c r="J28"/>
  <c r="I28"/>
  <c r="H28"/>
  <c r="G28"/>
  <c r="F28"/>
  <c r="J27"/>
  <c r="K1070" s="1"/>
  <c r="G1078" s="1"/>
  <c r="I27"/>
  <c r="H27"/>
  <c r="G27"/>
  <c r="H1070" s="1"/>
  <c r="F1078" s="1"/>
  <c r="F27"/>
  <c r="E1070" s="1"/>
  <c r="E1078" s="1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K1057" s="1"/>
  <c r="G1074" s="1"/>
  <c r="I9"/>
  <c r="H9"/>
  <c r="G9"/>
  <c r="H1057" s="1"/>
  <c r="F1074" s="1"/>
  <c r="F9"/>
  <c r="E1057" s="1"/>
  <c r="E1074" s="1"/>
  <c r="J8"/>
  <c r="K1063" s="1"/>
  <c r="G1076" s="1"/>
  <c r="I8"/>
  <c r="H8"/>
  <c r="G8"/>
  <c r="H1063" s="1"/>
  <c r="F1076" s="1"/>
  <c r="F8"/>
  <c r="E1063" s="1"/>
  <c r="E1076" s="1"/>
  <c r="J7"/>
  <c r="I7"/>
  <c r="H7"/>
  <c r="G7"/>
  <c r="F7"/>
  <c r="J6"/>
  <c r="I6"/>
  <c r="H6"/>
  <c r="G6"/>
  <c r="F6"/>
  <c r="J5"/>
  <c r="K1054" s="1"/>
  <c r="G1073" s="1"/>
  <c r="I5"/>
  <c r="H5"/>
  <c r="G5"/>
  <c r="H1054" s="1"/>
  <c r="F1073" s="1"/>
  <c r="F5"/>
  <c r="E1054" s="1"/>
  <c r="E1073" s="1"/>
  <c r="E1079" l="1"/>
  <c r="E1080"/>
</calcChain>
</file>

<file path=xl/sharedStrings.xml><?xml version="1.0" encoding="utf-8"?>
<sst xmlns="http://schemas.openxmlformats.org/spreadsheetml/2006/main" count="335" uniqueCount="199">
  <si>
    <t>PATOLOGÍA INFECCIOSA RESPIRATORIA, SISTÉMICA Y NEUROLÓGICA EN LA INFANCIA, Y RESPUESTA INMUNOLÓGICA DEL HUÉSPED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</si>
  <si>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</si>
  <si>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</si>
  <si>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</si>
  <si>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</si>
  <si>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</si>
  <si>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</si>
  <si>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</si>
  <si>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</si>
  <si>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</si>
  <si>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</si>
  <si>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</si>
  <si>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</si>
  <si>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</si>
  <si>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</si>
  <si>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</si>
  <si>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</si>
  <si>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</si>
  <si>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</si>
  <si>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</si>
  <si>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Calvo, C; Alcolea, S; Casas, I; Pozo, F; Iglesias, M; Gonzalez-Esguevillas, M; Garcia-Garcia, ML</t>
  </si>
  <si>
    <t>A 14-year Prospective Study of Human Coronavirus Infections in Hospitalized Children Comparison With Other Respiratory Viruses</t>
  </si>
  <si>
    <t>PEDIATRIC INFECTIOUS DISEASE JOURNAL</t>
  </si>
  <si>
    <t>Article</t>
  </si>
  <si>
    <t>[Calvo, Cristina; Alcolea, Sonia] La Paz Univ Hosp, Pediat Infect Dis Dept, Fdn IdiPaz, Madrid, Spain; [Calvo, Cristina] European Network Excellence Pediat Clin Res, TEDDY Network, Bari, Italy; [Calvo, Cristina; Alcolea, Sonia; Luz Garcia-Garcia, Maria] Severo Ochoa Hosp, Translat Res Network Pediat Infect Dis RITIP, Leganes, Spain; [Alcolea, Sonia; Luz Garcia-Garcia, Maria] Severo Ochoa Hosp, Pediat Dept, Leganes, Spain; [Casas, Inmaculada; Pozo, Francisco; Iglesias, Maria; Gonzalez-Esguevillas, Monica] Inst Salud Carlos III, Resp Virus &amp; Influenza Unit, Natl Microbiol Ctr, Madrid, Spain</t>
  </si>
  <si>
    <t>Calvo, C (corresponding author), La Paz Univ Hosp, Pediat Infect Dis Dept, P Castellana 261, Madrid 28046, Spain.</t>
  </si>
  <si>
    <t>0891-3668</t>
  </si>
  <si>
    <t>AUG</t>
  </si>
  <si>
    <t>Arroyas, M; Calvo, C; Rueda, S; Esquivias, M; Gonzalez-Menchen, C; Gonzalez-Carrasco, E; Garcia-Garcia, ML</t>
  </si>
  <si>
    <t>Asthma prevalence, lung and cardiovascular function in adolescents born preterm</t>
  </si>
  <si>
    <t>SCIENTIFIC REPORTS</t>
  </si>
  <si>
    <t>[Arroyas, Maria; Gonzalez-Carrasco, Ersilia; Luz Garcia-Garcia, Maria] Severo Ochoa Univ Hosp, Pediat Dept, Ave Orellana S-N, Madrid 28911, Spain; [Arroyas, Maria; Calvo, Cristina; Gonzalez-Carrasco, Ersilia; Luz Garcia-Garcia, Maria] Alfonso X El Sabio Univ, Madrid, Spain; [Calvo, Cristina] La Paz Univ Hosp, Pediat Dept, Madrid, Spain; [Calvo, Cristina; Luz Garcia-Garcia, Maria] Translat Res Network Pediat Infect Dis RITIP, Madrid, Spain; [Calvo, Cristina] TEDDY Network European Network Excellence Pediat, Bari, Italy; [Rueda, Santiago; Esquivias, Maria; Gonzalez-Menchen, Cristina] Clin San Carlos Univ Hosp, Pediat Dept, Madrid, Spain</t>
  </si>
  <si>
    <t>Arroyas, M; Garcia-Garcia, ML (corresponding author), Severo Ochoa Univ Hosp, Pediat Dept, Ave Orellana S-N, Madrid 28911, Spain.; Arroyas, M; Garcia-Garcia, ML (corresponding author), Alfonso X El Sabio Univ, Madrid, Spain.; Garcia-Garcia, ML (corresponding author), Translat Res Network Pediat Infect Dis RITIP, Madrid, Spain.</t>
  </si>
  <si>
    <t>2045-2322</t>
  </si>
  <si>
    <t>Perez, RP; Gonzalez, FA; Baquero-Artigao, F; Canete, MC; Bru, JDI; Landaluce, AF; Vera, CG; Bandera, FH; Canovas, CP; Rico, JCS</t>
  </si>
  <si>
    <t>Diagnosis and treatment of acute tonsillopharyngitis. Consensus document update</t>
  </si>
  <si>
    <t>ANALES DE PEDIATRIA</t>
  </si>
  <si>
    <t>[Pineiro Perez, Roi; Alvez Gonzalez, Fernando; Baquero-Artigao, Fernando; Cruz Canete, Marta] Soc Espanola Infectol Pediatr SEIP, Madrid, Spain; [Fernandez Landaluce, Ana; Perez Canovas, Carlos] Soc Espanola Urgencias Pediat SEUP, Madrid, Spain; [Garcia Vera, Cesar; Hijano Bandera, Francisco] Assoc Espanola Pediat Atenc Primaria AEPap, Madrid, Spain; [de la Flor i Bru, Josep; Silva Rico, Juan Carlos] Soc Espanola Pediat Extrahospitalaria &amp; Atenc Pri, Madrid, Spain; [Pineiro Perez, Roi] Com Medicamentos Assoc Espanola Pediat CM AEP, Madrid, Spain</t>
  </si>
  <si>
    <t>Perez, RP (corresponding author), Soc Espanola Infectol Pediatr SEIP, Madrid, Spain.; Perez, RP (corresponding author), Com Medicamentos Assoc Espanola Pediat CM AEP, Madrid, Spain.</t>
  </si>
  <si>
    <t>1695-4033</t>
  </si>
  <si>
    <t>SEP</t>
  </si>
  <si>
    <t>Soler-Garcia, A; Gamell, A; Santiago, B; Monsonis, M; Calvo, C; Cobo, E; Colino, E; Espiau, M; Guerrero-Laleona, C; Lobato, Z; Martin-Nalda, A; Perez-Gorricho, B; Perez-Porcuna, TM; Piqueras, AI; Rodriguez-Molino, P; Ruiz, M; Soriano-Arandes, A; Valmanya, T; Tebruegge, M; Noguera-Julian, A</t>
  </si>
  <si>
    <t>Diagnostic Accuracy of QuantiFERON-TB Gold Plus Assays in Children and Adolescents with Tuberculosis Disease</t>
  </si>
  <si>
    <t>JOURNAL OF PEDIATRICS</t>
  </si>
  <si>
    <t>Editorial Material</t>
  </si>
  <si>
    <t>[Soler-Garcia, Aleix; Gamell, Anna; Noguera-Julian, Antoni] Hosp St Joan Deu, Malalties Infeccioses &amp; Resposta Inflamatoria Sis, Unitat Infecc, Serv Pediat, Barcelona, Spain; [Santiago, Begona; Cobo, Elvira] Gregorio Maraon Hosp, Pediat Infect Dis Unit, Madrid, Spain; [Monsonis, Manuel] Hosp St Joan Deu, Serv Microbiol, Barcelona, Spain; [Calvo, Cristina] Hosp Severo Ochoa, Dept Pediat, Madrid, Spain; [Calvo, Cristina; Rodriguez-Molino, Paula] Hosp La Paz, Pediat Infect &amp; Trop Dis Dept, Madrid, Spain; [Calvo, Cristina] Hosp La Paz, Hlth Res Inst IdiPAZ, Madrid, Spain; [Calvo, Cristina; Noguera-Julian, Antoni] RITIP, Red Invest Translac Infectol Pediat, Madrid, Spain; [Colino, Elena] Complejo Hosp Univ Insular Materno Infantil Las P, Pediat Dept, Las Palmas Gran Canaria, Spain; [Espiau, Maria; Martin-Nalda, Andrea; Soriano-Arandes, Antoni] Vall dHebron Res Inst, Hosp Univ Vall dHebron, Pediat Infect Dis &amp; Immunodeficiencies Unit, Barcelona, Spain; [Guerrero-Laleona, Carmelo] Hosp Univ Miguel Servet, Unidad Enfermedades Infecciosas, Serv Pediat, Zaragoza, Spain; [Lobato, Zulema] Hosp St Joan Deu, Serv Pediat, Fundacio Althaia, Manresa, Spain; [Perez-Gorricho, Beatriz] Hosp Infantil Univ Nino Jesus, Dept Pediat, Pediat Infect Dis Unit, Madrid, Spain; [Perez-Porcuna, Tomas M.] Fundacio Assistencial Mutua Terrassa, Atencio Primaria, Terrassa, Spain; [Perez-Porcuna, Tomas M.] Univ Barcelona, Hosp Univ Mutua Terrassa, Atencio Primaria,Dept Pediat, Fundacio Recerca Mutua Terrassa,Unitat Salut Int, Terrassa, Spain; [Piqueras, Ana Isabel] Hosp Univ &amp; Politecn La Fe, Pediat Infect Dis Unit, Valencia, Spain; [Ruiz, Marta] Hosp Getafe, Dept Pediat, Madrid, Spain; [Valmanya, Teresa] Hosp Arnau Vilanova, Serv Pediat, Lleida, Spain; [Tebruegge, Marc] Guys &amp; St Thomas NHS Fdn Trust, Evelina London Children s Hosp, Dept Pediat Infect Dis &amp; Immunol, London, England; [Tebruegge, Marc] UCL, UCL Great Ormond St Inst Child Hlth, Dept Infect Immun &amp; Inflammat, London, England; [Tebruegge, Marc] Univ Melbourne, Dept Pediat, Parkville, Vic, Australia; [Noguera-Julian, Antoni] Univ Barcelona, Dept Pediat, Barcelona, Spain; [Noguera-Julian, Antoni] CIBERESP, CIBER Epidemiol &amp; Salud Publ, Madrid, Spain</t>
  </si>
  <si>
    <t>Noguera-Julian, A (corresponding author), Hosp St Joan Deu, Unitat Infecc, Serv Pediat, Passeig St Joan Deu 2, Esplugues 08950, Spain.</t>
  </si>
  <si>
    <t>0022-3476</t>
  </si>
  <si>
    <t>+</t>
  </si>
  <si>
    <t>Calvo, C; Tagarro, A; Otheo, E; Epalza, C</t>
  </si>
  <si>
    <t>Epidemiological update on SARS-CoV-2 infection in Spain. Comments on the management of infection in pediatrics</t>
  </si>
  <si>
    <t>Letter</t>
  </si>
  <si>
    <t>[Calvo, Cristina] Hosp Univ La Paz, Fdn IdiPaz, Serv Pediat &amp; Enfermedades Infecciosas, Madrid, Spain; [Calvo, Cristina; Epalza, Cristina] European Network Excellence Pediat Clin Res, TEDDY Network, Pavia, Italy; [Calvo, Cristina; Tagarro, Alfredo] Red Invest Traslac Infectol Pediat RITIP, Madrid, Spain; [Tagarro, Alfredo] Hosp Univ Infanta Sofia, Serv Pediat, Madrid, Spain; [Calvo, Cristina; Tagarro, Alfredo; Otheo, Enrique; Epalza, Cristina] Univ Europea Madrid, Fdn Hosp Univ 12 Octubre, Madrid, Spain; [Otheo, Enrique] Univ Alcala De Henares, Hosp Univ Ramon &amp; Cajal, Serv Pediat, Madrid, Spain; [Epalza, Cristina] Hosp Univ 12 Octubre, Unidad Enfermedades Infecciosas Pediat, Serv Pediat, Inst Invest 12 Octubre Imas 12, Madrid, Spain</t>
  </si>
  <si>
    <t>Calvo, C (corresponding author), Hosp Univ La Paz, Fdn IdiPaz, Serv Pediat &amp; Enfermedades Infecciosas, Madrid, Spain.; Calvo, C (corresponding author), European Network Excellence Pediat Clin Res, TEDDY Network, Pavia, Italy.; Calvo, C (corresponding author), Red Invest Traslac Infectol Pediat RITIP, Madrid, Spain.; Calvo, C (corresponding author), Univ Europea Madrid, Fdn Hosp Univ 12 Octubre, Madrid, Spain.</t>
  </si>
  <si>
    <t>APR</t>
  </si>
  <si>
    <t>Cuadros, EN; Rey, CC; Saavedra-Lozano, J</t>
  </si>
  <si>
    <t>Evaluation of the impact of the Spanish consensus document on the approach to osteoarticular infections in Spain through the Paediatrics Osteoarticular Infections Network (RIOPED)</t>
  </si>
  <si>
    <t>[Nunez Cuadros, Esmeralda] Hosp Reg Univ Malaga, Unidad Asistencial Pediat, Unidad Reumatol Pediat, Hospitalizac Pediat, Malaga, Spain; [Calvo Rey, Cristina] Hosp Univ La Paz, Fdn IdiPaz, TEDDY Network European Network Excellence Pediat, Serv Pediat &amp; Enfermedades Infecciosas, Madrid, Spain; [Calvo Rey, Cristina; Saavedra-Lozano, Jesus] Red Invest Traslac Infectol Pediat RITIP, Madrid, Spain; [Saavedra-Lozano, Jesus] Univ Complutense, Hosp Univ Gregorio Maranon, Serv Pediat, Secc Enfermedades Infecciosas, Madrid, Spain</t>
  </si>
  <si>
    <t>Rey, CC (corresponding author), Hosp Univ La Paz, Fdn IdiPaz, TEDDY Network European Network Excellence Pediat, Serv Pediat &amp; Enfermedades Infecciosas, Madrid, Spain.; Rey, CC (corresponding author), Red Invest Traslac Infectol Pediat RITIP, Madrid, Spain.</t>
  </si>
  <si>
    <t>NOV</t>
  </si>
  <si>
    <t>Quintana-Ortega, C; Mendez-Echevarria, A; del Rosal, T; Gonzalez-Munoz, M; Baquero-Artigao, F</t>
  </si>
  <si>
    <t>False-positive Results of Quantiferon-Tb-Gold Assay in Children</t>
  </si>
  <si>
    <t>[Quintana-Ortega, Cristian; Mendez-Echevarria, Ana; del Rosal, Teresa; Baquero-Artigao, Fernando] Hosp La Paz, Pediat Infect &amp; Trop Dis Dept, Madrid, Spain; [Gonzalez-Munoz, Miguel] Hosp La Paz, Immunol Dept, Madrid, Spain</t>
  </si>
  <si>
    <t>Mendez-Echevarria, A (corresponding author), Hosp La Paz IdiPAZ, Pediat Infect &amp; Trop Dis Dept, Paseo Castellana 261, Madrid 28046, Spain.</t>
  </si>
  <si>
    <t>JUL</t>
  </si>
  <si>
    <t>Climent, FJ; Calvo, C; Garcia-Guereta, L; Rodriguez-Alvarez, D; Buitrago, NM; Perez-Martinez, A</t>
  </si>
  <si>
    <t>Fatal outcome of COVID-19 disease in a 5-month infant with comorbidities</t>
  </si>
  <si>
    <t>REVISTA ESPANOLA DE CARDIOLOGIA</t>
  </si>
  <si>
    <t>[Jose Climent, Francisco] Hosp Univ La Paz, Unidad Ninos Con Patol Cron Compleja, Madrid, Spain; [Calvo, Cristina] Hosp Univ La Paz, Serv Pediat &amp; Enfermedades Infecciosas, Madrid, Spain; [Garcia-Guereta, Luis] Hosp Univ La Paz, Serv Cardiol Pediat, Madrid, Spain; [Rodriguez-Alvarez, Diego] Hosp Univ La Paz, Serv Cuidados Intens Pediat, Madrid, Spain; [Mauricio Buitrago, Nelson] Hosp Univ La Paz, Serv Radiol Pediat, Madrid, Spain; [Perez-Martinez, Antonio] Hosp Univ La Paz, Serv Hematooncol Pediat, Madrid, Spain</t>
  </si>
  <si>
    <t>Calvo, C (corresponding author), Hosp Univ La Paz, Serv Pediat &amp; Enfermedades Infecciosas, Madrid, Spain.</t>
  </si>
  <si>
    <t>0300-8932</t>
  </si>
  <si>
    <t>Leon, KE; Schubert, RD; Casas-Alba, D; Hawes, IA; Ramachandran, PS; Ramesh, A; Pak, JE; Wu, W; Cheung, CK; Crawford, ED; Khan, LM; Launes, C; Sample, HA; Zorn, KC; Cabrerizo, M; Valero-Rello, A; Langelier, C; Munoz-Almagro, C; DeRisi, JL; Wilson, MR</t>
  </si>
  <si>
    <t>Genomic and serologic characterization of enterovirus A71 brainstem encephalitis</t>
  </si>
  <si>
    <t>NEUROLOGY-NEUROIMMUNOLOGY &amp; NEUROINFLAMMATION</t>
  </si>
  <si>
    <t>[Leon, Kristoffer E.] Univ Calif San Francisco, Med Scientist Training Program, San Francisco, CA 94143 USA; [Leon, Kristoffer E.; Hawes, Isobel A.] Univ Calif San Francisco, Biomed Sci Grad Program, San Francisco, CA 94143 USA; [Schubert, Ryan D.; Hawes, Isobel A.; Ramachandran, Prashanth S.; Ramesh, Akshaya; Wilson, Michael R.] Univ Calif San Francisco, Weill Inst Neurosci, San Francisco, CA 94143 USA; [Schubert, Ryan D.; Hawes, Isobel A.; Ramachandran, Prashanth S.; Ramesh, Akshaya; Wilson, Michael R.] Univ Calif San Francisco, Dept Neurol, San Francisco, CA 94143 USA; [Casas-Alba, Didac; Launes, Cristian; Valero-Rello, Ana; Langelier, Charles; Munoz-Almagro, Carmen] Hosp St Joan Deu, Inst Recerca Pediet, Barcelona, Spain; [Pak, John E.; Wu, Wesley; Cheung, Carly K.; Crawford, Emily D.; DeRisi, Joseph L.] Chan Zuckerberg Biohub, San Francisco, CA USA; [Khan, Lillian M.; Sample, Hannah A.; Zorn, Kelsey C.; DeRisi, Joseph L.] Univ Calif San Francisco, Dept Biochem &amp; Biophys, San Francisco, CA 94143 USA; [Launes, Cristian; Cabrerizo, Maria; Langelier, Charles; Munoz-Almagro, Carmen] Hlth Inst Carlos III, CIBER Epidemiol &amp; Salud Publ CIBERESP, Barcelona, Spain; [Launes, Cristian; Langelier, Charles] Univ Barcelona, Dept Pediat, Barcelona, Spain; [Cabrerizo, Maria] Inst Salud Carlos III, Enterovirus Unit, Spanish Natl Ctr Microbiol, Madrid, Spain; [Launes, Cristian; Langelier, Charles] Univ Calif San Francisco, Dept Med, Div Infect Dis, San Francisco, CA 94143 USA; [Munoz-Almagro, Carmen] Univ Int Catalunya, Dept Med, Barcelona, Spain</t>
  </si>
  <si>
    <t>Wilson, MR (corresponding author), Univ Calif San Francisco, Weill Inst Neurosci, San Francisco, CA 94143 USA.; Wilson, MR (corresponding author), Univ Calif San Francisco, Dept Neurol, San Francisco, CA 94143 USA.</t>
  </si>
  <si>
    <t>2332-7812</t>
  </si>
  <si>
    <t>MAY</t>
  </si>
  <si>
    <t>Rodriguez-Molino, Paula; de la Calle, Maria; Del Rosal, Teresa; Baquero-Artigao, Fernando</t>
  </si>
  <si>
    <t>Gestational and congenital tuberculosis: An ongoing problem.</t>
  </si>
  <si>
    <t>Enfermedades infecciosas y microbiologia clinica</t>
  </si>
  <si>
    <t>Servicio de Pediatria Hospitalaria, Enfermedades Infecciosas y Tropicales, Hospital Universitario La Paz, Madrid, Espana. Electronic address: paularmolino@gmail.com.; Servicio de Obstetricia y Ginecologia, Hospital Universitario La Paz, Madrid, Espana.; Servicio de Pediatria Hospitalaria, Enfermedades Infecciosas y Tropicales, Hospital Universitario La Paz, Madrid, Espana.</t>
  </si>
  <si>
    <t>no tiene</t>
  </si>
  <si>
    <t>1578-1852</t>
  </si>
  <si>
    <t>2020 Dec (Epub 2020 Apr 03)</t>
  </si>
  <si>
    <t>505-506</t>
  </si>
  <si>
    <t>Sastre, B; Garcia-Garcia, ML; Calvo, C; Casas, I; Rodrigo-Munoz, JM; Canas, JA; Mora, I; del Pozo, V</t>
  </si>
  <si>
    <t>Immune recovery following bronchiolitis is linked to a drop in cytokine and LTC4 levels</t>
  </si>
  <si>
    <t>PEDIATRIC RESEARCH</t>
  </si>
  <si>
    <t>[Sastre, Beatriz; Manuel Rodrigo-Munoz, Jose; Antonio Canas, Jose; Mora, Ines; Del Pozo, Victoria] IIS Fdn Jimenez Diaz, Dept Immunol, Madrid, Spain; [Sastre, Beatriz; Manuel Rodrigo-Munoz, Jose; Antonio Canas, Jose; Del Pozo, Victoria] CIBER Enfermedades Resp CIBERES, Madrid, Spain; [Luz Garcia-Garcia, Maria] Severo Ochoa Hosp, Pediat Dept, Leganes, Spain; [Luz Garcia-Garcia, Maria; Calvo, Cristina; Casas, Inmaculada] Translat Res Network Pediat Infect Dis RITIP, Madrid, Spain; [Luz Garcia-Garcia, Maria; Calvo, Cristina] Alfonso X El Sabio Univ, Madrid, Spain; [Calvo, Cristina] Hosp Univ La Paz, Pediat Infect Dis Dept, Madrid, Spain; [Calvo, Cristina] Fdn IdiPaz, Madrid, Spain; [Calvo, Cristina] European Network Excellence Pediat Clin Res, TEDDY Network, Madrid, Spain; [Casas, Inmaculada] Natl MicroBiol Ctr ISCIII, Resp Virus &amp; Influenza Unit, Madrid, Spain</t>
  </si>
  <si>
    <t>del Pozo, V (corresponding author), IIS Fdn Jimenez Diaz, Dept Immunol, Madrid, Spain.</t>
  </si>
  <si>
    <t>0031-3998</t>
  </si>
  <si>
    <t>FEB</t>
  </si>
  <si>
    <t>Garcia-Garcia, ML; Gonzalez-Carrasco, E; Bracamonte, T; Molinero, M; Pozo, F; Casas, I; Calvo, C</t>
  </si>
  <si>
    <t>Impact of Prematurity and Severe Viral Bronchiolitis on Asthma Development at 6-9 Years</t>
  </si>
  <si>
    <t>JOURNAL OF ASTHMA AND ALLERGY</t>
  </si>
  <si>
    <t>[Luz Garcia-Garcia, Maria; Bracamonte, Teresa] Alfonso X El Sabio Univ Madrid, Severo Ochoa Univ Hosp, Fdn IDIPHISA, Pediat Dept, Madrid, Spain; [Luz Garcia-Garcia, Maria; Bracamonte, Teresa] Translat Res Network Pediat Infect Dis RITIP, Madrid, Spain; [Gonzalez-Carrasco, Ersilia] Alfonso X El Sabio Univ, Severo Ochoa Univ Hosp, Fdn IDIPHISA, Madrid, Spain; [Molinero, Mar; Pozo, Francisco; Casas, Inmaculada] Natl Microbiol Ctr ISCIII, Resp Virus &amp; Influenza Unit, Madrid, Spain; [Calvo, Cristina] Fdn IdiPaz, Pediat Infect Dis Dept, Translat Res Network Pediat Infect Dis RITIP, Madrid, Spain; [Calvo, Cristina] TEDDY Network, European Network Excellence Pediat Clin Res, Bari, Italy; [Calvo, Cristina] La Paz Univ Hosp, Madrid, Spain</t>
  </si>
  <si>
    <t>Garcia-Garcia, ML (corresponding author), Alfonso X El Sabio Univ Madrid, Severo Ochoa Univ Hosp, Fdn IDIPHISA, Pediat Dept, Madrid, Spain.</t>
  </si>
  <si>
    <t>1178-6965</t>
  </si>
  <si>
    <t>Garrido, CF; Criado, MD; Arboleya, CG; Rey, CC</t>
  </si>
  <si>
    <t>Is the vertical transmission of Chlamydia trachomatis a problem in Spain?</t>
  </si>
  <si>
    <t>[Fabra Garrido, Celia; Dorado Criado, Marta; Calvo Rey, Cristina] Hosp Univ La Paz, Serv Pediat, Madrid, Spain; [Gonzalez Arboleya, Carolina] Hosp Univ la Paz, Serv Obstet &amp; Ginecol, Madrid, Spain</t>
  </si>
  <si>
    <t>Garrido, CF (corresponding author), Hosp Univ La Paz, Serv Pediat, Madrid, Spain.</t>
  </si>
  <si>
    <t>Rodriguez, EM; Lorenzino, L; Baquero-Artigao, F; Calvo, C</t>
  </si>
  <si>
    <t>Need for surgery in paediatric deep abcesses of the neck</t>
  </si>
  <si>
    <t>[Martinez Rodriguez, Eduardo; Lorenzino, Lucia; Baquero-Artigao, Fernando; Calvo, Cristina] Hosp Univ La Paz, Serv Pediat &amp; Enfermedades Infecciosas Pediat, Madrid, Spain; [Baquero-Artigao, Fernando; Calvo, Cristina] Fdn IdiPaz, Madrid, Spain; [Baquero-Artigao, Fernando; Calvo, Cristina] RITIP, Madrid, Spain; [Calvo, Cristina] TEDDY Network European Network Excellence Pediat, Barcelona, Spain</t>
  </si>
  <si>
    <t>Rodriguez, EM (corresponding author), Hosp Univ La Paz, Serv Pediat &amp; Enfermedades Infecciosas Pediat, Madrid, Spain.</t>
  </si>
  <si>
    <t>JUN</t>
  </si>
  <si>
    <t>del Rosal, T; Caminoa, MB; Gonzalez-Guerrero, A; Falces-Romero, I; Romero-Gomez, MP; Baquero-Artigao, F; Sainz, T; Mendez-Echevarria, A; Escosa-Garcia, L; Aracil, FJ; Calvo, C</t>
  </si>
  <si>
    <t>Outcome of Severe Bacterial Pneumonia in the Era of Pneumococcal Vaccination</t>
  </si>
  <si>
    <t>FRONTIERS IN PEDIATRICS</t>
  </si>
  <si>
    <t>[del Rosal, Teresa; Gonzalez-Guerrero, Alba; Baquero-Artigao, Fernando; Sainz, Talia; Mendez-Echevarria, Ana; Escosa-Garcia, Luis; Aracil, Francisco Javier; Calvo, Cristina] Hosp Univ La Paz, Dept Pediat Infect Dis, Madrid, Spain; [del Rosal, Teresa; Gonzalez-Guerrero, Alba; Baquero-Artigao, Fernando; Sainz, Talia; Mendez-Echevarria, Ana; Escosa-Garcia, Luis; Aracil, Francisco Javier; Calvo, Cristina] IdiPAZ Res Inst, Madrid, Spain; [Caminoa, Maria Belen] Hosp Torrejon, Dept Pediat, Madrid, Spain; [Falces-Romero, Iker; Romero-Gomez, Maria Pilar] Hosp Univ La Paz, Dept Microbiol, Madrid, Spain; [Sainz, Talia; Calvo, Cristina] Red Invest Traslac Infectol Pediat, Madrid, Spain</t>
  </si>
  <si>
    <t>del Rosal, T (corresponding author), Hosp Univ La Paz, Dept Pediat Infect Dis, Madrid, Spain.; del Rosal, T (corresponding author), IdiPAZ Res Inst, Madrid, Spain.</t>
  </si>
  <si>
    <t>2296-2360</t>
  </si>
  <si>
    <t>DEC 15</t>
  </si>
  <si>
    <t>Serrano, CO; Alonso, E; Andres, M; Buitrago, NM; Vigara, AP; Pajares, MP; Lopez, EC; Moll, GG; Espin, IM; Barriocanal, MB; la Calle, MDV; Rey, CC; Bret-Zurita, M</t>
  </si>
  <si>
    <t>Pediatric chest x-ray in covid-19 infection</t>
  </si>
  <si>
    <t>EUROPEAN JOURNAL OF RADIOLOGY</t>
  </si>
  <si>
    <t>[Serrano, C. Oterino; Alonso, E.; Andres, M.; Buitrago, N. M.; Perez Vigara, A.; Parron Pajares, M.; Bret-Zurita, M.] Hosp Univ La Paz, Pediat Radiol Sect, Hosp Infantil, Madrid, Spain; [Garzon Moll, G.] Hosp Univ La Paz, Radiol Dept, Madrid, Spain; [Cuesta Lopez, E.] Hosp Univ La Paz, Cardiothorac Radiol Sect, Madrid, Spain; [Martin Espin, I; Bueno Barriocanal, M.; De Ceano-Vivas la Calle, M.] Hosp Univ La Paz, Emergency Dept, Hosp Infantil, Madrid, Spain; [Calvo Rey, C.] Hosp Univ La Paz, Dept Infect Dis, Hosp Infantil, Madrid, Spain</t>
  </si>
  <si>
    <t>Serrano, CO (corresponding author), Hosp Univ La Paz, Paseo Castellana 261, Madrid 28046, Spain.</t>
  </si>
  <si>
    <t>0720-048X</t>
  </si>
  <si>
    <t>OCT</t>
  </si>
  <si>
    <t>Calvo, C; Lopez-Hortelano, MG; Vicente, JCD; Martinez, JLV</t>
  </si>
  <si>
    <t>Recommendations on the clinical management of the COVID-19 infection by the "new coronavirus" SARS-CoV2. Spanish Paediatric Association working group</t>
  </si>
  <si>
    <t>[Calvo, Cristina; Garcia Lopez-Hortelano, Milagros] Soc Espanola Infectol Pediat SEIP, Madrid, Spain; [Calvo, Cristina; Garcia Lopez-Hortelano, Milagros] Hosp Univ La Paz, Serv Pediat Enfermedades Infecciosas &amp; Trop, Madrid, Spain; [Garcia Lopez-Hortelano, Milagros] Hosp La Paz Carlos III, Unidad Aislamiento Alto Nivel UAAN, Madrid, Spain; [de Carlos Vicente, Juan Carlos; Vazquez Martinez, Jose Luis] Soc Espanola Cuidados Intens Pediat SECIP, Zaragoza, Spain; [de Carlos Vicente, Juan Carlos] Hosp Son Espases, Unidad Cuidados Intens Pediat, Palma De Mallorca, Spain; [Vazquez Martinez, Jose Luis] Hosp Ramon &amp; Cajal, Unidad Cuidados Intens Pediat, Madrid, Spain</t>
  </si>
  <si>
    <t>Calvo, C (corresponding author), Soc Espanola Infectol Pediat SEIP, Madrid, Spain.; Calvo, C (corresponding author), Hosp Univ La Paz, Serv Pediat Enfermedades Infecciosas &amp; Trop, Madrid, Spain.</t>
  </si>
  <si>
    <t>Calvo, Cristina; Lopez-Hortelano, Milagros Garcia; Vicente, Juan Carlos de Carlos; Martinez, Jose Luis Vazquez</t>
  </si>
  <si>
    <t>Recommendations on the clinical management of the COVID-19 infection by the new coronavirus SARS-CoV2. Spanish Paediatric Association working group.</t>
  </si>
  <si>
    <t>Anales de pediatria</t>
  </si>
  <si>
    <t>Sociedad Espanola de Infectologia Pediatrica (SEIP), Spain.; Servicio de Pediatria, Enfermedades Infecciosas y Tropicales, Hospital Universitario La Paz, Madrid, Spain.; Unidad de Aislamiento de Alto Nivel (UAAN), Hospital La Paz-Carlos III, Madrid, Spain.; Sociedad Espanola de Cuidados Intensivos Pediatricos (SECIP), Spain.; Unidad de Cuidados Intensivos Pediatricos, Hospital Son Espases, Palma de Mallorca, Spain.; Unidad de Cuidados Intensivos Pediatricos, Hospital Ramon y Cajal, Madrid, Spain.</t>
  </si>
  <si>
    <t>2341-2879</t>
  </si>
  <si>
    <t>2020 Apr (Epub 2020 Apr 25)</t>
  </si>
  <si>
    <t>241.e1-241.e11</t>
  </si>
  <si>
    <t>Perez, RP; Campos, LM; Ortega, MJC</t>
  </si>
  <si>
    <t>Recommendations on the diagnosis and treatment of urinary infection''. Response by the authors</t>
  </si>
  <si>
    <t>[Pineiro Perez, Roi; Martinez Campos, Leticia; Cilleruelo Ortega, Maria Jose; Autores Firmantes Manuscrito] SEIP, Madrid, Spain</t>
  </si>
  <si>
    <t>Perez, RP (corresponding author), SEIP, Madrid, Spain.</t>
  </si>
  <si>
    <t>MAR</t>
  </si>
  <si>
    <t>de Ceano-Vivas, M; Martin-Espin, I; del Rosal, T; Bueno-Barriocanal, M; Plata-Gallardo, M; Ruiz-Dominguez, JA; Lopez-Lopez, R; Molina-Gutierrez, MA; Bote-Gascon, P; Gonzalez-Bertolin, I; Garcia-Sanchez, P; Martin-Sanchez, J; de Miguel-Lavisier, B; Sainz, T; Baquero-Artigao, F; Mendez-Echevarria, A; Calvo, C</t>
  </si>
  <si>
    <t>SARS-CoV-2 infection in ambulatory and hospitalised Spanish children</t>
  </si>
  <si>
    <t>ARCHIVES OF DISEASE IN CHILDHOOD</t>
  </si>
  <si>
    <t>[de Ceano-Vivas, Maria; Martin-Espin, Irene; Bueno-Barriocanal, Marta; Plata-Gallardo, Marta; Antonio Ruiz-Dominguez, Jose; Lopez-Lopez, Rosario; Angel Molina-Gutierrez, Miguel; Bote-Gascon, Patricia; Gonzalez-Bertolin, Isabel; Garcia-Sanchez, Paula; Martin-Sanchez, Julia; de Miguel-Lavisier, Begona] Hosp Univ La Paz, Paediat Emergency Dept, Madrid, Spain; [del Rosal, Teresa; Sainz, Talia; Baquero-Artigao, Fernando; Mendez-Echevarria, Ana; Calvo, Cristina] Hosp Univ La Paz, Paediat Infect Dis Dept, Madrid, Spain; [del Rosal, Teresa; Sainz, Talia; Baquero-Artigao, Fernando; Mendez-Echevarria, Ana; Calvo, Cristina] Translat Res Network Pediat Infect Dis RITIP, Madrid, Spain</t>
  </si>
  <si>
    <t>del Rosal, T (corresponding author), Hosp Univ La Paz, Paediat Infect Dis, Madrid 28046, Spain.</t>
  </si>
  <si>
    <t>0003-9888</t>
  </si>
  <si>
    <t>Alonso-Arroyo, A; de Dios, JG; Calvo, C; Calduch-Losa, A; Aleixandre-Benavent, R</t>
  </si>
  <si>
    <t>Scientific impact and bibliometric contextualisation of Paediatrics compared to other specialities</t>
  </si>
  <si>
    <t>[Alonso-Arroyo, Adolfo] Univ Valencia, Dept Hist Ciencia &amp; Documentac, Valencia, Spain; [Gonzalez de Dios, Javier] Univ Miguel Hernandez, Dept Pediat, Alicante, Spain; [Gonzalez de Dios, Javier] Hosp Gen Univ Alicante, Serv Pediat, Alicante, Spain; [Gonzalez de Dios, Javier] ISABIAL Inst Invest Sanitaria &amp; Biomed Alicante, Alicante, Spain; [Calvo, Cristina] Hosp Univ La Paz, Fdn IdiPaz, Serv Pediat Enfermedades Infecciosas &amp; Trop, Madrid, Spain; [Calvo, Cristina] Univ Alfonso X Sabio, Madrid, Spain; [Calvo, Cristina] RETIC SAMID Carlos III, Madrid, Spain; [Calvo, Cristina] Red Ensayos Clin Pediat RECLIP, Madrid, Spain; [Calvo, Cristina] RITIP, Madrid, Spain; [Calvo, Cristina] Plataforma Invest INVEST AEP, Madrid, Spain; [Calduch-Losa, Angeles] Univ Politecn Valencia, Dept Estadist &amp; Invest Operat Aplicadas &amp; Calidad, Valencia, Spain; [Alonso-Arroyo, Adolfo; Aleixandre-Benavent, Rafael] Univ Valencia, Unidad Mixta Invest, UISYS, CSIC, Valencia, Spain; [Aleixandre-Benavent, Rafael] Univ Politecn Valencia, CSIC, Inst Gest Innovac &amp; Conocimiento Ingenio, Valencia, Spain</t>
  </si>
  <si>
    <t>Aleixandre-Benavent, R (corresponding author), Univ Valencia, Unidad Mixta Invest, UISYS, CSIC, Valencia, Spain.; Aleixandre-Benavent, R (corresponding author), Univ Politecn Valencia, CSIC, Inst Gest Innovac &amp; Conocimiento Ingenio, Valencia, Spain.</t>
  </si>
  <si>
    <t>Del Rosal, Teresa; Mendez-Echevarria, Ana; Garcia-Vera, Cesar; Escosa-Garcia, Luis; Agud, Martin; Chaves, Fernando; Roman, Federico; Gutierrez-Fernandez, Jose; Ruiz de Gopegui, Enrique; Ruiz-Carrascoso, Guillermo; Ruiz-Gallego, Maria Del Carmen; Bernet, Albert; Quevedo, Sara Maria; Fernandez-Verdugo, Ana Maria; Diez-Sebastian, Jesus; Calvo, Cristina</t>
  </si>
  <si>
    <t>Staphylococcus aureus Nasal Colonization in Spanish Children. The COSACO Nationwide Surveillance Study.</t>
  </si>
  <si>
    <t>Infection and drug resistance</t>
  </si>
  <si>
    <t>Pediatric Infectious and Tropical Diseases Department, Hospital Universitario La Paz, Madrid, Spain.; Translational Research Network in Pediatric Infectious Diseases (RITIP), Institute for Health Research IdiPAZ, Madrid, Spain.; "Jose Ramon Munoz Fernandez" Health Care Center, Aragon Health Service, Zaragoza, Spain.; Department of Clinical Microbiology, Hospital Universitario 12 de Octubre, Madrid, Spain.; Laboratory of Nosocomial Infections, Department of Bacteriology, CNM, Instituto de Salud Carlos III, Madrid, Spain.; Department of Microbiology, Hospital Virgen de las Nieves, Granada, Spain.; Department of Clinical Microbiology, Hospital Universitari Son Espases. Servicio de Microbiologia, Palma de Mallorca, Spain.; Department of Clinical Microbiology, Hospital Universitario La Paz, Madrid, Spain.; Department of Microbiology, Hospital Universitario Virgen del Rocio, Sevilla, Spain.; Section of Microbiology, Arnau de Vilanova University Hospital, Lleida, Spain.; Department of Microbiology, Hospital Universitario Severo Ochoa, Leganes, Spain.; Department of Microbiology, Hospital Universitario Central de Asturias, Oviedo, Spain.; Department of Preventive Medicine, Hospital Universitario La Paz, Madrid, Spain.</t>
  </si>
  <si>
    <t>; GUTIERREZ-FERNANDEZ, JOSE/H-9985-2014</t>
  </si>
  <si>
    <t>1178-6973</t>
  </si>
  <si>
    <t>4643-4651</t>
  </si>
  <si>
    <t>Escosa-Garcia, L; Aguilera-Alonso, D; Calvo, C; Mellado, MJ; Baquero-Artigao, F</t>
  </si>
  <si>
    <t>Ten key points about COVID-19 in children: The shadows on the wall</t>
  </si>
  <si>
    <t>PEDIATRIC PULMONOLOGY</t>
  </si>
  <si>
    <t>Review</t>
  </si>
  <si>
    <t>[Escosa-Garcia, Luis; Calvo, Cristina; Jose Mellado, Maria; Baquero-Artigao, Fernando] La Paz Hosp, Dept Pediat Infect &amp; Trop Dis, Translat Res Network Pediat Infect Dis RITIP, Madrid, Spain; [Aguilera-Alonso, David] Gregorio Maranon Hosp, Inst Invest Sanitaria Gregorio Maranon IiSGM, Translat Res Network Pediat Infect Dis RITIP, Pediat Infect Dis Unit,Dept Pediat, Madrid, Spain</t>
  </si>
  <si>
    <t>Aguilera-Alonso, D (corresponding author), Hosp Gen Univ Gregorio Maranon, Serv Pediat, Calle ODonnell, Madrid 28009, Spain.</t>
  </si>
  <si>
    <t>8755-6863</t>
  </si>
  <si>
    <t>Mesa, MD; Loureiro, B; Iglesia, I; Gonzalez, SF; Olive, EL; Algar, OG; Solana, MJ; Perez, MJC; Sainz, T; Martinez, L; Escuder-Vieco, D; Parra-Llorca, A; Sanchez-Campillo, M; Martinez, GR; Roig, DG; Gruz, MP; Andreu-Fernandez, V; Clotet, J; Sailer, S; Iglesias-Platas, I; Lopez-Herce, J; Aras, R; Pallas-Alonso, C; de Pipaon, MS; Vento, M; Gormaz, M; Daza, EL; Calvo, C; Cabanas, F</t>
  </si>
  <si>
    <t>The Evolving Microbiome from Pregnancy to Early Infancy: A Comprehensive Review</t>
  </si>
  <si>
    <t>NUTRIENTS</t>
  </si>
  <si>
    <t>[Dolores Mesa, Maria] Univ Granada, Dept Biochem &amp; Mol Biol 2, Inst Nutr &amp; Food Technol Jose Mataix, Biomed Res Ctr, Parque Tecnol Salud,Ave Conocimiento S-N, Granada 18100, Spain; [Dolores Mesa, Maria] Complejo Hosp Univ Granada, Inst Invest Biosanitaria, Ibs GRANADA, Granada 18014, Spain; [Loureiro, Begona] Univ Hosp Cruces, Biocruces Bizkaia Hlth Res Inst, Neonatol Unit, Baracaldo 48903, Spain; [Iglesia, Iris] Univ Zaragoza, Growth Exercise Nutr &amp; Dev GENUD Res Grp, E-50009 Zaragoza, Spain; [Iglesia, Iris; Rodriguez Martinez, Gerardo] IIS Aragon, Zaragoza 50009, Spain; [Fernandez Gonzalez, Sergi; Garcia Algar, Oscar; Gomez Roig, Dolores; Perez Gruz, Myriam; Andreu-Fernandez, Vicente; Clotet, Jordi; Sailer, Sebastian; Iglesias-Platas, Isabel] Hosp St Joan de Deu, BCNatal Barcelona Ctr Maternal Fetal &amp; Neonatal M, Barcelona 08028, Spain; [Fernandez Gonzalez, Sergi; Garcia Algar, Oscar; Gomez Roig, Dolores; Perez Gruz, Myriam; Andreu-Fernandez, Vicente; Clotet, Jordi; Sailer, Sebastian; Iglesias-Platas, Isabel] Hosp Clin Barcelona, Barcelona 08028, Spain; [Fernandez Gonzalez, Sergi; Gomez Roig, Dolores; Perez Gruz, Myriam; Iglesias-Platas, Isabel] IR SJD, Barcelona 08028, Spain; [Llurba Olive, Elisa] St Pau Univ Hosp, High Risk Unit, Dept Obstet &amp; Gynecol, Barcelona 08025, Spain; [Llurba Olive, Elisa] St Pau Univ Hosp, Biomed Res Inst St Pau IIB St Pau, Women &amp; Perinatal Hlth Res Grp, Barcelona 08041, Spain; [Llurba Olive, Elisa] Univ Autonoma Barcelona, Sch Med, E-08193 Barcelona, Spain; [Garcia Algar, Oscar; Andreu-Fernandez, Vicente; Clotet, Jordi; Sailer, Sebastian] BCNatal, ICGON, Hosp Clin Maternitat, Neonatol Unit, Gran Via Corts Catalanes 585, Barcelona 08007, Spain; [Jose Solana, Maria; Lopez-Herce, Jesus] Univ Complutense Madrid, Hosp Gen Univ Gregorio Maranon, Serv Cuidados Intens Pediat, Dept Salud Publ &amp; Materno Infantil, E-28040 Madrid, Spain; [Cabero Perez, Ma Jesus] Hosp Univ Marques Valdecilla, Santander 39008, Cantabria, Spain; [Sainz, Talia; Calvo, Cristina] Hosp La Paz, Serv Pediat Enfermedades Infecciosas &amp; Trop, Madrid 28046, Spain; [Sainz, Talia; Martinez, Leopoldo; Aras, Rosa; Calvo, Cristina] Hosp La Paz, Inst Invest, Madrid 28029, Spain; [Sainz, Talia; Calvo, Cristina] RITIP, Madrid 28046, Spain; [Martinez, Leopoldo] Hosp La Paz, Serv Cirugia Pediat, Madrid 28046, Spain; [Escuder-Vieco, Diana; Pallas-Alonso, Carmen] Univ Complutense, Univ Hosp 12 Octubre, Donated Milk Bank, Hlth Res Inst I 12, E-28040 Madrid, Spain; [Parra-Llorca, Anna; Vento, Maximo; Gormaz, Maria] Univ &amp; Polytech Hosp La Fe, Hlth Res Inst LA Fe, Neonatal Res Grp, Valencia 46026, Spain; [Sanchez-Campillo, Maria; Larque Daza, Elvira] Univ Murcia, Fac Biol, Dept Physiol, E-30100 Murcia, Spain; [Rodriguez Martinez, Gerardo] Hosp Clin Univ Lozano Blesa, Fac Med, Dept Pediat, Zaragoza 50009, Spain; [Iglesias-Platas, Isabel] Hosp St Joan de Deu, Inst Recerca St Joan de Deu, BCNatal, Neonatol Unit, Barcelona 08028, Spain; [Saenz de Pipaon, Miguel] La Paz Univ Hosp, Dept Neonatol, Madrid 28046, Spain; [Calvo, Cristina] European Network Excellence Pediat Clin Res, I-27100 Pavia, Italy; [Cabanas, Fernando] Madrid Univ Hosp, Dept Paediat Neonatol Quironsalud, Madrid 28046, Spain; [Cabanas, Fernando] La Paz Univ Hosp, IDIPAZ, Biomed Res Fdn, Madrid 28046, Spain</t>
  </si>
  <si>
    <t>Mesa, MD (corresponding author), Univ Granada, Dept Biochem &amp; Mol Biol 2, Inst Nutr &amp; Food Technol Jose Mataix, Biomed Res Ctr, Parque Tecnol Salud,Ave Conocimiento S-N, Granada 18100, Spain.; Mesa, MD (corresponding author), Complejo Hosp Univ Granada, Inst Invest Biosanitaria, Ibs GRANADA, Granada 18014, Spain.</t>
  </si>
  <si>
    <t>2072-6643</t>
  </si>
  <si>
    <t>JAN</t>
  </si>
  <si>
    <t>Gonzalez-Serrano, L; Munoz-Algarra, M; Gonzalez-Sanz, R; Portero-Azorin, MF; Amaro, MJ; Higueras, P; Cabrerizo, M</t>
  </si>
  <si>
    <t>Viral gastroenteritis in hospitalized patients: Evaluation of immunochromatographic methods for rapid detection in stool samples</t>
  </si>
  <si>
    <t>JOURNAL OF CLINICAL VIROLOGY</t>
  </si>
  <si>
    <t>[Gonzalez-Serrano, Lydia; Gonzalez-Sanz, Ruben; Higueras, Purificacion; Cabrerizo, Maria] Inst Salud Carlos III, Natl Ctr Microbiol CNM, Enterovirus &amp; Viral Gastroenteritis Unit, Ctra Majadahonda Pozuelo Km 2, Madrid, Spain; [Munoz-Algarra, Maria; Francisca Portero-Azorin, Maria] Hosp Univ Puerta Hierro, Microbiol Dept, Madrid, Spain; [Jose Amaro, Maria] MATERLAB SL, Madrid, Spain; [Cabrerizo, Maria] Inst Salud Carlos III, Spanish Consortium Res Epidemiol &amp; Publ Hlth CIBE, Madrid, Spain; [Cabrerizo, Maria] Translat Res Network Paediat Infect Dis RITIP, Madrid, Spain</t>
  </si>
  <si>
    <t>Cabrerizo, M (corresponding author), Inst Salud Carlos III, Natl Ctr Microbiol CNM, Enterovirus &amp; Viral Gastroenteritis Unit, Ctra Majadahonda Pozuelo Km 2, Madrid, Spain.; Cabrerizo, M (corresponding author), Inst Salud Carlos III, Spanish Consortium Res Epidemiol &amp; Publ Hlth CIBE, Madrid, Spain.; Cabrerizo, M (corresponding author), Translat Res Network Paediat Infect Dis RITIP, Madrid, Spain.</t>
  </si>
  <si>
    <t>1386-6532</t>
  </si>
  <si>
    <t>Sanchez Garcia, Laura; Calvo, Cristina; Casas, Inmaculada; Pozo, Francisco; Pellicer, Adelina</t>
  </si>
  <si>
    <t>Viral respiratory infections in very low birthweight infants at neonatal intensive care unit: prospective observational study.</t>
  </si>
  <si>
    <t>BMJ paediatrics open</t>
  </si>
  <si>
    <t>Neonatology Department, IdiPaz Foundation, La Paz University Hospital, Madrid, Spain.; Pediatric Infectious Diseases Department, IdiPaz Foundation, La Paz University Hospital, Madrid, Spain.; Respiratory Virus and Influenza Unit, National Center of Microbiology, Madrid, Spain.</t>
  </si>
  <si>
    <t>2399-9772</t>
  </si>
  <si>
    <t>e000661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</si>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</sst>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T2346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2.1259999999999999</v>
      </c>
      <c r="G5" s="7" t="str">
        <f>VLOOKUP(N5,[1]Revistas!$B$2:$G$62863,3,FALSE)</f>
        <v>Q2</v>
      </c>
      <c r="H5" s="7" t="str">
        <f>VLOOKUP(N5,[1]Revistas!$B$2:$G$62863,4,FALSE)</f>
        <v>PEDIATRICS -- SCIE</v>
      </c>
      <c r="I5" s="7" t="str">
        <f>VLOOKUP(N5,[1]Revistas!$B$2:$G$62863,5,FALSE)</f>
        <v>46/128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2</v>
      </c>
      <c r="N5" s="2" t="s">
        <v>26</v>
      </c>
      <c r="O5" s="7" t="s">
        <v>27</v>
      </c>
      <c r="P5" s="7">
        <v>2020</v>
      </c>
      <c r="Q5" s="7">
        <v>39</v>
      </c>
      <c r="R5" s="7">
        <v>8</v>
      </c>
      <c r="S5" s="7">
        <v>653</v>
      </c>
      <c r="T5" s="7">
        <v>657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23</v>
      </c>
      <c r="F6" s="7">
        <f>VLOOKUP(N6,[1]Revistas!$B$2:$G$62863,2,FALSE)</f>
        <v>3.9980000000000002</v>
      </c>
      <c r="G6" s="7" t="str">
        <f>VLOOKUP(N6,[1]Revistas!$B$2:$G$62863,3,FALSE)</f>
        <v>Q1</v>
      </c>
      <c r="H6" s="7" t="str">
        <f>VLOOKUP(N6,[1]Revistas!$B$2:$G$62863,4,FALSE)</f>
        <v>MULTIDISCIPLINARY SCIENCES -- SCIE</v>
      </c>
      <c r="I6" s="7" t="str">
        <f>VLOOKUP(N6,[1]Revistas!$B$2:$G$62863,5,FALSE)</f>
        <v>17/71</v>
      </c>
      <c r="J6" s="7" t="str">
        <f>VLOOKUP(N6,[1]Revistas!$B$2:$G$62863,6,FALSE)</f>
        <v>NO</v>
      </c>
      <c r="K6" s="7" t="s">
        <v>31</v>
      </c>
      <c r="L6" s="7" t="s">
        <v>32</v>
      </c>
      <c r="M6" s="7">
        <v>0</v>
      </c>
      <c r="N6" s="2" t="s">
        <v>33</v>
      </c>
      <c r="O6" s="7">
        <v>41214</v>
      </c>
      <c r="P6" s="7">
        <v>2020</v>
      </c>
      <c r="Q6" s="7">
        <v>10</v>
      </c>
      <c r="R6" s="7">
        <v>1</v>
      </c>
      <c r="S6" s="7"/>
      <c r="T6" s="7">
        <v>19616</v>
      </c>
    </row>
    <row r="7" spans="2:20" s="1" customFormat="1">
      <c r="B7" s="6" t="s">
        <v>34</v>
      </c>
      <c r="C7" s="6" t="s">
        <v>35</v>
      </c>
      <c r="D7" s="6" t="s">
        <v>36</v>
      </c>
      <c r="E7" s="7" t="s">
        <v>23</v>
      </c>
      <c r="F7" s="7">
        <f>VLOOKUP(N7,[1]Revistas!$B$2:$G$62863,2,FALSE)</f>
        <v>1.3129999999999999</v>
      </c>
      <c r="G7" s="7" t="str">
        <f>VLOOKUP(N7,[1]Revistas!$B$2:$G$62863,3,FALSE)</f>
        <v>Q3</v>
      </c>
      <c r="H7" s="7" t="str">
        <f>VLOOKUP(N7,[1]Revistas!$B$2:$G$62863,4,FALSE)</f>
        <v>PEDIATRICS -- SCIE</v>
      </c>
      <c r="I7" s="7" t="str">
        <f>VLOOKUP(N7,[1]Revistas!$B$2:$G$62863,5,FALSE)</f>
        <v>93/128</v>
      </c>
      <c r="J7" s="7" t="str">
        <f>VLOOKUP(N7,[1]Revistas!$B$2:$G$62863,6,FALSE)</f>
        <v>NO</v>
      </c>
      <c r="K7" s="7" t="s">
        <v>37</v>
      </c>
      <c r="L7" s="7" t="s">
        <v>38</v>
      </c>
      <c r="M7" s="7">
        <v>0</v>
      </c>
      <c r="N7" s="2" t="s">
        <v>39</v>
      </c>
      <c r="O7" s="7" t="s">
        <v>40</v>
      </c>
      <c r="P7" s="7">
        <v>2020</v>
      </c>
      <c r="Q7" s="7">
        <v>93</v>
      </c>
      <c r="R7" s="7">
        <v>3</v>
      </c>
      <c r="S7" s="7"/>
      <c r="T7" s="7"/>
    </row>
    <row r="8" spans="2:20" s="1" customFormat="1">
      <c r="B8" s="6" t="s">
        <v>41</v>
      </c>
      <c r="C8" s="6" t="s">
        <v>42</v>
      </c>
      <c r="D8" s="6" t="s">
        <v>43</v>
      </c>
      <c r="E8" s="7" t="s">
        <v>44</v>
      </c>
      <c r="F8" s="7" t="str">
        <f>VLOOKUP(N8,[1]Revistas!$B$2:$G$62863,2,FALSE)</f>
        <v>NO TIENE</v>
      </c>
      <c r="G8" s="7" t="str">
        <f>VLOOKUP(N8,[1]Revistas!$B$2:$G$62863,3,FALSE)</f>
        <v>NO TIENE</v>
      </c>
      <c r="H8" s="7" t="str">
        <f>VLOOKUP(N8,[1]Revistas!$B$2:$G$62863,4,FALSE)</f>
        <v>NO TIENE</v>
      </c>
      <c r="I8" s="7" t="str">
        <f>VLOOKUP(N8,[1]Revistas!$B$2:$G$62863,5,FALSE)</f>
        <v>NO TIENE</v>
      </c>
      <c r="J8" s="7" t="str">
        <f>VLOOKUP(N8,[1]Revistas!$B$2:$G$62863,6,FALSE)</f>
        <v>NO</v>
      </c>
      <c r="K8" s="7" t="s">
        <v>45</v>
      </c>
      <c r="L8" s="7" t="s">
        <v>46</v>
      </c>
      <c r="M8" s="7">
        <v>0</v>
      </c>
      <c r="N8" s="2" t="s">
        <v>47</v>
      </c>
      <c r="O8" s="7" t="s">
        <v>27</v>
      </c>
      <c r="P8" s="7">
        <v>2020</v>
      </c>
      <c r="Q8" s="7">
        <v>223</v>
      </c>
      <c r="R8" s="7"/>
      <c r="S8" s="7">
        <v>212</v>
      </c>
      <c r="T8" s="7" t="s">
        <v>48</v>
      </c>
    </row>
    <row r="9" spans="2:20" s="1" customFormat="1">
      <c r="B9" s="6" t="s">
        <v>49</v>
      </c>
      <c r="C9" s="6" t="s">
        <v>50</v>
      </c>
      <c r="D9" s="6" t="s">
        <v>36</v>
      </c>
      <c r="E9" s="7" t="s">
        <v>51</v>
      </c>
      <c r="F9" s="7">
        <f>VLOOKUP(N9,[1]Revistas!$B$2:$G$62863,2,FALSE)</f>
        <v>1.3129999999999999</v>
      </c>
      <c r="G9" s="7" t="str">
        <f>VLOOKUP(N9,[1]Revistas!$B$2:$G$62863,3,FALSE)</f>
        <v>Q3</v>
      </c>
      <c r="H9" s="7" t="str">
        <f>VLOOKUP(N9,[1]Revistas!$B$2:$G$62863,4,FALSE)</f>
        <v>PEDIATRICS -- SCIE</v>
      </c>
      <c r="I9" s="7" t="str">
        <f>VLOOKUP(N9,[1]Revistas!$B$2:$G$62863,5,FALSE)</f>
        <v>93/128</v>
      </c>
      <c r="J9" s="7" t="str">
        <f>VLOOKUP(N9,[1]Revistas!$B$2:$G$62863,6,FALSE)</f>
        <v>NO</v>
      </c>
      <c r="K9" s="7" t="s">
        <v>52</v>
      </c>
      <c r="L9" s="7" t="s">
        <v>53</v>
      </c>
      <c r="M9" s="7">
        <v>8</v>
      </c>
      <c r="N9" s="2" t="s">
        <v>39</v>
      </c>
      <c r="O9" s="7" t="s">
        <v>54</v>
      </c>
      <c r="P9" s="7">
        <v>2020</v>
      </c>
      <c r="Q9" s="7">
        <v>92</v>
      </c>
      <c r="R9" s="7">
        <v>4</v>
      </c>
      <c r="S9" s="7">
        <v>239</v>
      </c>
      <c r="T9" s="7">
        <v>240</v>
      </c>
    </row>
    <row r="10" spans="2:20" s="1" customFormat="1">
      <c r="B10" s="6" t="s">
        <v>55</v>
      </c>
      <c r="C10" s="6" t="s">
        <v>56</v>
      </c>
      <c r="D10" s="6" t="s">
        <v>36</v>
      </c>
      <c r="E10" s="7" t="s">
        <v>23</v>
      </c>
      <c r="F10" s="7">
        <f>VLOOKUP(N10,[1]Revistas!$B$2:$G$62863,2,FALSE)</f>
        <v>1.3129999999999999</v>
      </c>
      <c r="G10" s="7" t="str">
        <f>VLOOKUP(N10,[1]Revistas!$B$2:$G$62863,3,FALSE)</f>
        <v>Q3</v>
      </c>
      <c r="H10" s="7" t="str">
        <f>VLOOKUP(N10,[1]Revistas!$B$2:$G$62863,4,FALSE)</f>
        <v>PEDIATRICS -- SCIE</v>
      </c>
      <c r="I10" s="7" t="str">
        <f>VLOOKUP(N10,[1]Revistas!$B$2:$G$62863,5,FALSE)</f>
        <v>93/128</v>
      </c>
      <c r="J10" s="7" t="str">
        <f>VLOOKUP(N10,[1]Revistas!$B$2:$G$62863,6,FALSE)</f>
        <v>NO</v>
      </c>
      <c r="K10" s="7" t="s">
        <v>57</v>
      </c>
      <c r="L10" s="7" t="s">
        <v>58</v>
      </c>
      <c r="M10" s="7">
        <v>0</v>
      </c>
      <c r="N10" s="2" t="s">
        <v>39</v>
      </c>
      <c r="O10" s="7" t="s">
        <v>59</v>
      </c>
      <c r="P10" s="7">
        <v>2020</v>
      </c>
      <c r="Q10" s="7">
        <v>93</v>
      </c>
      <c r="R10" s="7">
        <v>5</v>
      </c>
      <c r="S10" s="7">
        <v>289</v>
      </c>
      <c r="T10" s="7">
        <v>296</v>
      </c>
    </row>
    <row r="11" spans="2:20" s="1" customFormat="1">
      <c r="B11" s="6" t="s">
        <v>60</v>
      </c>
      <c r="C11" s="6" t="s">
        <v>61</v>
      </c>
      <c r="D11" s="6" t="s">
        <v>22</v>
      </c>
      <c r="E11" s="7" t="s">
        <v>23</v>
      </c>
      <c r="F11" s="7">
        <f>VLOOKUP(N11,[1]Revistas!$B$2:$G$62863,2,FALSE)</f>
        <v>2.1259999999999999</v>
      </c>
      <c r="G11" s="7" t="str">
        <f>VLOOKUP(N11,[1]Revistas!$B$2:$G$62863,3,FALSE)</f>
        <v>Q2</v>
      </c>
      <c r="H11" s="7" t="str">
        <f>VLOOKUP(N11,[1]Revistas!$B$2:$G$62863,4,FALSE)</f>
        <v>PEDIATRICS -- SCIE</v>
      </c>
      <c r="I11" s="7" t="str">
        <f>VLOOKUP(N11,[1]Revistas!$B$2:$G$62863,5,FALSE)</f>
        <v>46/128</v>
      </c>
      <c r="J11" s="7" t="str">
        <f>VLOOKUP(N11,[1]Revistas!$B$2:$G$62863,6,FALSE)</f>
        <v>NO</v>
      </c>
      <c r="K11" s="7" t="s">
        <v>62</v>
      </c>
      <c r="L11" s="7" t="s">
        <v>63</v>
      </c>
      <c r="M11" s="7">
        <v>0</v>
      </c>
      <c r="N11" s="2" t="s">
        <v>26</v>
      </c>
      <c r="O11" s="7" t="s">
        <v>64</v>
      </c>
      <c r="P11" s="7">
        <v>2020</v>
      </c>
      <c r="Q11" s="7">
        <v>39</v>
      </c>
      <c r="R11" s="7">
        <v>7</v>
      </c>
      <c r="S11" s="7">
        <v>620</v>
      </c>
      <c r="T11" s="7">
        <v>623</v>
      </c>
    </row>
    <row r="12" spans="2:20" s="1" customFormat="1">
      <c r="B12" s="6" t="s">
        <v>65</v>
      </c>
      <c r="C12" s="6" t="s">
        <v>66</v>
      </c>
      <c r="D12" s="6" t="s">
        <v>67</v>
      </c>
      <c r="E12" s="7" t="s">
        <v>51</v>
      </c>
      <c r="F12" s="7">
        <f>VLOOKUP(N12,[1]Revistas!$B$2:$G$62863,2,FALSE)</f>
        <v>4.6420000000000003</v>
      </c>
      <c r="G12" s="7" t="str">
        <f>VLOOKUP(N12,[1]Revistas!$B$2:$G$62863,3,FALSE)</f>
        <v>Q1</v>
      </c>
      <c r="H12" s="7" t="str">
        <f>VLOOKUP(N12,[1]Revistas!$B$2:$G$62863,4,FALSE)</f>
        <v>CARDIAC &amp; CARDIOVASCULAR SYSTEMS -- SCIE</v>
      </c>
      <c r="I12" s="7" t="str">
        <f>VLOOKUP(N12,[1]Revistas!$B$2:$G$62863,5,FALSE)</f>
        <v>30/138</v>
      </c>
      <c r="J12" s="7" t="str">
        <f>VLOOKUP(N12,[1]Revistas!$B$2:$G$62863,6,FALSE)</f>
        <v>NO</v>
      </c>
      <c r="K12" s="7" t="s">
        <v>68</v>
      </c>
      <c r="L12" s="7" t="s">
        <v>69</v>
      </c>
      <c r="M12" s="7">
        <v>2</v>
      </c>
      <c r="N12" s="2" t="s">
        <v>70</v>
      </c>
      <c r="O12" s="7" t="s">
        <v>27</v>
      </c>
      <c r="P12" s="7">
        <v>2020</v>
      </c>
      <c r="Q12" s="7">
        <v>73</v>
      </c>
      <c r="R12" s="7">
        <v>8</v>
      </c>
      <c r="S12" s="7">
        <v>667</v>
      </c>
      <c r="T12" s="7">
        <v>669</v>
      </c>
    </row>
    <row r="13" spans="2:20" s="1" customFormat="1">
      <c r="B13" s="6" t="s">
        <v>71</v>
      </c>
      <c r="C13" s="6" t="s">
        <v>72</v>
      </c>
      <c r="D13" s="6" t="s">
        <v>73</v>
      </c>
      <c r="E13" s="7" t="s">
        <v>23</v>
      </c>
      <c r="F13" s="7">
        <f>VLOOKUP(N13,[1]Revistas!$B$2:$G$62863,2,FALSE)</f>
        <v>7.7240000000000002</v>
      </c>
      <c r="G13" s="7" t="str">
        <f>VLOOKUP(N13,[1]Revistas!$B$2:$G$62863,3,FALSE)</f>
        <v>Q1</v>
      </c>
      <c r="H13" s="7" t="str">
        <f>VLOOKUP(N13,[1]Revistas!$B$2:$G$62863,4,FALSE)</f>
        <v>CLINICAL NEUROLOGY -- SCIE</v>
      </c>
      <c r="I13" s="7" t="str">
        <f>VLOOKUP(N13,[1]Revistas!$B$2:$G$62863,5,FALSE)</f>
        <v>13/204</v>
      </c>
      <c r="J13" s="7" t="str">
        <f>VLOOKUP(N13,[1]Revistas!$B$2:$G$62863,6,FALSE)</f>
        <v>SI</v>
      </c>
      <c r="K13" s="7" t="s">
        <v>74</v>
      </c>
      <c r="L13" s="7" t="s">
        <v>75</v>
      </c>
      <c r="M13" s="7">
        <v>2</v>
      </c>
      <c r="N13" s="2" t="s">
        <v>76</v>
      </c>
      <c r="O13" s="7" t="s">
        <v>77</v>
      </c>
      <c r="P13" s="7">
        <v>2020</v>
      </c>
      <c r="Q13" s="7">
        <v>7</v>
      </c>
      <c r="R13" s="7">
        <v>3</v>
      </c>
      <c r="S13" s="7"/>
      <c r="T13" s="7"/>
    </row>
    <row r="14" spans="2:20" s="1" customFormat="1">
      <c r="B14" s="6" t="s">
        <v>78</v>
      </c>
      <c r="C14" s="6" t="s">
        <v>79</v>
      </c>
      <c r="D14" s="6" t="s">
        <v>80</v>
      </c>
      <c r="E14" s="7" t="s">
        <v>23</v>
      </c>
      <c r="F14" s="7">
        <f>VLOOKUP(N14,[1]Revistas!$B$2:$G$62863,2,FALSE)</f>
        <v>1.6539999999999999</v>
      </c>
      <c r="G14" s="7" t="str">
        <f>VLOOKUP(N14,[1]Revistas!$B$2:$G$62863,3,FALSE)</f>
        <v>Q4</v>
      </c>
      <c r="H14" s="7" t="str">
        <f>VLOOKUP(N14,[1]Revistas!$B$2:$G$62863,4,FALSE)</f>
        <v>MICROBIOLOGY -- SCIE</v>
      </c>
      <c r="I14" s="7" t="str">
        <f>VLOOKUP(N14,[1]Revistas!$B$2:$G$62863,5,FALSE)</f>
        <v>112/135</v>
      </c>
      <c r="J14" s="7" t="str">
        <f>VLOOKUP(N14,[1]Revistas!$B$2:$G$62863,6,FALSE)</f>
        <v>NO</v>
      </c>
      <c r="K14" s="7" t="s">
        <v>81</v>
      </c>
      <c r="L14" s="7"/>
      <c r="M14" s="7" t="s">
        <v>82</v>
      </c>
      <c r="N14" s="2" t="s">
        <v>83</v>
      </c>
      <c r="O14" s="7" t="s">
        <v>84</v>
      </c>
      <c r="P14" s="7">
        <v>2020</v>
      </c>
      <c r="Q14" s="7">
        <v>38</v>
      </c>
      <c r="R14" s="7">
        <v>10</v>
      </c>
      <c r="S14" s="7" t="s">
        <v>85</v>
      </c>
      <c r="T14" s="7"/>
    </row>
    <row r="15" spans="2:20" s="1" customFormat="1">
      <c r="B15" s="6" t="s">
        <v>86</v>
      </c>
      <c r="C15" s="6" t="s">
        <v>87</v>
      </c>
      <c r="D15" s="6" t="s">
        <v>88</v>
      </c>
      <c r="E15" s="7" t="s">
        <v>23</v>
      </c>
      <c r="F15" s="7">
        <f>VLOOKUP(N15,[1]Revistas!$B$2:$G$62863,2,FALSE)</f>
        <v>2.7469999999999999</v>
      </c>
      <c r="G15" s="7" t="str">
        <f>VLOOKUP(N15,[1]Revistas!$B$2:$G$62863,3,FALSE)</f>
        <v>Q1</v>
      </c>
      <c r="H15" s="7" t="str">
        <f>VLOOKUP(N15,[1]Revistas!$B$2:$G$62863,4,FALSE)</f>
        <v>PEDIATRICS -- SCIE</v>
      </c>
      <c r="I15" s="7" t="str">
        <f>VLOOKUP(N15,[1]Revistas!$B$2:$G$62863,5,FALSE)</f>
        <v>24/128</v>
      </c>
      <c r="J15" s="7" t="str">
        <f>VLOOKUP(N15,[1]Revistas!$B$2:$G$62863,6,FALSE)</f>
        <v>NO</v>
      </c>
      <c r="K15" s="7" t="s">
        <v>89</v>
      </c>
      <c r="L15" s="7" t="s">
        <v>90</v>
      </c>
      <c r="M15" s="7">
        <v>0</v>
      </c>
      <c r="N15" s="2" t="s">
        <v>91</v>
      </c>
      <c r="O15" s="7" t="s">
        <v>92</v>
      </c>
      <c r="P15" s="7">
        <v>2020</v>
      </c>
      <c r="Q15" s="7">
        <v>87</v>
      </c>
      <c r="R15" s="7">
        <v>3</v>
      </c>
      <c r="S15" s="7">
        <v>581</v>
      </c>
      <c r="T15" s="7">
        <v>587</v>
      </c>
    </row>
    <row r="16" spans="2:20" s="1" customFormat="1">
      <c r="B16" s="6" t="s">
        <v>93</v>
      </c>
      <c r="C16" s="6" t="s">
        <v>94</v>
      </c>
      <c r="D16" s="6" t="s">
        <v>95</v>
      </c>
      <c r="E16" s="7" t="s">
        <v>23</v>
      </c>
      <c r="F16" s="7">
        <f>VLOOKUP(N16,[1]Revistas!$B$2:$G$62863,2,FALSE)</f>
        <v>3.73</v>
      </c>
      <c r="G16" s="7" t="str">
        <f>VLOOKUP(N16,[1]Revistas!$B$2:$G$62863,3,FALSE)</f>
        <v>Q2</v>
      </c>
      <c r="H16" s="7" t="str">
        <f>VLOOKUP(N16,[1]Revistas!$B$2:$G$62863,4,FALSE)</f>
        <v>RESPIRATORY SYSTEM -- SCIE</v>
      </c>
      <c r="I16" s="7" t="str">
        <f>VLOOKUP(N16,[1]Revistas!$B$2:$G$62863,5,FALSE)</f>
        <v>19/64</v>
      </c>
      <c r="J16" s="7" t="str">
        <f>VLOOKUP(N16,[1]Revistas!$B$2:$G$62863,6,FALSE)</f>
        <v>NO</v>
      </c>
      <c r="K16" s="7" t="s">
        <v>96</v>
      </c>
      <c r="L16" s="7" t="s">
        <v>97</v>
      </c>
      <c r="M16" s="7">
        <v>0</v>
      </c>
      <c r="N16" s="2" t="s">
        <v>98</v>
      </c>
      <c r="O16" s="7"/>
      <c r="P16" s="7">
        <v>2020</v>
      </c>
      <c r="Q16" s="7">
        <v>13</v>
      </c>
      <c r="R16" s="7"/>
      <c r="S16" s="7">
        <v>343</v>
      </c>
      <c r="T16" s="7">
        <v>353</v>
      </c>
    </row>
    <row r="17" spans="2:20" s="1" customFormat="1">
      <c r="B17" s="6" t="s">
        <v>99</v>
      </c>
      <c r="C17" s="6" t="s">
        <v>100</v>
      </c>
      <c r="D17" s="6" t="s">
        <v>36</v>
      </c>
      <c r="E17" s="7" t="s">
        <v>51</v>
      </c>
      <c r="F17" s="7">
        <f>VLOOKUP(N17,[1]Revistas!$B$2:$G$62863,2,FALSE)</f>
        <v>1.3129999999999999</v>
      </c>
      <c r="G17" s="7" t="str">
        <f>VLOOKUP(N17,[1]Revistas!$B$2:$G$62863,3,FALSE)</f>
        <v>Q3</v>
      </c>
      <c r="H17" s="7" t="str">
        <f>VLOOKUP(N17,[1]Revistas!$B$2:$G$62863,4,FALSE)</f>
        <v>PEDIATRICS -- SCIE</v>
      </c>
      <c r="I17" s="7" t="str">
        <f>VLOOKUP(N17,[1]Revistas!$B$2:$G$62863,5,FALSE)</f>
        <v>93/128</v>
      </c>
      <c r="J17" s="7" t="str">
        <f>VLOOKUP(N17,[1]Revistas!$B$2:$G$62863,6,FALSE)</f>
        <v>NO</v>
      </c>
      <c r="K17" s="7" t="s">
        <v>101</v>
      </c>
      <c r="L17" s="7" t="s">
        <v>102</v>
      </c>
      <c r="M17" s="7">
        <v>1</v>
      </c>
      <c r="N17" s="2" t="s">
        <v>39</v>
      </c>
      <c r="O17" s="7" t="s">
        <v>92</v>
      </c>
      <c r="P17" s="7">
        <v>2020</v>
      </c>
      <c r="Q17" s="7">
        <v>92</v>
      </c>
      <c r="R17" s="7">
        <v>2</v>
      </c>
      <c r="S17" s="7">
        <v>119</v>
      </c>
      <c r="T17" s="7">
        <v>119</v>
      </c>
    </row>
    <row r="18" spans="2:20" s="1" customFormat="1">
      <c r="B18" s="6" t="s">
        <v>103</v>
      </c>
      <c r="C18" s="6" t="s">
        <v>104</v>
      </c>
      <c r="D18" s="6" t="s">
        <v>36</v>
      </c>
      <c r="E18" s="7" t="s">
        <v>51</v>
      </c>
      <c r="F18" s="7">
        <f>VLOOKUP(N18,[1]Revistas!$B$2:$G$62863,2,FALSE)</f>
        <v>1.3129999999999999</v>
      </c>
      <c r="G18" s="7" t="str">
        <f>VLOOKUP(N18,[1]Revistas!$B$2:$G$62863,3,FALSE)</f>
        <v>Q3</v>
      </c>
      <c r="H18" s="7" t="str">
        <f>VLOOKUP(N18,[1]Revistas!$B$2:$G$62863,4,FALSE)</f>
        <v>PEDIATRICS -- SCIE</v>
      </c>
      <c r="I18" s="7" t="str">
        <f>VLOOKUP(N18,[1]Revistas!$B$2:$G$62863,5,FALSE)</f>
        <v>93/128</v>
      </c>
      <c r="J18" s="7" t="str">
        <f>VLOOKUP(N18,[1]Revistas!$B$2:$G$62863,6,FALSE)</f>
        <v>NO</v>
      </c>
      <c r="K18" s="7" t="s">
        <v>105</v>
      </c>
      <c r="L18" s="7" t="s">
        <v>106</v>
      </c>
      <c r="M18" s="7">
        <v>0</v>
      </c>
      <c r="N18" s="2" t="s">
        <v>39</v>
      </c>
      <c r="O18" s="7" t="s">
        <v>107</v>
      </c>
      <c r="P18" s="7">
        <v>2020</v>
      </c>
      <c r="Q18" s="7">
        <v>92</v>
      </c>
      <c r="R18" s="7">
        <v>6</v>
      </c>
      <c r="S18" s="7">
        <v>389</v>
      </c>
      <c r="T18" s="7">
        <v>390</v>
      </c>
    </row>
    <row r="19" spans="2:20" s="1" customFormat="1">
      <c r="B19" s="6" t="s">
        <v>108</v>
      </c>
      <c r="C19" s="6" t="s">
        <v>109</v>
      </c>
      <c r="D19" s="6" t="s">
        <v>110</v>
      </c>
      <c r="E19" s="7" t="s">
        <v>23</v>
      </c>
      <c r="F19" s="7">
        <f>VLOOKUP(N19,[1]Revistas!$B$2:$G$62863,2,FALSE)</f>
        <v>2.6339999999999999</v>
      </c>
      <c r="G19" s="7" t="str">
        <f>VLOOKUP(N19,[1]Revistas!$B$2:$G$62863,3,FALSE)</f>
        <v>Q1</v>
      </c>
      <c r="H19" s="7" t="str">
        <f>VLOOKUP(N19,[1]Revistas!$B$2:$G$62863,4,FALSE)</f>
        <v>PEDIATRICS -- SCIE</v>
      </c>
      <c r="I19" s="7" t="str">
        <f>VLOOKUP(N19,[1]Revistas!$B$2:$G$62863,5,FALSE)</f>
        <v>29/128</v>
      </c>
      <c r="J19" s="7" t="str">
        <f>VLOOKUP(N19,[1]Revistas!$B$2:$G$62863,6,FALSE)</f>
        <v>NO</v>
      </c>
      <c r="K19" s="7" t="s">
        <v>111</v>
      </c>
      <c r="L19" s="7" t="s">
        <v>112</v>
      </c>
      <c r="M19" s="7">
        <v>0</v>
      </c>
      <c r="N19" s="2" t="s">
        <v>113</v>
      </c>
      <c r="O19" s="7" t="s">
        <v>114</v>
      </c>
      <c r="P19" s="7">
        <v>2020</v>
      </c>
      <c r="Q19" s="7">
        <v>8</v>
      </c>
      <c r="R19" s="7"/>
      <c r="S19" s="7"/>
      <c r="T19" s="7">
        <v>576519</v>
      </c>
    </row>
    <row r="20" spans="2:20" s="1" customFormat="1">
      <c r="B20" s="6" t="s">
        <v>115</v>
      </c>
      <c r="C20" s="6" t="s">
        <v>116</v>
      </c>
      <c r="D20" s="6" t="s">
        <v>117</v>
      </c>
      <c r="E20" s="7" t="s">
        <v>23</v>
      </c>
      <c r="F20" s="7">
        <f>VLOOKUP(N20,[1]Revistas!$B$2:$G$62863,2,FALSE)</f>
        <v>2.6869999999999998</v>
      </c>
      <c r="G20" s="7" t="str">
        <f>VLOOKUP(N20,[1]Revistas!$B$2:$G$62863,3,FALSE)</f>
        <v>Q2</v>
      </c>
      <c r="H20" s="7" t="str">
        <f>VLOOKUP(N20,[1]Revistas!$B$2:$G$62863,4,FALSE)</f>
        <v>RADIOLOGY, NUCLEAR MEDICINE &amp; MEDICAL IMAGING -- SCIE</v>
      </c>
      <c r="I20" s="7" t="str">
        <f>VLOOKUP(N20,[1]Revistas!$B$2:$G$62863,5,FALSE)</f>
        <v>50/134</v>
      </c>
      <c r="J20" s="7" t="str">
        <f>VLOOKUP(N20,[1]Revistas!$B$2:$G$62863,6,FALSE)</f>
        <v>NO</v>
      </c>
      <c r="K20" s="7" t="s">
        <v>118</v>
      </c>
      <c r="L20" s="7" t="s">
        <v>119</v>
      </c>
      <c r="M20" s="7">
        <v>0</v>
      </c>
      <c r="N20" s="2" t="s">
        <v>120</v>
      </c>
      <c r="O20" s="7" t="s">
        <v>121</v>
      </c>
      <c r="P20" s="7">
        <v>2020</v>
      </c>
      <c r="Q20" s="7">
        <v>131</v>
      </c>
      <c r="R20" s="7"/>
      <c r="S20" s="7"/>
      <c r="T20" s="7">
        <v>109236</v>
      </c>
    </row>
    <row r="21" spans="2:20" s="1" customFormat="1">
      <c r="B21" s="6" t="s">
        <v>122</v>
      </c>
      <c r="C21" s="6" t="s">
        <v>123</v>
      </c>
      <c r="D21" s="6" t="s">
        <v>36</v>
      </c>
      <c r="E21" s="7" t="s">
        <v>23</v>
      </c>
      <c r="F21" s="7">
        <f>VLOOKUP(N21,[1]Revistas!$B$2:$G$62863,2,FALSE)</f>
        <v>1.3129999999999999</v>
      </c>
      <c r="G21" s="7" t="str">
        <f>VLOOKUP(N21,[1]Revistas!$B$2:$G$62863,3,FALSE)</f>
        <v>Q3</v>
      </c>
      <c r="H21" s="7" t="str">
        <f>VLOOKUP(N21,[1]Revistas!$B$2:$G$62863,4,FALSE)</f>
        <v>PEDIATRICS -- SCIE</v>
      </c>
      <c r="I21" s="7" t="str">
        <f>VLOOKUP(N21,[1]Revistas!$B$2:$G$62863,5,FALSE)</f>
        <v>93/128</v>
      </c>
      <c r="J21" s="7" t="str">
        <f>VLOOKUP(N21,[1]Revistas!$B$2:$G$62863,6,FALSE)</f>
        <v>NO</v>
      </c>
      <c r="K21" s="7" t="s">
        <v>124</v>
      </c>
      <c r="L21" s="7" t="s">
        <v>125</v>
      </c>
      <c r="M21" s="7">
        <v>4</v>
      </c>
      <c r="N21" s="2" t="s">
        <v>39</v>
      </c>
      <c r="O21" s="7" t="s">
        <v>54</v>
      </c>
      <c r="P21" s="7">
        <v>2020</v>
      </c>
      <c r="Q21" s="7">
        <v>92</v>
      </c>
      <c r="R21" s="7">
        <v>4</v>
      </c>
      <c r="S21" s="7"/>
      <c r="T21" s="7"/>
    </row>
    <row r="22" spans="2:20" s="1" customFormat="1">
      <c r="B22" s="6" t="s">
        <v>126</v>
      </c>
      <c r="C22" s="6" t="s">
        <v>127</v>
      </c>
      <c r="D22" s="6" t="s">
        <v>128</v>
      </c>
      <c r="E22" s="7" t="s">
        <v>23</v>
      </c>
      <c r="F22" s="7">
        <f>VLOOKUP(N22,[1]Revistas!$B$2:$G$62863,2,FALSE)</f>
        <v>1.3129999999999999</v>
      </c>
      <c r="G22" s="7" t="str">
        <f>VLOOKUP(N22,[1]Revistas!$B$2:$G$62863,3,FALSE)</f>
        <v>Q3</v>
      </c>
      <c r="H22" s="7" t="str">
        <f>VLOOKUP(N22,[1]Revistas!$B$2:$G$62863,4,FALSE)</f>
        <v>PEDIATRICS -- SCIE</v>
      </c>
      <c r="I22" s="7" t="str">
        <f>VLOOKUP(N22,[1]Revistas!$B$2:$G$62863,5,FALSE)</f>
        <v>93/128</v>
      </c>
      <c r="J22" s="7" t="str">
        <f>VLOOKUP(N22,[1]Revistas!$B$2:$G$62863,6,FALSE)</f>
        <v>NO</v>
      </c>
      <c r="K22" s="7" t="s">
        <v>129</v>
      </c>
      <c r="L22" s="7"/>
      <c r="M22" s="7" t="s">
        <v>82</v>
      </c>
      <c r="N22" s="2" t="s">
        <v>130</v>
      </c>
      <c r="O22" s="7" t="s">
        <v>131</v>
      </c>
      <c r="P22" s="7">
        <v>2020</v>
      </c>
      <c r="Q22" s="7">
        <v>92</v>
      </c>
      <c r="R22" s="7">
        <v>4</v>
      </c>
      <c r="S22" s="7" t="s">
        <v>132</v>
      </c>
      <c r="T22" s="7"/>
    </row>
    <row r="23" spans="2:20" s="1" customFormat="1">
      <c r="B23" s="6" t="s">
        <v>133</v>
      </c>
      <c r="C23" s="6" t="s">
        <v>134</v>
      </c>
      <c r="D23" s="6" t="s">
        <v>36</v>
      </c>
      <c r="E23" s="7" t="s">
        <v>51</v>
      </c>
      <c r="F23" s="7">
        <f>VLOOKUP(N23,[1]Revistas!$B$2:$G$62863,2,FALSE)</f>
        <v>1.3129999999999999</v>
      </c>
      <c r="G23" s="7" t="str">
        <f>VLOOKUP(N23,[1]Revistas!$B$2:$G$62863,3,FALSE)</f>
        <v>Q3</v>
      </c>
      <c r="H23" s="7" t="str">
        <f>VLOOKUP(N23,[1]Revistas!$B$2:$G$62863,4,FALSE)</f>
        <v>PEDIATRICS -- SCIE</v>
      </c>
      <c r="I23" s="7" t="str">
        <f>VLOOKUP(N23,[1]Revistas!$B$2:$G$62863,5,FALSE)</f>
        <v>93/128</v>
      </c>
      <c r="J23" s="7" t="str">
        <f>VLOOKUP(N23,[1]Revistas!$B$2:$G$62863,6,FALSE)</f>
        <v>NO</v>
      </c>
      <c r="K23" s="7" t="s">
        <v>135</v>
      </c>
      <c r="L23" s="7" t="s">
        <v>136</v>
      </c>
      <c r="M23" s="7">
        <v>0</v>
      </c>
      <c r="N23" s="2" t="s">
        <v>39</v>
      </c>
      <c r="O23" s="7" t="s">
        <v>137</v>
      </c>
      <c r="P23" s="7">
        <v>2020</v>
      </c>
      <c r="Q23" s="7">
        <v>92</v>
      </c>
      <c r="R23" s="7">
        <v>3</v>
      </c>
      <c r="S23" s="7">
        <v>184</v>
      </c>
      <c r="T23" s="7">
        <v>186</v>
      </c>
    </row>
    <row r="24" spans="2:20" s="1" customFormat="1">
      <c r="B24" s="6" t="s">
        <v>138</v>
      </c>
      <c r="C24" s="6" t="s">
        <v>139</v>
      </c>
      <c r="D24" s="6" t="s">
        <v>140</v>
      </c>
      <c r="E24" s="7" t="s">
        <v>51</v>
      </c>
      <c r="F24" s="7">
        <f>VLOOKUP(N24,[1]Revistas!$B$2:$G$62863,2,FALSE)</f>
        <v>3.0409999999999999</v>
      </c>
      <c r="G24" s="7" t="str">
        <f>VLOOKUP(N24,[1]Revistas!$B$2:$G$62863,3,FALSE)</f>
        <v>Q1</v>
      </c>
      <c r="H24" s="7" t="str">
        <f>VLOOKUP(N24,[1]Revistas!$B$2:$G$62863,4,FALSE)</f>
        <v>PEDIATRICS -- SCIE</v>
      </c>
      <c r="I24" s="7" t="str">
        <f>VLOOKUP(N24,[1]Revistas!$B$2:$G$62863,5,FALSE)</f>
        <v>16/128</v>
      </c>
      <c r="J24" s="7" t="str">
        <f>VLOOKUP(N24,[1]Revistas!$B$2:$G$62863,6,FALSE)</f>
        <v>NO</v>
      </c>
      <c r="K24" s="7" t="s">
        <v>141</v>
      </c>
      <c r="L24" s="7" t="s">
        <v>142</v>
      </c>
      <c r="M24" s="7">
        <v>6</v>
      </c>
      <c r="N24" s="2" t="s">
        <v>143</v>
      </c>
      <c r="O24" s="7" t="s">
        <v>27</v>
      </c>
      <c r="P24" s="7">
        <v>2020</v>
      </c>
      <c r="Q24" s="7">
        <v>105</v>
      </c>
      <c r="R24" s="7">
        <v>8</v>
      </c>
      <c r="S24" s="7">
        <v>808</v>
      </c>
      <c r="T24" s="7" t="s">
        <v>48</v>
      </c>
    </row>
    <row r="25" spans="2:20" s="1" customFormat="1">
      <c r="B25" s="6" t="s">
        <v>144</v>
      </c>
      <c r="C25" s="6" t="s">
        <v>145</v>
      </c>
      <c r="D25" s="6" t="s">
        <v>36</v>
      </c>
      <c r="E25" s="7" t="s">
        <v>23</v>
      </c>
      <c r="F25" s="7">
        <f>VLOOKUP(N25,[1]Revistas!$B$2:$G$62863,2,FALSE)</f>
        <v>1.3129999999999999</v>
      </c>
      <c r="G25" s="7" t="str">
        <f>VLOOKUP(N25,[1]Revistas!$B$2:$G$62863,3,FALSE)</f>
        <v>Q3</v>
      </c>
      <c r="H25" s="7" t="str">
        <f>VLOOKUP(N25,[1]Revistas!$B$2:$G$62863,4,FALSE)</f>
        <v>PEDIATRICS -- SCIE</v>
      </c>
      <c r="I25" s="7" t="str">
        <f>VLOOKUP(N25,[1]Revistas!$B$2:$G$62863,5,FALSE)</f>
        <v>93/128</v>
      </c>
      <c r="J25" s="7" t="str">
        <f>VLOOKUP(N25,[1]Revistas!$B$2:$G$62863,6,FALSE)</f>
        <v>NO</v>
      </c>
      <c r="K25" s="7" t="s">
        <v>146</v>
      </c>
      <c r="L25" s="7" t="s">
        <v>147</v>
      </c>
      <c r="M25" s="7">
        <v>1</v>
      </c>
      <c r="N25" s="2" t="s">
        <v>39</v>
      </c>
      <c r="O25" s="7" t="s">
        <v>137</v>
      </c>
      <c r="P25" s="7">
        <v>2020</v>
      </c>
      <c r="Q25" s="7">
        <v>92</v>
      </c>
      <c r="R25" s="7">
        <v>3</v>
      </c>
      <c r="S25" s="7"/>
      <c r="T25" s="7"/>
    </row>
    <row r="26" spans="2:20" s="1" customFormat="1">
      <c r="B26" s="6" t="s">
        <v>148</v>
      </c>
      <c r="C26" s="6" t="s">
        <v>149</v>
      </c>
      <c r="D26" s="6" t="s">
        <v>150</v>
      </c>
      <c r="E26" s="7" t="s">
        <v>23</v>
      </c>
      <c r="F26" s="7">
        <f>VLOOKUP(N26,[1]Revistas!$B$2:$G$62863,2,FALSE)</f>
        <v>2.984</v>
      </c>
      <c r="G26" s="7" t="str">
        <f>VLOOKUP(N26,[1]Revistas!$B$2:$G$62863,3,FALSE)</f>
        <v>Q2</v>
      </c>
      <c r="H26" s="7" t="str">
        <f>VLOOKUP(N26,[1]Revistas!$B$2:$G$62863,4,FALSE)</f>
        <v>INFECTIOUS DISEASES -- SCIE</v>
      </c>
      <c r="I26" s="7" t="str">
        <f>VLOOKUP(N26,[1]Revistas!$B$2:$G$62863,5,FALSE)</f>
        <v>42/92</v>
      </c>
      <c r="J26" s="7" t="str">
        <f>VLOOKUP(N26,[1]Revistas!$B$2:$G$62863,6,FALSE)</f>
        <v>NO</v>
      </c>
      <c r="K26" s="7" t="s">
        <v>151</v>
      </c>
      <c r="L26" s="7" t="s">
        <v>152</v>
      </c>
      <c r="M26" s="7" t="s">
        <v>82</v>
      </c>
      <c r="N26" s="2" t="s">
        <v>153</v>
      </c>
      <c r="O26" s="7">
        <v>2020</v>
      </c>
      <c r="P26" s="7">
        <v>2020</v>
      </c>
      <c r="Q26" s="7">
        <v>13</v>
      </c>
      <c r="R26" s="7"/>
      <c r="S26" s="7" t="s">
        <v>154</v>
      </c>
      <c r="T26" s="7"/>
    </row>
    <row r="27" spans="2:20" s="1" customFormat="1">
      <c r="B27" s="6" t="s">
        <v>155</v>
      </c>
      <c r="C27" s="6" t="s">
        <v>156</v>
      </c>
      <c r="D27" s="6" t="s">
        <v>157</v>
      </c>
      <c r="E27" s="7" t="s">
        <v>158</v>
      </c>
      <c r="F27" s="7">
        <f>VLOOKUP(N27,[1]Revistas!$B$2:$G$62863,2,FALSE)</f>
        <v>2.5339999999999998</v>
      </c>
      <c r="G27" s="7" t="str">
        <f>VLOOKUP(N27,[1]Revistas!$B$2:$G$62863,3,FALSE)</f>
        <v>Q2</v>
      </c>
      <c r="H27" s="7" t="str">
        <f>VLOOKUP(N27,[1]Revistas!$B$2:$G$62863,4,FALSE)</f>
        <v>PEDIATRICS -- SCIE</v>
      </c>
      <c r="I27" s="7" t="str">
        <f>VLOOKUP(N27,[1]Revistas!$B$2:$G$62863,5,FALSE)</f>
        <v>33/128</v>
      </c>
      <c r="J27" s="7" t="str">
        <f>VLOOKUP(N27,[1]Revistas!$B$2:$G$62863,6,FALSE)</f>
        <v>NO</v>
      </c>
      <c r="K27" s="7" t="s">
        <v>159</v>
      </c>
      <c r="L27" s="7" t="s">
        <v>160</v>
      </c>
      <c r="M27" s="7">
        <v>1</v>
      </c>
      <c r="N27" s="2" t="s">
        <v>161</v>
      </c>
      <c r="O27" s="7" t="s">
        <v>121</v>
      </c>
      <c r="P27" s="7">
        <v>2020</v>
      </c>
      <c r="Q27" s="7">
        <v>55</v>
      </c>
      <c r="R27" s="7">
        <v>10</v>
      </c>
      <c r="S27" s="7">
        <v>2576</v>
      </c>
      <c r="T27" s="7">
        <v>2586</v>
      </c>
    </row>
    <row r="28" spans="2:20" s="1" customFormat="1">
      <c r="B28" s="6" t="s">
        <v>162</v>
      </c>
      <c r="C28" s="6" t="s">
        <v>163</v>
      </c>
      <c r="D28" s="6" t="s">
        <v>164</v>
      </c>
      <c r="E28" s="7" t="s">
        <v>158</v>
      </c>
      <c r="F28" s="7">
        <f>VLOOKUP(N28,[1]Revistas!$B$2:$G$62863,2,FALSE)</f>
        <v>4.5460000000000003</v>
      </c>
      <c r="G28" s="7" t="str">
        <f>VLOOKUP(N28,[1]Revistas!$B$2:$G$62863,3,FALSE)</f>
        <v>Q1</v>
      </c>
      <c r="H28" s="7" t="str">
        <f>VLOOKUP(N28,[1]Revistas!$B$2:$G$62863,4,FALSE)</f>
        <v>NUTRITION &amp; DIETETICS -- SCIE</v>
      </c>
      <c r="I28" s="7" t="str">
        <f>VLOOKUP(N28,[1]Revistas!$B$2:$G$62863,5,FALSE)</f>
        <v>17/89</v>
      </c>
      <c r="J28" s="7" t="str">
        <f>VLOOKUP(N28,[1]Revistas!$B$2:$G$62863,6,FALSE)</f>
        <v>NO</v>
      </c>
      <c r="K28" s="7" t="s">
        <v>165</v>
      </c>
      <c r="L28" s="7" t="s">
        <v>166</v>
      </c>
      <c r="M28" s="7">
        <v>8</v>
      </c>
      <c r="N28" s="2" t="s">
        <v>167</v>
      </c>
      <c r="O28" s="7" t="s">
        <v>168</v>
      </c>
      <c r="P28" s="7">
        <v>2020</v>
      </c>
      <c r="Q28" s="7">
        <v>12</v>
      </c>
      <c r="R28" s="7">
        <v>1</v>
      </c>
      <c r="S28" s="7"/>
      <c r="T28" s="7">
        <v>133</v>
      </c>
    </row>
    <row r="29" spans="2:20" s="1" customFormat="1">
      <c r="B29" s="6" t="s">
        <v>169</v>
      </c>
      <c r="C29" s="6" t="s">
        <v>170</v>
      </c>
      <c r="D29" s="6" t="s">
        <v>171</v>
      </c>
      <c r="E29" s="7" t="s">
        <v>23</v>
      </c>
      <c r="F29" s="7">
        <f>VLOOKUP(N29,[1]Revistas!$B$2:$G$62863,2,FALSE)</f>
        <v>2.7770000000000001</v>
      </c>
      <c r="G29" s="7" t="str">
        <f>VLOOKUP(N29,[1]Revistas!$B$2:$G$62863,3,FALSE)</f>
        <v>Q3</v>
      </c>
      <c r="H29" s="7" t="str">
        <f>VLOOKUP(N29,[1]Revistas!$B$2:$G$62863,4,FALSE)</f>
        <v>VIROLOGY -- SCIE</v>
      </c>
      <c r="I29" s="7" t="str">
        <f>VLOOKUP(N29,[1]Revistas!$B$2:$G$62863,5,FALSE)</f>
        <v>22/37</v>
      </c>
      <c r="J29" s="7" t="str">
        <f>VLOOKUP(N29,[1]Revistas!$B$2:$G$62863,6,FALSE)</f>
        <v>NO</v>
      </c>
      <c r="K29" s="7" t="s">
        <v>172</v>
      </c>
      <c r="L29" s="7" t="s">
        <v>173</v>
      </c>
      <c r="M29" s="7">
        <v>0</v>
      </c>
      <c r="N29" s="2" t="s">
        <v>174</v>
      </c>
      <c r="O29" s="7" t="s">
        <v>64</v>
      </c>
      <c r="P29" s="7">
        <v>2020</v>
      </c>
      <c r="Q29" s="7">
        <v>128</v>
      </c>
      <c r="R29" s="7"/>
      <c r="S29" s="7"/>
      <c r="T29" s="7"/>
    </row>
    <row r="30" spans="2:20" s="1" customFormat="1">
      <c r="B30" s="6" t="s">
        <v>175</v>
      </c>
      <c r="C30" s="6" t="s">
        <v>176</v>
      </c>
      <c r="D30" s="6" t="s">
        <v>177</v>
      </c>
      <c r="E30" s="7" t="s">
        <v>23</v>
      </c>
      <c r="F30" s="7" t="str">
        <f>VLOOKUP(N30,[1]Revistas!$B$2:$G$62863,2,FALSE)</f>
        <v>NO TIENE</v>
      </c>
      <c r="G30" s="7" t="str">
        <f>VLOOKUP(N30,[1]Revistas!$B$2:$G$62863,3,FALSE)</f>
        <v>NO TIENE</v>
      </c>
      <c r="H30" s="7" t="str">
        <f>VLOOKUP(N30,[1]Revistas!$B$2:$G$62863,4,FALSE)</f>
        <v>NO TIENE</v>
      </c>
      <c r="I30" s="7" t="str">
        <f>VLOOKUP(N30,[1]Revistas!$B$2:$G$62863,5,FALSE)</f>
        <v>NO TIENE</v>
      </c>
      <c r="J30" s="7" t="str">
        <f>VLOOKUP(N30,[1]Revistas!$B$2:$G$62863,6,FALSE)</f>
        <v>NO</v>
      </c>
      <c r="K30" s="7" t="s">
        <v>178</v>
      </c>
      <c r="L30" s="7"/>
      <c r="M30" s="7" t="s">
        <v>82</v>
      </c>
      <c r="N30" s="2" t="s">
        <v>179</v>
      </c>
      <c r="O30" s="7">
        <v>2020</v>
      </c>
      <c r="P30" s="7">
        <v>2020</v>
      </c>
      <c r="Q30" s="7">
        <v>4</v>
      </c>
      <c r="R30" s="7">
        <v>1</v>
      </c>
      <c r="S30" s="7" t="s">
        <v>180</v>
      </c>
      <c r="T30" s="7"/>
    </row>
    <row r="31" spans="2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2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 hidden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 hidden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 hidden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 hidden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 hidden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 hidden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 hidden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 hidden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 hidden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 hidden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 hidden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 hidden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 hidden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 hidden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 hidden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 hidden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 hidden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 hidden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 hidden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 hidden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 hidden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 hidden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 hidden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 hidden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 hidden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 hidden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 hidden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 hidden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 hidden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 hidden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 hidden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 hidden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 hidden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 hidden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 hidden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 hidden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 hidden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 hidden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 hidden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 hidden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 hidden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 hidden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 hidden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 hidden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 hidden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 hidden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 hidden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 hidden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 hidden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 hidden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 hidden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 hidden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 hidden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 hidden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 hidden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 hidden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 hidden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 hidden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 hidden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 hidden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 hidden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 hidden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 hidden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 hidden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 hidden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 hidden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 hidden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 hidden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 hidden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 hidden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 hidden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 hidden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 hidden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 hidden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 hidden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 hidden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 hidden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 hidden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 hidden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 hidden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 hidden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 hidden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 hidden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 hidden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 hidden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 hidden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 hidden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 hidden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 hidden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 hidden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 hidden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 hidden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 hidden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 hidden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 hidden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 hidden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 hidden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 hidden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 hidden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 hidden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 hidden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 hidden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 hidden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 hidden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 hidden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 hidden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 hidden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 hidden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 hidden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 hidden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 hidden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 hidden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 hidden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 hidden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 hidden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 hidden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 hidden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 hidden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 hidden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 hidden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 hidden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 hidden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 hidden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 hidden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 hidden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 hidden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 hidden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 hidden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 hidden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 hidden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 hidden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 hidden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 hidden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 hidden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 hidden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 hidden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 hidden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 hidden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 hidden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 hidden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 hidden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 hidden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 hidden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 hidden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 hidden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 hidden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 hidden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 hidden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 hidden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 hidden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 hidden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 hidden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 hidden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 hidden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 hidden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 hidden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 hidden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 hidden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 hidden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 hidden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 hidden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 hidden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 hidden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 hidden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 hidden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 hidden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 hidden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 hidden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 hidden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 hidden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 hidden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 hidden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 hidden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 hidden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 hidden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 hidden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 hidden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 hidden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 hidden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 hidden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 hidden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 hidden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 hidden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 hidden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 hidden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 hidden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 hidden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 hidden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 hidden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 hidden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 hidden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 hidden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 hidden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 hidden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 hidden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 hidden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 hidden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 hidden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 hidden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 hidden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 hidden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 hidden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 hidden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 hidden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 hidden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 hidden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 hidden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 hidden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 hidden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 hidden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 hidden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 hidden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 hidden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 hidden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 hidden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 hidden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 hidden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 hidden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 hidden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 hidden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 hidden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 hidden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 hidden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 hidden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 hidden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 hidden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 hidden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 hidden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 hidden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 hidden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 hidden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 hidden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 hidden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 hidden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 hidden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 hidden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 hidden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 hidden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 hidden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 hidden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 hidden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 hidden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 hidden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 hidden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 hidden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 hidden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 hidden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 hidden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 hidden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 hidden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 hidden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 hidden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 hidden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 hidden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 hidden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 hidden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 hidden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 hidden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 hidden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 hidden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 hidden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 hidden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 hidden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 hidden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 hidden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 hidden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 hidden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 hidden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 hidden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 hidden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 hidden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 hidden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 hidden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 hidden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 hidden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 hidden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 hidden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 hidden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 hidden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 hidden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 hidden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 hidden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 hidden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 hidden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 hidden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 hidden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 hidden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 hidden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 hidden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 hidden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 hidden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 hidden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 hidden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 hidden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 hidden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 hidden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 hidden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 hidden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 hidden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 hidden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 hidden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 hidden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 hidden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 hidden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 hidden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 hidden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 hidden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 hidden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 hidden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 hidden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 hidden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 hidden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 hidden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 hidden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 hidden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 hidden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 hidden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 hidden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 hidden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 hidden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 hidden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 hidden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 hidden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 hidden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 hidden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 hidden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 hidden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 hidden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 hidden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 hidden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 hidden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 hidden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 hidden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 hidden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 hidden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 hidden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 hidden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 hidden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 hidden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 hidden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 hidden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 hidden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 hidden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 hidden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 hidden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 hidden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 hidden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 hidden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 hidden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 hidden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 hidden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 hidden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 hidden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 hidden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 hidden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 hidden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 hidden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 hidden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 hidden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 hidden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 hidden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 hidden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 hidden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 hidden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 hidden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 hidden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 hidden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 hidden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 hidden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 hidden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 hidden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 hidden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 hidden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 hidden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 hidden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 hidden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 hidden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 hidden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 hidden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 hidden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 hidden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 hidden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 hidden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 hidden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 hidden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 hidden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 hidden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 hidden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 hidden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 hidden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 hidden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 hidden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 hidden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 hidden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 hidden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 hidden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 hidden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 hidden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 hidden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 hidden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 hidden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 hidden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 hidden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 hidden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 hidden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 hidden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 hidden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 hidden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 hidden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 hidden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 hidden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 hidden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 hidden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 hidden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 hidden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 hidden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 hidden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 hidden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 hidden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 hidden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 hidden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 hidden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 hidden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 hidden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 hidden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 hidden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 hidden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 hidden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 hidden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 hidden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 hidden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 hidden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 hidden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 hidden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 hidden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 hidden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 hidden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 hidden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 hidden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 hidden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 hidden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 hidden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 hidden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 hidden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 hidden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 hidden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 hidden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 hidden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 hidden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 hidden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 hidden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 hidden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 hidden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 hidden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 hidden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 hidden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 hidden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 hidden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 hidden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 hidden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 hidden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 hidden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 hidden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 hidden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 hidden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 hidden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 hidden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 hidden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 hidden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 hidden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 hidden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 hidden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 hidden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 hidden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 hidden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 hidden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 hidden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 hidden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 hidden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 hidden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 hidden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 hidden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 hidden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 hidden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 hidden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 hidden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 hidden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 hidden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 hidden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 hidden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 hidden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 hidden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 hidden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 hidden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 hidden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 hidden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 hidden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 hidden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 hidden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 hidden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 hidden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 hidden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 hidden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 hidden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 hidden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 hidden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 hidden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 hidden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 hidden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 hidden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 hidden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 hidden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 hidden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 hidden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 hidden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 hidden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 hidden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 hidden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 hidden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 hidden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 hidden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 hidden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 hidden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 hidden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 hidden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 hidden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 hidden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 hidden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 hidden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 hidden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 hidden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 hidden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 hidden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 hidden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 hidden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 hidden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 hidden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 hidden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 hidden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 hidden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 hidden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 hidden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 hidden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 hidden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 hidden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 hidden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 hidden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 hidden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 hidden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 hidden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 hidden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 hidden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 hidden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 hidden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 hidden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 hidden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 hidden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 hidden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 hidden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 hidden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 hidden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 hidden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 hidden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 hidden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 hidden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 hidden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 hidden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 hidden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 hidden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 hidden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 hidden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 hidden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 hidden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 hidden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 hidden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 hidden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 hidden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 hidden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 hidden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 hidden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 hidden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 hidden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 hidden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 hidden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 hidden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 hidden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 hidden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 hidden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 hidden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 hidden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 hidden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 hidden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 hidden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 hidden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 hidden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 hidden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 hidden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 hidden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 hidden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 hidden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 hidden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 hidden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 hidden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 hidden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 hidden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 hidden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 hidden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 hidden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 hidden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 hidden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 hidden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 hidden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 hidden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 hidden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 hidden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 hidden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 hidden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 hidden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 hidden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 hidden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 hidden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 hidden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 hidden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 hidden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 hidden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 hidden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 hidden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 hidden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 hidden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 hidden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 hidden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 hidden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 hidden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 hidden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 hidden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 hidden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 hidden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 hidden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 hidden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 hidden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 hidden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 hidden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 hidden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 hidden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 hidden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 hidden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 hidden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 hidden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 hidden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 hidden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 hidden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 hidden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 hidden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 hidden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 hidden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 hidden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 hidden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 hidden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 hidden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 hidden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 hidden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 hidden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 hidden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 hidden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 hidden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 hidden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 hidden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 hidden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 hidden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 hidden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 hidden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 hidden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 hidden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 hidden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 hidden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 hidden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 hidden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 hidden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 hidden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 hidden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 hidden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 hidden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 hidden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 hidden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 hidden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 hidden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 hidden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 hidden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 hidden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 hidden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 hidden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 hidden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 hidden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 hidden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 hidden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 hidden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 hidden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 hidden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 hidden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 hidden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 hidden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 hidden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 hidden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 hidden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 hidden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 hidden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 hidden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 hidden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 hidden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 hidden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 hidden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 hidden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 hidden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 hidden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 hidden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 hidden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 hidden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 hidden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 hidden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 hidden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 hidden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 hidden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 hidden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 hidden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 hidden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 hidden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 hidden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 hidden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 hidden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 hidden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 hidden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 hidden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 hidden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 hidden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 hidden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 hidden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 hidden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 hidden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 hidden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 hidden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 hidden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 hidden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 hidden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 hidden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 hidden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 hidden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 hidden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 hidden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 hidden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 hidden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 hidden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 hidden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 hidden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 hidden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 hidden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 hidden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 hidden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 hidden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 hidden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 hidden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 hidden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 hidden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 hidden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 hidden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 hidden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 hidden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 hidden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 hidden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 hidden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 hidden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 hidden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 hidden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 hidden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 hidden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 hidden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 hidden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 hidden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 hidden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 hidden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 hidden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 hidden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 hidden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 hidden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 hidden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 hidden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 hidden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 hidden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 hidden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 hidden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 hidden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 hidden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 hidden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 hidden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 hidden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 hidden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 hidden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 hidden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 hidden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 hidden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 hidden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 hidden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 hidden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 hidden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 hidden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 hidden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 hidden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 hidden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 hidden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 hidden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 hidden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 hidden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 hidden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 hidden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 hidden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 hidden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 hidden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 hidden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 hidden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 hidden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 hidden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 hidden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 hidden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 hidden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 hidden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 hidden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 hidden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 hidden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 hidden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 hidden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 hidden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 hidden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 hidden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 hidden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 hidden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 hidden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 hidden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 hidden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 hidden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 hidden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 hidden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 hidden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 hidden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 hidden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 hidden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 hidden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 hidden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 hidden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 hidden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 hidden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 hidden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 hidden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 hidden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 hidden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 hidden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 hidden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 hidden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 hidden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 hidden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 hidden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 hidden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 hidden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 hidden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 hidden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 hidden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 hidden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 hidden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 hidden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 hidden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 hidden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 hidden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 hidden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 hidden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 hidden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 hidden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 hidden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 hidden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 hidden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 hidden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 hidden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 hidden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 hidden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 hidden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 hidden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 hidden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 hidden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 hidden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 hidden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 hidden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 hidden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 hidden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 hidden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 hidden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 hidden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 hidden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 hidden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 hidden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 hidden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 hidden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 hidden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 hidden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 hidden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 hidden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 hidden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 hidden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 hidden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 hidden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 hidden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 hidden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 hidden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 hidden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 hidden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 hidden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 hidden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 hidden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 hidden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 hidden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 hidden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 hidden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 hidden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 hidden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 hidden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 hidden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 hidden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 hidden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 hidden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 hidden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 hidden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 hidden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 hidden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 hidden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 hidden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 hidden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 hidden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 hidden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 hidden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 hidden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 hidden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 hidden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 hidden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 hidden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 hidden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 hidden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 hidden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 hidden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 hidden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 hidden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 hidden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 hidden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 hidden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 hidden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 hidden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 hidden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 hidden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 hidden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 hidden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 hidden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 hidden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 hidden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 hidden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 hidden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 hidden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 hidden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 hidden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 hidden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 hidden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 hidden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 hidden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 hidden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 hidden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 hidden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 hidden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 hidden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 hidden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 hidden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 hidden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 hidden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 hidden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 hidden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 hidden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 hidden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 hidden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 hidden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 hidden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 hidden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 hidden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 hidden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 hidden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 hidden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 hidden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 hidden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 hidden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 hidden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 hidden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 hidden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 hidden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 hidden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 hidden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 hidden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 hidden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 hidden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 hidden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 hidden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 hidden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 hidden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 hidden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 hidden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 hidden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 hidden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" customFormat="1" hidden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0" s="1" customFormat="1" hidden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2:20" s="1" customFormat="1" hidden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0" s="1" customFormat="1" hidden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0" s="1" customFormat="1" hidden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2:20" s="1" customFormat="1" hidden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2:20" s="1" customFormat="1" hidden="1"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</row>
    <row r="1049" spans="2:20" s="1" customFormat="1" hidden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</row>
    <row r="1050" spans="2:20" s="1" customFormat="1" hidden="1"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</row>
    <row r="1051" spans="2:20" hidden="1"/>
    <row r="1052" spans="2:20" s="1" customFormat="1" hidden="1"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</row>
    <row r="1053" spans="2:20" s="9" customFormat="1" hidden="1">
      <c r="B1053" s="9" t="s">
        <v>4</v>
      </c>
      <c r="C1053" s="9" t="s">
        <v>4</v>
      </c>
      <c r="D1053" s="9" t="s">
        <v>4</v>
      </c>
      <c r="E1053" s="10" t="s">
        <v>5</v>
      </c>
      <c r="F1053" s="10" t="s">
        <v>4</v>
      </c>
      <c r="G1053" s="10" t="s">
        <v>6</v>
      </c>
      <c r="H1053" s="10" t="s">
        <v>181</v>
      </c>
      <c r="I1053" s="10" t="s">
        <v>4</v>
      </c>
      <c r="J1053" s="10" t="s">
        <v>9</v>
      </c>
      <c r="K1053" s="10" t="s">
        <v>182</v>
      </c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20" s="9" customFormat="1" hidden="1">
      <c r="B1054" s="9" t="s">
        <v>23</v>
      </c>
      <c r="C1054" s="9">
        <f>DCOUNTA(A4:T1047,C1053,B1053:B1054)</f>
        <v>17</v>
      </c>
      <c r="D1054" s="9" t="s">
        <v>23</v>
      </c>
      <c r="E1054" s="10">
        <f>DSUM(A4:T1048,F4,D1053:D1054)</f>
        <v>41.75200000000001</v>
      </c>
      <c r="F1054" s="10" t="s">
        <v>23</v>
      </c>
      <c r="G1054" s="10" t="s">
        <v>183</v>
      </c>
      <c r="H1054" s="10">
        <f>DCOUNTA(A4:T1048,G4,F1053:G1054)</f>
        <v>4</v>
      </c>
      <c r="I1054" s="10" t="s">
        <v>23</v>
      </c>
      <c r="J1054" s="10" t="s">
        <v>184</v>
      </c>
      <c r="K1054" s="10">
        <f>DCOUNTA(A4:T1048,J4,I1053:J1054)</f>
        <v>1</v>
      </c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20" s="9" customFormat="1" hidden="1"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20" s="9" customFormat="1" hidden="1">
      <c r="B1056" s="9" t="s">
        <v>4</v>
      </c>
      <c r="D1056" s="9" t="s">
        <v>4</v>
      </c>
      <c r="E1056" s="10" t="s">
        <v>5</v>
      </c>
      <c r="F1056" s="10" t="s">
        <v>4</v>
      </c>
      <c r="G1056" s="10" t="s">
        <v>6</v>
      </c>
      <c r="H1056" s="10" t="s">
        <v>181</v>
      </c>
      <c r="I1056" s="10" t="s">
        <v>4</v>
      </c>
      <c r="J1056" s="10" t="s">
        <v>9</v>
      </c>
      <c r="K1056" s="10" t="s">
        <v>182</v>
      </c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2:20" s="9" customFormat="1" hidden="1">
      <c r="B1057" s="9" t="s">
        <v>51</v>
      </c>
      <c r="C1057" s="9">
        <f>DCOUNTA(A4:T1048,E4,B1056:B1057)</f>
        <v>6</v>
      </c>
      <c r="D1057" s="9" t="s">
        <v>51</v>
      </c>
      <c r="E1057" s="10">
        <f>DSUM(A4:T1048,E1056,D1056:D1057)</f>
        <v>12.935</v>
      </c>
      <c r="F1057" s="10" t="s">
        <v>51</v>
      </c>
      <c r="G1057" s="10" t="s">
        <v>183</v>
      </c>
      <c r="H1057" s="10">
        <f>DCOUNTA(A4:T1048,G4,F1056:G1057)</f>
        <v>2</v>
      </c>
      <c r="I1057" s="10" t="s">
        <v>51</v>
      </c>
      <c r="J1057" s="10" t="s">
        <v>184</v>
      </c>
      <c r="K1057" s="10">
        <f>DCOUNTA(A4:T1048,J4,I1056:J1057)</f>
        <v>0</v>
      </c>
      <c r="L1057" s="10"/>
      <c r="M1057" s="10"/>
      <c r="N1057" s="10"/>
      <c r="O1057" s="10"/>
      <c r="P1057" s="10"/>
      <c r="Q1057" s="10"/>
      <c r="R1057" s="10"/>
      <c r="S1057" s="10"/>
      <c r="T1057" s="10"/>
    </row>
    <row r="1058" spans="2:20" s="9" customFormat="1" hidden="1"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20" s="9" customFormat="1" hidden="1">
      <c r="B1059" s="9" t="s">
        <v>4</v>
      </c>
      <c r="D1059" s="9" t="s">
        <v>4</v>
      </c>
      <c r="E1059" s="10" t="s">
        <v>5</v>
      </c>
      <c r="F1059" s="10" t="s">
        <v>4</v>
      </c>
      <c r="G1059" s="10" t="s">
        <v>6</v>
      </c>
      <c r="H1059" s="10" t="s">
        <v>181</v>
      </c>
      <c r="I1059" s="10" t="s">
        <v>4</v>
      </c>
      <c r="J1059" s="10" t="s">
        <v>9</v>
      </c>
      <c r="K1059" s="10" t="s">
        <v>182</v>
      </c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20" s="9" customFormat="1" hidden="1">
      <c r="B1060" s="9" t="s">
        <v>185</v>
      </c>
      <c r="C1060" s="9">
        <f>DCOUNTA(A4:T1048,E4,B1059:B1060)</f>
        <v>0</v>
      </c>
      <c r="D1060" s="9" t="s">
        <v>185</v>
      </c>
      <c r="E1060" s="10">
        <f>DSUM(A4:T1048,F4,D1059:D1060)</f>
        <v>0</v>
      </c>
      <c r="F1060" s="10" t="s">
        <v>185</v>
      </c>
      <c r="G1060" s="10" t="s">
        <v>183</v>
      </c>
      <c r="H1060" s="10">
        <f>DCOUNTA(A4:T1048,G4,F1059:G1060)</f>
        <v>0</v>
      </c>
      <c r="I1060" s="10" t="s">
        <v>185</v>
      </c>
      <c r="J1060" s="10" t="s">
        <v>184</v>
      </c>
      <c r="K1060" s="10">
        <f>DCOUNTA(A4:T1048,J4,I1059:J1060)</f>
        <v>0</v>
      </c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20" s="9" customFormat="1" hidden="1"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20" s="9" customFormat="1" hidden="1">
      <c r="B1062" s="9" t="s">
        <v>4</v>
      </c>
      <c r="D1062" s="9" t="s">
        <v>4</v>
      </c>
      <c r="E1062" s="10" t="s">
        <v>5</v>
      </c>
      <c r="F1062" s="10" t="s">
        <v>4</v>
      </c>
      <c r="G1062" s="10" t="s">
        <v>6</v>
      </c>
      <c r="H1062" s="10" t="s">
        <v>181</v>
      </c>
      <c r="I1062" s="10" t="s">
        <v>4</v>
      </c>
      <c r="J1062" s="10" t="s">
        <v>9</v>
      </c>
      <c r="K1062" s="10" t="s">
        <v>182</v>
      </c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20" s="9" customFormat="1" hidden="1">
      <c r="B1063" s="9" t="s">
        <v>44</v>
      </c>
      <c r="C1063" s="9">
        <f>DCOUNTA(C4:T1048,E4,B1062:B1063)</f>
        <v>1</v>
      </c>
      <c r="D1063" s="9" t="s">
        <v>44</v>
      </c>
      <c r="E1063" s="10">
        <f>DSUM(A4:T1048,F4,D1062:D1063)</f>
        <v>0</v>
      </c>
      <c r="F1063" s="10" t="s">
        <v>44</v>
      </c>
      <c r="G1063" s="10" t="s">
        <v>183</v>
      </c>
      <c r="H1063" s="10">
        <f>DCOUNTA(A4:T1048,G4,F1062:G1063)</f>
        <v>0</v>
      </c>
      <c r="I1063" s="10" t="s">
        <v>44</v>
      </c>
      <c r="J1063" s="10" t="s">
        <v>184</v>
      </c>
      <c r="K1063" s="10">
        <f>DCOUNTA(A4:T1048,J4,I1062:J1063)</f>
        <v>0</v>
      </c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20" s="9" customFormat="1" hidden="1">
      <c r="E1064" s="10"/>
      <c r="F1064" s="10"/>
      <c r="G1064" s="10"/>
      <c r="H1064" s="10"/>
      <c r="I1064" s="10"/>
      <c r="J1064" s="10"/>
      <c r="K1064" s="10"/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2:20" s="9" customFormat="1" hidden="1"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</row>
    <row r="1066" spans="2:20" s="9" customFormat="1" hidden="1">
      <c r="B1066" s="9" t="s">
        <v>4</v>
      </c>
      <c r="D1066" s="9" t="s">
        <v>4</v>
      </c>
      <c r="E1066" s="10" t="s">
        <v>5</v>
      </c>
      <c r="F1066" s="10" t="s">
        <v>4</v>
      </c>
      <c r="G1066" s="10" t="s">
        <v>6</v>
      </c>
      <c r="H1066" s="10" t="s">
        <v>181</v>
      </c>
      <c r="I1066" s="10" t="s">
        <v>4</v>
      </c>
      <c r="J1066" s="10" t="s">
        <v>9</v>
      </c>
      <c r="K1066" s="10" t="s">
        <v>182</v>
      </c>
      <c r="L1066" s="10"/>
      <c r="M1066" s="10"/>
      <c r="N1066" s="10"/>
      <c r="O1066" s="10"/>
      <c r="P1066" s="10"/>
      <c r="Q1066" s="10"/>
      <c r="R1066" s="10"/>
      <c r="S1066" s="10"/>
      <c r="T1066" s="10"/>
    </row>
    <row r="1067" spans="2:20" s="9" customFormat="1" hidden="1">
      <c r="B1067" s="9" t="s">
        <v>186</v>
      </c>
      <c r="C1067" s="9">
        <f>DCOUNTA(A4:T1048,E4,B1066:B1067)</f>
        <v>0</v>
      </c>
      <c r="D1067" s="9" t="s">
        <v>186</v>
      </c>
      <c r="E1067" s="10">
        <f>DSUM(A4:T1048,F4,D1066:D1067)</f>
        <v>0</v>
      </c>
      <c r="F1067" s="10" t="s">
        <v>186</v>
      </c>
      <c r="G1067" s="10" t="s">
        <v>183</v>
      </c>
      <c r="H1067" s="10">
        <f>DCOUNTA(A4:T1048,G4,F1066:G1067)</f>
        <v>0</v>
      </c>
      <c r="I1067" s="10" t="s">
        <v>186</v>
      </c>
      <c r="J1067" s="10" t="s">
        <v>184</v>
      </c>
      <c r="K1067" s="10">
        <f>DCOUNTA(A4:T1048,J4,I1066:J1067)</f>
        <v>0</v>
      </c>
      <c r="L1067" s="10"/>
      <c r="M1067" s="10"/>
      <c r="N1067" s="10"/>
      <c r="O1067" s="10"/>
      <c r="P1067" s="10"/>
      <c r="Q1067" s="10"/>
      <c r="R1067" s="10"/>
      <c r="S1067" s="10"/>
      <c r="T1067" s="10"/>
    </row>
    <row r="1068" spans="2:20" s="9" customFormat="1" hidden="1"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</row>
    <row r="1069" spans="2:20" s="9" customFormat="1" hidden="1">
      <c r="B1069" s="9" t="s">
        <v>4</v>
      </c>
      <c r="D1069" s="9" t="s">
        <v>4</v>
      </c>
      <c r="E1069" s="10" t="s">
        <v>5</v>
      </c>
      <c r="F1069" s="10" t="s">
        <v>4</v>
      </c>
      <c r="G1069" s="10" t="s">
        <v>6</v>
      </c>
      <c r="H1069" s="10" t="s">
        <v>181</v>
      </c>
      <c r="I1069" s="10" t="s">
        <v>4</v>
      </c>
      <c r="J1069" s="10" t="s">
        <v>9</v>
      </c>
      <c r="K1069" s="10" t="s">
        <v>182</v>
      </c>
      <c r="L1069" s="10"/>
      <c r="M1069" s="10"/>
      <c r="N1069" s="10"/>
      <c r="O1069" s="10"/>
      <c r="P1069" s="10"/>
      <c r="Q1069" s="10"/>
      <c r="R1069" s="10"/>
      <c r="S1069" s="10"/>
      <c r="T1069" s="10"/>
    </row>
    <row r="1070" spans="2:20" s="9" customFormat="1" hidden="1">
      <c r="B1070" s="9" t="s">
        <v>158</v>
      </c>
      <c r="C1070" s="9">
        <f>DCOUNTA(B4:T1048,B1069,B1069:B1070)</f>
        <v>2</v>
      </c>
      <c r="D1070" s="9" t="s">
        <v>158</v>
      </c>
      <c r="E1070" s="10">
        <f>DSUM(A4:T1048,F4,D1069:D1070)</f>
        <v>7.08</v>
      </c>
      <c r="F1070" s="10" t="s">
        <v>158</v>
      </c>
      <c r="G1070" s="10" t="s">
        <v>183</v>
      </c>
      <c r="H1070" s="10">
        <f>DCOUNTA(A4:T1048,G4,F1069:G1070)</f>
        <v>1</v>
      </c>
      <c r="I1070" s="10" t="s">
        <v>158</v>
      </c>
      <c r="J1070" s="10" t="s">
        <v>184</v>
      </c>
      <c r="K1070" s="10">
        <f>DCOUNTA(A4:T1048,J4,I1069:J1070)</f>
        <v>0</v>
      </c>
      <c r="L1070" s="10"/>
      <c r="M1070" s="10"/>
      <c r="N1070" s="10"/>
      <c r="O1070" s="10"/>
      <c r="P1070" s="10"/>
      <c r="Q1070" s="10"/>
      <c r="R1070" s="10"/>
      <c r="S1070" s="10"/>
      <c r="T1070" s="10"/>
    </row>
    <row r="1071" spans="2:20" s="9" customFormat="1">
      <c r="E1071" s="10"/>
      <c r="F1071" s="10"/>
      <c r="G1071" s="10"/>
      <c r="H1071" s="10"/>
      <c r="I1071" s="10"/>
      <c r="J1071" s="10"/>
      <c r="K1071" s="10"/>
      <c r="L1071" s="10"/>
      <c r="M1071" s="10"/>
      <c r="N1071" s="10"/>
      <c r="O1071" s="10"/>
      <c r="P1071" s="10"/>
      <c r="Q1071" s="10"/>
      <c r="R1071" s="10"/>
      <c r="S1071" s="10"/>
      <c r="T1071" s="10"/>
    </row>
    <row r="1072" spans="2:20" s="9" customFormat="1" ht="15.75">
      <c r="C1072" s="11" t="s">
        <v>187</v>
      </c>
      <c r="D1072" s="11" t="s">
        <v>188</v>
      </c>
      <c r="E1072" s="11" t="s">
        <v>189</v>
      </c>
      <c r="F1072" s="11" t="s">
        <v>190</v>
      </c>
      <c r="G1072" s="11" t="s">
        <v>191</v>
      </c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</row>
    <row r="1073" spans="3:20" s="9" customFormat="1" ht="15.75">
      <c r="C1073" s="13">
        <f>C1054</f>
        <v>17</v>
      </c>
      <c r="D1073" s="14" t="s">
        <v>192</v>
      </c>
      <c r="E1073" s="14">
        <f>E1054</f>
        <v>41.75200000000001</v>
      </c>
      <c r="F1073" s="13">
        <f>H1054</f>
        <v>4</v>
      </c>
      <c r="G1073" s="13">
        <f>K1054</f>
        <v>1</v>
      </c>
      <c r="H1073" s="10"/>
      <c r="I1073" s="10"/>
      <c r="J1073" s="10"/>
      <c r="K1073" s="10"/>
      <c r="L1073" s="10"/>
      <c r="M1073" s="10"/>
      <c r="N1073" s="10"/>
      <c r="O1073" s="12"/>
      <c r="P1073" s="10"/>
      <c r="Q1073" s="10"/>
      <c r="R1073" s="10"/>
      <c r="S1073" s="10"/>
      <c r="T1073" s="10"/>
    </row>
    <row r="1074" spans="3:20" s="9" customFormat="1" ht="15.75">
      <c r="C1074" s="13">
        <f>C1057</f>
        <v>6</v>
      </c>
      <c r="D1074" s="14" t="s">
        <v>193</v>
      </c>
      <c r="E1074" s="14">
        <f>E1057</f>
        <v>12.935</v>
      </c>
      <c r="F1074" s="13">
        <f>H1057</f>
        <v>2</v>
      </c>
      <c r="G1074" s="13">
        <f>K1057</f>
        <v>0</v>
      </c>
      <c r="H1074" s="10"/>
      <c r="I1074" s="10"/>
      <c r="J1074" s="10"/>
      <c r="K1074" s="10"/>
      <c r="L1074" s="10"/>
      <c r="M1074" s="10"/>
      <c r="N1074" s="10"/>
      <c r="O1074" s="12"/>
      <c r="P1074" s="10"/>
      <c r="Q1074" s="10"/>
      <c r="R1074" s="10"/>
      <c r="S1074" s="10"/>
      <c r="T1074" s="10"/>
    </row>
    <row r="1075" spans="3:20" s="9" customFormat="1" ht="15.75">
      <c r="C1075" s="13">
        <f>C1060</f>
        <v>0</v>
      </c>
      <c r="D1075" s="14" t="s">
        <v>194</v>
      </c>
      <c r="E1075" s="14">
        <f>E1060</f>
        <v>0</v>
      </c>
      <c r="F1075" s="13">
        <f>H1060</f>
        <v>0</v>
      </c>
      <c r="G1075" s="13">
        <f>K1060</f>
        <v>0</v>
      </c>
      <c r="H1075" s="10"/>
      <c r="I1075" s="10"/>
      <c r="J1075" s="10"/>
      <c r="K1075" s="10"/>
      <c r="L1075" s="10"/>
      <c r="M1075" s="10"/>
      <c r="N1075" s="10"/>
      <c r="O1075" s="12"/>
      <c r="P1075" s="10"/>
      <c r="Q1075" s="10"/>
      <c r="R1075" s="10"/>
      <c r="S1075" s="10"/>
      <c r="T1075" s="10"/>
    </row>
    <row r="1076" spans="3:20" s="9" customFormat="1" ht="15.75">
      <c r="C1076" s="13">
        <f>C1063</f>
        <v>1</v>
      </c>
      <c r="D1076" s="14" t="s">
        <v>195</v>
      </c>
      <c r="E1076" s="14">
        <f>E1063</f>
        <v>0</v>
      </c>
      <c r="F1076" s="13">
        <f>H1063</f>
        <v>0</v>
      </c>
      <c r="G1076" s="13">
        <f>K1063</f>
        <v>0</v>
      </c>
      <c r="H1076" s="10"/>
      <c r="I1076" s="10"/>
      <c r="J1076" s="10"/>
      <c r="K1076" s="10"/>
      <c r="L1076" s="10"/>
      <c r="M1076" s="10"/>
      <c r="N1076" s="10"/>
      <c r="O1076" s="12"/>
      <c r="P1076" s="10"/>
      <c r="Q1076" s="10"/>
      <c r="R1076" s="10"/>
      <c r="S1076" s="10"/>
      <c r="T1076" s="10"/>
    </row>
    <row r="1077" spans="3:20" s="9" customFormat="1" ht="15.75">
      <c r="C1077" s="13">
        <f>C1067</f>
        <v>0</v>
      </c>
      <c r="D1077" s="14" t="s">
        <v>186</v>
      </c>
      <c r="E1077" s="14">
        <f>E1067</f>
        <v>0</v>
      </c>
      <c r="F1077" s="13">
        <f>H1067</f>
        <v>0</v>
      </c>
      <c r="G1077" s="13">
        <f>K1067</f>
        <v>0</v>
      </c>
      <c r="H1077" s="10"/>
      <c r="I1077" s="10"/>
      <c r="J1077" s="10"/>
      <c r="K1077" s="10"/>
      <c r="L1077" s="10"/>
      <c r="M1077" s="10"/>
      <c r="N1077" s="10"/>
      <c r="O1077" s="12"/>
      <c r="P1077" s="10"/>
      <c r="Q1077" s="10"/>
      <c r="R1077" s="10"/>
      <c r="S1077" s="10"/>
      <c r="T1077" s="10"/>
    </row>
    <row r="1078" spans="3:20" s="9" customFormat="1" ht="15.75">
      <c r="C1078" s="13">
        <f>C1070</f>
        <v>2</v>
      </c>
      <c r="D1078" s="14" t="s">
        <v>196</v>
      </c>
      <c r="E1078" s="14">
        <f>E1070</f>
        <v>7.08</v>
      </c>
      <c r="F1078" s="13">
        <f>H1070</f>
        <v>1</v>
      </c>
      <c r="G1078" s="13">
        <f>K1070</f>
        <v>0</v>
      </c>
      <c r="H1078" s="10"/>
      <c r="I1078" s="10"/>
      <c r="J1078" s="10"/>
      <c r="K1078" s="10"/>
      <c r="L1078" s="10"/>
      <c r="M1078" s="10"/>
      <c r="N1078" s="10"/>
      <c r="O1078" s="12"/>
      <c r="P1078" s="10"/>
      <c r="Q1078" s="10"/>
      <c r="R1078" s="10"/>
      <c r="S1078" s="10"/>
      <c r="T1078" s="10"/>
    </row>
    <row r="1079" spans="3:20" s="9" customFormat="1" ht="15.75">
      <c r="C1079" s="15"/>
      <c r="D1079" s="11" t="s">
        <v>197</v>
      </c>
      <c r="E1079" s="11">
        <f>E1073</f>
        <v>41.75200000000001</v>
      </c>
      <c r="F1079" s="15"/>
      <c r="G1079" s="10"/>
      <c r="H1079" s="10"/>
      <c r="I1079" s="10"/>
      <c r="J1079" s="10"/>
      <c r="K1079" s="10"/>
      <c r="L1079" s="10"/>
      <c r="M1079" s="10"/>
      <c r="N1079" s="10"/>
      <c r="O1079" s="12"/>
      <c r="P1079" s="10"/>
      <c r="Q1079" s="10"/>
      <c r="R1079" s="10"/>
      <c r="S1079" s="10"/>
      <c r="T1079" s="10"/>
    </row>
    <row r="1080" spans="3:20" s="9" customFormat="1" ht="15.75">
      <c r="C1080" s="15"/>
      <c r="D1080" s="11" t="s">
        <v>198</v>
      </c>
      <c r="E1080" s="11">
        <f>E1073+E1074+E1075+E1076+E1077+E1078</f>
        <v>61.76700000000001</v>
      </c>
      <c r="F1080" s="10"/>
      <c r="G1080" s="10"/>
      <c r="H1080" s="10"/>
      <c r="I1080" s="10"/>
      <c r="J1080" s="10"/>
      <c r="K1080" s="10"/>
      <c r="L1080" s="10"/>
      <c r="M1080" s="10"/>
      <c r="N1080" s="10"/>
      <c r="O1080" s="10"/>
      <c r="P1080" s="10"/>
      <c r="Q1080" s="10"/>
      <c r="R1080" s="10"/>
      <c r="S1080" s="10"/>
      <c r="T1080" s="10"/>
    </row>
    <row r="1081" spans="3:20" s="1" customFormat="1" ht="12.75" customHeigh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  <row r="2344" spans="5:20" s="1" customFormat="1">
      <c r="E2344" s="2"/>
      <c r="F2344" s="2"/>
      <c r="G2344" s="2"/>
      <c r="H2344" s="2"/>
      <c r="I2344" s="2"/>
      <c r="J2344" s="2"/>
      <c r="K2344" s="2"/>
      <c r="L2344" s="2"/>
      <c r="M2344" s="2"/>
      <c r="N2344" s="2"/>
      <c r="O2344" s="2"/>
      <c r="P2344" s="2"/>
      <c r="Q2344" s="2"/>
      <c r="R2344" s="2"/>
      <c r="S2344" s="2"/>
      <c r="T2344" s="2"/>
    </row>
    <row r="2345" spans="5:20" s="1" customFormat="1">
      <c r="E2345" s="2"/>
      <c r="F2345" s="2"/>
      <c r="G2345" s="2"/>
      <c r="H2345" s="2"/>
      <c r="I2345" s="2"/>
      <c r="J2345" s="2"/>
      <c r="K2345" s="2"/>
      <c r="L2345" s="2"/>
      <c r="M2345" s="2"/>
      <c r="N2345" s="2"/>
      <c r="O2345" s="2"/>
      <c r="P2345" s="2"/>
      <c r="Q2345" s="2"/>
      <c r="R2345" s="2"/>
      <c r="S2345" s="2"/>
      <c r="T2345" s="2"/>
    </row>
    <row r="2346" spans="5:20" s="1" customFormat="1">
      <c r="E2346" s="2"/>
      <c r="F2346" s="2"/>
      <c r="G2346" s="2"/>
      <c r="H2346" s="2"/>
      <c r="I2346" s="2"/>
      <c r="J2346" s="2"/>
      <c r="K2346" s="2"/>
      <c r="L2346" s="2"/>
      <c r="M2346" s="2"/>
      <c r="N2346" s="2"/>
      <c r="O2346" s="2"/>
      <c r="P2346" s="2"/>
      <c r="Q2346" s="2"/>
      <c r="R2346" s="2"/>
      <c r="S2346" s="2"/>
      <c r="T234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2021-02-17T22:31:07Z</dcterms:created>
  <dcterms:modified xsi:type="dcterms:W3CDTF">2021-02-17T22:31:17Z</dcterms:modified>
</cp:coreProperties>
</file>