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27" i="1"/>
  <c r="C1035" s="1"/>
  <c r="K1024"/>
  <c r="G1034" s="1"/>
  <c r="H1024"/>
  <c r="F1034" s="1"/>
  <c r="E1024"/>
  <c r="E1034" s="1"/>
  <c r="C1024"/>
  <c r="C1034" s="1"/>
  <c r="C1020"/>
  <c r="C1033" s="1"/>
  <c r="K1017"/>
  <c r="G1032" s="1"/>
  <c r="H1017"/>
  <c r="F1032" s="1"/>
  <c r="E1017"/>
  <c r="E1032" s="1"/>
  <c r="C1017"/>
  <c r="C1032" s="1"/>
  <c r="C1014"/>
  <c r="C1031" s="1"/>
  <c r="C1011"/>
  <c r="C1030" s="1"/>
  <c r="J48"/>
  <c r="I48"/>
  <c r="H48"/>
  <c r="G48"/>
  <c r="F48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K1014" s="1"/>
  <c r="G1031" s="1"/>
  <c r="I27"/>
  <c r="H27"/>
  <c r="G27"/>
  <c r="H1014" s="1"/>
  <c r="F1031" s="1"/>
  <c r="F27"/>
  <c r="E1014" s="1"/>
  <c r="E1031" s="1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K1020" s="1"/>
  <c r="G1033" s="1"/>
  <c r="I11"/>
  <c r="H11"/>
  <c r="G11"/>
  <c r="H1020" s="1"/>
  <c r="F1033" s="1"/>
  <c r="F11"/>
  <c r="E1020" s="1"/>
  <c r="E1033" s="1"/>
  <c r="J10"/>
  <c r="I10"/>
  <c r="H10"/>
  <c r="G10"/>
  <c r="F10"/>
  <c r="J9"/>
  <c r="I9"/>
  <c r="H9"/>
  <c r="G9"/>
  <c r="F9"/>
  <c r="J8"/>
  <c r="K1011" s="1"/>
  <c r="G1030" s="1"/>
  <c r="I8"/>
  <c r="H8"/>
  <c r="G8"/>
  <c r="H1011" s="1"/>
  <c r="F1030" s="1"/>
  <c r="F8"/>
  <c r="E1011" s="1"/>
  <c r="E1030" s="1"/>
  <c r="J7"/>
  <c r="I7"/>
  <c r="H7"/>
  <c r="G7"/>
  <c r="F7"/>
  <c r="J6"/>
  <c r="I6"/>
  <c r="H6"/>
  <c r="G6"/>
  <c r="F6"/>
  <c r="J5"/>
  <c r="K1027" s="1"/>
  <c r="G1035" s="1"/>
  <c r="I5"/>
  <c r="H5"/>
  <c r="G5"/>
  <c r="H1027" s="1"/>
  <c r="F1035" s="1"/>
  <c r="F5"/>
  <c r="E1027" s="1"/>
  <c r="E1035" s="1"/>
  <c r="E1036" l="1"/>
  <c r="E1037"/>
</calcChain>
</file>

<file path=xl/sharedStrings.xml><?xml version="1.0" encoding="utf-8"?>
<sst xmlns="http://schemas.openxmlformats.org/spreadsheetml/2006/main" count="478" uniqueCount="282">
  <si>
    <t>UROLOGÍA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</si>
  <si>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</si>
  <si>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</si>
  <si>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</si>
  <si>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</si>
  <si>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</si>
  <si>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</si>
  <si>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</si>
  <si>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</si>
  <si>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</si>
  <si>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</si>
  <si>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</si>
  <si>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</si>
  <si>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</si>
  <si>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</si>
  <si>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</si>
  <si>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</si>
  <si>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</si>
  <si>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</si>
  <si>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</si>
  <si>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Enikeev, D; Morozov, A; Taratkin, M; Barret, E; Kozlov, V; Singla, N; Rivas, JG; Podoinitsin, A; Margulis, V; Glybochko, P</t>
  </si>
  <si>
    <t>Active Surveillance for Intermediate-Risk Prostate Cancer: Systematic Review and Meta-analysis of Current Protocols and Outcomes</t>
  </si>
  <si>
    <t>CLINICAL GENITOURINARY CANCER</t>
  </si>
  <si>
    <t>Review</t>
  </si>
  <si>
    <t>[Enikeev, Dmitry; Morozov, Andrey; Taratkin, Mark; Glybochko, Petr] Sechenov Univ, Inst Urol &amp; Reprod Hlth, 2-1 Bolshaya Pirogovskaya Str, Moscow 119991, Russia; [Kozlov, Vasiliy] Sechenov Univ, Dept Publ Hlth &amp; Healthcare, Moscow, Russia; [Barret, Eric] Inst Mutualiste Montsouris, Dept Urol, Paris, France; [Singla, Nirmish; Margulis, Vitaly] Univ Texas Southwestern Med Ctr Dallas, Dept Urol, Dallas, TX 75390 USA; [Gomez Rivas, Juan] La Paz Univ Hosp, Dept Urol, Madrid, Spain; [Podoinitsin, Alexey] Moscow Reg Res &amp; Clin Inst MONIKI, Moscow, Russia</t>
  </si>
  <si>
    <t>Enikeev, D (corresponding author), Sechenov Univ, Inst Urol &amp; Reprod Hlth, 2-1 Bolshaya Pirogovskaya Str, Moscow 119991, Russia.</t>
  </si>
  <si>
    <t>1558-7673</t>
  </si>
  <si>
    <t>DEC</t>
  </si>
  <si>
    <t>E739</t>
  </si>
  <si>
    <t>E753</t>
  </si>
  <si>
    <t>Socarras, MR; Loeb, S; Teoh, JYC; Ribal, MJ; Bloemberg, J; Catto, J; N'Dow, J; Van Poppel, H; Rivas, JG</t>
  </si>
  <si>
    <t>Telemedicine and Smart Working: Recommendations of the European Association of Urology</t>
  </si>
  <si>
    <t>EUROPEAN UROLOGY</t>
  </si>
  <si>
    <t>[Rodriguez Socarras, Moises] Inst Cirugia Urol Avanzada ICUA, Madrid, Spain; [Loeb, Stacy] NYU, Dept Urol &amp; Populat Hlth, New York, NY USA; [Loeb, Stacy] Manhattan Vet Affairs, New York, NY USA; [Teoh, Jeremy Yuen-Chun] Chinese Univ Hong Kong, Prince Wales Hosp, SH Ho Urol Ctr, Dept Surg, Hong Kong, Peoples R China; [Ribal, Maria J.] Univ Barcelona, Hosp Clin, Urooncol Unit, Barcelona, Spain; [Bloemberg, Jarka] European Assoc Urol, Arnhem, Netherlands; [Catto, James] Univ Sheffield, Acad Urol Unit, Sheffield, S Yorkshire, England; [N'Dow, James] Univ Aberdeen, Acad Urol Unit, Aberdeen, Scotland; [Van Poppel, Hendrik] Katholieke Univ Leuven, Dept Urol, Leuven, Belgium; [Gomez Rivas, Juan] La Paz Univ Hosp, Dept Urol, Paseo Castellana 261, Madrid 28046, Spain; [Gomez Rivas, Juan] European Assoc Urol, Young Acad Urologist Urotechnol Working Party ESU, Arnhem, Netherlands</t>
  </si>
  <si>
    <t>Rivas, JG (corresponding author), La Paz Univ Hosp, Dept Urol, Paseo Castellana 261, Madrid 28046, Spain.</t>
  </si>
  <si>
    <t>0302-2838</t>
  </si>
  <si>
    <t>Rivas, JG; Rodriguez-Serrano, A; Loeb, S; Teoh, JYC; Ribal, MJ; Bloemberg, J; Catto, J; NDow, J; van Poppel, H; Gonzalez, J; Esteban, M; Socarras, MR</t>
  </si>
  <si>
    <t>Telemedicine and smart working: Spanish adaptation of the European Association of Urology recommendations</t>
  </si>
  <si>
    <t>ACTAS UROLOGICAS ESPANOLAS</t>
  </si>
  <si>
    <t>[Gomez Rivas, J.; Rodriguez-Serrano, A.] Hosp Univ La Paz, Serv Urol, Madrid, Spain; [Gomez Rivas, J.] European Assoc Urol, Urotechnol Working Party ESUT YAU, Arnhem, Netherlands; [Loeb, S.] NYU, Dept Urol &amp; Populat Hlth, New York, NY USA; [Loeb, S.] Manhattan Vet Affairs, New York, NY USA; [Teoh, J. Yuen-Chun] Chinese Univ Hong Kong, Prince Wales Hosp, SH Ho Urol Ctr, Dept Surg, Hong Kong, Peoples R China; [Ribal, M. J.] Univ Barcelona, Hosp Clin, Serv Urol, Barcelona, Spain; [Bloemberg, J.] European Assoc Urol, Arnhem, Netherlands; [Catto, J.] Univ Sheffield, Acad Urol Unit, Sheffield, S Yorkshire, England; [NDow, J.] Univ Aberdeen, Acad Urol Unit, Aberdeen, Scotland; [van Poppel, H.] Katholieke Univ Leuven, Dept Urol, Leuven, Belgium; [Gonzalez, J.] Hosp Univ Gregorio Maranon, Serv Urol, Madrid, Spain; [Esteban, M.] Hosp Nacl Paraplejicos, Serv Urol, Toledo, Spain; [Rodriguez Socarras, M.] Inst Cirugia Urol Avanzada ICUA, Madrid, Spain</t>
  </si>
  <si>
    <t>Rivas, JG (corresponding author), Hosp Univ La Paz, Serv Urol, Madrid, Spain.; Rivas, JG (corresponding author), European Assoc Urol, Urotechnol Working Party ESUT YAU, Arnhem, Netherlands.</t>
  </si>
  <si>
    <t>0210-4806</t>
  </si>
  <si>
    <t>Carrion, DM; Mantica, G; Anton-Juanilla, M; Pang, KH; Tappero, S; Rodriguez-Serrano, A; Parodi, S; Crespo-Atin, V; Cansino, R; Terrone, C; Nikles, S; Rivas, JG; Esperto, F</t>
  </si>
  <si>
    <t>Assessment of trends and clinical presentation in the emergency department of patients with renal colic during the COVID-19 pandemic era</t>
  </si>
  <si>
    <t>Article</t>
  </si>
  <si>
    <t>[Carrion, D. M.; Rodriguez-Serrano, A.; Cansino, R.; Gomez Rivas, J.] Autonomous Univ Madrid, La Paz Univ Hosp, Urol Dept, Madrid, Spain; [Carrion, D. M.; Mantica, G.; Pang, K. H.; Nikles, S.; Gomez Rivas, J.; Esperto, F.] European Soc Residents Urol ESRU, Madrid, Spain; [Mantica, G.; Tappero, S.; Parodi, S.; Terrone, C.] Univ Genoa, Policlin San Martino Hosp, Dept Urol, Genoa, Italy; [Anton-Juanilla, M.; Crespo-Atin, V] Cruces Univ Hosp, Dept Urol, Baracaldo, Vizcaya, Spain; [Pang, K. H.] Univ Sheffield, Acad Urol Unit, Dept Oncol &amp; Metab, Sheffield, S Yorkshire, England; [Nikles, S.] Sestre Milosrdnice Univ Hosp Ctr, Dept Urol, Zagreb, Croatia; [Esperto, F.] Univ Rome, Dept Urol, Campus Biomed, Rome, Italy</t>
  </si>
  <si>
    <t>Nikles, S (corresponding author), European Soc Residents Urol ESRU, Madrid, Spain.; Nikles, S (corresponding author), Sestre Milosrdnice Univ Hosp Ctr, Dept Urol, Zagreb, Croatia.</t>
  </si>
  <si>
    <t>Tamayo, AL; Espinos, EL; Gonzalez, ER; Guzman, CT; Alvarez-Maestro, M; Guerin, CD; Fernandez-Pascual, E; de Francisco, MG; de Vicente, JMG; Rivas, JG; Rodriguez, JAM; Perez-Carral, JR; Garcia-Matres, MJ; Martinez-Pineiro, L</t>
  </si>
  <si>
    <t>Evaluation of teleconsultation system in the urological patient during the COVID-19 pandemic</t>
  </si>
  <si>
    <t>[Leibar Tamayo, A.; Linares Espinos, E.; Rios Gonzalez, E.; Trelles Guzman, C.; Alvarez-Maestro, M.; de Castro Guerin, C.; Fernandez-Pascual, E.; Giron de Francisco, M.; Gomez de Vicente, J. M.; Gomez Rivas, J.; Mainez Rodriguez, J. A.; Perez-Carral, J. R.; Garcia-Matres, M. J.; Martinez-Pineiro, L.] Hosp Univ La Paz, Serv Urol, Madrid, Spain</t>
  </si>
  <si>
    <t>Tamayo, AL (corresponding author), Hosp Univ La Paz, Serv Urol, Madrid, Spain.</t>
  </si>
  <si>
    <t>NOV</t>
  </si>
  <si>
    <t>Marchioni, M; De Francesco, P; Castellucci, R; Papalia, R; Sarikaya, S; Gomez Rivas, J; Schips, L; Scarpa, RM; Esperto, F</t>
  </si>
  <si>
    <t>Management of erectile dysfunction following robot-assisted radical prostatectomy: a systematic review</t>
  </si>
  <si>
    <t>MINERVA UROLOGICA E NEFROLOGICA</t>
  </si>
  <si>
    <t>[Marchioni, Michele; Schips, Luigi] Univ G dAnnunzio, SS Annunziata Hosp, Dept Med Oral &amp; Biotechnol Sci, Unit Urol, Chieti, Italy; [Marchioni, Michele; De Francesco, Piergustavo; Castellucci, Roberto; Schips, Luigi] ASL Abruzzo 2, Dept Urol, Chieti, Italy; [Marchioni, Michele; Sarikaya, Selcuk; Gomez Rivas, Juan; Esperto, Francesco] European Assoc Urol European Soc Residents Urol E, Rome, Italy; [Papalia, Rocco; Scarpa, Roberto M.; Esperto, Francesco] Campus Biomed Univ, Dept Urol, Rome, Italy; [Sarikaya, Selcuk] Gulhane Res &amp; Training Hosp, Dept Urol, Ankara, Turkey; [Gomez Rivas, Juan] La Paz Univ Hosp, Dept Urol, Madrid, Spain</t>
  </si>
  <si>
    <t>Marchioni, M (corresponding author), Univ G dAnnunzio, SS Annunziata Hosp, Dept Med Oral &amp; Biotechnol Sci, Unit Urol, Chieti, Italy.</t>
  </si>
  <si>
    <t>0393-2249</t>
  </si>
  <si>
    <t>OCT</t>
  </si>
  <si>
    <t>Enikeev, D; Taratkin, M; Morozov, A; Shpikina, A; Singla, N; Gomez Rivas, J; Barret, E; Glybochko, P</t>
  </si>
  <si>
    <t>Focal irreversible electroporation for localized prostate cancer management: prospective assessment of efficacy and safety</t>
  </si>
  <si>
    <t>Editorial Material</t>
  </si>
  <si>
    <t>[Enikeev, Dmitry; Taratkin, Mark; Morozov, Andrey; Glybochko, Petr] Sechenov Univ, Inst Urol &amp; Reprod Hlth, 2-1 Bolshaya Pirogovskaya Str, Moscow, Russia; [Shpikina, Anastasia] Sechenov Univ, Moscow, Russia; [Singla, Nirmish] Univ Texas Southwestern Med Ctr Dallas, Dept Urol, Dallas, TX 75390 USA; [Gomez Rivas, Juan] La Paz Univ Hosp, Dept Urol, Madrid, Spain; [Barret, Eric] Inst Mutualiste Montsouris, Dept Urol, Paris, France</t>
  </si>
  <si>
    <t>Enikeev, D (corresponding author), Sechenov Univ, Inst Urol &amp; Reprod Hlth, 2-1 Bolshaya Pirogovskaya Str, Moscow, Russia.</t>
  </si>
  <si>
    <t>Yebes, A; Rivas, JG; Toribio, C; Alvarez-Maestro, M; Cansino, R; Aguilera, A; Martinez-Pineiro, L</t>
  </si>
  <si>
    <t>Laser-in-prostate.cancer. Applicability</t>
  </si>
  <si>
    <t>ARCHIVOS ESPANOLES DE UROLOGIA</t>
  </si>
  <si>
    <t>[Yebes, Alvaro; Gomez Rivas, Juan; Toribio, Carlos; Alvarez-Maestro, Mario; Cansino, Ramon; Aguilera, Alfredo; Martinez-Pineiro, Luis] Hosp Univ La Paz, Serv Urol, Madrid, Spain; [Yebes, Alvaro; Gomez Rivas, Juan; Toribio, Carlos; Alvarez-Maestro, Mario; Cansino, Ramon; Aguilera, Alfredo; Martinez-Pineiro, Luis] Univ Autonoma Madrid, Madrid, Spain; [Gomez Rivas, Juan; Martinez-Pineiro, Luis] Hosp Univ La Paz, Inst Invest IdiPAZ, Madrid, Spain</t>
  </si>
  <si>
    <t>Yebes, A (corresponding author), Hosp Univ La Paz, Hosp Gen, Serv Urol, 6a Planta,Paseo Castellana 261, Madrid 28046, Spain.</t>
  </si>
  <si>
    <t>0004-0614</t>
  </si>
  <si>
    <t>Krajewski, W; Moschini, M; Nowak, L; Poletajew, S; Tukiendorf, A; Afferi, L; Teoh, J; Muilwijk, T; Joniau, S; Tafuri, A; Antonelli, A; Gozzo, A; Mari, A; Di Trapani, E; Hendricksen, K; Alvarez-Maestro, M; Serrano, AR; Simone, G; Zamboni, S; Simeone, C; Marconi, MC; Mastroianni, R; Ploussard, G; Rajwa, P; Laukhtina, E; Zdrojowy-Welna, A; Kolodziej, A; Paradysz, A; Tully, K; Krajewska, J; Piszczek, R; Xylinas, E; Zdrojowy, R</t>
  </si>
  <si>
    <t>Restaging Transurethral Resection of Bladder Tumours after BCG Immunotherapy Induction in Patients with T1 Non-Muscle-Invasive Bladder Cancer Might not Be Associated with Oncologic Benefit</t>
  </si>
  <si>
    <t>JOURNAL OF CLINICAL MEDICINE</t>
  </si>
  <si>
    <t>[Krajewski, Wojciech; Nowak, Lukasz; Kolodziej, Anna; Zdrojowy, Romuald] Wroclaw Med Univ, Dept Urol &amp; Oncol Urol, PL-50556 Wroclaw, Poland; [Moschini, Marco; Afferi, Luca] Luzerner Kantonsspital, Klin Urol, CH-6004 Luzern, Switzerland; [Poletajew, Slawomir] Ctr Postgrad Med Educ, Dept Urol 2, PL-01813 Warsaw, Poland; [Tukiendorf, Andrzej] Wroclaw Med Univ, Dept Publ Hlth, PL-50556 Wroclaw, Poland; [Teoh, Jeremy] Chinese Univ Hong Kong, Prince Wales Hosp, Dept Surg, SHHo Urol, Hong Kong, Peoples R China; [Muilwijk, Tim; Joniau, Steven] Univ Hosp Leuven, Dept Urol, B-3000 Leuven, Belgium; [Tafuri, Alessandro; Antonelli, Alessandro; Gozzo, Alessandra] Univ Verona, Azienda Osped Univ Integrata Verona, Dept Urol, I-37129 Verona, Italy; [Mari, Andrea] Univ Florence, Careggi Hosp, Dept Urol, I-50139 Florence, Italy; [Di Trapani, Ettore] European Inst Oncol, Dept Urol, I-20143 Milan, Italy; [Hendricksen, Kees] Antoni van Leeuwenhoek Hosp, Dept Urol, Netherlands Canc Inst, NL-1066 CX Amsterdam, Netherlands; [Alvarez-Maestro, Mario; Serrano, Andrea Rodriguez] Hosp Univ La Paz, Dept Urol, Madrid 28046, Spain; [Simone, Giuseppe; Mastroianni, Riccardo] IRCCS Regina Elena Natl Canc Inst, Dept Urol, I-00144 Rome, Italy; [Zamboni, Stefania; Simeone, Claudio; Marconi, Maria Cristina] Univ Brescia, Dept Med &amp; Surg Specialties, Urol Unit, Radiol Sci &amp; Publ Hlth,ASST Spedali Civili Bresci, I-25123 Brescia, Italy; [Ploussard, Guillaume] La Croix Sud Hosp, Dept Urol, F-31130 Quint Fonsegrives, France; [Rajwa, Pawel; Paradysz, Andrzej] Med Univ Silesia, Dept Urol, 3 Maja St 13-15, PL-41800 Zabrze, Poland; [Laukhtina, Ekaterina] Sechenov Univ, Inst Urol &amp; Reprod Hlth, Moscow 119146, Russia; [Laukhtina, Ekaterina] Med Univ Vienna, Comprehens Canc Ctr, Dept Urol, A-1090 Vienna, Austria; [Zdrojowy-Welna, Aleksandra] Wroclaw Med Univ, Dept Endocrinol Diabet &amp; Isothope Therapy, PL-50556 Wroclaw, Poland; [Tully, Karl] Ruhr Univ Bochum, Marien Hosp Herne, Dept Urol &amp; Neurourol, D-44625 Herne, Germany; [Krajewska, Joanna] Wroclaw Med Univ, Dept &amp; Clin Otolaryngol Head &amp; Neck Surg, PL-50556 Wroclaw, Poland; [Piszczek, Radoslaw] Lower Silesian Specialist Hosp, Dept Urol &amp; Oncol Urol, PL-50556 Wroclaw, Poland; [Xylinas, Evanguelos] Paris Descartes Univ, Bichat Claude Bernard Hosp, Dept Urol, AP HP, F-75018 Paris, France</t>
  </si>
  <si>
    <t>Krajewski, W (corresponding author), Wroclaw Med Univ, Dept Urol &amp; Oncol Urol, PL-50556 Wroclaw, Poland.</t>
  </si>
  <si>
    <t>2077-0383</t>
  </si>
  <si>
    <t>Socarras, MER; Rivas, JG; Rivera, VC; Elbers, JR; Gonzalez, LL; Mercado, IM; del Alamo, JF; del Dago, PJ; Sancha, FG</t>
  </si>
  <si>
    <t>Prostate Mapping for Cancer Diagnosis: The Madrid Protocol. Transperineal Prostate Biopsies Using Multiparametric Magnetic Resonance Imaging Fusion and Micro-Ultrasound Guided Biopsies</t>
  </si>
  <si>
    <t>JOURNAL OF UROLOGY</t>
  </si>
  <si>
    <t>[Rodriguez Socarras, Moises Elias; Gomez Rivas, Juan; Cuadros Rivera, Vanesa; Reinoso Elbers, Javier; Llanes Gonzalez, Luis; Michel Mercado, Ivan; Fernandez del Alamo, Julio; del Dago, Pablo Juarez; Sancha, Fernando Gomez] Inst Cirugia Urol Avanzada ICUA, Dept Urol, Madrid, Spain</t>
  </si>
  <si>
    <t>Socarras, MER (corresponding author), ICUA Clin CEMTRO, Av Ventisquero Condesa 42, Madrid 28035, Spain.</t>
  </si>
  <si>
    <t>0022-5347</t>
  </si>
  <si>
    <t>Aguilera, A; Rivas, JG; Alvarez-Maestro, M; Martinez-Pineiro, L</t>
  </si>
  <si>
    <t>How to deal with major complications during laparoscopic surgery? New training model for vascular lesions</t>
  </si>
  <si>
    <t>[Aguilera, A.; Gomez Rivas, J.; Alvarez-Maestro, M.; Martinez-Pineiro, L.] Hosp Univ la Paz, Serv Urol, Madrid, Spain; [Aguilera, A.; Gomez Rivas, J.; Alvarez-Maestro, M.; Martinez-Pineiro, L.] Hosp Univ la Paz IdiPAZ, Inst Invest, Madrid, Spain</t>
  </si>
  <si>
    <t>Rivas, JG (corresponding author), Hosp Univ la Paz, Serv Urol, Madrid, Spain.; Rivas, JG (corresponding author), Hosp Univ la Paz IdiPAZ, Inst Invest, Madrid, Spain.</t>
  </si>
  <si>
    <t>SEP</t>
  </si>
  <si>
    <t>Escosa-Garcia, L; Aguilera-Alonso, D; Calvo, C; Mellado, MJ; Baquero-Artigao, F</t>
  </si>
  <si>
    <t>Ten key points about COVID-19 in children: The shadows on the wall</t>
  </si>
  <si>
    <t>PEDIATRIC PULMONOLOGY</t>
  </si>
  <si>
    <t>[Escosa-Garcia, Luis; Calvo, Cristina; Jose Mellado, Maria; Baquero-Artigao, Fernando] La Paz Hosp, Dept Pediat Infect &amp; Trop Dis, Translat Res Network Pediat Infect Dis RITIP, Madrid, Spain; [Aguilera-Alonso, David] Gregorio Maranon Hosp, Inst Invest Sanitaria Gregorio Maranon IiSGM, Translat Res Network Pediat Infect Dis RITIP, Pediat Infect Dis Unit,Dept Pediat, Madrid, Spain</t>
  </si>
  <si>
    <t>Aguilera-Alonso, D (corresponding author), Hosp Gen Univ Gregorio Maranon, Serv Pediat, Calle ODonnell, Madrid 28009, Spain.</t>
  </si>
  <si>
    <t>8755-6863</t>
  </si>
  <si>
    <t>Morozov, A; Taratkin, M; Barret, E; Singla, N; Bezrukov, E; Chinenov, D; Enikeev, M; Rivas, JG; Shpikina, A; Enikeev, D</t>
  </si>
  <si>
    <t>A systematic review of irreversible electroporation in localised prostate cancer treatment</t>
  </si>
  <si>
    <t>ANDROLOGIA</t>
  </si>
  <si>
    <t>[Morozov, Andrey; Taratkin, Mark; Bezrukov, Evgeniy; Chinenov, Denis; Enikeev, Mikhail; Enikeev, Dmitry] Sechenov Univ, Inst Urol &amp; Reprod Hlth, Moscow, Russia; [Barret, Eric] Inst Mutualiste Montsouris, Dept Urol, Paris, France; [Singla, Nirmish] Univ Texas Southwestern Med Ctr Dallas, Dept Urol, Dallas, TX 75390 USA; [Gomez Rivas, Juan] La Paz Univ Hosp, Dept Urol, Madrid, Spain; [Shpikina, Anastasia] Sechenov Univ, Int Sch Med Future, Moscow, Russia</t>
  </si>
  <si>
    <t>Enikeev, D (corresponding author), Sechenov Univ, Inst Urol &amp; Reprod Hlth, Moscow, Russia.</t>
  </si>
  <si>
    <t>0303-4569</t>
  </si>
  <si>
    <t>e13789</t>
  </si>
  <si>
    <t>de la Rosette, J; Laguna, P; Alvarez-Maestro, M; Eto, M; Mochtar, CA; Albayrak, S; Mendoza-Valdes, A; Ong, TA; Khadgi, S; Al-Terki, A; Bolton, D; Gomez, R; Klotz, L; Kulkarni, S; Tanguay, S; Gravas, S</t>
  </si>
  <si>
    <t>Cross-continental comparison of safety and protection measures amongst urologists during COVID-19</t>
  </si>
  <si>
    <t>INTERNATIONAL JOURNAL OF UROLOGY</t>
  </si>
  <si>
    <t>[de la Rosette, Jean; Laguna, Pilar; Albayrak, Selami] Istanbul Medipol Univ, Fac Med, Dept Urol, Istanbul, Turkey; [Alvarez-Maestro, Mario] La Paz Univ Hosp, Inst Invest, Dept Urol, Madrid, Spain; [Eto, Masatoshi] Kyushu Univ, Grad Sch Med Sci, Dept Urol, Fukuoka, Japan; [Mochtar, Chaidir Arif] Univ Indonesia, Cipto Mangunkusumo Hosp, Fac Med, Dept Urol, Jakarta, Indonesia; [Mendoza-Valdes, Arturo] Hosp Med Sur, Dept Urol, Mexico City, DF, Mexico; [Ong, Teng Aik] Univ Malaya, Fac Med, Dept Surg, Kuala Lumpur, Malaysia; [Khadgi, Sanjay] Vayodha Hosp, Dept Urol, Kathmandu, Nepal; [Al-Terki, Abdullatif] Al Amiri Hosp, Dept Surg, Urol Unit, Kuwait, Kuwait; [Bolton, Damien] Univ Melbourne, Dept Urol, Austin Hlth, Melbourne, Vic, Australia; [Gomez, Reynaldo] Univ Andres Bello, Hosp Trabajador, Santiago, Chile; [Klotz, Laurence] Sunnybrook Hlth Sci Ctr, Div Urol, Toronto, ON, Canada; [Kulkarni, Sanjay] Kulkarni Reconstruct Urol Ctr, Pune, Maharashtra, India; [Tanguay, Simon] McGill Univ, Dept Surg, Div Urol, Montreal, PQ, Canada; [Gravas, Stavros] Univ Thessaly, Fac Med, Sch Hlth Sci, Dept Urol, Larisa, Greece</t>
  </si>
  <si>
    <t>de la Rosette, J (corresponding author), Istanbul Medipol Univ, Fac Med, Dept Urol, Istanbul, Turkey.</t>
  </si>
  <si>
    <t>0919-8172</t>
  </si>
  <si>
    <t>Quesada-Olarte, JM; Allaf, ME; Alvarez-Maestro, M; Martinez-Pineiro, L</t>
  </si>
  <si>
    <t>Molecular imaging of prostate cancer: Review of imaging agents, modalities, and current status</t>
  </si>
  <si>
    <t>[Quesada-Olarte, J. M.; Alvarez-Maestro, M.; Martinez-Pineiro, L.] Hosp Univ La Paz, Serv Urol, Madrid, Spain; [Allaf, M. E.] Johns Hopkins Univ Hosp, Dept Urol, Baltimore, MD 21205 USA</t>
  </si>
  <si>
    <t>Quesada-Olarte, JM (corresponding author), Hosp Univ La Paz, Serv Urol, Madrid, Spain.</t>
  </si>
  <si>
    <t>JUL-AUG</t>
  </si>
  <si>
    <t>Pang, KH; Carrion, DM; Rivas, JG; Mantica, G; Mattigk, A; Pradere, B; Esperto, F</t>
  </si>
  <si>
    <t>The Impact of COVID-19 on European Health Care and Urology Trainees</t>
  </si>
  <si>
    <t>[Pang, Karl H.] Univ Sheffield, Acad Urol Unit, Sheffield, S Yorkshire, England; [Carrion, Diego M.; Gomez Rivas, Juan] La Paz Univ Hosp, Dept Urol, Madrid, Spain; [Mantica, Guglielmo] Univ Genoa, Dept Urol, Policlin San Martino Hosp, Genoa, Italy; [Mattigk, Angelika] Ulm Univ, Dept Urol, Med Ctr, Ulm, Germany; [Pradere, Benjamin] Francois Rabelais Univ, CHRU Tours, Dept Urol, Tours, France; [Esperto, Francesco] Univ Rome, Dept Urol, Campus Biomed, Rome, Italy</t>
  </si>
  <si>
    <t>Pang, KH (corresponding author), Univ Sheffield, Acad Urol Unit, Sheffield, S Yorkshire, England.</t>
  </si>
  <si>
    <t>JUL</t>
  </si>
  <si>
    <t>Carrion, DM; Rivas, JG; Rodriguez-Socarras, ME; Mantica, G; Esperto, F; Alvarez-Maestro, M; Cansino, R; Bazan, AA; Martinez-Pineiro, L</t>
  </si>
  <si>
    <t>Implementation of remote clinics in urology practice during the COVID-19 era: What have we learned?</t>
  </si>
  <si>
    <t>[Carrion, Diego M.; Gomez Rivas, Juan; Alvarez-Maestro, Mario; Cansino, Ramon; Aguilera Bazan, Alfredo; Martinez-Pineiro, Luis] Hosp Univ La Paz, Serv Urol, Paseo Castellana 261, Madrid 28046, Spain; [Rodriguez-Socarras, Moises E.] Inst Cirugia Urol Avanzada iCUA, Madrid, Spain; [Mantica, Guglielmo] Univ Genoa, Policlin San Martino Hosp, Serv Urol, Genoa, Italy; [Esperto, Francesco] Univ Roma, Serv Urol, Campus Biomed, Rome, Italy</t>
  </si>
  <si>
    <t>Carrion, DM (corresponding author), Hosp Univ La Paz, Serv Urol, Paseo Castellana 261, Madrid 28046, Spain.</t>
  </si>
  <si>
    <t>JUN</t>
  </si>
  <si>
    <t>Puche-Sanz, I; Sabio-Bonilla, A; Sanchez-Conde, V; Jimenez-Dominguez, AC; Tamayo-Gomez, A; Vila-Brana, P; Vazquez-Alonso, F; Rivas, JG; Gomez-Gomez, E; Campos-Juanatey, F; Rodriguez, JGO; Flores-Martin, J; Moreno-Jimenez, J; Cozar-Olmo, JM</t>
  </si>
  <si>
    <t>Emergency surgery during COVID-19 pandemia</t>
  </si>
  <si>
    <t>[Puche-Sanz, Ignacio; Sabio-Bonilla, Almudena; Sanchez-Conde, Victor; Cristina Jimenez-Dominguez, Ana; Tamayo-Gomez, Alba; Vila-Brana, Pedro; Vazquez-Alonso, Fernando; Manuel Cozar-Olmo, Jose] Hosp Univ Virgen Nieves, Serv Urol, Inst Invest Biosanitaria IbsGRANADA, Av Fuerzas Armadas 2, Granada 18014, Spain; [Gomez Rivas, Juan] Hosp Univ La Paz, Inst Invest Hosp Univ La Paz IdiPAZ, Serv Urol, Madrid, Spain; [Gomez-Gomez, Enrique] Univ Cordoba, Hosp Univ Reina Sofia, Serv Urol, Inst Maimonides Invest Biomed Cordoba Univ IMIBIC, Cordoba, Spain; [Campos-Juanatey, Felix] Hosp Univ Marques de Valdecilla, Inst Invest Valdecilla IDIVAL, Serv Urol, Santander, Spain; [Garcia-Olaverri Rodriguez, Jorge] Hosp Cruces, Serv Urol, Bilbao, Spain; [Flores-Martin, Jose; Moreno-Jimenez, Juan] Hosp Univ Jaen, Serv Urol, Jaen, Spain</t>
  </si>
  <si>
    <t>Puche-Sanz, I (corresponding author), Hosp Univ Virgen Nieves, Serv Urol, Inst Invest Biosanitaria IbsGRANADA, Av Fuerzas Armadas 2, Granada 18014, Spain.</t>
  </si>
  <si>
    <t>Rivas, JG; Dominguez, M; Gaya, JM; Ramirez-Backhaus, M; Puche-Sanz, I; de Luna, F; Juarez, A</t>
  </si>
  <si>
    <t>Prostate cancer and COVID-19 pandemia: Current recommendations</t>
  </si>
  <si>
    <t>[Gomez Rivas, Juan] Hosp Univ La Paz, Serv Urol, Madrid, Spain; [Dominguez, Mario] Hosp Univ Marques de Valdecilla, Serv Urol, Santander, Spain; [Gaya, Josep M.] Fdn Pugivert, Serv Urol, Barcelona, Spain; [Ramirez-Backhaus, Miguel] Inst Valenciano Oncol, Serv Urol, Valencia, Spain; [Puche-Sanz, Ignacio] Hosp Univ Virgen Nieves, Serv Urol, Granada, Spain; [de Luna, Francisco] Inst Valenciano Oncol, Valencia, Spain; [Juarez, Alvaro] Hosp Univ Jerez Frontera, Serv Urol, Jerez de la Frontera, Spain</t>
  </si>
  <si>
    <t>Rivas, JG (corresponding author), Hosp Univ La Paz, Paseo Castellana 261, Madrid 28046, Spain.</t>
  </si>
  <si>
    <t>Mayor, J; Alvarez-Maestro, M; Arranz, JA; Laguna, MP</t>
  </si>
  <si>
    <t>De-escalation: Testicular cancer</t>
  </si>
  <si>
    <t>[Mayor, Javier; Angel Arranz, Jose] Hosp Gen Univ Gregorio Maranon, Madrid, Spain; [Alvarez-Maestro, Mario] Hosp Univ La Paz, Madrid, Spain; [Pilar Laguna, Maria] Istanbul Medipol Univ, Dept Urol, Estambul, Turkey; [Pilar Laguna, Maria] Univ Amsterdam, Amsterdam UMC, Amsterdam, Netherlands</t>
  </si>
  <si>
    <t>Mayor, J (corresponding author), Hosp Gen Univ Gregorio Maranon, Madrid, Spain.</t>
  </si>
  <si>
    <t>Segui-Moya, E; Gonzalez-Padilla, DA; Ortega-Polledo, LE; Sanchez-Garcia, M; Lopez-Gonzalez, JA; Anton-Juanilla, M; Mercader-Barrull, C; Carrion, DM; Rivas, JG; Alvarez-Ossorio, JL</t>
  </si>
  <si>
    <t>Impact of COVID-19 in spanish urology residents: Recommendations and perspective</t>
  </si>
  <si>
    <t>[Segui-Moya, Elena] Hosp Gen Univ Elche, Serv Urol, Carver Almazara 11, Alicante 03203, Spain; [Antonio Gonzalez-Padilla, Daniel] Hosp Univ 12 Octubre, Serv Urol, Madrid, Spain; [Enrique Ortega-Polledo, Luis] Hosp Univ Alcala de Henares, Serv Urol, Madrid, Spain; [Sanchez-Garcia, Maria] Hosp Univ Clin San Carlos, Serv Urol, Madrid, Spain; [Agustin Lopez-Gonzalez, Jose] Hosp Univ Doctor Peset, Serv Urol, Valencia, Spain; [Anton-Juanilla, Marta] Hosp Univ Cruces, Serv Urol, Pais Vasco, Spain; [Mercader-Barrull, Claudia] Hosp Univ Clin &amp; Prov Barcelona, Serv Urol, Barcelona, Spain; [Carrion, Diego M.; Gomez Rivas, Juan] Hosp Univ La Paz, Serv Urol, Madrid, Spain; [Luis Alvarez-Ossorio, Jose] Hosp Univ Puerta del Mar, Serv Urol, Cadiz, Spain</t>
  </si>
  <si>
    <t>Segui-Moya, E (corresponding author), Hosp Gen Univ Elche, Serv Urol, Carver Almazara 11, Alicante 03203, Spain.</t>
  </si>
  <si>
    <t>Ghahhari, J; Marchioni, M; Spiess, PE; Chipollini, JJ; Nyirady, P; Varga, J; Ditonno, P; Boccasile, S; Primiceri, G; De Nunzio, C; Tema, G; Tubaro, A; Veccia, A; Antonelli, A; Musi, G; De Cobelli, O; Conti, A; Puliatti, S; Micali, S; Alvarez-Maestro, M; Olarte, JQ; Diogenes, E; Lima, MVA; Tracey, A; Guruli, G; Autorino, R; Sountoulides, P; Sosnowski, R; Schips, L; Cindolo, L</t>
  </si>
  <si>
    <t>Radical penectomy, a compromise for life: results from the PECAD study</t>
  </si>
  <si>
    <t>TRANSLATIONAL ANDROLOGY AND UROLOGY</t>
  </si>
  <si>
    <t>[Ghahhari, Jamil; De Nunzio, Cosimo; Tema, Giorgia; Tubaro, Andrea] Sapienza Univ, Hosp St Andrea, Dept Urol, Rome, Italy; [Marchioni, Michele; Primiceri, Giulia; Schips, Luigi] GDAnnunzio Univ, Dept Urol, Chieti, Italy; [Spiess, Philippe E.; Chipollini, Juan J.] H Lee Moffitt Canc Ctr &amp; Res Inst, Dept Genitourinary Oncol, Tampa, FL USA; [Nyirady, Peter; Varga, Judith] Hosp Budapest, Dept Urol, Budapest, Hungary; [Ditonno, Pasquale; Boccasile, Stefano] Univ Bari, Dept Emergency &amp; Organ Transplantat, Urol &amp; Androl Unit 2, Bari, Italy; [Veccia, Alessandro; Antonelli, Alessandro] Hosp Spedali Civili, Dept Urol, Brescia, Italy; [Musi, Gennaro; De Cobelli, Ottavio; Conti, Andrea] Univ Milan, Dept Urol, Ist Europeo Oncol, Milan, Italy; [Puliatti, Stefano; Micali, Salvatore] Univ Modena &amp; Reggio Emilia, Dept Urol, Modena, Italy; [Alvarez-Maestro, Mario; Quesada Olarte, Jose] Hosp Univ La Paz, Dept Urol, Madrid, Spain; [Diogenes, Erico; Alves Lima, Marcos Venicio] Ceara Canc Inst, Dept Urol, Fortaleza, Ceara, Brazil; [Tracey, Andrew; Autorino, Riccardo] Virginia Commonwealth Univ, Dept Urol, Richmond, VA USA; [Guruli, Georgi; Sountoulides, Petros] Aristotle Univ Thessaloniki, Urol Dept 1, Thessaloniki, Greece; [Sosnowski, Roman] Maria Sklodowska Curie Mem Canc Ctr, Dept Urooncol, Warsaw, Poland; [Cindolo, Luca] Hosp S Pio da Pietrelcina, ASL Abruzzo 2, Dept Urol, Vasto, Italy</t>
  </si>
  <si>
    <t>Ghahhari, J (corresponding author), Sapienza Univ, Hosp St Andrea, Dept Urol, Rome, Italy.</t>
  </si>
  <si>
    <t>2223-4683</t>
  </si>
  <si>
    <t>Carrion, DM; Rodriguez-Socarras, ME; Mantica, G; Pang, KH; Esperto, F; Mattigk, A; Duijvesz, D; Vasquez, JL; Diez Sebastian, J; Scarpa, RM; Papalia, R; Palou, J; Gomez Rivas, J</t>
  </si>
  <si>
    <t>Interest and involvement of European urology residents in academic and research activities An ESRU-ESU-ESUT collaborative study</t>
  </si>
  <si>
    <t>Letter</t>
  </si>
  <si>
    <t>[Carrion, Diego M.; Gomez Rivas, Juan] La Paz Univ Hosp, Dept Urol, Paseo Castellana 261, Madrid 28046, Spain; [Carrion, Diego M.; Gomez Rivas, Juan] Autonomous Univ Madrid, Madrid, Spain; [Carrion, Diego M.; Rodriguez-Socarras, Moises E.; Mantica, Guglielmo; Pang, Karl H.; Esperto, Francesco; Mattigk, Angelika; Duijvesz, Diederick; Vasquez, Juan L.; Gomez Rivas, Juan] European Soc Residents Urol ESRU, Arnhem, Netherlands; [Rodriguez-Socarras, Moises E.] Inst Cirugia Urol Avanzada iCUA, Madrid, Spain; [Mantica, Guglielmo] Univ Genoa, San Martino Polyclin Hosp, Dept Urol, Genoa, Italy; [Pang, Karl H.] Univ Sheffield, Dept Oncol &amp; Metab, Acad Urol Unit, Sheffield, S Yorkshire, England; [Esperto, Francesco; Scarpa, Roberto M.; Papalia, Rocco] Univ Rome, Dept Urol, Campus Biomed, Rome, Italy; [Mattigk, Angelika] Ulm Univ, Dept Urol, Med Ctr, Ulm, Germany; [Duijvesz, Diederick] Canisius Wilhemina Hosp, Dept Urol, Nijmegen, Netherlands; [Vasquez, Juan L.] Univ Hosp Zeland, Dept Urol, Roskilde, Denmark; [Diez Sebastian, Jesos] La Paz Univ Hosp, Dept Biostat, Madrid, Spain; [Palou, Joan] Fundacio Puigvert, Dept Urol, Barcelona, Spain; [Palou, Joan] Autonomous Univ Barcelona, Barcelona, Spain; [Palou, Joan; Gomez Rivas, Juan] European Sch Urol ESU, Arnhem, Netherlands; [Gomez Rivas, Juan] European Soc Urotechnol ESUT, Arnhem, Netherlands</t>
  </si>
  <si>
    <t>Carrion, DM (corresponding author), La Paz Univ Hosp, Dept Urol, Paseo Castellana 261, Madrid 28046, Spain.</t>
  </si>
  <si>
    <t>Villalpando, DM; Rivas, JG; Flynn, D; de Bethencourt, FR; Ferrer, M</t>
  </si>
  <si>
    <t>Gonadal function protects against organ culture-induced vascular damage. Involvement of prostanoids</t>
  </si>
  <si>
    <t>PROSTAGLANDINS &amp; OTHER LIPID MEDIATORS</t>
  </si>
  <si>
    <t>[Villalpando, Diva M.; Flynn, Daniel; Ferrer, Mercedes] UAM, Dept Fisiol, Fac Med, C Arzobispo Morcillo 4, Madrid 28029, Spain; [Gomez Rivas, Juan; de Bethencourt, Fermin R.] Hosp Univ La Paz, Serv Urol, Madrid, Spain; [Gomez Rivas, Juan; de Bethencourt, Fermin R.; Ferrer, Mercedes] Hosp Univ La Paz IdiPAZ Madrid, Inst Invest, Madrid, Spain</t>
  </si>
  <si>
    <t>Ferrer, M (corresponding author), UAM, Dept Fisiol, Fac Med, C Arzobispo Morcillo 4, Madrid 28029, Spain.</t>
  </si>
  <si>
    <t>1098-8823</t>
  </si>
  <si>
    <t>Teoh, JYC; Mackenzie, G; Tortolero, L; Rivas, JG</t>
  </si>
  <si>
    <t>Social Media Analytics: What You Need to Know as a Urologist</t>
  </si>
  <si>
    <t>EUROPEAN UROLOGY FOCUS</t>
  </si>
  <si>
    <t>[Teoh, Jeremy Yuen-Chun] Chinese Univ Hong Kong, SH Ho Urol Ctr, Dept Surg, Prince Wales Hosp, Hong Kong, Peoples R China; [Mackenzie, Graham] NHS Educ Scotland, Edinburgh, Midlothian, Scotland; [Tortolero, Leonardo] Hosp Imed Levante, Alicante, Spain; [Gomez Rivas, Juan] La Paz Univ Hosp, Dept Urol, Madrid, Spain</t>
  </si>
  <si>
    <t>Teoh, JYC (corresponding author), Chinese Univ Hong Kong, SH Ho Urol Ctr, Dept Surg, Prince Wales Hosp, Hong Kong, Peoples R China.</t>
  </si>
  <si>
    <t>2405-4569</t>
  </si>
  <si>
    <t>Carando, R; Pradere, B; Afferi, L; Marra, G; Aziz, A; Roghmann, F; Krajewski, W; Di Bona, C; Alvarez-Maestro, M; Pagliarulo, V; Xylinas, E; Moschini, M</t>
  </si>
  <si>
    <t>The role of device-assisted therapies in the management of non-muscle invasive bladder cancer: A systematic review</t>
  </si>
  <si>
    <t>PROGRES EN UROLOGIE</t>
  </si>
  <si>
    <t>[Carando, R.] Clin Luganese Moncucco, Lugano, Switzerland; [Carando, R.] Swiss Med Grp, Clin S Anna, Sorengo, Switzerland; [Carando, R.] Clin Santa Chiara, Locarno, Switzerland; [Carando, R.; Afferi, L.; Di Bona, C.; Moschini, M.] Luzerner Kantonsspital, Dept Urol, Spitalstr, CH-6000 Luzern, Switzerland; [Pradere, B.] CHU Tours, Dept Urol, Tours, France; [Pradere, B.] Med Univ Vienna, Vienna Gen Hosp, Dept Urol, Vienna, Austria; [Marra, G.] Univ Studies Torino, Div Urol, Dept Surg Sci, Turin, Italy; [Aziz, A.] Univ Med Ctr Rostock, Dept Urol, Rostock, Germany; [Roghmann, F.] Ruhr Univ Bochum, Marien Hosp Herne, Dept Urol, Herne, Germany; [Krajewski, W.] Wroclaw Med Univ, Dept Urol &amp; Oncol Urol, Wroclaw, Poland; [Alvarez-Maestro, M.] Hosp Univ La Paz IdiPAZ, Inst Invest, Madrid, Spain; [Pagliarulo, V.] Univ Aldo Moro, Dept Urol, Bari, Italy; [Xylinas, E.] Paris Descartes Univ, Bichat Hosp, Dept Urol, Paris, France</t>
  </si>
  <si>
    <t>Carando, R (corresponding author), Studio Med Dr R Carandom Via S Gottardo 56, CH-6648 Minusio, Switzerland.</t>
  </si>
  <si>
    <t>1166-7087</t>
  </si>
  <si>
    <t>MAY</t>
  </si>
  <si>
    <t>Rivas, JG; Enikeev, D</t>
  </si>
  <si>
    <t>There is a need of novel risk classifications in prostate cancer. An invited commentary on 'Reduced cancer-specific survival of low prostate-specific antigen in high-grade prostate cancer: A population-based retrospective cohort study'</t>
  </si>
  <si>
    <t>INTERNATIONAL JOURNAL OF SURGERY</t>
  </si>
  <si>
    <t>[Gomez Rivas, Juan] La Paz Univ Hosp, Dept Urol, Madrid, Spain; [Enikeev, Dmitry] Sechenov Univ, Inst Urol &amp; Reprod Hlth, Moscow, Russia</t>
  </si>
  <si>
    <t>Gomez Rivas, J (corresponding author), La Paz Univ Hosp, Dept Urol, Madrid, Spain.</t>
  </si>
  <si>
    <t>1743-9191</t>
  </si>
  <si>
    <t>Alvarez-Maestro, M; Rivas, JG; Olarte, JQ; Monsalve, DC; Guzman, CT; Ballesteros, C; Quintana, LM; Bazan, AA; Martinez-Pineiro, L; Liatsikos, E; Barret, E</t>
  </si>
  <si>
    <t>Magnetic resonance as imaging diagnostic tool in prostate cancer: New evidences-The EAU Section of Uro-Technology position</t>
  </si>
  <si>
    <t>[Alvarez-Maestro, M.; Gomez Rivas, J.; Quesada Olarte, J.; Carrion Monsalve, D.; Trelles Guzman, C.; Ballesteros, C.; Quintana, L. M.; Aguilera Bazan, A.; Martinez-Pineiro, L.] Hosp Univ La Paz, Dept Urol, Madrid, Spain; [Alvarez-Maestro, M.; Gomez Rivas, J.; Aguilera Bazan, A.; Martinez-Pineiro, L.] Hosp Univ La Paz IdiPAZ, Inst Invest, Madrid, Spain; [Liatsikos, E.] Univ Patras, Dept Urol, Patras, Greece; [Barret, E.] Inst Mutualista Montsouris, Dept Urol, Paris, France</t>
  </si>
  <si>
    <t>Alvarez-Maestro, M (corresponding author), Hosp Univ La Paz, Dept Urol, Madrid, Spain.; Alvarez-Maestro, M (corresponding author), Hosp Univ La Paz IdiPAZ, Inst Invest, Madrid, Spain.</t>
  </si>
  <si>
    <t>APR</t>
  </si>
  <si>
    <t>Kamoun, A; de Reynies, A; Allory, Y; Sjodahl, G; Robertson, AG; Seiler, R; Hoadley, KA; Groeneveld, CS; Al-Ahmadie, H; Choi, W; Castro, MAA; Fontugne, J; Eriksson, P; Mo, Q; Kardos, J; Zlotta, A; Hartmann, A; Dinney, CP; Bellmunt, J; Powles, T; Malats, N; Chan, KS; Kim, WY; McConkey, DJ; Black, PC; Dyrskjot, L; Hoglund, M; Lerner, SP; Real, FX; Radvanyi, F</t>
  </si>
  <si>
    <t>A Consensus Molecular Classification of Muscle-invasive Bladder Cancer</t>
  </si>
  <si>
    <t>[Kamoun, Aurelie; de Reynies, Aurelien; Groeneveld, Clarice S.] Ligue Natl Canc, Cartes Identite Tumeurs CIT Program, Paris, France; [Allory, Yves; Fontugne, Jacqueline] Inst Curie, Dept Pathol, St Cloud, France; [Allory, Yves; Groeneveld, Clarice S.; Fontugne, Jacqueline; Radvanyi, Francois] PSL Res Univ, Inst Curie, Equipe Labellisee Ligue Canc, CNRS,UMR144, Paris, France; [Sjodahl, Gottfrid] Lund Univ, Skane Univ Hosp, Dept Translat Med, Div Urol Res, Malmo, Sweden; [Robertson, A. Gordon] BC Canc Agcy, Canadas Michael Smith Genome Sci Ctr, Vancouver, BC, Canada; [Seiler, Roland] Bern Univ Hosp, Dept Urol, Bern, Switzerland; [Hoadley, Katherine A.; Kardos, Jordan; Kim, William Y.] Univ N Carolina, Dept Genet, Lineberger Comprehens Canc Ctr, Chapel Hill, NC 27515 USA; [Groeneveld, Clarice S.; Castro, Mauro A. A.] Univ Fed Parana, Polytech Ctr, Bioinformat &amp; Syst Biol Lab, Curitiba, Parana, Brazil; [Al-Ahmadie, Hikmat] Mem Sloan Kettering Canc Ctr, Dept Pathol, 1275 York Ave, New York, NY 10021 USA; [Choi, Woonyoung; McConkey, David J.] Johns Hopkins Univ, Johns Hopkins Greenberg Bladder Canc Inst, Baltimore, MD USA; [Choi, Woonyoung; McConkey, David J.] Johns Hopkins Univ, Brady Urol Inst, Baltimore, MD USA; [Eriksson, Pontus; Hoglund, Mattias] Lund Univ, Dept Clin Sci, Div Oncol &amp; Pathol, Lund, Sweden; [Mo, Qianxing] H Lee Moffitt Canc Ctr &amp; Res Inst, Dept Biostat &amp; Bioinformat, Tampa, FL USA; [Zlotta, Alexandre] Univ Toronto, Mt Sinai Hosp, Dept Surg, Div Urol, Toronto, ON, Canada; [Zlotta, Alexandre] Univ Hlth Network, Toronto, ON, Canada; [Hartmann, Arndt] Univ Erlangen Nurnberg, Inst Pathol, Erlangen, Germany; [Dinney, Colin P.] Univ Texas MD Anderson Canc Ctr, Dept Urol, Houston, TX 77030 USA; [Dinney, Colin P.] Univ Texas MD Anderson Canc Ctr, Dept Canc Biol, Houston, TX 77030 USA; [Bellmunt, Joaquim] Harvard Med Sch, Dana Farber Brigham &amp; Womens Canc Ctr, Bladder Canc Ctr, Boston, MA 02115 USA; [Powles, Thomas] Queen Mary Univ London, Barts Canc Inst ECMC, Barts Hlth &amp; Royal Free NHS Trust, London, England; [Malats, Nuria] CIBERONC, Spanish Natl Canc Res Ctr CNIO, Genet &amp; Mol Epidemiol Grp, Madrid, Spain; [Chan, Keith S.] Cedars Sinai Samuel Oschin Canc Inst, Los Angeles, CA USA; [Kim, William Y.] Univ N Carolina, Dept Med, Lineberger Comprehens Canc Ctr, Chapel Hill, NC 27515 USA; [Black, Peter C.] Univ British Columbia, Dept Urol Sci, Vancouver, BC, Canada; [Dyrskjot, Lars] Aarhus Univ Hosp, Dept Mol Med, Aarhus, Denmark; [Lerner, Seth P.] Baylor Coll Med, Scott Dept Urol, Dan L Duncan Canc Ctr, Houston, TX 77030 USA; [Real, Francisco X.] CIBERONC, Spanish Natl Canc Res Ctr CNIO, Epithelial Carcinogenesis Grp, Madrid, Spain</t>
  </si>
  <si>
    <t>Kamoun, A (corresponding author), Ligue Natl Canc, 14 Rue Corvisart, F-75013 Paris, France.</t>
  </si>
  <si>
    <t>Kamoun, A; de Reynies, A; Allory, Y; Sjodahl, G; Robertson, AG; Seiler, R; Hoadley, KA; Groeneveld, CS; Al-Ahmadie, H; Choi, W; Castro, MAA; Fontugne, J; Eriksson, P; Mo, QX; Kardos, J; Zlotta, A; Hartmann, A; Dinney, CP; Bellmunt, J; Powles, T; Malats, N; Chan, KS; Kim, WY; McConkey, DJ; Black, PC; Dyrskjot, L; Hoglund, M; Lerner, SP; Real, FX; Radvanyi, F; Aine, M; Bernard-Pierrot, I; Czerniak, B; Gibb, EA; Kim, J; Kwiatkowski, DJ; Lebret, T; Liedberg, F; Siefker-Radtke, AA; Sirab, N; Taber, A; Weinstein, JN</t>
  </si>
  <si>
    <t>Reply To Kenneth B. Yatai, Mark J. Dunning, Dennis Wang. Consensus Genomic Subtypes of Muscle-invasive Bladder Cancer: A Step in the Right Direction but Still a Long Way To Go. Eur Urol 2020;77:434-5</t>
  </si>
  <si>
    <t>[Kamoun, Aurelie; de Reynies, Aurelien; Groeneveld, Clarice S.] Ligue Natl Canc, Cartes Dident Tumeurs CIT Program, 14 Rue Corvisart, F-75013 Paris, France; [Allory, Yves; Fontugne, Jacqueline; Gibb, Ewan A.] Inst Curie, Dept Pathol, St Cloud, France; [Allory, Yves; Groeneveld, Clarice S.; Fontugne, Jacqueline; Gibb, Ewan A.] PSL Res Univ, Inst Curie, Equipe Labellisee Ligue Canc, CNRS,UMR144, Paris, France; [Sjodahl, Gottfrid; Liedberg, Fredrik] Lund Univ, Skane Univ Hosp, Dept Translat Med, Div Urol Res, Malmo, Sweden; [Robertson, A. Gordon] BC Canc Agcy, Canadas Michael Smith Genome Sci Ctr, Vancouver, BC, Canada; [Seiler, Roland] Bern Univ Hosp, Dept Urol, Bern, Switzerland; [Hoadley, Katherine A.; Kardos, Jordan; Siefker-Radtke, A. Arlene] Univ N Carolina, Dept Genet, Lineberger Comprehens Canc Ctr, Chapel Hill, NC 27515 USA; [Groeneveld, Clarice S.; Castro, Mauro A. A.] Univ Fed Parana, Bioinformat &amp; Syst Biol, Polytech Ctr, Curitiba, Parana, Brazil; [Al-Ahmadie, Hikmat] Mem Sloan Kettering Canc Ctr, Dept Pathol, 1275 York Ave, New York, NY 10021 USA; [McConkey, David J.] Johns Hopkins Univ, Johns Hopkins Greenberg Bladder Canc Inst, Baltimore, MD USA; [McConkey, David J.] Johns Hopkins Univ, Brady Urol Inst, Baltimore, MD USA; [Eriksson, Pontus; Hoglund, Mattias; Weinstein, John N.] Lund Univ, Dept Clin Sci, Div Oncol &amp; Pathol, Lund, Sweden; [Mo, Qianxing] H Lee Moffitt Canc Ctr &amp; Res Inst, Dept Biostat &amp; Bioinformat, Tampa, FL USA; [Zlotta, Alexandre] Univ Toronto, Mt Sinai Hosp, Dept Surg, Div Urol, Toronto, ON, Canada; [Zlotta, Alexandre] Univ Hlth Network, Toronto, ON, Canada; [Hartmann, Arndt] Univ Erlangen Nurnberg, Inst Pathol, Erlangen, Germany; [Dinney, Colin P.] Univ Texas MD Anderson Canc Ctr, Dept Urol, Houston, TX 77030 USA; [Dinney, Colin P.] Univ Texas MD Anderson Canc Ctr, Dept Canc Biol, Houston, TX 77030 USA; [Bellmunt, Joaquim] Harvard Med Sch, Dana Farber Brigham &amp; Womens Canc Ctr, Bladder Canc Ctr, Boston, MA 02115 USA; [Powles, Thomas] Queen Mary Univ London, Barts Hlth &amp; Royal Free NHS Trust, Barts Canc Inst ECMC, London, England; [Malats, Nuria] CIBERONC, Spanish Natl Canc Res Ctr CNIO, Genet &amp; Mol Epidemiol Grp, Madrid, Spain; [Chan, Keith S.] Cedars Sinai Samuel Oschin Canc Inst, Los Angeles, CA USA; [Kim, William Y.] Univ N Carolina, Lineberger Comprehens Canc Ctr, Dept Genet, Chapel Hill, NC 27515 USA; [Kim, William Y.] Univ N Carolina, Lineberger Comprehens Canc Ctr, Dept Med, Chapel Hill, NC 27515 USA; [Black, Peter C.] Univ British Columbia, Dept Urol Sci, Vancouver, BC, Canada; [Dyrskjot, Lars; Taber, Ann] Aarhus Univ Hosp, Dept Mol Med, Aarhus, Denmark; [Lerner, Seth P.] Baylor Coll Med, Scott Dept Urol, Dan L Duncan Canc Ctr, Houston, TX 77030 USA; [Real, Francisco X.] CIBERONC, Spanish Natl Canc Res Ctr CNIO, Epithelial Carcinogenesis Grp, Madrid, Spain; [Radvanyi, Francois; Bernard-Pierrot, Isabelle] PSL Res Univ, Inst Curie, Equipe Labellisee Ligue Canc, CNRS,UMR144, Paris, France; [Aine, Mattias] Lund Univ, Div Mol Hematol, Dept Lab Med, Fac Med, Lund, Sweden; [Czerniak, Bogdan] Univ Texas MD Anderson Canc Ctr, Dept Pathol, Houston, TX 77030 USA; [Gibb, Ewan A.] GenomeDx Biosci Inc, Vancouver, BC, Canada; [Kim, Jaegil] Broad Inst MIT &amp; Harvard, Cambridge, MA 02142 USA; [Kwiatkowski, David J.] Harvard Med Sch, Brigham &amp; Womens Hosp, Dept Med, Boston, MA 02115 USA; [Lebret, Thierry] Univ Versailles St Quentin Yvelines, Foch Hosp, Dept Urol, Suresnes, France; [Siefker-Radtke, A. Arlene] Univ Texas MD Anderson Canc Ctr, Dept Genitourinary Med Oncol, Houston, TX 77030 USA; [Sirab, Nanor] Inst Curie Hosp Grp, Dept Pathol, Paris, France; [Al-Ahmadie, Hikmat] Univ Texas MD Anderson Canc Ctr, Dept Bioinformat &amp; Computat Biol, Houston, TX 77030 USA</t>
  </si>
  <si>
    <t>Kamoun, A (corresponding author), Ligue Natl Canc, Cartes Dident Tumeurs CIT Program, 14 Rue Corvisart, F-75013 Paris, France.</t>
  </si>
  <si>
    <t>Dubin, JM; Greer, AB; Patel, P; Carrion, DM; Paesano, N; Kettache, RH; Haffaf, M; Zouari, S; Santillan, D; Zotter, Z; Chung, A; Horie, S; Koo, KC; Teoh, JYC; Gomez, AMA; Rivas, JG; Ramasamy, R; Loeb, S</t>
  </si>
  <si>
    <t>Global survey evaluating drawbacks of social media usage for practising urologists</t>
  </si>
  <si>
    <t>BJU INTERNATIONAL</t>
  </si>
  <si>
    <t>[Dubin, Justin M.; Greer, Aubrey B.; Patel, Premal; Ramasamy, Ranjith] Univ Miami, Miller Sch Med, Dept Urol, Clinical Res Bldg,1120 NW 14th St,Suite 1564, Miami, FL 33136 USA; [Carrion, Diego M.; Rivas, Juan Gomez] La Paz Univ Hosp, Dept Urol, Madrid, Spain; [Greer, Aubrey B.; Rivas, Juan Gomez] Autonomous Univ Madrid, Madrid, Spain; [Paesano, Nahuel] Dr Federico Abete de Malvinas Argentinas Hosp, Dept Urol, Buenos Aires, DF, Argentina; [Paesano, Nahuel] Amer Confederat Urol CAU, Off Residents &amp; Young Urol, Buenos Aires, DF, Argentina; [Kettache, Reda H.] Bachir Bennacer Biskra Hosp, Dept Urol, Biskra, Algeria; [Haffaf, Malik] EHU 1er Novembre, Dept Urol, Oran, Algeria; [Zouari, Skander] Charles Nicolle Hosp, Urol Dept, Tunis, Tunisia; [Santillan, Diego] Hosp Italiano Buenos Aires, Dept Urol, Buenos Aires, DF, Argentina; [Zotter, Zsuzsanna] Royal Brisbane &amp; Womens Hosp, Dept Urol, Herston, Qld, Australia; [Chung, Amanda] North Shore Private Hosp, St Leonards, NSW, Australia; [Horie, Shigeo] Juntendo Univ, Dept Urol, Tokyo, Japan; [Koo, Kyo Chul] Yonsei Univ, Gangnam Severance Hosp, Coll Med, Dept Urol, Seoul, South Korea; [Teoh, Jeremy Y. C.] Chinese Univ Hong Kong, Prince Wales Hosp, SH Ho Urol Ctr, Dept Surg, Hong Kong, Peoples R China; [Gomez, Ana Maria Autran] Hosp Univ Fdn Jimenez Diaz, Dept Urol, Madrid, Spain; [Gomez, Ana Maria Autran] CAU, Res Off, Buenos Aires, DF, Argentina; [Loeb, Stacy] NYU, Dept Urol &amp; Populat Hlth, New York, NY USA; [Loeb, Stacy] Manhattan Vet Affairs, New York, NY USA</t>
  </si>
  <si>
    <t>Dubin, JM (corresponding author), Univ Miami, Miller Sch Med, Dept Urol, Clinical Res Bldg,1120 NW 14th St,Suite 1564, Miami, FL 33136 USA.</t>
  </si>
  <si>
    <t>1464-4096</t>
  </si>
  <si>
    <t>Campos-Juanatey, F; Martin, JAP; Lorenzo, LMP</t>
  </si>
  <si>
    <t>Management of male anterior urethral strictures in adults. Results from a national survey among urologists in Spain</t>
  </si>
  <si>
    <t>[Campos-Juanatey, F.; Portillo Martin, J. A.] Hosp Univ Marques Valdecilla, Inst Invest Valdecilla IDIVAL, Serv Urol, Santander, Spain; [Martinez-Pineiro Lorenzo, L.] Hosp Univ La Paz, Serv Urol, Madrid, Spain</t>
  </si>
  <si>
    <t>Campos-Juanatey, F (corresponding author), Hosp Univ Marques Valdecilla, Inst Invest Valdecilla IDIVAL, Serv Urol, Santander, Spain.</t>
  </si>
  <si>
    <t>MAR</t>
  </si>
  <si>
    <t>Earl, J; Galindo-Pumarino, C; Encinas, J; Barreto, E; Castillo, ME; Pachon, V; Ferreiro, R; Rodriguez-Garrote, M; Gonzalez-Martinez, S; Cajal, TRY; Diaz, LR; Chirivella-Gonzalez, I; Rodriguez, M; de Castro, EM; Garcia-Seisdedos, D; Munoz, G; Rosa, JMR; Marquez, M; Malats, N; Carrato, A</t>
  </si>
  <si>
    <t>A comprehensive analysis of candidate genes in familial pancreatic cancer families reveals a high frequency of potentially pathogenic germline variants</t>
  </si>
  <si>
    <t>EBIOMEDICINE</t>
  </si>
  <si>
    <t>[Earl, Julie; Galindo-Pumarino, Cristina; Encinas, Jessica; Barreto, Emma; Castillo, Maria E.; Pachon, Vanessa; Ferreiro, Reyes; Rodriguez-Garrote, Mercedes; Gonzalez-Martinez, Silvia; Carrato, Alfredo] Ramon y Cajal Hlth Res Inst IRYCIS, Med Oncol Res Lab, Mol Epidemiol &amp; Predict Tumor Markers Grp, Carretera Colmenar Km 9100, Madrid 28034, Spain; [Earl, Julie; Galindo-Pumarino, Cristina; Pachon, Vanessa; Rodriguez-Garrote, Mercedes; Marquez, Mirari; Malats, Nuria; Carrato, Alfredo] Biomed Res Network Canc CIBERONC, C Monforte de Lemos 3-5,Pabellon 11, Madrid 28029, Spain; [Ramon y Cajal, Teresa] Santa Creu &amp; St Pau Hosp, Med Oncol Dept, Mas Casanovas 90, Barcelona 08041, Spain; [Robles Diaz, Luis] 12 Octubre Hosp, Familial &amp; Hereditary Canc Unit, Med Oncol Dept, Av Cordoba S-N, Madrid 28041, Spain; [Chirivella-Gonzalez, Isabel] Valencia Univ Hosp Clin, Genet Counselling Unit, Av Blasco Ibanez 17, Valencia 46010, Spain; [Rodriguez, Montse] Hosp Teresa Herrera, A Coruna Biomed Res Inst, Xubias de Arriba 84, La Coruna 15006, Spain; [Martinez de Castro, Eva] Marques de Valdecilla Univ Hosp, Med Oncol Dept, Av Valdecilla 25, Santander 39008, Spain; [Garcia-Seisdedos, David; Munoz, Gloria] Inst Ramon y Cajal Invest Sanitaria IRYCIS, Translat Genom Core Facil, Madrid, Spain; [Rosa Rosa, Juan Manuel] Inst Ramon y Cajal Invest Sanitaria IRYCIS, Pathol Dept, Madrid, Spain; [Marquez, Mirari; Malats, Nuria] Spanish Natl Canc Res Ctr CNIO, Genet &amp; Mol Epidemiol Grp, Madrid, Spain</t>
  </si>
  <si>
    <t>Earl, J (corresponding author), Ramon y Cajal Hlth Res Inst IRYCIS, Med Oncol Res Lab, Mol Epidemiol &amp; Predict Tumor Markers Grp, Carretera Colmenar Km 9100, Madrid 28034, Spain.</t>
  </si>
  <si>
    <t>2352-3964</t>
  </si>
  <si>
    <t>Marques, M; Tranchant, R; Risa-Ebri, B; Suarez-Solis, ML; Fernandez, LC; Carrillo-de-Santa-Pau, E; Del Pozo, N; de Villarreal, JM; Meiller, C; Allory, Y; Blum, Y; Pirker, C; Hegedus, B; Barry, ST; Carnero, A; Berger, W; Jean, D; Real, FX</t>
  </si>
  <si>
    <t>Combined MEK and PI3K/p110 beta Inhibition as a Novel Targeted Therapy for Malignant Mesothelioma Displaying Sarcomatoid Features</t>
  </si>
  <si>
    <t>CANCER RESEARCH</t>
  </si>
  <si>
    <t>[Marques, Miriam; Risa-Ebri, Blanca; Suarez-Solis, Maria L.; Fernandez, Luis C.; Carrillo-de-Santa-Pau, Enrique; Del Pozo, Natalia; Martinez de Villarreal, Jaime; Allory, Yves; Carnero, Amancio; Real, Francisco X.] Spanish Natl Canc Ctr CNIO, Epithelial Carcinogenesis Grp, Madrid, Spain; [Marques, Miriam; Del Pozo, Natalia; Martinez de Villarreal, Jaime; Carnero, Amancio; Real, Francisco X.] CIBERONC, Madrid, Spain; [Tranchant, Robin; Meiller, Clement; Jean, Didier] Univ Paris Diderot, Ctr Rech Cordeliers, Univ Paris Descartes, INSERM,Sorbonne Univ,USPC,Funct Genom Solid Tumor, Paris, France; [Suarez-Solis, Maria L.] Hosp Clin San Carlos, Dept Surg Pathol, Madrid, Spain; [Fernandez, Luis C.] Univ Europea Madrid, Fac Biomed Sci &amp; Hlth, Madrid, Spain; [Carrillo-de-Santa-Pau, Enrique] IMDEA Food Inst, Precis Nutr &amp; Canc Res Program, Computat Biol Grp, Madrid, Spain; [Allory, Yves] Kiniversite Paris Est Creteil, Hop Henri Mondor, AP HP, France INSERM,U955,Inst Mondor Rech Biomod,Dept P, Cretcil, France; [Blum, Yuna] Ligue Natl Canc, Programme Cartes Identite Tumeurs CIT, Paris, France; [Pirker, Christine; Berger, Walter] Med Univ Vienna, Inst Canc Res, Vienna, Austria; [Pirker, Christine; Berger, Walter] Med Univ Vienna, Comprehens Canc Ctr, Vienna, Austria; [Hegedus, Balazs] Med Univ Vienna, Dept Thorac Surg, Vienna, Austria; [Barry, Simon T.] Li Ka Shing Ctr, AstraZeneca, IMED Oncol, Cambridge, England; [Carnero, Amancio] Univ Seville, Inst Biomed Sevilla, IBIS, HUVR,CSIC, Seville, Spain; [Real, Francisco X.] Univ Pompeu Fabra, Dept Ciencies Experimentals &amp; Salut, Barcelona, Spain; [Tranchant, Robin] PSL Res Univ, Laboratoiro Biochim LBC, ESPCI Paris, CNRS UMR 8231,Chim Biol Innovat, Paris, France</t>
  </si>
  <si>
    <t>Marques, M; Real, FX (corresponding author), Ctr Nacl Invest Oncol, Melchor Fernandez Almagro 3, Madrid 28029, Spain.</t>
  </si>
  <si>
    <t>0008-5472</t>
  </si>
  <si>
    <t>Rivas, JG</t>
  </si>
  <si>
    <t>Last minute cancelations in elective surgery are inevitable. Can we reduce them? An invited commentary on "reduction of last-minute cancellations in elective urology surgery: A quality improvement study"</t>
  </si>
  <si>
    <t>[Gomez Rivas, Juan] La Paz Univ Hosp, Dept Urol, Paseo La Castellana 261, Madrid 28046, Spain</t>
  </si>
  <si>
    <t>Gomez Rivas, J (corresponding author), La Paz Univ Hosp, Dept Urol, Paseo La Castellana 261, Madrid 28046, Spain.</t>
  </si>
  <si>
    <t>FEB</t>
  </si>
  <si>
    <t>Witjes, JA; Babjuk, M; Bellmunt, J; Bruins, HM; De Reijke, TM; De Santis, M; Gillessen, S; James, N; Maclennan, S; Palou, J; Powles, T; Ribal, MJ; Shariat, SF; Van der Kwast, T; Xylinas, E; Agarwal, N; Arends, T; Bamias, A; Birtle, A; Black, PC; Bochner, BH; Bolla, M; Boormans, JL; Bossi, A; Briganti, A; Brummelhuis, I; Burger, M; Castellano, D; Cathomas, R; Chiti, A; Choudhury, A; Comperat, E; Crabb, S; Culine, S; De Bari, B; De Blok, W; De Visschere, PJL; Decaestecker, K; Dimitropoulos, K; Dominguez-Escrig, JL; Fanti, S; Fonteyne, V; Frydenberg, M; Futterer, JJ; Gakis, G; Geavlete, B; Gontero, P; Grubmuller, B; Hafeez, S; Hansel, DE; Hartmann, A; Hayne, D; Henry, AM; Hernandez, V; Herr, H; Herrmann, K; Hoskin, P; Huguet, J; Jereczek-Fossa, BA; Jones, R; Kamat, AM; Khoo, V; Kiltie, AE; Krege, S; Ladoire, S; Lara, PC; Leliveld, A; Linares-Espinos, E; Logager, V; Lorch, A; Loriot, Y; Meijer, R; Mir, MC; Moschini, M; Mostafid, H; Muller, AC; Muller, CR; N'Dow, J; Necchi, A; Neuzillet, Y; Oddens, JR; Oldenburg, J; Osanto, S; Oyen, WJG; Pacheco-Figueiredo, L; Pappot, H; Patel, MI; Pieters, BR; Plass, K; Remzi, M; Retz, M; Richenberg, J; Rink, M; Roghmann, F; Rosenberg, JE; Roupret, M; Rouviere, O; Salembier, C; Salminen, A; Sargos, P; Sengupta, S; Sherif, A; Smeenk, RJ; Smits, A; Stenzl, A; Thalmann, GN; Tombal, B; Turkbey, B; Lauridsen, SV; Valdagni, R; Van der Heijden, AG; Van Poppel, H; Vartolomei, MD; Veskimae, E; Vilaseca, A; Rivera, FAV; Wiegel, T; Wiklund, P; Williams, A; Zigeuner, R; Horwich, A</t>
  </si>
  <si>
    <t>EAU-ESMO Consensus Statements on the Management of Advanced and Variant Bladder Cancer-An International Collaborative Multistakeholder Effort Under the Auspices of the EAU-ESMO Guidelines Committees</t>
  </si>
  <si>
    <t>[Witjes, J. Alfred; Bruins, H. Maxim; Brummelhuis, Iris; Smits, Anita; Van der Heijden, Antoine G.] Radboud Univ Nijmegen, Dept Urol, Med Ctr, Nijmegen, Netherlands; [Babjuk, Marek; Shariat, Shahrokh F.] Charles Univ Prague, Hosp Motol, Fac Med 2, Dept Urol, Prague, Czech Republic; [Babjuk, Marek; De Santis, Maria; Shariat, Shahrokh F.; Grubmueller, Bernhard; Remzi, Mesut; Vartolomei, Mihai D.] Med Univ Vienna, Dept Urol, Vienna, Austria; [Bellmunt, Joaquim] IMIM Hosp del Mar Med Res Inst, Barcelona, Spain; [Bellmunt, Joaquim] Harvard Med Sch, Boston, MA 02115 USA; [De Reijke, Theo M.; Oddens, Jorg R.] Univ Amsterdam, Amsterdam Univ Med Ctr, Dept Urol, Amsterdam, Netherlands; [De Santis, Maria] Charite, Dept Urol, Berlin, Germany; [Gillessen, Silke; Birtle, Alison; Choudhury, Ananya; Hoskin, Peter] Univ Manchester, Div Canc Sci, Manchester, Lancs, England; [Gillessen, Silke; Choudhury, Ananya; Hoskin, Peter] Christie NHS Fdn Trust, Manchester, Lancs, England; [Gillessen, Silke] Kantonsspital St Gallen, Div Oncol &amp; Haematol, St Gallen, Switzerland; [Gillessen, Silke] Univ Bern, Bern, Switzerland; [James, Nicholas] Univ Hosp Birmingham NHS Fdn Trust, Birmingham, W Midlands, England; [James, Nicholas] Univ Birmingham, Inst Canc &amp; Genom Sci, Birmingham, W Midlands, England; [Maclennan, Steven; N'Dow, James] Univ Aberdeen, Acad Urol Unit, Aberdeen, Scotland; [Palou, Juan; Huguet, Jorge] Univ Autonoma Barcelona, Dept Urol, Fundacio Puigvert, Barcelona, Spain; [Powles, Tom] Royal Free NHS Trust, London, England; [Powles, Tom] Queen Mary Univ London, Barts Canc Inst, London, England; [Ribal, Maria J.; Vilaseca, Antoni] Univ Barcelona, Hosp Clin, Urooncol Unit, Barcelona, Spain; [Shariat, Shahrokh F.; Bochner, Bernard H.] Weill Cornell Med Coll, Dept Urol, New York, NY USA; [Shariat, Shahrokh F.] Univ Texas Southwestern Med Ctr Dallas, Dept Urol, Dallas, TX 75390 USA; [Shariat, Shahrokh F.] IM Sechenov First Moscow State Med Univ, Inst Urol &amp; Reprod Hlth, Moscow, Russia; [Van der Kwast, Theo] Erasmus MC, Dept Pathol, Rotterdam, Netherlands; [Xylinas, Evanguelos] Bichat Claude Bernard Hosp, AP HP, Dept Urol, Paris, France; [Xylinas, Evanguelos] Paris Descartes Univ, Paris, France; [Agarwal, Neeraj] Univ Utah NCI CCC, Huntsman Canc Inst, Salt Lake City, UT USA; [Arends, Tom] Canisius Wilhelmina Ziekenhuis Nijmegen, Urol Dept, Nijmegen, Netherlands; [Bamias, Aristotle] Univ Athens, Med Sch, Propaedeut Dept Internal Med 2, Athens, Greece; [Birtle, Alison] Lancashire Teaching Hosp, Rosemere Canc Ctr, Preston, Lancs, England; [Black, Peter C.] Univ British Columbia, Vancouver Prostate Ctr, Dept Urol Sci, Vancouver, BC, Canada; [Bochner, Bernard H.; Herr, Harry] Mem Sloan Kettering Canc Ctr, Urol Serv, Dept Urol, New York, NY 10021 USA; [Bolla, Michel] Grenoble Alpes Univ, Radiat Oncol, Grenoble, France; [Boormans, Joost L.] Erasmus MC, Dept Urol, Rotterdam, Netherlands; [Bossi, Alberto] Gustave Roussy Inst, Dept Radiat Oncol, Villejuif, France; [Briganti, Alberto] Urol Res Inst, Dept Urol, Milan, Italy; [Briganti, Alberto] Univ Vita Salute San Raffaele, San Raffaele Sci Inst, Milan, Italy; [Burger, Max] Univ Regensburg, Caritas St Josef Med Ctr, Dept Urol, Regensburg, Germany; [Castellano, Daniel] 12 Octubre Univ Hosp CIBERONC, Med Oncol Dept, Madrid, Spain; [Cathomas, Richard] Kantonsspital Graubunden, Dept Innere Med, Abt Onkol &amp; Hamatol, Chur, Switzerland; [Chiti, Arturo; Oyen, Wim J. G.] Humanitas Univ, Dept Biomed Sci, Milan, Italy; [Chiti, Arturo; Oyen, Wim J. G.] Humanitas Res Hosp, Milan, Italy; [Comperat, Eva] Tenon Hosp, Dept Pathol, HUEP, Paris, France; [Comperat, Eva] Sorbonne Univ, Paris, France; [Crabb, Simon] Univ Southampton, Canc Sci Unit, Southampton, Hants, England; [Culine, Stephane] Hop St Louis, Dept Canc Med, Paris, France; [De Bari, Berardino] Ctr Hosp Reg Univ Jean Minjoz Besancon, Radiat Oncol Dept, INSERM UMR 1098, Besancon, France; [De Bari, Berardino] Univ Lausanne, CHU Vaudois, Radiat Oncol Dept, Lausanne, Switzerland; [De Blok, Willem] Univ Med Ctr Utrecht, Dept Urol, Utrecht, Netherlands; [De Visschere, Pieter J. L.] Ghent Univ Hosp, Dept Radiol &amp; Nucl Med, Div Genitourinary Radiol &amp; Mammog, Ghent, Belgium; [Decaestecker, Karel] Ghent Univ Hosp, Dept Urol, Ghent, Belgium; [Dimitropoulos, Konstantinos; N'Dow, James] Aberdeen Royal Infirm, Dept Urol, Aberdeen, Scotland; [Dominguez-Escrig, Jose L.; Mir, M. Carmen] Fdn Inst Valenciano Oncol, Serv Urol, Valencia, Spain; [Fanti, Stefano] Univ Bologna, Dept Nucl Med, Policlin S Orsola, Bologna, Italy; [Fonteyne, Valerie] Ghent Univ Hosp, Dept Radiotherapy Oncol, Ghent, Belgium; [Frydenberg, Mark] Monash Univ, Fac Med Nursing &amp; Hlth Sci, Dept Surg, Clayton, Vic, Australia; [Futterer, Jurgen J.; Oyen, Wim J. G.] Radboud Univ Nijmegen, Dept Radiol &amp; Nucl Med, Med Ctr, Nijmegen, Netherlands; [Gakis, Georgios] Julius Maximillians Univ, Univ Hosp Wurzburg, Dept Urol &amp; Paediat Urol, Wurzburg, Germany; [Geavlete, Bogdan] St John Emergency Clin Hosp, Dept Urol, Bucharest, Romania; [Gontero, Paolo] Univ Torino, Molinette Hosp, Div Urol, Turin, Italy; [Hafeez, Shaista; Khoo, Vincent] Inst Canc Res, Div Radiotherapy &amp; Imaging, London, England; [Hafeez, Shaista; Khoo, Vincent] Royal Marsden NHS Fdn Trust, Dept Clin Oncol, London, England; [Hansel, Donna E.] Univ Calif San Diego, Dept Urol, Pathol, La Jolla, CA 92093 USA; [Hartmann, Arndt] Friedrich Alexander Univ FAU Erlangen Nurnberg, Inst Pathol, Erlangen, Germany; [Hayne, Dickon] Univ Western Australia, UWA Med Sch, Dept Urol, Perth, WA, Australia; [Henry, Ann M.] Univ Leeds, Leeds Inst Med Res, Leeds, W Yorkshire, England; [Hernandez, Virginia] Hosp Univ Fdn Alcorcon, Dept Urol, Madrid, Spain; [Herrmann, Ken] Univ Klinikum Essen, Dept Nucl Med, Essen, Germany; [Hoskin, Peter] Mt Vernon Ctr Canc Treatment, London, England; [Jereczek-Fossa, Barbara A.] Univ Milan, Dept Oncol &amp; Hematooncol, Milan, Italy; [Jereczek-Fossa, Barbara A.] IRCCS, Div Radiotherapy, IEO European Inst Oncol, Milan, Italy; [Jones, Rob] Univ Glasgow, Coll Med Vet &amp; Life Sci, Inst Canc Sci, Glasgow, Lanark, Scotland; [Kamat, Ashish M.] Univ Texas MD Anderson Canc Ctr, Div Surg, Dept Urol, Houston, TX 77030 USA; [Khoo, Vincent] Univ Melbourne, Dept Med, Melbourne, Vic, Australia; [Khoo, Vincent] Monash Univ, Melbourne, Vic, Australia; [Kiltie, Anne E.] Univ Oxford, CRUK MRC Oxford Inst Radiat Oncol, Oxford, England; [Krege, Susanne] Kliniken Essen Mitte, Dept Urol Pediat Urol &amp; Urol Oncol, Essen, Germany; [Ladoire, Sylvain] Ctr Georges Francois Leclerc, Dept Med Oncol, Dijon, France; [Lara, Pedro C.] Hosp Univ San Roque, Dept Oncol, Canarias, Spain; [Lara, Pedro C.] Univ Fernando Pessoa, Canarias, Spain; [Leliveld, Annemarie] Univ Groningen, Univ Med Ctr Groningen, Dept Urol, Groningen, Netherlands; [Linares-Espinos, Estefania] Univ Hosp La Paz, Dept Urol, Madrid, Spain; [Logager, Vibeke] Copenhagen Univ Hosp Herlev &amp; Gentofte, Dept Radiol, Herlev, Denmark; [Lorch, Anja] Univ Hosp Zurich, Dept Med Oncol &amp; Hematol, Zurich, Switzerland; [Loriot, Yohann] Univ Paris Sud, Univ Paris Saclay, Dept Med Oncol, INSERM U981,Gustave Roussy, Villejuif, France; [Meijer, Richard] UMC Utrecht Canc Ctr, MS Oncol Urol, Utrecht, Netherlands; [Moschini, Marco] Luzerner Kantonsspital, Dept Urol, Luzern, Switzerland; [Mostafid, Hugh] Royal Surrey Cty Hosp, Dept Urol, Guildford, Surrey, England; [Mueller, Arndt-Christian] Eberhard Karls Univ Tubingen, Dept Radiat Oncol, Tubingen, Germany; [Mueller, Christoph R.] Sorlandet Hosp, Canc Treatment Ctr, Kristiansand, Norway; [Necchi, Andrea] Ist Nazl Tumori Milan, Dept Med Oncol, Milan, Italy; [Neuzillet, Yann] Univ Versailles St Quentin En Yvelines, Hosp Foch, Dept Urol, Suresnes, France; [Oldenburg, Jan] Akershus Univ Hosp, Dept Oncol, Lorenskog, Norway; [Oldenburg, Jan] Univ Oslo, Fac Med, Oslo, Norway; [Osanto, Susanne] Leiden Univ, Dept Clin Oncol, Med Ctr, Leiden, Netherlands; [Oyen, Wim J. G.] Rijnstate Hosp, Dept Radiol &amp; Nucl Med, Arnhem, Netherlands; [Pacheco-Figueiredo, Luis] Ctr Hosp Sao Joao, Dept Urol, Porto, Portugal; [Pacheco-Figueiredo, Luis] Univ Minho, Sch Med, Life &amp; Hlth Sci Res Inst ICVS, Braga, Portugal; [Pappot, Helle] Univ Hosp Copenhagen, Rigshosp, Dept Oncol, Copenhagen, Denmark; [Patel, Manish, I] Univ Sydney, Westmead Hosp, Dept Urol, Sydney, NSW, Australia; [Pieters, Bradley R.] Univ Amsterdam, Amsterdam Univ Med Ctr, Dept Radiat Oncol, Amsterdam, Netherlands; [Plass, Karin] EAU Guidelines Off, Arnhem, Netherlands; [Retz, Margitta] Tech Univ Munich, Rechts Isar Med Ctr, Dept Urol, Munich, Germany; [Richenberg, Jonathan] Royal Sussex Cty Hosp, Dept Imaging &amp; Nucl Med, Brighton, E Sussex, England; [Richenberg, Jonathan] Brighton &amp; Sussex Med Sch, Brighton, E Sussex, England; [Rink, Michael] Univ Med Ctr Hamburg Eppendorf, Dept Urol, Hamburg, Germany; [Roghmann, Florian] Ruhr Univ Bochum, Marien Hosp, Dept Urol, Herne, Germany; [Rosenberg, Jonathan E.] Mem Sloan Kettering Canc Ctr, Dept Med, 1275 York Ave, New York, NY 10021 USA; [Rosenberg, Jonathan E.] Weill Cornell Med Coll, New York, NY USA; [Roupret, Morgan] Sorbonne Univ, Hop Pitie Salpetriere, AP HP, ONCOTYPE URO,Dept Urol,GRC 5, Paris, France; [Rouviere, Olivier] Hop Edouard Herriot, Serv Imagerie Urinaire &amp; Vasc, Hosp Civils Lyon, Lyon, France; [Rouviere, Olivier] Univ Lyon, Univ Lyon 1, Fac Med Lyon Est, Lyon, France; [Salembier, Carl] Europe Hosp Brussels, Dept Radiat Oncol, Brussels, Belgium; [Salminen, Antti] Univ Hosp Turku, Dept Urol, Turku, Finland; [Sargos, Paul] Inst Bergonie, Dept Radiotherapy, Bordeaux, France; [Sengupta, Shomik] Univ Melbourne, Dept Surg, Austin Hlth, Melbourne, Vic, Australia; [Sengupta, Shomik] Monash Univ, Eastern Hlth Clin Sch, Melbourne, Vic, Australia; [Sherif, Amir] Umea Univ, Dept Surg &amp; Perioperat Sci, Urol &amp; Androl, Umea, Sweden; [Smeenk, Robert J.] Radboud Univ Nijmegen, Dept Radiat Oncol, Med Ctr, Nijmegen, Netherlands; [Stenzl, Arnulf] Eberhard Karls Univ Tubingen, Dept Urol, Tubingen, Germany; [Thalmann, George N.] Bern Univ Hosp, Dept Urol, Inselspital, Bern, Switzerland; [Tombal, Bertrand] UCL, Div Urol, Clin Univ St Luc, IREC, Brussels, Belgium; [Turkbey, Baris] NCI, Mol Imaging Program, Bethesda, MD 20892 USA; [Lauridsen, Susanne Vahr] Copenhagen Univ Hosp, Rigshosp, Dept Urol, Copenhagen, Denmark; [Valdagni, Riccardo] Univ Milan, Dept Oncol &amp; Hematooncol, Fdn IRCCS Ist Nazl Tumori, Milan, Italy; [Van Poppel, Hein] Univ Hosp Leuven, Dept Urol, Leuven, Belgium; [Vartolomei, Mihai D.] George Emil Palade Univ Med Pharm Sci &amp; Technol T, Dept Cell &amp; Mol Biol, Targu Mures, Romania; [Veskimae, Erik] Tampere Univ Hosp, Dept Urol, Tampere, Finland; [Rivera, Franklin A. Vives] Univ Metropolitana, Clin Club Leones, Clin HematoOncol Bonadona Prevenir, Barranquilla, Colombia; [Wiegel, Thomas] Univ Hosp Ulm, Dept Radiat Oncol, Ulm, Germany; [Wiklund, Peter] Mt Sinai Hlth Syst New York City, Icahn Sch Med, New York, NY USA; [Wiklund, Peter] Karolinska Inst, Dept Urol, Stockholm, Sweden; [Williams, Andrew] Auckland City Hosp, Dept Urol, Auckland, New Zealand; [Zigeuner, Richard] Med Univ Graz, Dept Urol, Graz, Austria; [Horwich, Alan] Inst Canc Res, London, England</t>
  </si>
  <si>
    <t>Witjes, JA (corresponding author), Radboud Univ Nijmegen, Med Ctr, Dept Urol, Internal Mail 659,POB 9101, NL-6500 HB Nijmegen, Netherlands.</t>
  </si>
  <si>
    <t>Koutros, S; Kogevinas, M; Friesen, MC; Stewart, PA; Baris, D; Karagas, MR; Schwenn, M; Johnson, A; Hosain, GMM; Serra, C; Tardon, A; Carrato, A; Garcia-Closas, R; Moore, LE; Nickerson, ML; Hewitt, SM; Lenz, P; Schned, AR; Lloreta, J; Allory, Y; Zhang, HY; Chatterjee, N; Garcia-Closas, M; Rothman, N; Malats, N; Silverman, DT</t>
  </si>
  <si>
    <t>Diesel exhaust and bladder cancer risk by pathologic stage and grade subtypes</t>
  </si>
  <si>
    <t>ENVIRONMENT INTERNATIONAL</t>
  </si>
  <si>
    <t>[Koutros, Stella; Friesen, Melissa C.; Baris, Dalsu; Moore, Lee E.; Rothman, Nathaniel; Silverman, Debra T.] NCI, Occupat &amp; Environm Epidemiol Branch, Div Canc Epidemiol &amp; Genet, NIH,Dept Hlth &amp; Human Serv, 9609 Med Ctr Dr,MSC 9771, Bethesda, MD 20892 USA; [Kogevinas, Manolis] ISGlobal, Barcelona, Spain; [Kogevinas, Manolis] CIBER Epidemiol &amp; Salud Publ CIBERESP, Madrid, Spain; [Kogevinas, Manolis] Univ Pompeu Fabra UPF, Barcelona, Spain; [Kogevinas, Manolis] IMIM Hosp Mar Med Res Inst, Barcelona, Spain; [Stewart, Patricia A.] Stewart Exposure Assessments LLC, Arlington, VA USA; [Karagas, Margaret R.] Geisel Sch Med Dartmouth, Dept Epidemiol, Hanover, NH USA; [Schwenn, Molly] Maine Canc Registry, Augusta, ME USA; [Johnson, Alison] Vermont Dept Hlth, Burlington, VT 05402 USA; [Hosain, G. M. Monawar] Dept Hlth &amp; Human Serv, Bur Publ Hlth Stat &amp; Informat, Concord, NH USA; [Serra, Consol] Univ Pompeu Fabra, IMIM, Ctr Res Occupat Hlth CiSAL, Hosp del Mar Med Res Inst,CIBERESP, Barcelona, Spain; [Tardon, Adonina] Univ Oviedo, Dept Prevent Med, CIBERESP, Oviedo, Spain; [Carrato, Alfredo] Alcala Univ, Ramon &amp; Cajal Univ Hosp, Med Oncol Dept, CIBERONC,IRYCIS, Madrid, Spain; [Garcia-Closas, Reina] Hosp Univ Canarias, Tenerife, Spain; [Nickerson, Michael L.] NCI, Lab Translat Genom, Div Canc Epidemiol &amp; Genet, NIH,Dept Hlth &amp; Human Serv, Bethesda, MD 20892 USA; [Hewitt, Stephen M.] NCI, Lab Pathol, Ctr Canc Res, NIH,Dept Hlth &amp; Human Serv, Bethesda, MD 20892 USA; [Lenz, Petra] Frederick Natl Lab Canc Res, Leidos Biomed Res Inc, Clin Res Directorate, Clin Monitoring Res Program, Frederick, MD USA; [Schned, Alan R.] Dartmouth Med Sch, Dept Pathol, Hanover, NH USA; [Lloreta, Josep] Hosp Mar, Dept Pathol, Barcelona, Spain; [Lloreta, Josep] Univ Pompeu Fabra, Dept Hlth &amp; Expt Sci, Barcelona, Spain; [Allory, Yves] Inst Curie, Pathol Dept, St Cloud, France; [Allory, Yves] Hosp Foch, Pathol Dept, Suresnes, France; [Zhang, Haoyu; Chatterjee, Nilanjan] Johns Hopkins Bloomberg Sch Publ Hlth, Dept Biostat, Baltimore, MD USA; [Garcia-Closas, Montserrat] NCI, Off Director, Div Canc Epidemiol &amp; Genet, NIH,Dept Hlth &amp; Human Serv, Bethesda, MD 20892 USA; [Malats, Nuria] Spanish Natl Canc Res Ctr CNIO, CIBERONC, Genet &amp; Mol Epidemiol Grp, Madrid, Spain</t>
  </si>
  <si>
    <t>Koutros, S; Silverman, DT (corresponding author), NCI, Div Canc Epidemiol &amp; Genet, Occupat &amp; Environm Epidemiol Branch, 9609 Med Ctr Dr,MSC 9771, Bethesda, MD 20892 USA.</t>
  </si>
  <si>
    <t>0160-4120</t>
  </si>
  <si>
    <t>Rojas, MM; Villalpando, DM; Ferrer, M; Alexander-Aguilera, A; Garcia, HS</t>
  </si>
  <si>
    <t>Conjugated Linoleic Acid Supplemented Diet Influences Serum Markers in Orchidectomized Sprague-Dawley Rats</t>
  </si>
  <si>
    <t>EUROPEAN JOURNAL OF LIPID SCIENCE AND TECHNOLOGY</t>
  </si>
  <si>
    <t>[Margot Rojas, Mibsam; Sergio Garcia, Hugo] UNIDA, Tecnol Nacl Mexico, Inst Tecnol Veracruz, MA de Quevedo 2779, Xalapa 91897, Veracruz, Mexico; [Maria Villalpando, Diva; Ferrer, Mercedes] Univ Autonoma Madrid, Fac Med, Dept Fisiol, C Arzobispo Morcillo 4, E-28049 Madrid 28029, Spain; [Ferrer, Mercedes] Hosp Univ La Paz IdiPAZ, Inst Invest, Madrid, Spain; [Alexander-Aguilera, Alfonso] Univ Veracruzana, Fac Bioanal, Carmen Serdan S-N, Xalapa 91700, Veracruz, Mexico</t>
  </si>
  <si>
    <t>Garcia, HS (corresponding author), UNIDA, Tecnol Nacl Mexico, Inst Tecnol Veracruz, MA de Quevedo 2779, Xalapa 91897, Veracruz, Mexico.; Ferrer, M (corresponding author), Univ Autonoma Madrid, Fac Med, Dept Fisiol, C Arzobispo Morcillo 4, E-28049 Madrid 28029, Spain.; Ferrer, M (corresponding author), Hosp Univ La Paz IdiPAZ, Inst Invest, Madrid, Spain.; Alexander-Aguilera, A (corresponding author), Univ Veracruzana, Fac Bioanal, Carmen Serdan S-N, Xalapa 91700, Veracruz, Mexico.</t>
  </si>
  <si>
    <t>1438-7697</t>
  </si>
  <si>
    <t>Rodriguez-Seguel, E; Villamayor, L; Arroyo, N; De Andres, MP; Real, FX; Martin, F; Cano, DA; Rojas, A</t>
  </si>
  <si>
    <t>Loss of GATA4 causes ectopic pancreas in the stomach</t>
  </si>
  <si>
    <t>JOURNAL OF PATHOLOGY</t>
  </si>
  <si>
    <t>[Rodriguez-Seguel, Elisa; Villamayor, Laura; Arroyo, Noelia; Martin, Franz; Rojas, Anabel] Univ Seville, Univ Pablo Olavide, Ctr Andaluz Biol Mol &amp; Med Regenerat CABIMER, CSIC, Avda Amer Vespucio S-N, Seville 41092, Spain; [De Andres, Monica P.; Real, Francisco X.] CNIO, Madrid, Spain; [Real, Francisco X.] CIBERONC, Madrid, Spain; [Real, Francisco X.] Univ Pompeu Fabra, Dept Ciencies Expt &amp; Salut, Barcelona, Spain; [Martin, Franz; Rojas, Anabel] Ctr Invest Biomed Red Diabet &amp; Enfermedades Metab, Madrid, Spain; [Cano, David A.] Univ Seville, Inst Biomed Sevilla IBIS, CSIC, Hosp Univ Virgen del Rocio, Seville, Spain</t>
  </si>
  <si>
    <t>Rojas, A (corresponding author), Univ Seville, Univ Pablo Olavide, Ctr Andaluz Biol Mol &amp; Med Regenerat CABIMER, CSIC, Avda Amer Vespucio S-N, Seville 41092, Spain.</t>
  </si>
  <si>
    <t>0022-3417</t>
  </si>
  <si>
    <t>Rodriguez-Socarras, M; Kingo, PS; Uvin, P; Ostergren, P; Patruno, G; Edison, E; Kasivisvanathan, V; Vasquez, JL; Esperto, F; Rivas, JG</t>
  </si>
  <si>
    <t>Lifestyle among urology trainees and young urologist in the context of burn-out syndrome</t>
  </si>
  <si>
    <t>[Rodriguez-Socarras, M.; Kingo, P. Skjold; Uvin, P.; Ostergren, P.; Patruno, G.; Vasquez, J. L.; Esperto, F.; Gomez Rivas, J.] European Soc Residents Urol ESRU, Madrid, Spain; [Rodriguez-Socarras, M.] Clin CEMTRO, Dept Urol, Madrid, Spain; [Kingo, P. Skjold] Aarhus Univ Hosp, Dept Urol, Aarhus, Denmark; [Uvin, P.] AZ Sint Jan Brugge Oostende, Dept Urol, Lovaina, Belgium; [Ostergren, P.] Herlev &amp; Gentofte Hosp, Dept Urol, Herlev, Denmark; [Patruno, G.] San Giovanni Addolorata Hosp, Dept Urol, Rome, Italy; [Edison, E.] Kingston Hosp, Dept Urol, Galsworthy Rd, Kingston Upon Thames, Surrey, England; [Edison, E.; Kasivisvanathan, V] BURST Res Collaborat, London, England; [Kasivisvanathan, V] UCL, Div Surg &amp; Intervent Sci, London, England; [Kasivisvanathan, V] Univ Coll London Hosp NHS Fdn Trust, Dept Urol, London, England; [Vasquez, J. L.] Zealands Univ Hosp Roskilde, Dept Urol, Roskilde, Denmark; [Esperto, F.] Humanitas Gavazzeni Hosp, Dept Urol, Bergamo, Italy; [Gomez Rivas, J.] La Paz Univ Hosp, Dept Urol, Madrid, Spain</t>
  </si>
  <si>
    <t>Rivas, JG (corresponding author), European Soc Residents Urol ESRU, Madrid, Spain.; Rivas, JG (corresponding author), La Paz Univ Hosp, Dept Urol, Madrid, Spain.</t>
  </si>
  <si>
    <t>JAN-FEB</t>
  </si>
  <si>
    <t>Mir, MC; Pavan, N; Capitanio, U; Antonelli, A; Derweesh, I; Rodriguez-Faba, O; Linares, E; Takagi, T; Rha, KH; Fiori, C; Maurer, T; Zang, C; Mottrie, A; Umari, P; Long, JA; Fiard, G; De Nunzio, C; Tubaro, A; Tracey, AT; Ferro, M; De Cobelli, O; Micali, S; Bevilacqua, L; Torres, J; Schips, L; Castellucci, R; Dobbs, R; Quarto, G; Bove, P; Celia, A; De Concilio, B; Trombetta, C; Silvestri, T; Larcher, A; Montorsi, F; Palumbo, C; Furlan, M; Bindayi, A; Hamilton, Z; Breda, A; Palou, J; Aguilera, A; Tanabe, K; Raheem, A; Amiel, T; Yang, B; Lima, E; Crivellaro, S; Perdona, S; Gregorio, C; Barbati, G; Porpiglia, F; Autorino, R</t>
  </si>
  <si>
    <t>Partial versus radical nephrectomy in very elderly patients: a propensity score analysis of surgical, functional and oncologic outcomes (RESURGE project)</t>
  </si>
  <si>
    <t>WORLD JOURNAL OF UROLOGY</t>
  </si>
  <si>
    <t>[Mir, Maria C.] Fdn Inst Valenciano Oncol, Dept Urol, Valencia, Spain; [Pavan, Nicola; Trombetta, Carlo; Silvestri, Tommaso] Univ Trieste, Dept Med Surg &amp; Hlth Sci, Urol Clin, Trieste, Italy; [Capitanio, Umberto; Larcher, Alessandro; Montorsi, Francesco] IRCCS Osped San Raffaele, Urol Res Inst, Unit Urol, Div Oncol, Milan, Italy; [Antonelli, Alessandro; Palumbo, Carlotta; Furlan, Maria] Univ Brescia, Spedali Civili Hosp, Dept Urol, Brescia, Italy; [Derweesh, Ithaar; Bindayi, Ahmet; Hamilton, Zachary] Univ Calif San Diego, Dept Urol, San Diego, CA USA; [Rodriguez-Faba, Oscar; Breda, Alberto; Palou, Joan] Autonoma Univ Barcelona, Fundacio Puigvert, Dept Urol, Barcelona, Spain; [Linares, Estefania; Aguilera, Alfredo] Hosp Univ La Paz, Dept Urol, Madrid, Spain; [Takagi, Toshio; Tanabe, Kazunari] Tokyo Womens Med Univ, Dept Urol, Kidney Ctr, Tokyo, Japan; [Rha, Koon H.; Raheem, Ali] Yonsei Univ, Coll Med, Urol Sci Inst, Dept Urol, Seoul, South Korea; [Fiori, Christian; Porpiglia, Francesco] Univ Turin, San Luigi Gonzaga Hosp, Sch Med, Dept Urol, Turin, Italy; [Maurer, Tobias; Amiel, Thomas] Tech Univ Munich, Dept Urol, Munich, Germany; [Zang, Chao; Yang, Bo] Changhai Hosp, Dept Urol, Shanghai, Peoples R China; [Mottrie, Alexandre; Umari, Paolo] ORSI Acad, Melle, Belgium; [Mottrie, Alexandre; Umari, Paolo] OnzeLieve Vrouw Hosp, Dept Urol, Aalst, Belgium; [Long, Jean-Alexandre; Fiard, Gaelle] Univ Grenoble, Dept Urol, Grenoble, France; [De Nunzio, Cosimo; Tubaro, Andrea] Univ Roma La Sapienza, St Andrea Hosp, Dept Urol, Rome, Italy; [Tracey, Andrew T.; Autorino, Riccardo] VCU Hlth, Div Urol, 1200 East Broad St, Richmond, VA 23298 USA; [Ferro, Matteo; De Cobelli, Ottavio] European Oncol Inst, Dept Urol, Milan, Italy; [Micali, Salvatore; Bevilacqua, Luigi] Univ Modena &amp; Reggio Emilia, Dept Urol, Modena, Italy; [Torres, Joao; Lima, Estevao] CUF Urol, Braga, Portugal; [Torres, Joao; Lima, Estevao] Univ Minho, Braga, Portugal; [Schips, Luigi; Castellucci, Roberto] ASL, Div Urol, Abruzzo 2, Chieti, Italy; [Dobbs, Ryan; Crivellaro, Simone] UCI, Urol, Chicago, IL USA; [Quarto, Giuseppe; Perdona, Sisto] IRCCS Pascale Fdn, Div Urol, Naples, Italy; [Bove, Pierluigi] Tor Vergata Univ, Dept Urol, Rome, Italy; [Celia, Antonio; De Concilio, Bernardino] San Bassiano Hosp, Dept Urol, Bassano Del Grappa, Italy; [Gregorio, Caterina] Univ Padua, Dept Stat Sci, Padua, Italy; [Barbati, Giulia] Univ Trieste, Dept Med Sci, Biostat Unit, Trieste, Italy</t>
  </si>
  <si>
    <t>Autorino, R (corresponding author), VCU Hlth, Div Urol, 1200 East Broad St, Richmond, VA 23298 USA.</t>
  </si>
  <si>
    <t>0724-4983</t>
  </si>
  <si>
    <t>JAN</t>
  </si>
  <si>
    <t>Carrion, DM; Rodriguez-Socarras, ME; Mantica, G; Esperto, F; Cebulla, A; Duijvesz, D; Patruno, G; Vasquez, JL; Veneziano, D; Diez-Sebastian, J; Gozen, AS; Palou, J; Rivas, JG</t>
  </si>
  <si>
    <t>Current status of urology surgical training in Europe: an ESRU-ESU-ESUT collaborative study</t>
  </si>
  <si>
    <t>[Carrion, Diego M.; Gomez Rivas, Juan] La Paz Univ Hosp, Dept Urol, Madrid, Spain; [Carrion, Diego M.; Diez-Sebastian, Jesus; Gomez Rivas, Juan] Autonomous Univ Madrid, Madrid, Spain; [Carrion, Diego M.; Rodriguez-Socarras, Moises E.; Mantica, Guglielmo; Esperto, Francesco; Cebulla, Angelika; Duijvesz, Diederick; Vasquez, Juan L.; Gomez Rivas, Juan] ESRU, Arnhem, Netherlands; [Rodriguez-Socarras, Moises E.; Mantica, Guglielmo] San Raffaele Univ, San Raffaele Turro Hosp, Dept Urol, Milan, Italy; [Esperto, Francesco] Humanitas Gavazzeni, Dept Urol, Bergamo, Italy; [Cebulla, Angelika] Univ Hosp Ulm, Dept Urol, Ulm, Germany; [Duijvesz, Diederick] Canisius Wilhemina Hosp, Dept Urol, Nijmegen, Netherlands; [Patruno, Giulio] Osped San Giovanni Addolorata, Dept Urol, Rome, Italy; [Vasquez, Juan L.] Herlev &amp; Gentofte Hosp, Dept Urol, Herlev, Denmark; [Veneziano, Domenico] Grande Osped Metropolitano, Dept Urol &amp; Kidney Transplant, Reggio Di Calabria, Italy; [Veneziano, Domenico] Hofstra Univ, Sch Med, New York, NY USA; [Veneziano, Domenico] Univ Minho, Life &amp; Hlth Sci Res Inst ICVS, Sch Med, Braga, Portugal; [Veneziano, Domenico; Gozen, Ali S.; Gomez Rivas, Juan] European Soc Urotechnol ESUT, Arnhem, Netherlands; [Diez-Sebastian, Jesus] La Paz Univ Hosp, Dept Biostat, Madrid, Spain; [Gozen, Ali S.] Heidelberg Univ, Dept Urol, SLK Kliniken, Heilbronn, Germany; [Palou, Joan] Fundacio Puigvert, Dept Urol, Barcelona, Spain; [Palou, Joan] Autonomous Univ Barcelona, Barcelona, Spain; [Palou, Joan; Gomez Rivas, Juan] ESU, Arnhem, Netherlands</t>
  </si>
  <si>
    <t>Carrion, DM (corresponding author), La Paz Univ Hosp, Dept Urol, Madrid, Spain.; Carrion, DM (corresponding author), Autonomous Univ Madrid, Madrid, Spain.; Carrion, DM (corresponding author), ESRU, Arnhem, Netherlands.</t>
  </si>
  <si>
    <t>Rivas, JG; Quintana, LM; Alyarez-Maestro, A; Aguilera, A; Pineiro, LM; Sarikaya, S</t>
  </si>
  <si>
    <t>RETROPERITONEAL FIBROSIS: A LITERATURE REVIEW</t>
  </si>
  <si>
    <t>[Gomez Rivas, Juan; Miguel Quintana, Luis; Alyarez-Maestro, Ario; Aguilera, Alfredo; Martinez Pineiro, Luis] La Paz Univ Hosp, Dept Urol, Paseo Castellana 261, Madrid 28049, Spain; [Gomez Rivas, Juan; Alyarez-Maestro, Ario; Aguilera, Alfredo; Martinez Pineiro, Luis] Inst Invest Sanitaria La Paz IdiPAZ, Madrid, Spain; [Sarikaya, Selcuk] Gulhane Res &amp; Training Hosp, Dept Urol, Ankara, Turkey</t>
  </si>
  <si>
    <t>Gomez Rivas, J (corresponding author), La Paz Univ Hosp, Dept Urol, Paseo Castellana 261, Madrid 28049, Spain.</t>
  </si>
  <si>
    <t>Bueno-Jimenez, A; Serradilla, J; Nava, B; Rivas, S; Lobato, R; Amesty, V; Lopez-Pereira, P; Castillo, S; Martinez-Urrutia, M J</t>
  </si>
  <si>
    <t>Preliminary results of complete delayed primary bladder exstrophy reconstruction in male patients.</t>
  </si>
  <si>
    <t>Cirugia pediatrica : organo oficial de la Sociedad Espanola de Cirugia Pediatrica</t>
  </si>
  <si>
    <t>Hospital Universitario La Paz. Madrid.</t>
  </si>
  <si>
    <t>no tiene</t>
  </si>
  <si>
    <t>2445-2807</t>
  </si>
  <si>
    <t>2020 Apr 01</t>
  </si>
  <si>
    <t>75-78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</si>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</sst>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2303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2.6949999999999998</v>
      </c>
      <c r="G5" s="7" t="str">
        <f>VLOOKUP(N5,[1]Revistas!$B$2:$G$62863,3,FALSE)</f>
        <v>Q2</v>
      </c>
      <c r="H5" s="7" t="str">
        <f>VLOOKUP(N5,[1]Revistas!$B$2:$G$62863,4,FALSE)</f>
        <v>UROLOGY &amp; NEPHROLOGY -- SCIE</v>
      </c>
      <c r="I5" s="7" t="str">
        <f>VLOOKUP(N5,[1]Revistas!$B$2:$G$62863,5,FALSE)</f>
        <v>30/85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18</v>
      </c>
      <c r="R5" s="7">
        <v>6</v>
      </c>
      <c r="S5" s="7" t="s">
        <v>28</v>
      </c>
      <c r="T5" s="7" t="s">
        <v>29</v>
      </c>
    </row>
    <row r="6" spans="2:20" s="1" customFormat="1">
      <c r="B6" s="6" t="s">
        <v>30</v>
      </c>
      <c r="C6" s="6" t="s">
        <v>31</v>
      </c>
      <c r="D6" s="6" t="s">
        <v>32</v>
      </c>
      <c r="E6" s="7" t="s">
        <v>23</v>
      </c>
      <c r="F6" s="7">
        <f>VLOOKUP(N6,[1]Revistas!$B$2:$G$62863,2,FALSE)</f>
        <v>17.946999999999999</v>
      </c>
      <c r="G6" s="7" t="str">
        <f>VLOOKUP(N6,[1]Revistas!$B$2:$G$62863,3,FALSE)</f>
        <v>Q1</v>
      </c>
      <c r="H6" s="7" t="str">
        <f>VLOOKUP(N6,[1]Revistas!$B$2:$G$62863,4,FALSE)</f>
        <v>UROLOGY &amp; NEPHROLOGY -- SCIE</v>
      </c>
      <c r="I6" s="7" t="str">
        <f>VLOOKUP(N6,[1]Revistas!$B$2:$G$62863,5,FALSE)</f>
        <v>2 DE 85</v>
      </c>
      <c r="J6" s="7" t="str">
        <f>VLOOKUP(N6,[1]Revistas!$B$2:$G$62863,6,FALSE)</f>
        <v>SI</v>
      </c>
      <c r="K6" s="7" t="s">
        <v>33</v>
      </c>
      <c r="L6" s="7" t="s">
        <v>34</v>
      </c>
      <c r="M6" s="7">
        <v>4</v>
      </c>
      <c r="N6" s="7" t="s">
        <v>35</v>
      </c>
      <c r="O6" s="7" t="s">
        <v>27</v>
      </c>
      <c r="P6" s="7">
        <v>2020</v>
      </c>
      <c r="Q6" s="7">
        <v>78</v>
      </c>
      <c r="R6" s="7">
        <v>6</v>
      </c>
      <c r="S6" s="7">
        <v>812</v>
      </c>
      <c r="T6" s="7">
        <v>819</v>
      </c>
    </row>
    <row r="7" spans="2:20" s="1" customFormat="1">
      <c r="B7" s="6" t="s">
        <v>36</v>
      </c>
      <c r="C7" s="6" t="s">
        <v>37</v>
      </c>
      <c r="D7" s="6" t="s">
        <v>38</v>
      </c>
      <c r="E7" s="7" t="s">
        <v>23</v>
      </c>
      <c r="F7" s="7">
        <f>VLOOKUP(N7,[1]Revistas!$B$2:$G$62863,2,FALSE)</f>
        <v>0.873</v>
      </c>
      <c r="G7" s="7" t="str">
        <f>VLOOKUP(N7,[1]Revistas!$B$2:$G$62863,3,FALSE)</f>
        <v>Q4</v>
      </c>
      <c r="H7" s="7" t="str">
        <f>VLOOKUP(N7,[1]Revistas!$B$2:$G$62863,4,FALSE)</f>
        <v>UROLOGY &amp; NEPHROLOGY -- SCIE</v>
      </c>
      <c r="I7" s="7" t="str">
        <f>VLOOKUP(N7,[1]Revistas!$B$2:$G$62863,5,FALSE)</f>
        <v>78/85</v>
      </c>
      <c r="J7" s="7" t="str">
        <f>VLOOKUP(N7,[1]Revistas!$B$2:$G$62863,6,FALSE)</f>
        <v>NO</v>
      </c>
      <c r="K7" s="7" t="s">
        <v>39</v>
      </c>
      <c r="L7" s="7" t="s">
        <v>40</v>
      </c>
      <c r="M7" s="7">
        <v>0</v>
      </c>
      <c r="N7" s="7" t="s">
        <v>41</v>
      </c>
      <c r="O7" s="7" t="s">
        <v>27</v>
      </c>
      <c r="P7" s="7">
        <v>2020</v>
      </c>
      <c r="Q7" s="7">
        <v>44</v>
      </c>
      <c r="R7" s="7">
        <v>10</v>
      </c>
      <c r="S7" s="7">
        <v>644</v>
      </c>
      <c r="T7" s="7">
        <v>652</v>
      </c>
    </row>
    <row r="8" spans="2:20" s="1" customFormat="1">
      <c r="B8" s="6" t="s">
        <v>42</v>
      </c>
      <c r="C8" s="6" t="s">
        <v>43</v>
      </c>
      <c r="D8" s="6" t="s">
        <v>38</v>
      </c>
      <c r="E8" s="7" t="s">
        <v>44</v>
      </c>
      <c r="F8" s="7">
        <f>VLOOKUP(N8,[1]Revistas!$B$2:$G$62863,2,FALSE)</f>
        <v>0.873</v>
      </c>
      <c r="G8" s="7" t="str">
        <f>VLOOKUP(N8,[1]Revistas!$B$2:$G$62863,3,FALSE)</f>
        <v>Q4</v>
      </c>
      <c r="H8" s="7" t="str">
        <f>VLOOKUP(N8,[1]Revistas!$B$2:$G$62863,4,FALSE)</f>
        <v>UROLOGY &amp; NEPHROLOGY -- SCIE</v>
      </c>
      <c r="I8" s="7" t="str">
        <f>VLOOKUP(N8,[1]Revistas!$B$2:$G$62863,5,FALSE)</f>
        <v>78/85</v>
      </c>
      <c r="J8" s="7" t="str">
        <f>VLOOKUP(N8,[1]Revistas!$B$2:$G$62863,6,FALSE)</f>
        <v>NO</v>
      </c>
      <c r="K8" s="7" t="s">
        <v>45</v>
      </c>
      <c r="L8" s="7" t="s">
        <v>46</v>
      </c>
      <c r="M8" s="7">
        <v>0</v>
      </c>
      <c r="N8" s="7" t="s">
        <v>41</v>
      </c>
      <c r="O8" s="7" t="s">
        <v>27</v>
      </c>
      <c r="P8" s="7">
        <v>2020</v>
      </c>
      <c r="Q8" s="7">
        <v>44</v>
      </c>
      <c r="R8" s="7">
        <v>10</v>
      </c>
      <c r="S8" s="7">
        <v>653</v>
      </c>
      <c r="T8" s="7">
        <v>658</v>
      </c>
    </row>
    <row r="9" spans="2:20" s="1" customFormat="1">
      <c r="B9" s="6" t="s">
        <v>47</v>
      </c>
      <c r="C9" s="6" t="s">
        <v>48</v>
      </c>
      <c r="D9" s="6" t="s">
        <v>38</v>
      </c>
      <c r="E9" s="7" t="s">
        <v>44</v>
      </c>
      <c r="F9" s="7">
        <f>VLOOKUP(N9,[1]Revistas!$B$2:$G$62863,2,FALSE)</f>
        <v>0.873</v>
      </c>
      <c r="G9" s="7" t="str">
        <f>VLOOKUP(N9,[1]Revistas!$B$2:$G$62863,3,FALSE)</f>
        <v>Q4</v>
      </c>
      <c r="H9" s="7" t="str">
        <f>VLOOKUP(N9,[1]Revistas!$B$2:$G$62863,4,FALSE)</f>
        <v>UROLOGY &amp; NEPHROLOGY -- SCIE</v>
      </c>
      <c r="I9" s="7" t="str">
        <f>VLOOKUP(N9,[1]Revistas!$B$2:$G$62863,5,FALSE)</f>
        <v>78/85</v>
      </c>
      <c r="J9" s="7" t="str">
        <f>VLOOKUP(N9,[1]Revistas!$B$2:$G$62863,6,FALSE)</f>
        <v>NO</v>
      </c>
      <c r="K9" s="7" t="s">
        <v>49</v>
      </c>
      <c r="L9" s="7" t="s">
        <v>50</v>
      </c>
      <c r="M9" s="7">
        <v>2</v>
      </c>
      <c r="N9" s="7" t="s">
        <v>41</v>
      </c>
      <c r="O9" s="7" t="s">
        <v>51</v>
      </c>
      <c r="P9" s="7">
        <v>2020</v>
      </c>
      <c r="Q9" s="7">
        <v>44</v>
      </c>
      <c r="R9" s="7">
        <v>9</v>
      </c>
      <c r="S9" s="7">
        <v>617</v>
      </c>
      <c r="T9" s="7">
        <v>622</v>
      </c>
    </row>
    <row r="10" spans="2:20" s="1" customFormat="1">
      <c r="B10" s="6" t="s">
        <v>52</v>
      </c>
      <c r="C10" s="6" t="s">
        <v>53</v>
      </c>
      <c r="D10" s="6" t="s">
        <v>54</v>
      </c>
      <c r="E10" s="7" t="s">
        <v>23</v>
      </c>
      <c r="F10" s="7">
        <f>VLOOKUP(N10,[1]Revistas!$B$2:$G$62863,2,FALSE)</f>
        <v>3.548</v>
      </c>
      <c r="G10" s="7" t="str">
        <f>VLOOKUP(N10,[1]Revistas!$B$2:$G$62863,3,FALSE)</f>
        <v>Q1</v>
      </c>
      <c r="H10" s="7" t="str">
        <f>VLOOKUP(N10,[1]Revistas!$B$2:$G$62863,4,FALSE)</f>
        <v>UROLOGY &amp; NEPHROLOGY -- SCIE</v>
      </c>
      <c r="I10" s="7" t="str">
        <f>VLOOKUP(N10,[1]Revistas!$B$2:$G$62863,5,FALSE)</f>
        <v>15/85</v>
      </c>
      <c r="J10" s="7" t="str">
        <f>VLOOKUP(N10,[1]Revistas!$B$2:$G$62863,6,FALSE)</f>
        <v>NO</v>
      </c>
      <c r="K10" s="7" t="s">
        <v>55</v>
      </c>
      <c r="L10" s="7" t="s">
        <v>56</v>
      </c>
      <c r="M10" s="7">
        <v>0</v>
      </c>
      <c r="N10" s="7" t="s">
        <v>57</v>
      </c>
      <c r="O10" s="7" t="s">
        <v>58</v>
      </c>
      <c r="P10" s="7">
        <v>2020</v>
      </c>
      <c r="Q10" s="7">
        <v>72</v>
      </c>
      <c r="R10" s="7">
        <v>5</v>
      </c>
      <c r="S10" s="7">
        <v>543</v>
      </c>
      <c r="T10" s="7">
        <v>554</v>
      </c>
    </row>
    <row r="11" spans="2:20" s="1" customFormat="1">
      <c r="B11" s="6" t="s">
        <v>59</v>
      </c>
      <c r="C11" s="6" t="s">
        <v>60</v>
      </c>
      <c r="D11" s="6" t="s">
        <v>54</v>
      </c>
      <c r="E11" s="7" t="s">
        <v>61</v>
      </c>
      <c r="F11" s="7">
        <f>VLOOKUP(N11,[1]Revistas!$B$2:$G$62863,2,FALSE)</f>
        <v>3.548</v>
      </c>
      <c r="G11" s="7" t="str">
        <f>VLOOKUP(N11,[1]Revistas!$B$2:$G$62863,3,FALSE)</f>
        <v>Q1</v>
      </c>
      <c r="H11" s="7" t="str">
        <f>VLOOKUP(N11,[1]Revistas!$B$2:$G$62863,4,FALSE)</f>
        <v>UROLOGY &amp; NEPHROLOGY -- SCIE</v>
      </c>
      <c r="I11" s="7" t="str">
        <f>VLOOKUP(N11,[1]Revistas!$B$2:$G$62863,5,FALSE)</f>
        <v>15/85</v>
      </c>
      <c r="J11" s="7" t="str">
        <f>VLOOKUP(N11,[1]Revistas!$B$2:$G$62863,6,FALSE)</f>
        <v>NO</v>
      </c>
      <c r="K11" s="7" t="s">
        <v>62</v>
      </c>
      <c r="L11" s="7" t="s">
        <v>63</v>
      </c>
      <c r="M11" s="7">
        <v>0</v>
      </c>
      <c r="N11" s="7" t="s">
        <v>57</v>
      </c>
      <c r="O11" s="7" t="s">
        <v>58</v>
      </c>
      <c r="P11" s="7">
        <v>2020</v>
      </c>
      <c r="Q11" s="7">
        <v>72</v>
      </c>
      <c r="R11" s="7">
        <v>5</v>
      </c>
      <c r="S11" s="7">
        <v>644</v>
      </c>
      <c r="T11" s="7">
        <v>645</v>
      </c>
    </row>
    <row r="12" spans="2:20" s="1" customFormat="1">
      <c r="B12" s="6" t="s">
        <v>64</v>
      </c>
      <c r="C12" s="6" t="s">
        <v>65</v>
      </c>
      <c r="D12" s="6" t="s">
        <v>66</v>
      </c>
      <c r="E12" s="7" t="s">
        <v>44</v>
      </c>
      <c r="F12" s="7">
        <f>VLOOKUP(N12,[1]Revistas!$B$2:$G$62863,2,FALSE)</f>
        <v>0.39500000000000002</v>
      </c>
      <c r="G12" s="7" t="str">
        <f>VLOOKUP(N12,[1]Revistas!$B$2:$G$62863,3,FALSE)</f>
        <v>Q4</v>
      </c>
      <c r="H12" s="7" t="str">
        <f>VLOOKUP(N12,[1]Revistas!$B$2:$G$62863,4,FALSE)</f>
        <v>UROLOGY &amp; NEPHROLOGY -- SCIE</v>
      </c>
      <c r="I12" s="7" t="str">
        <f>VLOOKUP(N12,[1]Revistas!$B$2:$G$62863,5,FALSE)</f>
        <v>84/85</v>
      </c>
      <c r="J12" s="7" t="str">
        <f>VLOOKUP(N12,[1]Revistas!$B$2:$G$62863,6,FALSE)</f>
        <v>NO</v>
      </c>
      <c r="K12" s="7" t="s">
        <v>67</v>
      </c>
      <c r="L12" s="7" t="s">
        <v>68</v>
      </c>
      <c r="M12" s="7">
        <v>0</v>
      </c>
      <c r="N12" s="7" t="s">
        <v>69</v>
      </c>
      <c r="O12" s="7" t="s">
        <v>58</v>
      </c>
      <c r="P12" s="7">
        <v>2020</v>
      </c>
      <c r="Q12" s="7">
        <v>73</v>
      </c>
      <c r="R12" s="7">
        <v>8</v>
      </c>
      <c r="S12" s="7">
        <v>724</v>
      </c>
      <c r="T12" s="7">
        <v>734</v>
      </c>
    </row>
    <row r="13" spans="2:20" s="1" customFormat="1">
      <c r="B13" s="6" t="s">
        <v>70</v>
      </c>
      <c r="C13" s="6" t="s">
        <v>71</v>
      </c>
      <c r="D13" s="6" t="s">
        <v>72</v>
      </c>
      <c r="E13" s="7" t="s">
        <v>44</v>
      </c>
      <c r="F13" s="7">
        <f>VLOOKUP(N13,[1]Revistas!$B$2:$G$62863,2,FALSE)</f>
        <v>3.3029999999999999</v>
      </c>
      <c r="G13" s="7" t="str">
        <f>VLOOKUP(N13,[1]Revistas!$B$2:$G$62863,3,FALSE)</f>
        <v>Q1</v>
      </c>
      <c r="H13" s="7" t="str">
        <f>VLOOKUP(N13,[1]Revistas!$B$2:$G$62863,4,FALSE)</f>
        <v>MEDICINE, GENERAL &amp; INTERNAL -- SCIE</v>
      </c>
      <c r="I13" s="7" t="str">
        <f>VLOOKUP(N13,[1]Revistas!$B$2:$G$62863,5,FALSE)</f>
        <v>36/165</v>
      </c>
      <c r="J13" s="7" t="str">
        <f>VLOOKUP(N13,[1]Revistas!$B$2:$G$62863,6,FALSE)</f>
        <v>NO</v>
      </c>
      <c r="K13" s="7" t="s">
        <v>73</v>
      </c>
      <c r="L13" s="7" t="s">
        <v>74</v>
      </c>
      <c r="M13" s="7">
        <v>0</v>
      </c>
      <c r="N13" s="7" t="s">
        <v>75</v>
      </c>
      <c r="O13" s="7" t="s">
        <v>58</v>
      </c>
      <c r="P13" s="7">
        <v>2020</v>
      </c>
      <c r="Q13" s="7">
        <v>9</v>
      </c>
      <c r="R13" s="7">
        <v>10</v>
      </c>
      <c r="S13" s="7"/>
      <c r="T13" s="7">
        <v>3306</v>
      </c>
    </row>
    <row r="14" spans="2:20" s="1" customFormat="1">
      <c r="B14" s="6" t="s">
        <v>76</v>
      </c>
      <c r="C14" s="6" t="s">
        <v>77</v>
      </c>
      <c r="D14" s="6" t="s">
        <v>78</v>
      </c>
      <c r="E14" s="7" t="s">
        <v>44</v>
      </c>
      <c r="F14" s="7">
        <f>VLOOKUP(N14,[1]Revistas!$B$2:$G$62863,2,FALSE)</f>
        <v>5.9249999999999998</v>
      </c>
      <c r="G14" s="7" t="str">
        <f>VLOOKUP(N14,[1]Revistas!$B$2:$G$62863,3,FALSE)</f>
        <v>Q1</v>
      </c>
      <c r="H14" s="7" t="str">
        <f>VLOOKUP(N14,[1]Revistas!$B$2:$G$62863,4,FALSE)</f>
        <v>UROLOGY &amp; NEPHROLOGY -- SCIE</v>
      </c>
      <c r="I14" s="7" t="str">
        <f>VLOOKUP(N14,[1]Revistas!$B$2:$G$62863,5,FALSE)</f>
        <v>9 DE 85</v>
      </c>
      <c r="J14" s="7" t="str">
        <f>VLOOKUP(N14,[1]Revistas!$B$2:$G$62863,6,FALSE)</f>
        <v>NO</v>
      </c>
      <c r="K14" s="7" t="s">
        <v>79</v>
      </c>
      <c r="L14" s="7" t="s">
        <v>80</v>
      </c>
      <c r="M14" s="7">
        <v>1</v>
      </c>
      <c r="N14" s="7" t="s">
        <v>81</v>
      </c>
      <c r="O14" s="7" t="s">
        <v>58</v>
      </c>
      <c r="P14" s="7">
        <v>2020</v>
      </c>
      <c r="Q14" s="7">
        <v>204</v>
      </c>
      <c r="R14" s="7">
        <v>4</v>
      </c>
      <c r="S14" s="7">
        <v>726</v>
      </c>
      <c r="T14" s="7">
        <v>732</v>
      </c>
    </row>
    <row r="15" spans="2:20" s="1" customFormat="1">
      <c r="B15" s="6" t="s">
        <v>82</v>
      </c>
      <c r="C15" s="6" t="s">
        <v>83</v>
      </c>
      <c r="D15" s="6" t="s">
        <v>38</v>
      </c>
      <c r="E15" s="7" t="s">
        <v>61</v>
      </c>
      <c r="F15" s="7">
        <f>VLOOKUP(N15,[1]Revistas!$B$2:$G$62863,2,FALSE)</f>
        <v>0.873</v>
      </c>
      <c r="G15" s="7" t="str">
        <f>VLOOKUP(N15,[1]Revistas!$B$2:$G$62863,3,FALSE)</f>
        <v>Q4</v>
      </c>
      <c r="H15" s="7" t="str">
        <f>VLOOKUP(N15,[1]Revistas!$B$2:$G$62863,4,FALSE)</f>
        <v>UROLOGY &amp; NEPHROLOGY -- SCIE</v>
      </c>
      <c r="I15" s="7" t="str">
        <f>VLOOKUP(N15,[1]Revistas!$B$2:$G$62863,5,FALSE)</f>
        <v>78/85</v>
      </c>
      <c r="J15" s="7" t="str">
        <f>VLOOKUP(N15,[1]Revistas!$B$2:$G$62863,6,FALSE)</f>
        <v>NO</v>
      </c>
      <c r="K15" s="7" t="s">
        <v>84</v>
      </c>
      <c r="L15" s="7" t="s">
        <v>85</v>
      </c>
      <c r="M15" s="7">
        <v>0</v>
      </c>
      <c r="N15" s="7" t="s">
        <v>41</v>
      </c>
      <c r="O15" s="7" t="s">
        <v>86</v>
      </c>
      <c r="P15" s="7">
        <v>2020</v>
      </c>
      <c r="Q15" s="7">
        <v>44</v>
      </c>
      <c r="R15" s="7">
        <v>7</v>
      </c>
      <c r="S15" s="7">
        <v>447</v>
      </c>
      <c r="T15" s="7">
        <v>449</v>
      </c>
    </row>
    <row r="16" spans="2:20" s="1" customFormat="1">
      <c r="B16" s="6" t="s">
        <v>87</v>
      </c>
      <c r="C16" s="6" t="s">
        <v>88</v>
      </c>
      <c r="D16" s="6" t="s">
        <v>89</v>
      </c>
      <c r="E16" s="7" t="s">
        <v>23</v>
      </c>
      <c r="F16" s="7">
        <f>VLOOKUP(N16,[1]Revistas!$B$2:$G$62863,2,FALSE)</f>
        <v>2.5339999999999998</v>
      </c>
      <c r="G16" s="7" t="str">
        <f>VLOOKUP(N16,[1]Revistas!$B$2:$G$62863,3,FALSE)</f>
        <v>Q2</v>
      </c>
      <c r="H16" s="7" t="str">
        <f>VLOOKUP(N16,[1]Revistas!$B$2:$G$62863,4,FALSE)</f>
        <v>PEDIATRICS -- SCIE</v>
      </c>
      <c r="I16" s="7" t="str">
        <f>VLOOKUP(N16,[1]Revistas!$B$2:$G$62863,5,FALSE)</f>
        <v>33/128</v>
      </c>
      <c r="J16" s="7" t="str">
        <f>VLOOKUP(N16,[1]Revistas!$B$2:$G$62863,6,FALSE)</f>
        <v>NO</v>
      </c>
      <c r="K16" s="7" t="s">
        <v>90</v>
      </c>
      <c r="L16" s="7" t="s">
        <v>91</v>
      </c>
      <c r="M16" s="7">
        <v>1</v>
      </c>
      <c r="N16" s="7" t="s">
        <v>92</v>
      </c>
      <c r="O16" s="7" t="s">
        <v>58</v>
      </c>
      <c r="P16" s="7">
        <v>2020</v>
      </c>
      <c r="Q16" s="7">
        <v>55</v>
      </c>
      <c r="R16" s="7">
        <v>10</v>
      </c>
      <c r="S16" s="7">
        <v>2576</v>
      </c>
      <c r="T16" s="7">
        <v>2586</v>
      </c>
    </row>
    <row r="17" spans="2:20" s="1" customFormat="1">
      <c r="B17" s="6" t="s">
        <v>93</v>
      </c>
      <c r="C17" s="6" t="s">
        <v>94</v>
      </c>
      <c r="D17" s="6" t="s">
        <v>95</v>
      </c>
      <c r="E17" s="7" t="s">
        <v>23</v>
      </c>
      <c r="F17" s="7">
        <f>VLOOKUP(N17,[1]Revistas!$B$2:$G$62863,2,FALSE)</f>
        <v>1.9510000000000001</v>
      </c>
      <c r="G17" s="7" t="str">
        <f>VLOOKUP(N17,[1]Revistas!$B$2:$G$62863,3,FALSE)</f>
        <v>Q3</v>
      </c>
      <c r="H17" s="7" t="str">
        <f>VLOOKUP(N17,[1]Revistas!$B$2:$G$62863,4,FALSE)</f>
        <v>ANDROLOGY -- SCIE</v>
      </c>
      <c r="I17" s="7" t="str">
        <f>VLOOKUP(N17,[1]Revistas!$B$2:$G$62863,5,FALSE)</f>
        <v>6 DE 8</v>
      </c>
      <c r="J17" s="7" t="str">
        <f>VLOOKUP(N17,[1]Revistas!$B$2:$G$62863,6,FALSE)</f>
        <v>NO</v>
      </c>
      <c r="K17" s="7" t="s">
        <v>96</v>
      </c>
      <c r="L17" s="7" t="s">
        <v>97</v>
      </c>
      <c r="M17" s="7">
        <v>0</v>
      </c>
      <c r="N17" s="7" t="s">
        <v>98</v>
      </c>
      <c r="O17" s="7" t="s">
        <v>51</v>
      </c>
      <c r="P17" s="7">
        <v>2020</v>
      </c>
      <c r="Q17" s="7">
        <v>52</v>
      </c>
      <c r="R17" s="7">
        <v>10</v>
      </c>
      <c r="S17" s="7"/>
      <c r="T17" s="7" t="s">
        <v>99</v>
      </c>
    </row>
    <row r="18" spans="2:20" s="1" customFormat="1">
      <c r="B18" s="6" t="s">
        <v>100</v>
      </c>
      <c r="C18" s="6" t="s">
        <v>101</v>
      </c>
      <c r="D18" s="6" t="s">
        <v>102</v>
      </c>
      <c r="E18" s="7" t="s">
        <v>44</v>
      </c>
      <c r="F18" s="7">
        <f>VLOOKUP(N18,[1]Revistas!$B$2:$G$62863,2,FALSE)</f>
        <v>2.4449999999999998</v>
      </c>
      <c r="G18" s="7" t="str">
        <f>VLOOKUP(N18,[1]Revistas!$B$2:$G$62863,3,FALSE)</f>
        <v>Q2</v>
      </c>
      <c r="H18" s="7" t="str">
        <f>VLOOKUP(N18,[1]Revistas!$B$2:$G$62863,4,FALSE)</f>
        <v>UROLOGY &amp; NEPHROLOGY -- SCIE</v>
      </c>
      <c r="I18" s="7" t="str">
        <f>VLOOKUP(N18,[1]Revistas!$B$2:$G$62863,5,FALSE)</f>
        <v>36/85</v>
      </c>
      <c r="J18" s="7" t="str">
        <f>VLOOKUP(N18,[1]Revistas!$B$2:$G$62863,6,FALSE)</f>
        <v>NO</v>
      </c>
      <c r="K18" s="7" t="s">
        <v>103</v>
      </c>
      <c r="L18" s="7" t="s">
        <v>104</v>
      </c>
      <c r="M18" s="7">
        <v>0</v>
      </c>
      <c r="N18" s="7" t="s">
        <v>105</v>
      </c>
      <c r="O18" s="7" t="s">
        <v>51</v>
      </c>
      <c r="P18" s="7">
        <v>2020</v>
      </c>
      <c r="Q18" s="7">
        <v>27</v>
      </c>
      <c r="R18" s="7">
        <v>11</v>
      </c>
      <c r="S18" s="7">
        <v>981</v>
      </c>
      <c r="T18" s="7">
        <v>989</v>
      </c>
    </row>
    <row r="19" spans="2:20" s="1" customFormat="1">
      <c r="B19" s="6" t="s">
        <v>106</v>
      </c>
      <c r="C19" s="6" t="s">
        <v>107</v>
      </c>
      <c r="D19" s="6" t="s">
        <v>38</v>
      </c>
      <c r="E19" s="7" t="s">
        <v>23</v>
      </c>
      <c r="F19" s="7">
        <f>VLOOKUP(N19,[1]Revistas!$B$2:$G$62863,2,FALSE)</f>
        <v>0.873</v>
      </c>
      <c r="G19" s="7" t="str">
        <f>VLOOKUP(N19,[1]Revistas!$B$2:$G$62863,3,FALSE)</f>
        <v>Q4</v>
      </c>
      <c r="H19" s="7" t="str">
        <f>VLOOKUP(N19,[1]Revistas!$B$2:$G$62863,4,FALSE)</f>
        <v>UROLOGY &amp; NEPHROLOGY -- SCIE</v>
      </c>
      <c r="I19" s="7" t="str">
        <f>VLOOKUP(N19,[1]Revistas!$B$2:$G$62863,5,FALSE)</f>
        <v>78/85</v>
      </c>
      <c r="J19" s="7" t="str">
        <f>VLOOKUP(N19,[1]Revistas!$B$2:$G$62863,6,FALSE)</f>
        <v>NO</v>
      </c>
      <c r="K19" s="7" t="s">
        <v>108</v>
      </c>
      <c r="L19" s="7" t="s">
        <v>109</v>
      </c>
      <c r="M19" s="7">
        <v>0</v>
      </c>
      <c r="N19" s="7" t="s">
        <v>41</v>
      </c>
      <c r="O19" s="7" t="s">
        <v>110</v>
      </c>
      <c r="P19" s="7">
        <v>2020</v>
      </c>
      <c r="Q19" s="7">
        <v>44</v>
      </c>
      <c r="R19" s="7">
        <v>6</v>
      </c>
      <c r="S19" s="7">
        <v>386</v>
      </c>
      <c r="T19" s="7">
        <v>399</v>
      </c>
    </row>
    <row r="20" spans="2:20" s="1" customFormat="1">
      <c r="B20" s="6" t="s">
        <v>111</v>
      </c>
      <c r="C20" s="6" t="s">
        <v>112</v>
      </c>
      <c r="D20" s="6" t="s">
        <v>32</v>
      </c>
      <c r="E20" s="7" t="s">
        <v>61</v>
      </c>
      <c r="F20" s="7">
        <f>VLOOKUP(N20,[1]Revistas!$B$2:$G$62863,2,FALSE)</f>
        <v>17.946999999999999</v>
      </c>
      <c r="G20" s="7" t="str">
        <f>VLOOKUP(N20,[1]Revistas!$B$2:$G$62863,3,FALSE)</f>
        <v>Q1</v>
      </c>
      <c r="H20" s="7" t="str">
        <f>VLOOKUP(N20,[1]Revistas!$B$2:$G$62863,4,FALSE)</f>
        <v>UROLOGY &amp; NEPHROLOGY -- SCIE</v>
      </c>
      <c r="I20" s="7" t="str">
        <f>VLOOKUP(N20,[1]Revistas!$B$2:$G$62863,5,FALSE)</f>
        <v>2 DE 85</v>
      </c>
      <c r="J20" s="7" t="str">
        <f>VLOOKUP(N20,[1]Revistas!$B$2:$G$62863,6,FALSE)</f>
        <v>SI</v>
      </c>
      <c r="K20" s="7" t="s">
        <v>113</v>
      </c>
      <c r="L20" s="7" t="s">
        <v>114</v>
      </c>
      <c r="M20" s="7">
        <v>11</v>
      </c>
      <c r="N20" s="7" t="s">
        <v>35</v>
      </c>
      <c r="O20" s="7" t="s">
        <v>115</v>
      </c>
      <c r="P20" s="7">
        <v>2020</v>
      </c>
      <c r="Q20" s="7">
        <v>78</v>
      </c>
      <c r="R20" s="7">
        <v>1</v>
      </c>
      <c r="S20" s="7">
        <v>6</v>
      </c>
      <c r="T20" s="7">
        <v>8</v>
      </c>
    </row>
    <row r="21" spans="2:20" s="1" customFormat="1">
      <c r="B21" s="6" t="s">
        <v>116</v>
      </c>
      <c r="C21" s="6" t="s">
        <v>117</v>
      </c>
      <c r="D21" s="6" t="s">
        <v>66</v>
      </c>
      <c r="E21" s="7" t="s">
        <v>44</v>
      </c>
      <c r="F21" s="7">
        <f>VLOOKUP(N21,[1]Revistas!$B$2:$G$62863,2,FALSE)</f>
        <v>0.39500000000000002</v>
      </c>
      <c r="G21" s="7" t="str">
        <f>VLOOKUP(N21,[1]Revistas!$B$2:$G$62863,3,FALSE)</f>
        <v>Q4</v>
      </c>
      <c r="H21" s="7" t="str">
        <f>VLOOKUP(N21,[1]Revistas!$B$2:$G$62863,4,FALSE)</f>
        <v>UROLOGY &amp; NEPHROLOGY -- SCIE</v>
      </c>
      <c r="I21" s="7" t="str">
        <f>VLOOKUP(N21,[1]Revistas!$B$2:$G$62863,5,FALSE)</f>
        <v>84/85</v>
      </c>
      <c r="J21" s="7" t="str">
        <f>VLOOKUP(N21,[1]Revistas!$B$2:$G$62863,6,FALSE)</f>
        <v>NO</v>
      </c>
      <c r="K21" s="7" t="s">
        <v>118</v>
      </c>
      <c r="L21" s="7" t="s">
        <v>119</v>
      </c>
      <c r="M21" s="7">
        <v>0</v>
      </c>
      <c r="N21" s="7" t="s">
        <v>69</v>
      </c>
      <c r="O21" s="7" t="s">
        <v>120</v>
      </c>
      <c r="P21" s="7">
        <v>2020</v>
      </c>
      <c r="Q21" s="7">
        <v>73</v>
      </c>
      <c r="R21" s="7">
        <v>5</v>
      </c>
      <c r="S21" s="7">
        <v>345</v>
      </c>
      <c r="T21" s="7">
        <v>352</v>
      </c>
    </row>
    <row r="22" spans="2:20" s="1" customFormat="1">
      <c r="B22" s="6" t="s">
        <v>121</v>
      </c>
      <c r="C22" s="6" t="s">
        <v>122</v>
      </c>
      <c r="D22" s="6" t="s">
        <v>66</v>
      </c>
      <c r="E22" s="7" t="s">
        <v>44</v>
      </c>
      <c r="F22" s="7">
        <f>VLOOKUP(N22,[1]Revistas!$B$2:$G$62863,2,FALSE)</f>
        <v>0.39500000000000002</v>
      </c>
      <c r="G22" s="7" t="str">
        <f>VLOOKUP(N22,[1]Revistas!$B$2:$G$62863,3,FALSE)</f>
        <v>Q4</v>
      </c>
      <c r="H22" s="7" t="str">
        <f>VLOOKUP(N22,[1]Revistas!$B$2:$G$62863,4,FALSE)</f>
        <v>UROLOGY &amp; NEPHROLOGY -- SCIE</v>
      </c>
      <c r="I22" s="7" t="str">
        <f>VLOOKUP(N22,[1]Revistas!$B$2:$G$62863,5,FALSE)</f>
        <v>84/85</v>
      </c>
      <c r="J22" s="7" t="str">
        <f>VLOOKUP(N22,[1]Revistas!$B$2:$G$62863,6,FALSE)</f>
        <v>NO</v>
      </c>
      <c r="K22" s="7" t="s">
        <v>123</v>
      </c>
      <c r="L22" s="7" t="s">
        <v>124</v>
      </c>
      <c r="M22" s="7">
        <v>1</v>
      </c>
      <c r="N22" s="7" t="s">
        <v>69</v>
      </c>
      <c r="O22" s="7" t="s">
        <v>120</v>
      </c>
      <c r="P22" s="7">
        <v>2020</v>
      </c>
      <c r="Q22" s="7">
        <v>73</v>
      </c>
      <c r="R22" s="7">
        <v>5</v>
      </c>
      <c r="S22" s="7">
        <v>353</v>
      </c>
      <c r="T22" s="7">
        <v>359</v>
      </c>
    </row>
    <row r="23" spans="2:20" s="1" customFormat="1">
      <c r="B23" s="6" t="s">
        <v>125</v>
      </c>
      <c r="C23" s="6" t="s">
        <v>126</v>
      </c>
      <c r="D23" s="6" t="s">
        <v>66</v>
      </c>
      <c r="E23" s="7" t="s">
        <v>44</v>
      </c>
      <c r="F23" s="7">
        <f>VLOOKUP(N23,[1]Revistas!$B$2:$G$62863,2,FALSE)</f>
        <v>0.39500000000000002</v>
      </c>
      <c r="G23" s="7" t="str">
        <f>VLOOKUP(N23,[1]Revistas!$B$2:$G$62863,3,FALSE)</f>
        <v>Q4</v>
      </c>
      <c r="H23" s="7" t="str">
        <f>VLOOKUP(N23,[1]Revistas!$B$2:$G$62863,4,FALSE)</f>
        <v>UROLOGY &amp; NEPHROLOGY -- SCIE</v>
      </c>
      <c r="I23" s="7" t="str">
        <f>VLOOKUP(N23,[1]Revistas!$B$2:$G$62863,5,FALSE)</f>
        <v>84/85</v>
      </c>
      <c r="J23" s="7" t="str">
        <f>VLOOKUP(N23,[1]Revistas!$B$2:$G$62863,6,FALSE)</f>
        <v>NO</v>
      </c>
      <c r="K23" s="7" t="s">
        <v>127</v>
      </c>
      <c r="L23" s="7" t="s">
        <v>128</v>
      </c>
      <c r="M23" s="7">
        <v>2</v>
      </c>
      <c r="N23" s="7" t="s">
        <v>69</v>
      </c>
      <c r="O23" s="7" t="s">
        <v>120</v>
      </c>
      <c r="P23" s="7">
        <v>2020</v>
      </c>
      <c r="Q23" s="7">
        <v>73</v>
      </c>
      <c r="R23" s="7">
        <v>5</v>
      </c>
      <c r="S23" s="7">
        <v>367</v>
      </c>
      <c r="T23" s="7">
        <v>373</v>
      </c>
    </row>
    <row r="24" spans="2:20" s="1" customFormat="1">
      <c r="B24" s="6" t="s">
        <v>129</v>
      </c>
      <c r="C24" s="6" t="s">
        <v>130</v>
      </c>
      <c r="D24" s="6" t="s">
        <v>66</v>
      </c>
      <c r="E24" s="7" t="s">
        <v>44</v>
      </c>
      <c r="F24" s="7">
        <f>VLOOKUP(N24,[1]Revistas!$B$2:$G$62863,2,FALSE)</f>
        <v>0.39500000000000002</v>
      </c>
      <c r="G24" s="7" t="str">
        <f>VLOOKUP(N24,[1]Revistas!$B$2:$G$62863,3,FALSE)</f>
        <v>Q4</v>
      </c>
      <c r="H24" s="7" t="str">
        <f>VLOOKUP(N24,[1]Revistas!$B$2:$G$62863,4,FALSE)</f>
        <v>UROLOGY &amp; NEPHROLOGY -- SCIE</v>
      </c>
      <c r="I24" s="7" t="str">
        <f>VLOOKUP(N24,[1]Revistas!$B$2:$G$62863,5,FALSE)</f>
        <v>84/85</v>
      </c>
      <c r="J24" s="7" t="str">
        <f>VLOOKUP(N24,[1]Revistas!$B$2:$G$62863,6,FALSE)</f>
        <v>NO</v>
      </c>
      <c r="K24" s="7" t="s">
        <v>131</v>
      </c>
      <c r="L24" s="7" t="s">
        <v>132</v>
      </c>
      <c r="M24" s="7">
        <v>0</v>
      </c>
      <c r="N24" s="7" t="s">
        <v>69</v>
      </c>
      <c r="O24" s="7" t="s">
        <v>120</v>
      </c>
      <c r="P24" s="7">
        <v>2020</v>
      </c>
      <c r="Q24" s="7">
        <v>73</v>
      </c>
      <c r="R24" s="7">
        <v>5</v>
      </c>
      <c r="S24" s="7">
        <v>390</v>
      </c>
      <c r="T24" s="7">
        <v>394</v>
      </c>
    </row>
    <row r="25" spans="2:20" s="1" customFormat="1">
      <c r="B25" s="6" t="s">
        <v>133</v>
      </c>
      <c r="C25" s="6" t="s">
        <v>134</v>
      </c>
      <c r="D25" s="6" t="s">
        <v>66</v>
      </c>
      <c r="E25" s="7" t="s">
        <v>44</v>
      </c>
      <c r="F25" s="7">
        <f>VLOOKUP(N25,[1]Revistas!$B$2:$G$62863,2,FALSE)</f>
        <v>0.39500000000000002</v>
      </c>
      <c r="G25" s="7" t="str">
        <f>VLOOKUP(N25,[1]Revistas!$B$2:$G$62863,3,FALSE)</f>
        <v>Q4</v>
      </c>
      <c r="H25" s="7" t="str">
        <f>VLOOKUP(N25,[1]Revistas!$B$2:$G$62863,4,FALSE)</f>
        <v>UROLOGY &amp; NEPHROLOGY -- SCIE</v>
      </c>
      <c r="I25" s="7" t="str">
        <f>VLOOKUP(N25,[1]Revistas!$B$2:$G$62863,5,FALSE)</f>
        <v>84/85</v>
      </c>
      <c r="J25" s="7" t="str">
        <f>VLOOKUP(N25,[1]Revistas!$B$2:$G$62863,6,FALSE)</f>
        <v>NO</v>
      </c>
      <c r="K25" s="7" t="s">
        <v>135</v>
      </c>
      <c r="L25" s="7" t="s">
        <v>136</v>
      </c>
      <c r="M25" s="7">
        <v>1</v>
      </c>
      <c r="N25" s="7" t="s">
        <v>69</v>
      </c>
      <c r="O25" s="7" t="s">
        <v>120</v>
      </c>
      <c r="P25" s="7">
        <v>2020</v>
      </c>
      <c r="Q25" s="7">
        <v>73</v>
      </c>
      <c r="R25" s="7">
        <v>5</v>
      </c>
      <c r="S25" s="7">
        <v>471</v>
      </c>
      <c r="T25" s="7">
        <v>478</v>
      </c>
    </row>
    <row r="26" spans="2:20" s="1" customFormat="1">
      <c r="B26" s="6" t="s">
        <v>137</v>
      </c>
      <c r="C26" s="6" t="s">
        <v>138</v>
      </c>
      <c r="D26" s="6" t="s">
        <v>139</v>
      </c>
      <c r="E26" s="7" t="s">
        <v>44</v>
      </c>
      <c r="F26" s="7">
        <f>VLOOKUP(N26,[1]Revistas!$B$2:$G$62863,2,FALSE)</f>
        <v>2.4449999999999998</v>
      </c>
      <c r="G26" s="7" t="str">
        <f>VLOOKUP(N26,[1]Revistas!$B$2:$G$62863,3,FALSE)</f>
        <v>Q2</v>
      </c>
      <c r="H26" s="7" t="str">
        <f>VLOOKUP(N26,[1]Revistas!$B$2:$G$62863,4,FALSE)</f>
        <v>UROLOGY &amp; NEPHROLOGY -- SCIE</v>
      </c>
      <c r="I26" s="7" t="str">
        <f>VLOOKUP(N26,[1]Revistas!$B$2:$G$62863,5,FALSE)</f>
        <v>36/85</v>
      </c>
      <c r="J26" s="7" t="str">
        <f>VLOOKUP(N26,[1]Revistas!$B$2:$G$62863,6,FALSE)</f>
        <v>NO</v>
      </c>
      <c r="K26" s="7" t="s">
        <v>140</v>
      </c>
      <c r="L26" s="7" t="s">
        <v>141</v>
      </c>
      <c r="M26" s="7">
        <v>2</v>
      </c>
      <c r="N26" s="7" t="s">
        <v>142</v>
      </c>
      <c r="O26" s="7" t="s">
        <v>120</v>
      </c>
      <c r="P26" s="7">
        <v>2020</v>
      </c>
      <c r="Q26" s="7">
        <v>9</v>
      </c>
      <c r="R26" s="7">
        <v>3</v>
      </c>
      <c r="S26" s="7">
        <v>1306</v>
      </c>
      <c r="T26" s="7">
        <v>1313</v>
      </c>
    </row>
    <row r="27" spans="2:20" s="1" customFormat="1">
      <c r="B27" s="6" t="s">
        <v>143</v>
      </c>
      <c r="C27" s="6" t="s">
        <v>144</v>
      </c>
      <c r="D27" s="6" t="s">
        <v>54</v>
      </c>
      <c r="E27" s="7" t="s">
        <v>145</v>
      </c>
      <c r="F27" s="7">
        <f>VLOOKUP(N27,[1]Revistas!$B$2:$G$62863,2,FALSE)</f>
        <v>3.548</v>
      </c>
      <c r="G27" s="7" t="str">
        <f>VLOOKUP(N27,[1]Revistas!$B$2:$G$62863,3,FALSE)</f>
        <v>Q1</v>
      </c>
      <c r="H27" s="7" t="str">
        <f>VLOOKUP(N27,[1]Revistas!$B$2:$G$62863,4,FALSE)</f>
        <v>UROLOGY &amp; NEPHROLOGY -- SCIE</v>
      </c>
      <c r="I27" s="7" t="str">
        <f>VLOOKUP(N27,[1]Revistas!$B$2:$G$62863,5,FALSE)</f>
        <v>15/85</v>
      </c>
      <c r="J27" s="7" t="str">
        <f>VLOOKUP(N27,[1]Revistas!$B$2:$G$62863,6,FALSE)</f>
        <v>NO</v>
      </c>
      <c r="K27" s="7" t="s">
        <v>146</v>
      </c>
      <c r="L27" s="7" t="s">
        <v>147</v>
      </c>
      <c r="M27" s="7">
        <v>1</v>
      </c>
      <c r="N27" s="7" t="s">
        <v>57</v>
      </c>
      <c r="O27" s="7" t="s">
        <v>120</v>
      </c>
      <c r="P27" s="7">
        <v>2020</v>
      </c>
      <c r="Q27" s="7">
        <v>72</v>
      </c>
      <c r="R27" s="7">
        <v>3</v>
      </c>
      <c r="S27" s="7">
        <v>384</v>
      </c>
      <c r="T27" s="7">
        <v>387</v>
      </c>
    </row>
    <row r="28" spans="2:20" s="1" customFormat="1">
      <c r="B28" s="6" t="s">
        <v>148</v>
      </c>
      <c r="C28" s="6" t="s">
        <v>149</v>
      </c>
      <c r="D28" s="6" t="s">
        <v>150</v>
      </c>
      <c r="E28" s="7" t="s">
        <v>44</v>
      </c>
      <c r="F28" s="7">
        <f>VLOOKUP(N28,[1]Revistas!$B$2:$G$62863,2,FALSE)</f>
        <v>2.2829999999999999</v>
      </c>
      <c r="G28" s="7" t="str">
        <f>VLOOKUP(N28,[1]Revistas!$B$2:$G$62863,3,FALSE)</f>
        <v>Q2</v>
      </c>
      <c r="H28" s="7" t="str">
        <f>VLOOKUP(N28,[1]Revistas!$B$2:$G$62863,4,FALSE)</f>
        <v>BIOCHEMISTRY &amp; MOLECULAR BIOLOGY -- SCIE</v>
      </c>
      <c r="I28" s="7" t="str">
        <f>VLOOKUP(N28,[1]Revistas!$B$2:$G$62863,5,FALSE)</f>
        <v>207/297</v>
      </c>
      <c r="J28" s="7" t="str">
        <f>VLOOKUP(N28,[1]Revistas!$B$2:$G$62863,6,FALSE)</f>
        <v>NO</v>
      </c>
      <c r="K28" s="7" t="s">
        <v>151</v>
      </c>
      <c r="L28" s="7" t="s">
        <v>152</v>
      </c>
      <c r="M28" s="7">
        <v>0</v>
      </c>
      <c r="N28" s="7" t="s">
        <v>153</v>
      </c>
      <c r="O28" s="7" t="s">
        <v>120</v>
      </c>
      <c r="P28" s="7">
        <v>2020</v>
      </c>
      <c r="Q28" s="7">
        <v>148</v>
      </c>
      <c r="R28" s="7"/>
      <c r="S28" s="7"/>
      <c r="T28" s="7">
        <v>106406</v>
      </c>
    </row>
    <row r="29" spans="2:20" s="1" customFormat="1">
      <c r="B29" s="6" t="s">
        <v>154</v>
      </c>
      <c r="C29" s="6" t="s">
        <v>155</v>
      </c>
      <c r="D29" s="6" t="s">
        <v>156</v>
      </c>
      <c r="E29" s="7" t="s">
        <v>23</v>
      </c>
      <c r="F29" s="7">
        <f>VLOOKUP(N29,[1]Revistas!$B$2:$G$62863,2,FALSE)</f>
        <v>4.827</v>
      </c>
      <c r="G29" s="7" t="str">
        <f>VLOOKUP(N29,[1]Revistas!$B$2:$G$62863,3,FALSE)</f>
        <v>Q1</v>
      </c>
      <c r="H29" s="7" t="str">
        <f>VLOOKUP(N29,[1]Revistas!$B$2:$G$62863,4,FALSE)</f>
        <v>UROLOGY &amp; NEPHROLOGY -- SCIE</v>
      </c>
      <c r="I29" s="7" t="str">
        <f>VLOOKUP(N29,[1]Revistas!$B$2:$G$62863,5,FALSE)</f>
        <v>10 DE 85</v>
      </c>
      <c r="J29" s="7" t="str">
        <f>VLOOKUP(N29,[1]Revistas!$B$2:$G$62863,6,FALSE)</f>
        <v>NO</v>
      </c>
      <c r="K29" s="7" t="s">
        <v>157</v>
      </c>
      <c r="L29" s="7" t="s">
        <v>158</v>
      </c>
      <c r="M29" s="7">
        <v>3</v>
      </c>
      <c r="N29" s="7" t="s">
        <v>159</v>
      </c>
      <c r="O29" s="7">
        <v>42125</v>
      </c>
      <c r="P29" s="7">
        <v>2020</v>
      </c>
      <c r="Q29" s="7">
        <v>6</v>
      </c>
      <c r="R29" s="7">
        <v>3</v>
      </c>
      <c r="S29" s="7">
        <v>434</v>
      </c>
      <c r="T29" s="7">
        <v>436</v>
      </c>
    </row>
    <row r="30" spans="2:20" s="1" customFormat="1">
      <c r="B30" s="6" t="s">
        <v>160</v>
      </c>
      <c r="C30" s="6" t="s">
        <v>161</v>
      </c>
      <c r="D30" s="6" t="s">
        <v>162</v>
      </c>
      <c r="E30" s="7" t="s">
        <v>23</v>
      </c>
      <c r="F30" s="7">
        <f>VLOOKUP(N30,[1]Revistas!$B$2:$G$62863,2,FALSE)</f>
        <v>0.47699999999999998</v>
      </c>
      <c r="G30" s="7" t="str">
        <f>VLOOKUP(N30,[1]Revistas!$B$2:$G$62863,3,FALSE)</f>
        <v>Q4</v>
      </c>
      <c r="H30" s="7" t="str">
        <f>VLOOKUP(N30,[1]Revistas!$B$2:$G$62863,4,FALSE)</f>
        <v>UROLOGY &amp; NEPHROLOGY -- SCIE</v>
      </c>
      <c r="I30" s="7" t="str">
        <f>VLOOKUP(N30,[1]Revistas!$B$2:$G$62863,5,FALSE)</f>
        <v>82/85</v>
      </c>
      <c r="J30" s="7" t="str">
        <f>VLOOKUP(N30,[1]Revistas!$B$2:$G$62863,6,FALSE)</f>
        <v>NO</v>
      </c>
      <c r="K30" s="7" t="s">
        <v>163</v>
      </c>
      <c r="L30" s="7" t="s">
        <v>164</v>
      </c>
      <c r="M30" s="7">
        <v>1</v>
      </c>
      <c r="N30" s="7" t="s">
        <v>165</v>
      </c>
      <c r="O30" s="7" t="s">
        <v>166</v>
      </c>
      <c r="P30" s="7">
        <v>2020</v>
      </c>
      <c r="Q30" s="7">
        <v>30</v>
      </c>
      <c r="R30" s="7">
        <v>6</v>
      </c>
      <c r="S30" s="7">
        <v>322</v>
      </c>
      <c r="T30" s="7">
        <v>331</v>
      </c>
    </row>
    <row r="31" spans="2:20" s="1" customFormat="1">
      <c r="B31" s="6" t="s">
        <v>167</v>
      </c>
      <c r="C31" s="6" t="s">
        <v>168</v>
      </c>
      <c r="D31" s="6" t="s">
        <v>169</v>
      </c>
      <c r="E31" s="7" t="s">
        <v>61</v>
      </c>
      <c r="F31" s="7">
        <f>VLOOKUP(N31,[1]Revistas!$B$2:$G$62863,2,FALSE)</f>
        <v>3.3570000000000002</v>
      </c>
      <c r="G31" s="7" t="str">
        <f>VLOOKUP(N31,[1]Revistas!$B$2:$G$62863,3,FALSE)</f>
        <v>Q1</v>
      </c>
      <c r="H31" s="7" t="str">
        <f>VLOOKUP(N31,[1]Revistas!$B$2:$G$62863,4,FALSE)</f>
        <v>SURGERY -- SCIE</v>
      </c>
      <c r="I31" s="7" t="str">
        <f>VLOOKUP(N31,[1]Revistas!$B$2:$G$62863,5,FALSE)</f>
        <v>40/210</v>
      </c>
      <c r="J31" s="7" t="str">
        <f>VLOOKUP(N31,[1]Revistas!$B$2:$G$62863,6,FALSE)</f>
        <v>NO</v>
      </c>
      <c r="K31" s="7" t="s">
        <v>170</v>
      </c>
      <c r="L31" s="7" t="s">
        <v>171</v>
      </c>
      <c r="M31" s="7">
        <v>1</v>
      </c>
      <c r="N31" s="7" t="s">
        <v>172</v>
      </c>
      <c r="O31" s="7" t="s">
        <v>166</v>
      </c>
      <c r="P31" s="7">
        <v>2020</v>
      </c>
      <c r="Q31" s="7">
        <v>77</v>
      </c>
      <c r="R31" s="7"/>
      <c r="S31" s="7">
        <v>61</v>
      </c>
      <c r="T31" s="7">
        <v>62</v>
      </c>
    </row>
    <row r="32" spans="2:20" s="1" customFormat="1">
      <c r="B32" s="6" t="s">
        <v>173</v>
      </c>
      <c r="C32" s="6" t="s">
        <v>174</v>
      </c>
      <c r="D32" s="6" t="s">
        <v>38</v>
      </c>
      <c r="E32" s="7" t="s">
        <v>23</v>
      </c>
      <c r="F32" s="7">
        <f>VLOOKUP(N32,[1]Revistas!$B$2:$G$62863,2,FALSE)</f>
        <v>0.873</v>
      </c>
      <c r="G32" s="7" t="str">
        <f>VLOOKUP(N32,[1]Revistas!$B$2:$G$62863,3,FALSE)</f>
        <v>Q4</v>
      </c>
      <c r="H32" s="7" t="str">
        <f>VLOOKUP(N32,[1]Revistas!$B$2:$G$62863,4,FALSE)</f>
        <v>UROLOGY &amp; NEPHROLOGY -- SCIE</v>
      </c>
      <c r="I32" s="7" t="str">
        <f>VLOOKUP(N32,[1]Revistas!$B$2:$G$62863,5,FALSE)</f>
        <v>78/85</v>
      </c>
      <c r="J32" s="7" t="str">
        <f>VLOOKUP(N32,[1]Revistas!$B$2:$G$62863,6,FALSE)</f>
        <v>NO</v>
      </c>
      <c r="K32" s="7" t="s">
        <v>175</v>
      </c>
      <c r="L32" s="7" t="s">
        <v>176</v>
      </c>
      <c r="M32" s="7">
        <v>1</v>
      </c>
      <c r="N32" s="7" t="s">
        <v>41</v>
      </c>
      <c r="O32" s="7" t="s">
        <v>177</v>
      </c>
      <c r="P32" s="7">
        <v>2020</v>
      </c>
      <c r="Q32" s="7">
        <v>44</v>
      </c>
      <c r="R32" s="7">
        <v>3</v>
      </c>
      <c r="S32" s="7">
        <v>148</v>
      </c>
      <c r="T32" s="7">
        <v>155</v>
      </c>
    </row>
    <row r="33" spans="2:20" s="1" customFormat="1">
      <c r="B33" s="6" t="s">
        <v>178</v>
      </c>
      <c r="C33" s="6" t="s">
        <v>179</v>
      </c>
      <c r="D33" s="6" t="s">
        <v>32</v>
      </c>
      <c r="E33" s="7" t="s">
        <v>44</v>
      </c>
      <c r="F33" s="7">
        <f>VLOOKUP(N33,[1]Revistas!$B$2:$G$62863,2,FALSE)</f>
        <v>17.946999999999999</v>
      </c>
      <c r="G33" s="7" t="str">
        <f>VLOOKUP(N33,[1]Revistas!$B$2:$G$62863,3,FALSE)</f>
        <v>Q1</v>
      </c>
      <c r="H33" s="7" t="str">
        <f>VLOOKUP(N33,[1]Revistas!$B$2:$G$62863,4,FALSE)</f>
        <v>UROLOGY &amp; NEPHROLOGY -- SCIE</v>
      </c>
      <c r="I33" s="7" t="str">
        <f>VLOOKUP(N33,[1]Revistas!$B$2:$G$62863,5,FALSE)</f>
        <v>2 DE 85</v>
      </c>
      <c r="J33" s="7" t="str">
        <f>VLOOKUP(N33,[1]Revistas!$B$2:$G$62863,6,FALSE)</f>
        <v>SI</v>
      </c>
      <c r="K33" s="7" t="s">
        <v>180</v>
      </c>
      <c r="L33" s="7" t="s">
        <v>181</v>
      </c>
      <c r="M33" s="7">
        <v>86</v>
      </c>
      <c r="N33" s="7" t="s">
        <v>35</v>
      </c>
      <c r="O33" s="7" t="s">
        <v>177</v>
      </c>
      <c r="P33" s="7">
        <v>2020</v>
      </c>
      <c r="Q33" s="7">
        <v>77</v>
      </c>
      <c r="R33" s="7">
        <v>4</v>
      </c>
      <c r="S33" s="7">
        <v>420</v>
      </c>
      <c r="T33" s="7">
        <v>433</v>
      </c>
    </row>
    <row r="34" spans="2:20" s="1" customFormat="1">
      <c r="B34" s="6" t="s">
        <v>182</v>
      </c>
      <c r="C34" s="6" t="s">
        <v>183</v>
      </c>
      <c r="D34" s="6" t="s">
        <v>32</v>
      </c>
      <c r="E34" s="7" t="s">
        <v>61</v>
      </c>
      <c r="F34" s="7">
        <f>VLOOKUP(N34,[1]Revistas!$B$2:$G$62863,2,FALSE)</f>
        <v>17.946999999999999</v>
      </c>
      <c r="G34" s="7" t="str">
        <f>VLOOKUP(N34,[1]Revistas!$B$2:$G$62863,3,FALSE)</f>
        <v>Q1</v>
      </c>
      <c r="H34" s="7" t="str">
        <f>VLOOKUP(N34,[1]Revistas!$B$2:$G$62863,4,FALSE)</f>
        <v>UROLOGY &amp; NEPHROLOGY -- SCIE</v>
      </c>
      <c r="I34" s="7" t="str">
        <f>VLOOKUP(N34,[1]Revistas!$B$2:$G$62863,5,FALSE)</f>
        <v>2 DE 85</v>
      </c>
      <c r="J34" s="7" t="str">
        <f>VLOOKUP(N34,[1]Revistas!$B$2:$G$62863,6,FALSE)</f>
        <v>SI</v>
      </c>
      <c r="K34" s="7" t="s">
        <v>184</v>
      </c>
      <c r="L34" s="7" t="s">
        <v>185</v>
      </c>
      <c r="M34" s="7">
        <v>1</v>
      </c>
      <c r="N34" s="7" t="s">
        <v>35</v>
      </c>
      <c r="O34" s="7" t="s">
        <v>177</v>
      </c>
      <c r="P34" s="7">
        <v>2020</v>
      </c>
      <c r="Q34" s="7">
        <v>77</v>
      </c>
      <c r="R34" s="7">
        <v>4</v>
      </c>
      <c r="S34" s="7">
        <v>436</v>
      </c>
      <c r="T34" s="7">
        <v>438</v>
      </c>
    </row>
    <row r="35" spans="2:20" s="1" customFormat="1">
      <c r="B35" s="6" t="s">
        <v>186</v>
      </c>
      <c r="C35" s="6" t="s">
        <v>187</v>
      </c>
      <c r="D35" s="6" t="s">
        <v>188</v>
      </c>
      <c r="E35" s="7" t="s">
        <v>145</v>
      </c>
      <c r="F35" s="7">
        <f>VLOOKUP(N35,[1]Revistas!$B$2:$G$62863,2,FALSE)</f>
        <v>4.806</v>
      </c>
      <c r="G35" s="7" t="str">
        <f>VLOOKUP(N35,[1]Revistas!$B$2:$G$62863,3,FALSE)</f>
        <v>Q1</v>
      </c>
      <c r="H35" s="7" t="str">
        <f>VLOOKUP(N35,[1]Revistas!$B$2:$G$62863,4,FALSE)</f>
        <v>UROLOGY &amp; NEPHROLOGY -- SCIE</v>
      </c>
      <c r="I35" s="7" t="str">
        <f>VLOOKUP(N35,[1]Revistas!$B$2:$G$62863,5,FALSE)</f>
        <v>11 DE 85</v>
      </c>
      <c r="J35" s="7" t="str">
        <f>VLOOKUP(N35,[1]Revistas!$B$2:$G$62863,6,FALSE)</f>
        <v>NO</v>
      </c>
      <c r="K35" s="7" t="s">
        <v>189</v>
      </c>
      <c r="L35" s="7" t="s">
        <v>190</v>
      </c>
      <c r="M35" s="7">
        <v>0</v>
      </c>
      <c r="N35" s="7" t="s">
        <v>191</v>
      </c>
      <c r="O35" s="7" t="s">
        <v>115</v>
      </c>
      <c r="P35" s="7">
        <v>2020</v>
      </c>
      <c r="Q35" s="7">
        <v>126</v>
      </c>
      <c r="R35" s="7">
        <v>1</v>
      </c>
      <c r="S35" s="7">
        <v>7</v>
      </c>
      <c r="T35" s="7">
        <v>8</v>
      </c>
    </row>
    <row r="36" spans="2:20" s="1" customFormat="1">
      <c r="B36" s="6" t="s">
        <v>192</v>
      </c>
      <c r="C36" s="6" t="s">
        <v>193</v>
      </c>
      <c r="D36" s="6" t="s">
        <v>38</v>
      </c>
      <c r="E36" s="7" t="s">
        <v>44</v>
      </c>
      <c r="F36" s="7">
        <f>VLOOKUP(N36,[1]Revistas!$B$2:$G$62863,2,FALSE)</f>
        <v>0.873</v>
      </c>
      <c r="G36" s="7" t="str">
        <f>VLOOKUP(N36,[1]Revistas!$B$2:$G$62863,3,FALSE)</f>
        <v>Q4</v>
      </c>
      <c r="H36" s="7" t="str">
        <f>VLOOKUP(N36,[1]Revistas!$B$2:$G$62863,4,FALSE)</f>
        <v>UROLOGY &amp; NEPHROLOGY -- SCIE</v>
      </c>
      <c r="I36" s="7" t="str">
        <f>VLOOKUP(N36,[1]Revistas!$B$2:$G$62863,5,FALSE)</f>
        <v>78/85</v>
      </c>
      <c r="J36" s="7" t="str">
        <f>VLOOKUP(N36,[1]Revistas!$B$2:$G$62863,6,FALSE)</f>
        <v>NO</v>
      </c>
      <c r="K36" s="7" t="s">
        <v>194</v>
      </c>
      <c r="L36" s="7" t="s">
        <v>195</v>
      </c>
      <c r="M36" s="7">
        <v>0</v>
      </c>
      <c r="N36" s="7" t="s">
        <v>41</v>
      </c>
      <c r="O36" s="7" t="s">
        <v>196</v>
      </c>
      <c r="P36" s="7">
        <v>2020</v>
      </c>
      <c r="Q36" s="7">
        <v>44</v>
      </c>
      <c r="R36" s="7">
        <v>2</v>
      </c>
      <c r="S36" s="7">
        <v>71</v>
      </c>
      <c r="T36" s="7">
        <v>77</v>
      </c>
    </row>
    <row r="37" spans="2:20" s="1" customFormat="1">
      <c r="B37" s="6" t="s">
        <v>197</v>
      </c>
      <c r="C37" s="6" t="s">
        <v>198</v>
      </c>
      <c r="D37" s="6" t="s">
        <v>199</v>
      </c>
      <c r="E37" s="7" t="s">
        <v>44</v>
      </c>
      <c r="F37" s="7">
        <f>VLOOKUP(N37,[1]Revistas!$B$2:$G$62863,2,FALSE)</f>
        <v>5.7359999999999998</v>
      </c>
      <c r="G37" s="7" t="str">
        <f>VLOOKUP(N37,[1]Revistas!$B$2:$G$62863,3,FALSE)</f>
        <v>Q1</v>
      </c>
      <c r="H37" s="7" t="str">
        <f>VLOOKUP(N37,[1]Revistas!$B$2:$G$62863,4,FALSE)</f>
        <v>MEDICINE, RESEARCH &amp; EXPERIMENTAL -- SCIE</v>
      </c>
      <c r="I37" s="7" t="str">
        <f>VLOOKUP(N37,[1]Revistas!$B$2:$G$62863,5,FALSE)</f>
        <v>18/138</v>
      </c>
      <c r="J37" s="7" t="str">
        <f>VLOOKUP(N37,[1]Revistas!$B$2:$G$62863,6,FALSE)</f>
        <v>NO</v>
      </c>
      <c r="K37" s="7" t="s">
        <v>200</v>
      </c>
      <c r="L37" s="7" t="s">
        <v>201</v>
      </c>
      <c r="M37" s="7">
        <v>3</v>
      </c>
      <c r="N37" s="7" t="s">
        <v>202</v>
      </c>
      <c r="O37" s="7" t="s">
        <v>196</v>
      </c>
      <c r="P37" s="7">
        <v>2020</v>
      </c>
      <c r="Q37" s="7">
        <v>53</v>
      </c>
      <c r="R37" s="7"/>
      <c r="S37" s="7"/>
      <c r="T37" s="7">
        <v>102675</v>
      </c>
    </row>
    <row r="38" spans="2:20" s="1" customFormat="1">
      <c r="B38" s="6" t="s">
        <v>203</v>
      </c>
      <c r="C38" s="6" t="s">
        <v>204</v>
      </c>
      <c r="D38" s="6" t="s">
        <v>205</v>
      </c>
      <c r="E38" s="7" t="s">
        <v>44</v>
      </c>
      <c r="F38" s="7">
        <f>VLOOKUP(N38,[1]Revistas!$B$2:$G$62863,2,FALSE)</f>
        <v>9.7270000000000003</v>
      </c>
      <c r="G38" s="7" t="str">
        <f>VLOOKUP(N38,[1]Revistas!$B$2:$G$62863,3,FALSE)</f>
        <v>Q1</v>
      </c>
      <c r="H38" s="7" t="str">
        <f>VLOOKUP(N38,[1]Revistas!$B$2:$G$62863,4,FALSE)</f>
        <v>ONCOLOGY -- SCIE</v>
      </c>
      <c r="I38" s="7" t="str">
        <f>VLOOKUP(N38,[1]Revistas!$B$2:$G$62863,5,FALSE)</f>
        <v>19/244</v>
      </c>
      <c r="J38" s="7" t="str">
        <f>VLOOKUP(N38,[1]Revistas!$B$2:$G$62863,6,FALSE)</f>
        <v>SI</v>
      </c>
      <c r="K38" s="7" t="s">
        <v>206</v>
      </c>
      <c r="L38" s="7" t="s">
        <v>207</v>
      </c>
      <c r="M38" s="7">
        <v>2</v>
      </c>
      <c r="N38" s="7" t="s">
        <v>208</v>
      </c>
      <c r="O38" s="7">
        <v>42036</v>
      </c>
      <c r="P38" s="7">
        <v>2020</v>
      </c>
      <c r="Q38" s="7">
        <v>80</v>
      </c>
      <c r="R38" s="7">
        <v>4</v>
      </c>
      <c r="S38" s="7">
        <v>843</v>
      </c>
      <c r="T38" s="7">
        <v>856</v>
      </c>
    </row>
    <row r="39" spans="2:20" s="1" customFormat="1">
      <c r="B39" s="6" t="s">
        <v>209</v>
      </c>
      <c r="C39" s="6" t="s">
        <v>210</v>
      </c>
      <c r="D39" s="6" t="s">
        <v>169</v>
      </c>
      <c r="E39" s="7" t="s">
        <v>61</v>
      </c>
      <c r="F39" s="7">
        <f>VLOOKUP(N39,[1]Revistas!$B$2:$G$62863,2,FALSE)</f>
        <v>3.3570000000000002</v>
      </c>
      <c r="G39" s="7" t="str">
        <f>VLOOKUP(N39,[1]Revistas!$B$2:$G$62863,3,FALSE)</f>
        <v>Q1</v>
      </c>
      <c r="H39" s="7" t="str">
        <f>VLOOKUP(N39,[1]Revistas!$B$2:$G$62863,4,FALSE)</f>
        <v>SURGERY -- SCIE</v>
      </c>
      <c r="I39" s="7" t="str">
        <f>VLOOKUP(N39,[1]Revistas!$B$2:$G$62863,5,FALSE)</f>
        <v>40/210</v>
      </c>
      <c r="J39" s="7" t="str">
        <f>VLOOKUP(N39,[1]Revistas!$B$2:$G$62863,6,FALSE)</f>
        <v>NO</v>
      </c>
      <c r="K39" s="7" t="s">
        <v>211</v>
      </c>
      <c r="L39" s="7" t="s">
        <v>212</v>
      </c>
      <c r="M39" s="7">
        <v>0</v>
      </c>
      <c r="N39" s="7" t="s">
        <v>172</v>
      </c>
      <c r="O39" s="7" t="s">
        <v>213</v>
      </c>
      <c r="P39" s="7">
        <v>2020</v>
      </c>
      <c r="Q39" s="7">
        <v>74</v>
      </c>
      <c r="R39" s="7"/>
      <c r="S39" s="7">
        <v>109</v>
      </c>
      <c r="T39" s="7">
        <v>110</v>
      </c>
    </row>
    <row r="40" spans="2:20" s="1" customFormat="1">
      <c r="B40" s="6" t="s">
        <v>214</v>
      </c>
      <c r="C40" s="6" t="s">
        <v>215</v>
      </c>
      <c r="D40" s="6" t="s">
        <v>32</v>
      </c>
      <c r="E40" s="7" t="s">
        <v>44</v>
      </c>
      <c r="F40" s="7">
        <f>VLOOKUP(N40,[1]Revistas!$B$2:$G$62863,2,FALSE)</f>
        <v>17.946999999999999</v>
      </c>
      <c r="G40" s="7" t="str">
        <f>VLOOKUP(N40,[1]Revistas!$B$2:$G$62863,3,FALSE)</f>
        <v>Q1</v>
      </c>
      <c r="H40" s="7" t="str">
        <f>VLOOKUP(N40,[1]Revistas!$B$2:$G$62863,4,FALSE)</f>
        <v>UROLOGY &amp; NEPHROLOGY -- SCIE</v>
      </c>
      <c r="I40" s="7" t="str">
        <f>VLOOKUP(N40,[1]Revistas!$B$2:$G$62863,5,FALSE)</f>
        <v>2 DE 85</v>
      </c>
      <c r="J40" s="7" t="str">
        <f>VLOOKUP(N40,[1]Revistas!$B$2:$G$62863,6,FALSE)</f>
        <v>SI</v>
      </c>
      <c r="K40" s="7" t="s">
        <v>216</v>
      </c>
      <c r="L40" s="7" t="s">
        <v>217</v>
      </c>
      <c r="M40" s="7">
        <v>25</v>
      </c>
      <c r="N40" s="7" t="s">
        <v>35</v>
      </c>
      <c r="O40" s="7" t="s">
        <v>213</v>
      </c>
      <c r="P40" s="7">
        <v>2020</v>
      </c>
      <c r="Q40" s="7">
        <v>77</v>
      </c>
      <c r="R40" s="7">
        <v>2</v>
      </c>
      <c r="S40" s="7">
        <v>223</v>
      </c>
      <c r="T40" s="7">
        <v>250</v>
      </c>
    </row>
    <row r="41" spans="2:20" s="1" customFormat="1">
      <c r="B41" s="6" t="s">
        <v>218</v>
      </c>
      <c r="C41" s="6" t="s">
        <v>219</v>
      </c>
      <c r="D41" s="6" t="s">
        <v>220</v>
      </c>
      <c r="E41" s="7" t="s">
        <v>44</v>
      </c>
      <c r="F41" s="7">
        <f>VLOOKUP(N41,[1]Revistas!$B$2:$G$62863,2,FALSE)</f>
        <v>7.577</v>
      </c>
      <c r="G41" s="7" t="str">
        <f>VLOOKUP(N41,[1]Revistas!$B$2:$G$62863,3,FALSE)</f>
        <v>Q1</v>
      </c>
      <c r="H41" s="7" t="str">
        <f>VLOOKUP(N41,[1]Revistas!$B$2:$G$62863,4,FALSE)</f>
        <v>ENVIRONMENTAL SCIENCES -- SCIE</v>
      </c>
      <c r="I41" s="7" t="str">
        <f>VLOOKUP(N41,[1]Revistas!$B$2:$G$62863,5,FALSE)</f>
        <v>18/265</v>
      </c>
      <c r="J41" s="7" t="str">
        <f>VLOOKUP(N41,[1]Revistas!$B$2:$G$62863,6,FALSE)</f>
        <v>SI</v>
      </c>
      <c r="K41" s="7" t="s">
        <v>221</v>
      </c>
      <c r="L41" s="7" t="s">
        <v>222</v>
      </c>
      <c r="M41" s="7">
        <v>1</v>
      </c>
      <c r="N41" s="7" t="s">
        <v>223</v>
      </c>
      <c r="O41" s="7" t="s">
        <v>213</v>
      </c>
      <c r="P41" s="7">
        <v>2020</v>
      </c>
      <c r="Q41" s="7">
        <v>135</v>
      </c>
      <c r="R41" s="7"/>
      <c r="S41" s="7"/>
      <c r="T41" s="7">
        <v>105346</v>
      </c>
    </row>
    <row r="42" spans="2:20" s="1" customFormat="1">
      <c r="B42" s="6" t="s">
        <v>224</v>
      </c>
      <c r="C42" s="6" t="s">
        <v>225</v>
      </c>
      <c r="D42" s="6" t="s">
        <v>226</v>
      </c>
      <c r="E42" s="7" t="s">
        <v>44</v>
      </c>
      <c r="F42" s="7">
        <f>VLOOKUP(N42,[1]Revistas!$B$2:$G$62863,2,FALSE)</f>
        <v>2.056</v>
      </c>
      <c r="G42" s="7" t="str">
        <f>VLOOKUP(N42,[1]Revistas!$B$2:$G$62863,3,FALSE)</f>
        <v>Q3</v>
      </c>
      <c r="H42" s="7" t="str">
        <f>VLOOKUP(N42,[1]Revistas!$B$2:$G$62863,4,FALSE)</f>
        <v>NUTRITION &amp; DIETETICS -- SCIE</v>
      </c>
      <c r="I42" s="7" t="str">
        <f>VLOOKUP(N42,[1]Revistas!$B$2:$G$62863,5,FALSE)</f>
        <v>64/89</v>
      </c>
      <c r="J42" s="7" t="str">
        <f>VLOOKUP(N42,[1]Revistas!$B$2:$G$62863,6,FALSE)</f>
        <v>NO</v>
      </c>
      <c r="K42" s="7" t="s">
        <v>227</v>
      </c>
      <c r="L42" s="7" t="s">
        <v>228</v>
      </c>
      <c r="M42" s="7">
        <v>0</v>
      </c>
      <c r="N42" s="7" t="s">
        <v>229</v>
      </c>
      <c r="O42" s="7" t="s">
        <v>196</v>
      </c>
      <c r="P42" s="7">
        <v>2020</v>
      </c>
      <c r="Q42" s="7">
        <v>122</v>
      </c>
      <c r="R42" s="7">
        <v>3</v>
      </c>
      <c r="S42" s="7"/>
      <c r="T42" s="7">
        <v>1900098</v>
      </c>
    </row>
    <row r="43" spans="2:20" s="1" customFormat="1">
      <c r="B43" s="6" t="s">
        <v>230</v>
      </c>
      <c r="C43" s="6" t="s">
        <v>231</v>
      </c>
      <c r="D43" s="6" t="s">
        <v>232</v>
      </c>
      <c r="E43" s="7" t="s">
        <v>44</v>
      </c>
      <c r="F43" s="7">
        <f>VLOOKUP(N43,[1]Revistas!$B$2:$G$62863,2,FALSE)</f>
        <v>6.0209999999999999</v>
      </c>
      <c r="G43" s="7" t="str">
        <f>VLOOKUP(N43,[1]Revistas!$B$2:$G$62863,3,FALSE)</f>
        <v>Q1</v>
      </c>
      <c r="H43" s="7" t="str">
        <f>VLOOKUP(N43,[1]Revistas!$B$2:$G$62863,4,FALSE)</f>
        <v>PATHOLOGY -- SCIE</v>
      </c>
      <c r="I43" s="7" t="str">
        <f>VLOOKUP(N43,[1]Revistas!$B$2:$G$62863,5,FALSE)</f>
        <v>5 DE 78</v>
      </c>
      <c r="J43" s="7" t="str">
        <f>VLOOKUP(N43,[1]Revistas!$B$2:$G$62863,6,FALSE)</f>
        <v>SI</v>
      </c>
      <c r="K43" s="7" t="s">
        <v>233</v>
      </c>
      <c r="L43" s="7" t="s">
        <v>234</v>
      </c>
      <c r="M43" s="7">
        <v>0</v>
      </c>
      <c r="N43" s="7" t="s">
        <v>235</v>
      </c>
      <c r="O43" s="7" t="s">
        <v>177</v>
      </c>
      <c r="P43" s="7">
        <v>2020</v>
      </c>
      <c r="Q43" s="7">
        <v>250</v>
      </c>
      <c r="R43" s="7">
        <v>4</v>
      </c>
      <c r="S43" s="7">
        <v>362</v>
      </c>
      <c r="T43" s="7">
        <v>373</v>
      </c>
    </row>
    <row r="44" spans="2:20" s="1" customFormat="1">
      <c r="B44" s="6" t="s">
        <v>236</v>
      </c>
      <c r="C44" s="6" t="s">
        <v>237</v>
      </c>
      <c r="D44" s="6" t="s">
        <v>38</v>
      </c>
      <c r="E44" s="7" t="s">
        <v>44</v>
      </c>
      <c r="F44" s="7">
        <f>VLOOKUP(N44,[1]Revistas!$B$2:$G$62863,2,FALSE)</f>
        <v>0.873</v>
      </c>
      <c r="G44" s="7" t="str">
        <f>VLOOKUP(N44,[1]Revistas!$B$2:$G$62863,3,FALSE)</f>
        <v>Q4</v>
      </c>
      <c r="H44" s="7" t="str">
        <f>VLOOKUP(N44,[1]Revistas!$B$2:$G$62863,4,FALSE)</f>
        <v>UROLOGY &amp; NEPHROLOGY -- SCIE</v>
      </c>
      <c r="I44" s="7" t="str">
        <f>VLOOKUP(N44,[1]Revistas!$B$2:$G$62863,5,FALSE)</f>
        <v>78/85</v>
      </c>
      <c r="J44" s="7" t="str">
        <f>VLOOKUP(N44,[1]Revistas!$B$2:$G$62863,6,FALSE)</f>
        <v>NO</v>
      </c>
      <c r="K44" s="7" t="s">
        <v>238</v>
      </c>
      <c r="L44" s="7" t="s">
        <v>239</v>
      </c>
      <c r="M44" s="7">
        <v>2</v>
      </c>
      <c r="N44" s="7" t="s">
        <v>41</v>
      </c>
      <c r="O44" s="7" t="s">
        <v>240</v>
      </c>
      <c r="P44" s="7">
        <v>2020</v>
      </c>
      <c r="Q44" s="7">
        <v>44</v>
      </c>
      <c r="R44" s="7">
        <v>1</v>
      </c>
      <c r="S44" s="7">
        <v>19</v>
      </c>
      <c r="T44" s="7">
        <v>26</v>
      </c>
    </row>
    <row r="45" spans="2:20" s="1" customFormat="1">
      <c r="B45" s="6" t="s">
        <v>241</v>
      </c>
      <c r="C45" s="6" t="s">
        <v>242</v>
      </c>
      <c r="D45" s="6" t="s">
        <v>243</v>
      </c>
      <c r="E45" s="7" t="s">
        <v>44</v>
      </c>
      <c r="F45" s="7">
        <f>VLOOKUP(N45,[1]Revistas!$B$2:$G$62863,2,FALSE)</f>
        <v>3.2170000000000001</v>
      </c>
      <c r="G45" s="7" t="str">
        <f>VLOOKUP(N45,[1]Revistas!$B$2:$G$62863,3,FALSE)</f>
        <v>Q2</v>
      </c>
      <c r="H45" s="7" t="str">
        <f>VLOOKUP(N45,[1]Revistas!$B$2:$G$62863,4,FALSE)</f>
        <v>UROLOGY &amp; NEPHROLOGY -- SCIE</v>
      </c>
      <c r="I45" s="7" t="str">
        <f>VLOOKUP(N45,[1]Revistas!$B$2:$G$62863,5,FALSE)</f>
        <v>24/85</v>
      </c>
      <c r="J45" s="7" t="str">
        <f>VLOOKUP(N45,[1]Revistas!$B$2:$G$62863,6,FALSE)</f>
        <v>NO</v>
      </c>
      <c r="K45" s="7" t="s">
        <v>244</v>
      </c>
      <c r="L45" s="7" t="s">
        <v>245</v>
      </c>
      <c r="M45" s="7">
        <v>4</v>
      </c>
      <c r="N45" s="7" t="s">
        <v>246</v>
      </c>
      <c r="O45" s="7" t="s">
        <v>247</v>
      </c>
      <c r="P45" s="7">
        <v>2020</v>
      </c>
      <c r="Q45" s="7">
        <v>38</v>
      </c>
      <c r="R45" s="7">
        <v>1</v>
      </c>
      <c r="S45" s="7">
        <v>151</v>
      </c>
      <c r="T45" s="7">
        <v>158</v>
      </c>
    </row>
    <row r="46" spans="2:20" s="1" customFormat="1">
      <c r="B46" s="6" t="s">
        <v>248</v>
      </c>
      <c r="C46" s="6" t="s">
        <v>249</v>
      </c>
      <c r="D46" s="6" t="s">
        <v>243</v>
      </c>
      <c r="E46" s="7" t="s">
        <v>44</v>
      </c>
      <c r="F46" s="7">
        <f>VLOOKUP(N46,[1]Revistas!$B$2:$G$62863,2,FALSE)</f>
        <v>3.2170000000000001</v>
      </c>
      <c r="G46" s="7" t="str">
        <f>VLOOKUP(N46,[1]Revistas!$B$2:$G$62863,3,FALSE)</f>
        <v>Q2</v>
      </c>
      <c r="H46" s="7" t="str">
        <f>VLOOKUP(N46,[1]Revistas!$B$2:$G$62863,4,FALSE)</f>
        <v>UROLOGY &amp; NEPHROLOGY -- SCIE</v>
      </c>
      <c r="I46" s="7" t="str">
        <f>VLOOKUP(N46,[1]Revistas!$B$2:$G$62863,5,FALSE)</f>
        <v>24/85</v>
      </c>
      <c r="J46" s="7" t="str">
        <f>VLOOKUP(N46,[1]Revistas!$B$2:$G$62863,6,FALSE)</f>
        <v>NO</v>
      </c>
      <c r="K46" s="7" t="s">
        <v>250</v>
      </c>
      <c r="L46" s="7" t="s">
        <v>251</v>
      </c>
      <c r="M46" s="7">
        <v>13</v>
      </c>
      <c r="N46" s="7" t="s">
        <v>246</v>
      </c>
      <c r="O46" s="7" t="s">
        <v>247</v>
      </c>
      <c r="P46" s="7">
        <v>2020</v>
      </c>
      <c r="Q46" s="7">
        <v>38</v>
      </c>
      <c r="R46" s="7">
        <v>1</v>
      </c>
      <c r="S46" s="7">
        <v>239</v>
      </c>
      <c r="T46" s="7">
        <v>246</v>
      </c>
    </row>
    <row r="47" spans="2:20" s="1" customFormat="1">
      <c r="B47" s="6" t="s">
        <v>252</v>
      </c>
      <c r="C47" s="6" t="s">
        <v>253</v>
      </c>
      <c r="D47" s="6" t="s">
        <v>66</v>
      </c>
      <c r="E47" s="7" t="s">
        <v>23</v>
      </c>
      <c r="F47" s="7">
        <f>VLOOKUP(N47,[1]Revistas!$B$2:$G$62863,2,FALSE)</f>
        <v>0.39500000000000002</v>
      </c>
      <c r="G47" s="7" t="str">
        <f>VLOOKUP(N47,[1]Revistas!$B$2:$G$62863,3,FALSE)</f>
        <v>Q4</v>
      </c>
      <c r="H47" s="7" t="str">
        <f>VLOOKUP(N47,[1]Revistas!$B$2:$G$62863,4,FALSE)</f>
        <v>UROLOGY &amp; NEPHROLOGY -- SCIE</v>
      </c>
      <c r="I47" s="7" t="str">
        <f>VLOOKUP(N47,[1]Revistas!$B$2:$G$62863,5,FALSE)</f>
        <v>84/85</v>
      </c>
      <c r="J47" s="7" t="str">
        <f>VLOOKUP(N47,[1]Revistas!$B$2:$G$62863,6,FALSE)</f>
        <v>NO</v>
      </c>
      <c r="K47" s="7" t="s">
        <v>254</v>
      </c>
      <c r="L47" s="7" t="s">
        <v>255</v>
      </c>
      <c r="M47" s="7">
        <v>0</v>
      </c>
      <c r="N47" s="7" t="s">
        <v>69</v>
      </c>
      <c r="O47" s="7" t="s">
        <v>240</v>
      </c>
      <c r="P47" s="7">
        <v>2020</v>
      </c>
      <c r="Q47" s="7">
        <v>73</v>
      </c>
      <c r="R47" s="7">
        <v>1</v>
      </c>
      <c r="S47" s="7">
        <v>60</v>
      </c>
      <c r="T47" s="7">
        <v>67</v>
      </c>
    </row>
    <row r="48" spans="2:20" s="1" customFormat="1">
      <c r="B48" s="6" t="s">
        <v>256</v>
      </c>
      <c r="C48" s="6" t="s">
        <v>257</v>
      </c>
      <c r="D48" s="6" t="s">
        <v>258</v>
      </c>
      <c r="E48" s="7" t="s">
        <v>44</v>
      </c>
      <c r="F48" s="7" t="str">
        <f>VLOOKUP(N48,[1]Revistas!$B$2:$G$62863,2,FALSE)</f>
        <v>NO TIENE</v>
      </c>
      <c r="G48" s="7" t="str">
        <f>VLOOKUP(N48,[1]Revistas!$B$2:$G$62863,3,FALSE)</f>
        <v>NO TIENE</v>
      </c>
      <c r="H48" s="7" t="str">
        <f>VLOOKUP(N48,[1]Revistas!$B$2:$G$62863,4,FALSE)</f>
        <v>NO TIENE</v>
      </c>
      <c r="I48" s="7" t="str">
        <f>VLOOKUP(N48,[1]Revistas!$B$2:$G$62863,5,FALSE)</f>
        <v>NO TIENE</v>
      </c>
      <c r="J48" s="7" t="str">
        <f>VLOOKUP(N48,[1]Revistas!$B$2:$G$62863,6,FALSE)</f>
        <v>NO</v>
      </c>
      <c r="K48" s="7" t="s">
        <v>259</v>
      </c>
      <c r="L48" s="7"/>
      <c r="M48" s="7" t="s">
        <v>260</v>
      </c>
      <c r="N48" s="7" t="s">
        <v>261</v>
      </c>
      <c r="O48" s="7" t="s">
        <v>262</v>
      </c>
      <c r="P48" s="7">
        <v>2020</v>
      </c>
      <c r="Q48" s="7">
        <v>33</v>
      </c>
      <c r="R48" s="7">
        <v>2</v>
      </c>
      <c r="S48" s="7" t="s">
        <v>263</v>
      </c>
      <c r="T48" s="7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9" spans="2:21" s="1" customFormat="1" hidden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</row>
    <row r="1010" spans="2:21" s="9" customFormat="1" hidden="1">
      <c r="B1010" s="9" t="s">
        <v>4</v>
      </c>
      <c r="C1010" s="9" t="s">
        <v>4</v>
      </c>
      <c r="D1010" s="9" t="s">
        <v>4</v>
      </c>
      <c r="E1010" s="10" t="s">
        <v>5</v>
      </c>
      <c r="F1010" s="10" t="s">
        <v>4</v>
      </c>
      <c r="G1010" s="10" t="s">
        <v>6</v>
      </c>
      <c r="H1010" s="10" t="s">
        <v>264</v>
      </c>
      <c r="I1010" s="10" t="s">
        <v>4</v>
      </c>
      <c r="J1010" s="10" t="s">
        <v>9</v>
      </c>
      <c r="K1010" s="10" t="s">
        <v>265</v>
      </c>
      <c r="L1010" s="10"/>
      <c r="M1010" s="10"/>
      <c r="N1010" s="10"/>
      <c r="O1010" s="10"/>
      <c r="P1010" s="10"/>
      <c r="Q1010" s="10"/>
      <c r="R1010" s="10"/>
      <c r="S1010" s="10"/>
      <c r="T1010" s="10"/>
      <c r="U1010" s="10"/>
    </row>
    <row r="1011" spans="2:21" s="9" customFormat="1" hidden="1">
      <c r="B1011" s="9" t="s">
        <v>44</v>
      </c>
      <c r="C1011" s="9">
        <f>DCOUNTA(A4:T1004,C1010,B1010:B1011)</f>
        <v>25</v>
      </c>
      <c r="D1011" s="9" t="s">
        <v>44</v>
      </c>
      <c r="E1011" s="10">
        <f>DSUM(A4:T1005,F4,D1010:D1011)</f>
        <v>95.707999999999998</v>
      </c>
      <c r="F1011" s="10" t="s">
        <v>44</v>
      </c>
      <c r="G1011" s="10" t="s">
        <v>266</v>
      </c>
      <c r="H1011" s="10">
        <f>DCOUNTA(A4:T1005,G4,F1010:G1011)</f>
        <v>8</v>
      </c>
      <c r="I1011" s="10" t="s">
        <v>44</v>
      </c>
      <c r="J1011" s="10" t="s">
        <v>267</v>
      </c>
      <c r="K1011" s="10">
        <f>DCOUNTA(A4:T1005,J4,I1010:J1011)</f>
        <v>5</v>
      </c>
      <c r="L1011" s="10"/>
      <c r="M1011" s="10"/>
      <c r="N1011" s="10"/>
      <c r="O1011" s="10"/>
      <c r="P1011" s="10"/>
      <c r="Q1011" s="10"/>
      <c r="R1011" s="10"/>
      <c r="S1011" s="10"/>
      <c r="T1011" s="10"/>
      <c r="U1011" s="10"/>
    </row>
    <row r="1012" spans="2:21" s="9" customFormat="1" hidden="1"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  <c r="U1012" s="10"/>
    </row>
    <row r="1013" spans="2:21" s="9" customFormat="1" hidden="1">
      <c r="B1013" s="9" t="s">
        <v>4</v>
      </c>
      <c r="D1013" s="9" t="s">
        <v>4</v>
      </c>
      <c r="E1013" s="10" t="s">
        <v>5</v>
      </c>
      <c r="F1013" s="10" t="s">
        <v>4</v>
      </c>
      <c r="G1013" s="10" t="s">
        <v>6</v>
      </c>
      <c r="H1013" s="10" t="s">
        <v>264</v>
      </c>
      <c r="I1013" s="10" t="s">
        <v>4</v>
      </c>
      <c r="J1013" s="10" t="s">
        <v>9</v>
      </c>
      <c r="K1013" s="10" t="s">
        <v>265</v>
      </c>
      <c r="L1013" s="10"/>
      <c r="M1013" s="10"/>
      <c r="N1013" s="10"/>
      <c r="O1013" s="10"/>
      <c r="P1013" s="10"/>
      <c r="Q1013" s="10"/>
      <c r="R1013" s="10"/>
      <c r="S1013" s="10"/>
      <c r="T1013" s="10"/>
      <c r="U1013" s="10"/>
    </row>
    <row r="1014" spans="2:21" s="9" customFormat="1" hidden="1">
      <c r="B1014" s="9" t="s">
        <v>145</v>
      </c>
      <c r="C1014" s="9">
        <f>DCOUNTA(A4:T1005,E4,B1013:B1014)</f>
        <v>2</v>
      </c>
      <c r="D1014" s="9" t="s">
        <v>145</v>
      </c>
      <c r="E1014" s="10">
        <f>DSUM(A4:T1005,E1013,D1013:D1014)</f>
        <v>8.3539999999999992</v>
      </c>
      <c r="F1014" s="10" t="s">
        <v>145</v>
      </c>
      <c r="G1014" s="10" t="s">
        <v>266</v>
      </c>
      <c r="H1014" s="10">
        <f>DCOUNTA(A4:T1005,G4,F1013:G1014)</f>
        <v>2</v>
      </c>
      <c r="I1014" s="10" t="s">
        <v>145</v>
      </c>
      <c r="J1014" s="10" t="s">
        <v>267</v>
      </c>
      <c r="K1014" s="10">
        <f>DCOUNTA(A4:T1005,J4,I1013:J1014)</f>
        <v>0</v>
      </c>
      <c r="L1014" s="10"/>
      <c r="M1014" s="10"/>
      <c r="N1014" s="10"/>
      <c r="O1014" s="10"/>
      <c r="P1014" s="10"/>
      <c r="Q1014" s="10"/>
      <c r="R1014" s="10"/>
      <c r="S1014" s="10"/>
      <c r="T1014" s="10"/>
      <c r="U1014" s="10"/>
    </row>
    <row r="1015" spans="2:21" s="9" customFormat="1" hidden="1"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10"/>
      <c r="U1015" s="10"/>
    </row>
    <row r="1016" spans="2:21" s="9" customFormat="1" hidden="1">
      <c r="B1016" s="9" t="s">
        <v>4</v>
      </c>
      <c r="D1016" s="9" t="s">
        <v>4</v>
      </c>
      <c r="E1016" s="10" t="s">
        <v>5</v>
      </c>
      <c r="F1016" s="10" t="s">
        <v>4</v>
      </c>
      <c r="G1016" s="10" t="s">
        <v>6</v>
      </c>
      <c r="H1016" s="10" t="s">
        <v>264</v>
      </c>
      <c r="I1016" s="10" t="s">
        <v>4</v>
      </c>
      <c r="J1016" s="10" t="s">
        <v>9</v>
      </c>
      <c r="K1016" s="10" t="s">
        <v>265</v>
      </c>
      <c r="L1016" s="10"/>
      <c r="M1016" s="10"/>
      <c r="N1016" s="10"/>
      <c r="O1016" s="10"/>
      <c r="P1016" s="10"/>
      <c r="Q1016" s="10"/>
      <c r="R1016" s="10"/>
      <c r="S1016" s="10"/>
      <c r="T1016" s="10"/>
      <c r="U1016" s="10"/>
    </row>
    <row r="1017" spans="2:21" s="9" customFormat="1" hidden="1">
      <c r="B1017" s="9" t="s">
        <v>268</v>
      </c>
      <c r="C1017" s="9">
        <f>DCOUNTA(A4:T1005,E4,B1016:B1017)</f>
        <v>0</v>
      </c>
      <c r="D1017" s="9" t="s">
        <v>268</v>
      </c>
      <c r="E1017" s="10">
        <f>DSUM(A4:T1005,F4,D1016:D1017)</f>
        <v>0</v>
      </c>
      <c r="F1017" s="10" t="s">
        <v>268</v>
      </c>
      <c r="G1017" s="10" t="s">
        <v>266</v>
      </c>
      <c r="H1017" s="10">
        <f>DCOUNTA(A4:T1005,G4,F1016:G1017)</f>
        <v>0</v>
      </c>
      <c r="I1017" s="10" t="s">
        <v>268</v>
      </c>
      <c r="J1017" s="10" t="s">
        <v>267</v>
      </c>
      <c r="K1017" s="10">
        <f>DCOUNTA(A4:T1005,J4,I1016:J1017)</f>
        <v>0</v>
      </c>
      <c r="L1017" s="10"/>
      <c r="M1017" s="10"/>
      <c r="N1017" s="10"/>
      <c r="O1017" s="10"/>
      <c r="P1017" s="10"/>
      <c r="Q1017" s="10"/>
      <c r="R1017" s="10"/>
      <c r="S1017" s="10"/>
      <c r="T1017" s="10"/>
      <c r="U1017" s="10"/>
    </row>
    <row r="1018" spans="2:21" s="9" customFormat="1" hidden="1"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  <c r="U1018" s="10"/>
    </row>
    <row r="1019" spans="2:21" s="9" customFormat="1" hidden="1">
      <c r="B1019" s="9" t="s">
        <v>4</v>
      </c>
      <c r="D1019" s="9" t="s">
        <v>4</v>
      </c>
      <c r="E1019" s="10" t="s">
        <v>5</v>
      </c>
      <c r="F1019" s="10" t="s">
        <v>4</v>
      </c>
      <c r="G1019" s="10" t="s">
        <v>6</v>
      </c>
      <c r="H1019" s="10" t="s">
        <v>264</v>
      </c>
      <c r="I1019" s="10" t="s">
        <v>4</v>
      </c>
      <c r="J1019" s="10" t="s">
        <v>9</v>
      </c>
      <c r="K1019" s="10" t="s">
        <v>265</v>
      </c>
      <c r="L1019" s="10"/>
      <c r="M1019" s="10"/>
      <c r="N1019" s="10"/>
      <c r="O1019" s="10"/>
      <c r="P1019" s="10"/>
      <c r="Q1019" s="10"/>
      <c r="R1019" s="10"/>
      <c r="S1019" s="10"/>
      <c r="T1019" s="10"/>
      <c r="U1019" s="10"/>
    </row>
    <row r="1020" spans="2:21" s="9" customFormat="1" hidden="1">
      <c r="B1020" s="9" t="s">
        <v>61</v>
      </c>
      <c r="C1020" s="9">
        <f>DCOUNTA(C4:T1005,E4,B1019:B1020)</f>
        <v>6</v>
      </c>
      <c r="D1020" s="9" t="s">
        <v>61</v>
      </c>
      <c r="E1020" s="10">
        <f>DSUM(A4:T1005,F4,D1019:D1020)</f>
        <v>47.028999999999996</v>
      </c>
      <c r="F1020" s="10" t="s">
        <v>61</v>
      </c>
      <c r="G1020" s="10" t="s">
        <v>266</v>
      </c>
      <c r="H1020" s="10">
        <f>DCOUNTA(A4:T1005,G4,F1019:G1020)</f>
        <v>5</v>
      </c>
      <c r="I1020" s="10" t="s">
        <v>61</v>
      </c>
      <c r="J1020" s="10" t="s">
        <v>267</v>
      </c>
      <c r="K1020" s="10">
        <f>DCOUNTA(A4:T1005,J4,I1019:J1020)</f>
        <v>2</v>
      </c>
      <c r="L1020" s="10"/>
      <c r="M1020" s="10"/>
      <c r="N1020" s="10"/>
      <c r="O1020" s="10"/>
      <c r="P1020" s="10"/>
      <c r="Q1020" s="10"/>
      <c r="R1020" s="10"/>
      <c r="S1020" s="10"/>
      <c r="T1020" s="10"/>
      <c r="U1020" s="10"/>
    </row>
    <row r="1021" spans="2:21" s="9" customFormat="1" hidden="1"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10"/>
      <c r="U1021" s="10"/>
    </row>
    <row r="1022" spans="2:21" s="9" customFormat="1" hidden="1"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  <c r="U1022" s="10"/>
    </row>
    <row r="1023" spans="2:21" s="9" customFormat="1" hidden="1">
      <c r="B1023" s="9" t="s">
        <v>4</v>
      </c>
      <c r="D1023" s="9" t="s">
        <v>4</v>
      </c>
      <c r="E1023" s="10" t="s">
        <v>5</v>
      </c>
      <c r="F1023" s="10" t="s">
        <v>4</v>
      </c>
      <c r="G1023" s="10" t="s">
        <v>6</v>
      </c>
      <c r="H1023" s="10" t="s">
        <v>264</v>
      </c>
      <c r="I1023" s="10" t="s">
        <v>4</v>
      </c>
      <c r="J1023" s="10" t="s">
        <v>9</v>
      </c>
      <c r="K1023" s="10" t="s">
        <v>265</v>
      </c>
      <c r="L1023" s="10"/>
      <c r="M1023" s="10"/>
      <c r="N1023" s="10"/>
      <c r="O1023" s="10"/>
      <c r="P1023" s="10"/>
      <c r="Q1023" s="10"/>
      <c r="R1023" s="10"/>
      <c r="S1023" s="10"/>
      <c r="T1023" s="10"/>
      <c r="U1023" s="10"/>
    </row>
    <row r="1024" spans="2:21" s="9" customFormat="1" hidden="1">
      <c r="B1024" s="9" t="s">
        <v>269</v>
      </c>
      <c r="C1024" s="9">
        <f>DCOUNTA(A4:T1005,E4,B1023:B1024)</f>
        <v>0</v>
      </c>
      <c r="D1024" s="9" t="s">
        <v>269</v>
      </c>
      <c r="E1024" s="10">
        <f>DSUM(A4:T1005,F4,D1023:D1024)</f>
        <v>0</v>
      </c>
      <c r="F1024" s="10" t="s">
        <v>269</v>
      </c>
      <c r="G1024" s="10" t="s">
        <v>266</v>
      </c>
      <c r="H1024" s="10">
        <f>DCOUNTA(A4:T1005,G4,F1023:G1024)</f>
        <v>0</v>
      </c>
      <c r="I1024" s="10" t="s">
        <v>269</v>
      </c>
      <c r="J1024" s="10" t="s">
        <v>267</v>
      </c>
      <c r="K1024" s="10">
        <f>DCOUNTA(A4:T1005,J4,I1023:J1024)</f>
        <v>0</v>
      </c>
      <c r="L1024" s="10"/>
      <c r="M1024" s="10"/>
      <c r="N1024" s="10"/>
      <c r="O1024" s="10"/>
      <c r="P1024" s="10"/>
      <c r="Q1024" s="10"/>
      <c r="R1024" s="10"/>
      <c r="S1024" s="10"/>
      <c r="T1024" s="10"/>
      <c r="U1024" s="10"/>
    </row>
    <row r="1025" spans="2:21" s="9" customFormat="1" hidden="1"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10"/>
      <c r="U1025" s="10"/>
    </row>
    <row r="1026" spans="2:21" s="9" customFormat="1" hidden="1">
      <c r="B1026" s="9" t="s">
        <v>4</v>
      </c>
      <c r="D1026" s="9" t="s">
        <v>4</v>
      </c>
      <c r="E1026" s="10" t="s">
        <v>5</v>
      </c>
      <c r="F1026" s="10" t="s">
        <v>4</v>
      </c>
      <c r="G1026" s="10" t="s">
        <v>6</v>
      </c>
      <c r="H1026" s="10" t="s">
        <v>264</v>
      </c>
      <c r="I1026" s="10" t="s">
        <v>4</v>
      </c>
      <c r="J1026" s="10" t="s">
        <v>9</v>
      </c>
      <c r="K1026" s="10" t="s">
        <v>265</v>
      </c>
      <c r="L1026" s="10"/>
      <c r="M1026" s="10"/>
      <c r="N1026" s="10"/>
      <c r="O1026" s="10"/>
      <c r="P1026" s="10"/>
      <c r="Q1026" s="10"/>
      <c r="R1026" s="10"/>
      <c r="S1026" s="10"/>
      <c r="T1026" s="10"/>
      <c r="U1026" s="10"/>
    </row>
    <row r="1027" spans="2:21" s="9" customFormat="1" hidden="1">
      <c r="B1027" s="9" t="s">
        <v>23</v>
      </c>
      <c r="C1027" s="9">
        <f>DCOUNTA(B4:T1005,B1026,B1026:B1027)</f>
        <v>11</v>
      </c>
      <c r="D1027" s="9" t="s">
        <v>23</v>
      </c>
      <c r="E1027" s="10">
        <f>DSUM(A4:T1005,F4,D1026:D1027)</f>
        <v>36.993000000000002</v>
      </c>
      <c r="F1027" s="10" t="s">
        <v>23</v>
      </c>
      <c r="G1027" s="10" t="s">
        <v>266</v>
      </c>
      <c r="H1027" s="10">
        <f>DCOUNTA(A4:T1005,G4,F1026:G1027)</f>
        <v>3</v>
      </c>
      <c r="I1027" s="10" t="s">
        <v>23</v>
      </c>
      <c r="J1027" s="10" t="s">
        <v>267</v>
      </c>
      <c r="K1027" s="10">
        <f>DCOUNTA(A4:T1005,J4,I1026:J1027)</f>
        <v>1</v>
      </c>
      <c r="L1027" s="10"/>
      <c r="M1027" s="10"/>
      <c r="N1027" s="10"/>
      <c r="O1027" s="10"/>
      <c r="P1027" s="10"/>
      <c r="Q1027" s="10"/>
      <c r="R1027" s="10"/>
      <c r="S1027" s="10"/>
      <c r="T1027" s="10"/>
      <c r="U1027" s="10"/>
    </row>
    <row r="1028" spans="2:21" s="9" customFormat="1"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  <c r="U1028" s="10"/>
    </row>
    <row r="1029" spans="2:21" s="9" customFormat="1" ht="15.75">
      <c r="C1029" s="11" t="s">
        <v>270</v>
      </c>
      <c r="D1029" s="11" t="s">
        <v>271</v>
      </c>
      <c r="E1029" s="11" t="s">
        <v>272</v>
      </c>
      <c r="F1029" s="11" t="s">
        <v>273</v>
      </c>
      <c r="G1029" s="11" t="s">
        <v>274</v>
      </c>
      <c r="H1029" s="10"/>
      <c r="I1029" s="10"/>
      <c r="J1029" s="10"/>
      <c r="K1029" s="10"/>
      <c r="L1029" s="10"/>
      <c r="M1029" s="10"/>
      <c r="N1029" s="10"/>
      <c r="O1029" s="12"/>
      <c r="P1029" s="10"/>
      <c r="Q1029" s="10"/>
      <c r="R1029" s="10"/>
      <c r="S1029" s="10"/>
      <c r="T1029" s="10"/>
      <c r="U1029" s="10"/>
    </row>
    <row r="1030" spans="2:21" s="9" customFormat="1" ht="15.75">
      <c r="C1030" s="13">
        <f>C1011</f>
        <v>25</v>
      </c>
      <c r="D1030" s="14" t="s">
        <v>275</v>
      </c>
      <c r="E1030" s="14">
        <f>E1011</f>
        <v>95.707999999999998</v>
      </c>
      <c r="F1030" s="13">
        <f>H1011</f>
        <v>8</v>
      </c>
      <c r="G1030" s="13">
        <f>K1011</f>
        <v>5</v>
      </c>
      <c r="H1030" s="10"/>
      <c r="I1030" s="10"/>
      <c r="J1030" s="10"/>
      <c r="K1030" s="10"/>
      <c r="L1030" s="10"/>
      <c r="M1030" s="10"/>
      <c r="N1030" s="10"/>
      <c r="O1030" s="12"/>
      <c r="P1030" s="10"/>
      <c r="Q1030" s="10"/>
      <c r="R1030" s="10"/>
      <c r="S1030" s="10"/>
      <c r="T1030" s="10"/>
      <c r="U1030" s="10"/>
    </row>
    <row r="1031" spans="2:21" s="9" customFormat="1" ht="15.75">
      <c r="C1031" s="13">
        <f>C1014</f>
        <v>2</v>
      </c>
      <c r="D1031" s="14" t="s">
        <v>276</v>
      </c>
      <c r="E1031" s="14">
        <f>E1014</f>
        <v>8.3539999999999992</v>
      </c>
      <c r="F1031" s="13">
        <f>H1014</f>
        <v>2</v>
      </c>
      <c r="G1031" s="13">
        <f>K1014</f>
        <v>0</v>
      </c>
      <c r="H1031" s="10"/>
      <c r="I1031" s="10"/>
      <c r="J1031" s="10"/>
      <c r="K1031" s="10"/>
      <c r="L1031" s="10"/>
      <c r="M1031" s="10"/>
      <c r="N1031" s="10"/>
      <c r="O1031" s="12"/>
      <c r="P1031" s="10"/>
      <c r="Q1031" s="10"/>
      <c r="R1031" s="10"/>
      <c r="S1031" s="10"/>
      <c r="T1031" s="10"/>
      <c r="U1031" s="10"/>
    </row>
    <row r="1032" spans="2:21" s="9" customFormat="1" ht="15.75">
      <c r="C1032" s="13">
        <f>C1017</f>
        <v>0</v>
      </c>
      <c r="D1032" s="14" t="s">
        <v>277</v>
      </c>
      <c r="E1032" s="14">
        <f>E1017</f>
        <v>0</v>
      </c>
      <c r="F1032" s="13">
        <f>H1017</f>
        <v>0</v>
      </c>
      <c r="G1032" s="13">
        <f>K1017</f>
        <v>0</v>
      </c>
      <c r="H1032" s="10"/>
      <c r="I1032" s="10"/>
      <c r="J1032" s="10"/>
      <c r="K1032" s="10"/>
      <c r="L1032" s="10"/>
      <c r="M1032" s="10"/>
      <c r="N1032" s="10"/>
      <c r="O1032" s="12"/>
      <c r="P1032" s="10"/>
      <c r="Q1032" s="10"/>
      <c r="R1032" s="10"/>
      <c r="S1032" s="10"/>
      <c r="T1032" s="10"/>
      <c r="U1032" s="10"/>
    </row>
    <row r="1033" spans="2:21" s="9" customFormat="1" ht="15.75">
      <c r="C1033" s="13">
        <f>C1020</f>
        <v>6</v>
      </c>
      <c r="D1033" s="14" t="s">
        <v>278</v>
      </c>
      <c r="E1033" s="14">
        <f>E1020</f>
        <v>47.028999999999996</v>
      </c>
      <c r="F1033" s="13">
        <f>H1020</f>
        <v>5</v>
      </c>
      <c r="G1033" s="13">
        <f>K1020</f>
        <v>2</v>
      </c>
      <c r="H1033" s="10"/>
      <c r="I1033" s="10"/>
      <c r="J1033" s="10"/>
      <c r="K1033" s="10"/>
      <c r="L1033" s="10"/>
      <c r="M1033" s="10"/>
      <c r="N1033" s="10"/>
      <c r="O1033" s="12"/>
      <c r="P1033" s="10"/>
      <c r="Q1033" s="10"/>
      <c r="R1033" s="10"/>
      <c r="S1033" s="10"/>
      <c r="T1033" s="10"/>
      <c r="U1033" s="10"/>
    </row>
    <row r="1034" spans="2:21" s="9" customFormat="1" ht="15.75">
      <c r="C1034" s="13">
        <f>C1024</f>
        <v>0</v>
      </c>
      <c r="D1034" s="14" t="s">
        <v>269</v>
      </c>
      <c r="E1034" s="14">
        <f>E1024</f>
        <v>0</v>
      </c>
      <c r="F1034" s="13">
        <f>H1024</f>
        <v>0</v>
      </c>
      <c r="G1034" s="13">
        <f>K1024</f>
        <v>0</v>
      </c>
      <c r="H1034" s="10"/>
      <c r="I1034" s="10"/>
      <c r="J1034" s="10"/>
      <c r="K1034" s="10"/>
      <c r="L1034" s="10"/>
      <c r="M1034" s="10"/>
      <c r="N1034" s="10"/>
      <c r="O1034" s="12"/>
      <c r="P1034" s="10"/>
      <c r="Q1034" s="10"/>
      <c r="R1034" s="10"/>
      <c r="S1034" s="10"/>
      <c r="T1034" s="10"/>
      <c r="U1034" s="10"/>
    </row>
    <row r="1035" spans="2:21" s="9" customFormat="1" ht="15.75">
      <c r="C1035" s="13">
        <f>C1027</f>
        <v>11</v>
      </c>
      <c r="D1035" s="14" t="s">
        <v>279</v>
      </c>
      <c r="E1035" s="14">
        <f>E1027</f>
        <v>36.993000000000002</v>
      </c>
      <c r="F1035" s="13">
        <f>H1027</f>
        <v>3</v>
      </c>
      <c r="G1035" s="13">
        <f>K1027</f>
        <v>1</v>
      </c>
      <c r="H1035" s="10"/>
      <c r="I1035" s="10"/>
      <c r="J1035" s="10"/>
      <c r="K1035" s="10"/>
      <c r="L1035" s="10"/>
      <c r="M1035" s="10"/>
      <c r="N1035" s="10"/>
      <c r="O1035" s="12"/>
      <c r="P1035" s="10"/>
      <c r="Q1035" s="10"/>
      <c r="R1035" s="10"/>
      <c r="S1035" s="10"/>
      <c r="T1035" s="10"/>
      <c r="U1035" s="10"/>
    </row>
    <row r="1036" spans="2:21" s="9" customFormat="1" ht="15.75">
      <c r="C1036" s="15"/>
      <c r="D1036" s="11" t="s">
        <v>280</v>
      </c>
      <c r="E1036" s="11">
        <f>E1030</f>
        <v>95.707999999999998</v>
      </c>
      <c r="F1036" s="15"/>
      <c r="G1036" s="10"/>
      <c r="H1036" s="10"/>
      <c r="I1036" s="10"/>
      <c r="J1036" s="10"/>
      <c r="K1036" s="10"/>
      <c r="L1036" s="10"/>
      <c r="M1036" s="10"/>
      <c r="N1036" s="10"/>
      <c r="O1036" s="12"/>
      <c r="P1036" s="10"/>
      <c r="Q1036" s="10"/>
      <c r="R1036" s="10"/>
      <c r="S1036" s="10"/>
      <c r="T1036" s="10"/>
      <c r="U1036" s="10"/>
    </row>
    <row r="1037" spans="2:21" s="9" customFormat="1" ht="15.75">
      <c r="C1037" s="15"/>
      <c r="D1037" s="11" t="s">
        <v>281</v>
      </c>
      <c r="E1037" s="11">
        <f>E1030+E1031+E1032+E1033+E1034+E1035</f>
        <v>188.084</v>
      </c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10"/>
      <c r="U1037" s="10"/>
    </row>
    <row r="1038" spans="2:21" s="1" customFormat="1" ht="12.75" customHeigh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2:21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2:21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5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5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5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5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5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5:20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5:20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5:20" s="1" customFormat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5:20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5:20" s="1" customFormat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5:20" s="1" customFormat="1"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</row>
    <row r="1052" spans="5:20" s="1" customFormat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5:20" s="1" customFormat="1"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</row>
    <row r="1054" spans="5:20" s="1" customFormat="1"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</row>
    <row r="1055" spans="5:20" s="1" customFormat="1"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</row>
    <row r="1056" spans="5:20" s="1" customFormat="1"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</row>
    <row r="1057" spans="5:20" s="1" customFormat="1"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</row>
    <row r="1058" spans="5:20" s="1" customFormat="1"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</row>
    <row r="1059" spans="5:20" s="1" customFormat="1"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</row>
    <row r="1060" spans="5:20" s="1" customFormat="1"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</row>
    <row r="1061" spans="5:20" s="1" customFormat="1"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</row>
    <row r="1062" spans="5:20" s="1" customFormat="1"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</row>
    <row r="1063" spans="5:20" s="1" customFormat="1"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</row>
    <row r="1064" spans="5:20" s="1" customFormat="1"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</row>
    <row r="1065" spans="5:20" s="1" customFormat="1"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</row>
    <row r="1066" spans="5:20" s="1" customFormat="1"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</row>
    <row r="1067" spans="5:20" s="1" customFormat="1"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</row>
    <row r="1068" spans="5:20" s="1" customFormat="1"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</row>
    <row r="1069" spans="5:20" s="1" customFormat="1"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</row>
    <row r="1070" spans="5:20" s="1" customFormat="1"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</row>
    <row r="1071" spans="5:20" s="1" customFormat="1"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</row>
    <row r="1072" spans="5:20" s="1" customFormat="1"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2021-02-17T22:37:20Z</dcterms:created>
  <dcterms:modified xsi:type="dcterms:W3CDTF">2021-02-17T22:37:37Z</dcterms:modified>
</cp:coreProperties>
</file>