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59" i="1"/>
  <c r="C1067" s="1"/>
  <c r="K1056"/>
  <c r="G1066" s="1"/>
  <c r="H1056"/>
  <c r="F1066" s="1"/>
  <c r="E1056"/>
  <c r="E1066" s="1"/>
  <c r="C1056"/>
  <c r="C1066" s="1"/>
  <c r="C1052"/>
  <c r="C1065" s="1"/>
  <c r="K1049"/>
  <c r="G1064" s="1"/>
  <c r="H1049"/>
  <c r="F1064" s="1"/>
  <c r="E1049"/>
  <c r="E1064" s="1"/>
  <c r="C1049"/>
  <c r="C1064" s="1"/>
  <c r="C1046"/>
  <c r="C1063" s="1"/>
  <c r="C1043"/>
  <c r="C1062" s="1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K1059" s="1"/>
  <c r="G1067" s="1"/>
  <c r="I16"/>
  <c r="H16"/>
  <c r="G16"/>
  <c r="H1059" s="1"/>
  <c r="F1067" s="1"/>
  <c r="F16"/>
  <c r="E1059" s="1"/>
  <c r="E1067" s="1"/>
  <c r="J15"/>
  <c r="I15"/>
  <c r="H15"/>
  <c r="G15"/>
  <c r="F15"/>
  <c r="J14"/>
  <c r="K1052" s="1"/>
  <c r="G1065" s="1"/>
  <c r="I14"/>
  <c r="H14"/>
  <c r="G14"/>
  <c r="H1052" s="1"/>
  <c r="F1065" s="1"/>
  <c r="F14"/>
  <c r="E1052" s="1"/>
  <c r="E1065" s="1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46" s="1"/>
  <c r="G1063" s="1"/>
  <c r="I6"/>
  <c r="H6"/>
  <c r="G6"/>
  <c r="H1046" s="1"/>
  <c r="F1063" s="1"/>
  <c r="F6"/>
  <c r="E1046" s="1"/>
  <c r="E1063" s="1"/>
  <c r="J5"/>
  <c r="K1043" s="1"/>
  <c r="G1062" s="1"/>
  <c r="I5"/>
  <c r="H5"/>
  <c r="G5"/>
  <c r="H1043" s="1"/>
  <c r="F1062" s="1"/>
  <c r="F5"/>
  <c r="E1043" s="1"/>
  <c r="E1062" s="1"/>
  <c r="E1068" l="1"/>
  <c r="E1069"/>
</calcChain>
</file>

<file path=xl/sharedStrings.xml><?xml version="1.0" encoding="utf-8"?>
<sst xmlns="http://schemas.openxmlformats.org/spreadsheetml/2006/main" count="274" uniqueCount="163">
  <si>
    <t>HIPERSENSIBILIDAD A MEDICAMENTOS Y RESPUESTA INMUNE INNATA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</si>
  <si>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</si>
  <si>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</si>
  <si>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</si>
  <si>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</si>
  <si>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</si>
  <si>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</si>
  <si>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</si>
  <si>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</si>
  <si>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</si>
  <si>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</si>
  <si>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</si>
  <si>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</si>
  <si>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</si>
  <si>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</si>
  <si>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</si>
  <si>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</si>
  <si>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</si>
  <si>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</si>
  <si>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</si>
  <si>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Vitaloni, M; Botto-van Bemden, A; Sciortino, R; Carn, X; Quintero, M; Santos-Moreno, P; Espinosa, R; Rillo, O; Monfort, J; de Abajo, F; Oswald, E; Matucci, M; du Souich, P; Moller, I; Baures, MR; Vinci, A; Scotton, D; Bibas, M; Eakin, G; Verges, J</t>
  </si>
  <si>
    <t>A patients' view of OA: the Global Osteoarthritis Patient Perception Survey (GOAPPS), a pilot study</t>
  </si>
  <si>
    <t>BMC MUSCULOSKELETAL DISORDERS</t>
  </si>
  <si>
    <t>Article</t>
  </si>
  <si>
    <t>[Vitaloni, Marianna; Oswald, Elizabeth; Bibas, Marco; Verges, Josep] Osteoarthrit Fdn Int OAFI, Barcelona, Spain; [Botto-van Bemden, Angie; Vinci, Arlene; Scotton, Deborah; Eakin, Guy] Arthrit Fdn, Atlanta, GA USA; [Sciortino, Rosa; Quintero, Maritza] De Los Andes Univ, Merida, Venezuela; [Carn, Xavier] Hosp Clin Barcelona, Barcelona, Spain; [Santos-Moreno, Pedro] Biomab Ctr Arthrit Reumatoide, Bogota, Colombia; [Espinosa, Rolando] Inst Med Nacl Rehabil, Ciudad De Mexico, Mexico; [Rillo, Oscar] Hosp I Pirovano, Buenos Aires, DF, Argentina; [Monfort, Jordi] Hosp Mar, Barcelona, Spain; [de Abajo, Francisco] Univ Alcala IRYCIS, Univ Hosp Principe Asturias, Madrid, Spain; [Matucci, Marco] Univ Florence, Florence, Italy; [du Souich, Patrick] Univ Montreal, Montreal, PQ, Canada; [Moller, Ingrid] Univ Barcelona, Inst Poal, Barcelona, Spain; [Baures, Montserrat Romera] Hosp Bellvitge Princeps Espanya, Lhospitalet De Llobregat, Spain</t>
  </si>
  <si>
    <t>Vitaloni, M (corresponding author), Osteoarthrit Fdn Int OAFI, Barcelona, Spain.</t>
  </si>
  <si>
    <t>1471-2474</t>
  </si>
  <si>
    <t>Balas, A; Ramirez, E; Trigo, E; Cabanas, R; Fiandor, A; Arsuaga, M; Lerma, V; Sanz, B; LuisVicario, J; Herranz, P; de Abajo, F; Bellon, T</t>
  </si>
  <si>
    <t>HLA-A*68, -A*11:01, and -A*29:02 alleles are strongly associated with benznidazole-induced maculopapular exanthema (MPE)/DRESS</t>
  </si>
  <si>
    <t>JOURNAL OF ALLERGY AND CLINICAL IMMUNOLOGY-IN PRACTICE</t>
  </si>
  <si>
    <t>Letter</t>
  </si>
  <si>
    <t>[Balas, Antonio; LuisVicario, Jose] Ctr Transfus Madrid, Histocompatibil, Madrid, Spain; [Ramirez, Elena] Autonomous Univ Madrid, Sch Med, Clin Pharmacol Dept, Hosp Univ La Paz Carlos III Cantoblanco,IdiPAZ, Madrid, Spain; [Trigo, Elena; Arsuaga, Marta] Hosp Univ La Paz Carlos III Cantoblanco, Dept Internal Med, Trop Med &amp; Travel Hlth Unit, Madrid, Spain; [Cabanas, Rosario; Fiandor, Ana] Hosp Univ La Paz Carlos III Cantoblanco, Allergy Dept, Madrid, Spain; [Lerma, Victoria] Hosp Univ Principe Asturias, Clin Pharmacol Unit, Madrid, Spain; [Sanz, Beatriz; Bellon, Teresa] Hosp Univ La Paz IdiPaz, Inst Hlth Res, Drug Hypersensit Lab, Madrid, Spain; [Herranz, Pedro] Hosp Univ La Paz Carlos III Cantoblanco, Dept Dermatol, Madrid, Spain; [de Abajo, Francisco] Univ Alcala IRYCIS, Dept Biomed Sci, Madrid, Spain</t>
  </si>
  <si>
    <t>Bellon, T (corresponding author), Hosp Univ La Paz IdiPAZ, Inst Hlth Res, Paseo Castellana 261, Madrid, Spain.</t>
  </si>
  <si>
    <t>2213-2198</t>
  </si>
  <si>
    <t>OCT</t>
  </si>
  <si>
    <t>+</t>
  </si>
  <si>
    <t>Turrion-Merino, L; Alfageme-Roldan, F; Salguero-Fernandez, I; Martinez-Mera, C; Roustan-Gullon, G</t>
  </si>
  <si>
    <t>Pseudoflow in Adnexal Skin Tumors</t>
  </si>
  <si>
    <t>ACTAS DERMO-SIFILIOGRAFICAS</t>
  </si>
  <si>
    <t>[Turrion-Merino, L.; Alfageme-Roldan, F.; Salguero-Fernandez, I.; Martinez-Mera, C.; Roustan-Gullon, G.] Hosp Univ Puerta de Hierro, Serv Dermatol, Madrid, Spain</t>
  </si>
  <si>
    <t>Turrion-Merino, L (corresponding author), Hosp Univ Puerta de Hierro, Serv Dermatol, Madrid, Spain.</t>
  </si>
  <si>
    <t>0001-7310</t>
  </si>
  <si>
    <t>SEP</t>
  </si>
  <si>
    <t>Lazzarato, I; Gonzalez-Munoz, M; Heredia, R; Castellar, FR; de la Guia, AL; Cabanas, R; Fiandor, A; Dominguez-Ortega, J</t>
  </si>
  <si>
    <t>Successful desensitization procedure to lenalidomide in a patient with delayed hypersensitivity confirmed with a positive LTT</t>
  </si>
  <si>
    <t>EUROPEAN ANNALS OF ALLERGY AND CLINICAL IMMUNOLOGY</t>
  </si>
  <si>
    <t>[Lazzarato, I.; Heredia, R.; Cabanas, R.; Fiandor, A.; Dominguez-Ortega, J.] La Paz Inst Hlth Res Hosp IdiPAZ, Dept Allergy, Madrid, Spain; [Gonzalez-Munoz, M.] La Paz Hosp, Dept Immunol, Madrid, Spain; [Castellar, F. R.] La Paz Hosp, Serv Pharm, Madrid, Spain; [Lopez de la Guia, A.] La Paz Hosp, Dept Hematol, Madrid, Spain</t>
  </si>
  <si>
    <t>Lazzarato, I (corresponding author), Hosp Univ La Paz, Dept Allergy, Paseo Castellana 261, Madrid 28046, Spain.</t>
  </si>
  <si>
    <t>1764-1489</t>
  </si>
  <si>
    <t>Gonzalez-Ramos, J; Lamas, C; Bellon, T; Ruiz-Bravo, E; Ramirez, E; Lerma, V; Lecumberri, B</t>
  </si>
  <si>
    <t>Oseltamivir-induced toxic epidermal necrolysis in a patient with Cushing's disease</t>
  </si>
  <si>
    <t>INDIAN JOURNAL OF DERMATOLOGY VENEREOLOGY &amp; LEPROLOGY</t>
  </si>
  <si>
    <t>[Gonzalez-Ramos, Jessica] Autonomous Univ Madrid, La Paz Univ Hosp, Dept Dermatol, Madrid, Spain; [Ruiz-Bravo, Elena] Autonomous Univ Madrid, La Paz Univ Hosp, Dept Anat Pathol, Madrid, Spain; [Ramirez, Elena] Autonomous Univ Madrid, La Paz Univ Hosp, Dept Clin Pharmacol, Madrid, Spain; [Lecumberri, Beatriz] Autonomous Univ Madrid, La Paz Univ Hosp, Dept Endocrinol &amp; Nutr, Madrid, Spain; [Bellon, Teresa] La Paz Univ Hosp, Inst Hlth Res IdiPAZ, Drug Hypersensit Lab, Madrid, Spain; [Gonzalez-Ramos, Jessica; Bellon, Teresa; Ruiz-Bravo, Elena; Ramirez, Elena; Lerma, Victoria; Lecumberri, Beatriz] Principe Asturias Univ Hosp, PIELenRed Consortium, Madrid, Spain; [Lerma, Victoria] Principe Asturias Univ Hosp, Clin Pharmacol Unit, Madrid, Spain; [Lamas, Cristina] Univ Hosp Complex Albacete, Dept Endocrinol &amp; Nutr, Albacete, Spain</t>
  </si>
  <si>
    <t>Gonzalez-Ramos, J (corresponding author), La Paz Univ Hosp, Paseo La Castellana 261, Madrid 28046, Spain.</t>
  </si>
  <si>
    <t>0378-6323</t>
  </si>
  <si>
    <t>SEP-OCT</t>
  </si>
  <si>
    <t>Rodriguez-Martin, S; Garcia-Lledo, A; Gil, M; Barreira-Hernandez, D; Rodriguez-Miguel, A; de Abajo, JJ</t>
  </si>
  <si>
    <t>Prescription prevalence of low dose aspirin in primary prevention in the Spanish population, trends over time and associated factors</t>
  </si>
  <si>
    <t>MEDICINA CLINICA</t>
  </si>
  <si>
    <t>[Rodriguez-Martin, Sara; Barreira-Hernandez, Diana; Rodriguez-Miguel, Antonio; de Abajo, Javier J.] Hosp Univ Principe Asturias, Unidad Farmacol Clin, Madrid, Spain; [Rodriguez-Martin, Sara; Barreira-Hernandez, Diana; Rodriguez-Miguel, Antonio; de Abajo, Javier J.] Univ Alcala De Henares, Unidad Farmacol, Dept Ciencias Biomed, IRYCIS, Madrid, Spain; [Garcia-Lledo, Alberto] Hosp Univ Principe Asturias, Serv Cardiol, Madrid, Spain; [Garcia-Lledo, Alberto] Univ Alcala De Henares, Dept Med, Madrid, Spain; [Gil, Miguel] Agencia Espanola Med &amp; Prod Sanitarios, Div Farmacoepidemiol &amp; Farmacovigilancia, Madrid, Spain</t>
  </si>
  <si>
    <t>de Abajo, JJ (corresponding author), Hosp Univ Principe Asturias, Unidad Farmacol Clin, Madrid, Spain.</t>
  </si>
  <si>
    <t>0025-7753</t>
  </si>
  <si>
    <t>AUG 14</t>
  </si>
  <si>
    <t>Mazzucchelli, R; Rodriguez-Martin, S; Garcia-Vadillo, A; Crespi-Villarias, N; Gil, M; Rodriguez-Miguel, A; Barreira, D; Garcia-Lledo, A; de Abajo, FJ</t>
  </si>
  <si>
    <t>Risk of acute myocardial infarction among new users of bisphosphonates: a nested case-control study</t>
  </si>
  <si>
    <t>OSTEOPOROSIS INTERNATIONAL</t>
  </si>
  <si>
    <t>[Mazzucchelli, R.] Hosp Univ Fdn Alcorcon, Rheumatol Unit, Madrid 28922, Spain; [Rodriguez-Martin, S.; Rodriguez-Miguel, A.; Barreira, D.; de Abajo, F. J.] Hosp Univ Principe Asturias, Clin Pharmacol Unit, Madrid 28805, Spain; [Rodriguez-Martin, S.; Rodriguez-Miguel, A.; Barreira, D.; de Abajo, F. J.] Univ Alcala IRYCIS, Fac Med &amp; Ciencias Salud, Dept Biomed Sci Pharmacol, Madrid 28805, Spain; [Garcia-Vadillo, A.] Hosp Univ La Princesa, Rheumatol Dept, Madrid 28006, Spain; [Crespi-Villarias, N.] Ctr Salud La Rivota, Madrid 28922, Spain; [Gil, M.] Spanish Agcy Med &amp; Med Devices AEMPS, Div Pharmacoepidemiol &amp; Pharmacovigilance, Madrid 28022, Spain; [Garcia-Lledo, A.] Hosp Univ Principe Asturias, Dept Cardiol, Madrid 28805, Spain; [Garcia-Lledo, A.] Univ Alcala De Henares, Dept Med, Madrid 28805, Spain</t>
  </si>
  <si>
    <t>de Abajo, FJ (corresponding author), Hosp Univ Principe Asturias, Clin Pharmacol Unit, Madrid 28805, Spain.; de Abajo, FJ (corresponding author), Univ Alcala IRYCIS, Fac Med &amp; Ciencias Salud, Dept Biomed Sci Pharmacol, Madrid 28805, Spain.</t>
  </si>
  <si>
    <t>0937-941X</t>
  </si>
  <si>
    <t>DEC</t>
  </si>
  <si>
    <t>de Abajo, FJ; Rodriguez-Martin, S; Lerma, V; Mejia-Abril, G; Aguilar, M; Garcia-Luque, A; Laredo, L; Laosa, O; Centeno-Soto, GA; Galvez, MA; Puerro, M; Gonzalez-Rojano, E; Pedraza, L; de Pablo, I; Abad-Santos, F; Rodriguez-Manas, L; Gil, M; Tobias, A; Rodriguez-Miguel, A; Rodriguez-Puyol, D</t>
  </si>
  <si>
    <t>Use of renin-angiotensin-aldosterone system inhibitors and risk of COVID-19 requiring admission to hospital: a case-population study</t>
  </si>
  <si>
    <t>LANCET</t>
  </si>
  <si>
    <t>[de Abajo, Francisco J.; Rodriguez-Martin, Sara; Lerma, Victoria; Rodriguez-Miguel, Antonio] Univ Hosp Principe Asturias, Clin Pharmacol Unit, Madrid, Spain; [Rodriguez-Puyol, Diego] Univ Hosp Principe Asturias, Dept Nephrol, Madrid, Spain; [de Abajo, Francisco J.; Rodriguez-Martin, Sara; Garcia-Luque, Amelia; Puerro, Miguel; Rodriguez-Miguel, Antonio] Univ Alcala IRYCIS, Dept Biomed Sci, Pharmacol Sect, Madrid, Spain; [Rodriguez-Puyol, Diego] Univ Alcala IRYCIS, Dept Med, Madrid, Spain; [Mejia-Abril, Gina; Abad-Santos, Francisco] Autonomous Univ Madrid, Inst Hlth La Princesa, Univ Hosp La Princesa, Dept Clin Pharmacol,Teofilo Hernando Inst, Madrid, Spain; [Aguilar, Monica; Galvez, Maria Angeles; de Pablo, Itziar] Univ Hosp Ramon y Cajal IRYCIS, Clin Pharmacol Unit, Madrid, Spain; [Garcia-Luque, Amelia; Puerro, Miguel] Def Cent Hosp, Dept Clin Pharmacol, Madrid, Spain; [Laredo, Leonor; Gonzalez-Rojano, Esperanza] Complutense Univ Madrid IdISSC, Clin Hosp San Carlos, Dept Clin Pharmacol, Dept Pharmacol andToxicol, Madrid, Spain; [Rodriguez-Manas, Leocadio] Univ Hosp Getafe, Dept Geriatr, Madrid, Spain; [Pedraza, Laura] Univ Hosp Getafe, Inst Biomed Res, Madrid, Spain; [Laosa, Olga; Rodriguez-Manas, Leocadio] Inst Hlth Carlos III, Ctr Network Biomed Res Frailty &amp; Healthy Ageing C, Madrid, Spain; [Centeno-Soto, Gustavo A.] Univ Hosp Puerta Hierro, Dept Clin Pharmacol, Madrid, Spain; [Gil, Miguel] Spanish Agcy Med &amp; Med Devices, Div Pharmacoepidemiol &amp; Pharmacovigilance, Madrid, Spain; [Tobias, Aurelio] CSIC, Spanish Council Sci Res, Inst Environm Assessment &amp; Water Res IDAEA, Barcelona, Spain</t>
  </si>
  <si>
    <t>de Abajo, FJ (corresponding author), Univ Alcala De Henares, Dept Biomed Sci, Madrid 28805, Spain.</t>
  </si>
  <si>
    <t>0140-6736</t>
  </si>
  <si>
    <t>Alqdwah-Fattouh, R; Rodriguez-Martin, S; de Abajo, FJ; Gonzalez-Bermejo, D; Gil, M; Garcia-Lledo, A; Bolumar, F</t>
  </si>
  <si>
    <t>Differential effects of antidepressant subgroups on risk of acute myocardial infarction: A nested case-control study</t>
  </si>
  <si>
    <t>BRITISH JOURNAL OF CLINICAL PHARMACOLOGY</t>
  </si>
  <si>
    <t>[Alqdwah-Fattouh, Rasha; Bolumar, Francisco] Univ Alcala De Henares, Unit Epidemiol &amp; Publ Hlth, Sch Med, Madrid, Spain; [Rodriguez-Martin, Sara; de Abajo, Francisco J.] Univ Hosp Principe Asturias, Clin Pharmacol Unit, Madrid, Spain; [Rodriguez-Martin, Sara; de Abajo, Francisco J.] Univ Alcala IRYCIS, Sch Med, Dept Biomed Sci, Pharmacol Sect, Carretera Madrid Barcelona Km 33,6, Madrid 28871, Spain; [Gonzalez-Bermejo, Diana; Gil, Miguel] Spanish Agcy Med &amp; Med Devices, Div Pharmacoepidemiol &amp; Pharmacovigilance, Madrid, Spain; [Garcia-Lledo, Alberto] Univ Hosp Principe Asturias, Cardiol Dept, Madrid, Spain; [Garcia-Lledo, Alberto] Univ Alcala De Henares, Sch Med, Dept Med, Madrid, Spain; [Bolumar, Francisco] CUNY, Grad Sch Publ Hlth, Dept Epidemiol &amp; Biostat, New York, NY 10021 USA; [Bolumar, Francisco] Ciberesp, Madrid, Spain</t>
  </si>
  <si>
    <t>de Abajo, FJ (corresponding author), Univ Alcala IRYCIS, Sch Med, Dept Biomed Sci, Pharmacol Sect, Carretera Madrid Barcelona Km 33,6, Madrid 28871, Spain.</t>
  </si>
  <si>
    <t>0306-5251</t>
  </si>
  <si>
    <t>Bellon, T; Kardaun, SH</t>
  </si>
  <si>
    <t>CXCL10/IP-10, an early biomarker for late sequelae in DRESS?</t>
  </si>
  <si>
    <t>BRITISH JOURNAL OF DERMATOLOGY</t>
  </si>
  <si>
    <t>Editorial Material</t>
  </si>
  <si>
    <t>[Bellon, T.] Hosp La Paz Inst Hlth Res IdiPAZ, Drug Hypersensit Grp, Madrid, Spain; [Kardaun, S. H.] Isala Diaconessenhuis, Dept Dermatol, Meppel, Netherlands</t>
  </si>
  <si>
    <t>Bellon, T (corresponding author), Hosp La Paz Inst Hlth Res IdiPAZ, Drug Hypersensit Grp, Madrid, Spain.</t>
  </si>
  <si>
    <t>0007-0963</t>
  </si>
  <si>
    <t>NOV</t>
  </si>
  <si>
    <t>Garcia-Lledo, A; Rodriguez-Martin, S; Tobias, A; Alonso-Martin, J; Ansede-Cascudo, JC; de Abajo, FJ</t>
  </si>
  <si>
    <t>Heat waves, ambient temperature, and risk of myocardial infarction: an ecological study in the Community of Madrid</t>
  </si>
  <si>
    <t>REVISTA ESPANOLA DE CARDIOLOGIA</t>
  </si>
  <si>
    <t>[Garcia-Lledo, Alberto] Hosp Univ Principe Asturias, Serv Cardiol, Ctra Alcala Meco S-N, Madrid 28805, Spain; [Garcia-Lledo, Alberto] Univ Alcala De Henares, Dept Med, Madrid, Spain; [Garcia-Lledo, Alberto; Alonso-Martin, Joaquin; Carlos Ansede-Cascudo, Juan] Serv Madrileno Salud SERMAS, Codigo Infarto Madrid, Madrid, Spain; [Rodriguez-Martin, Sara; de Abajo, Francisco J.] Hosp Univ Principe Asturias, Unidad Farmacol Clin, Madrid, Spain; [Rodriguez-Martin, Sara; de Abajo, Francisco J.] Univ Alcala IRYCIS, Dept Ciencias Biomed, Unidad Farmacol, Madrid, Spain; [Tobias, Aurelio] CSIC, Inst Diagnost Ambiental &amp; Estudios Agua IDEA, Barcelona, Spain; [Alonso-Martin, Joaquin] Hosp Univ Getafe, Serv Cardiol, Madrid, Spain</t>
  </si>
  <si>
    <t>Garcia-Lledo, A (corresponding author), Hosp Univ Principe Asturias, Serv Cardiol, Ctra Alcala Meco S-N, Madrid 28805, Spain.</t>
  </si>
  <si>
    <t>0300-8932</t>
  </si>
  <si>
    <t>APR</t>
  </si>
  <si>
    <t>Chang, WC; Abe, R; Anderson, P; Anderson, W; Ardern-Jones, MR; Beachkofsky, TM; Bellon, T; Biala, AK; Bouchard, C; Cavalleri, GL; Chapman, N; Chodosh, J; Choi, HK; Cibotti, RR; Divito, SJ; Dewar, K; Dehaeck, U; Etminan, M; Forbes, D; Fuchs, E; Goldman, JL; Holmes, JH; Hope, EA; Hung, SI; Hsieh, CL; Iovieno, A; Jagdeo, J; Kim, MK; Koelle, DM; Lacouture, ME; Le Pallec, S; Lehloenya, RJ; Lim, R; Lowe, A; McCawley, J; McCawley, J; Micheletti, RG; Mockenhaupt, M; Niemeyer, K; Norcross, MA; Oboh, D; Olteanu, C; Pasieka, HB; Peter, J; Pirmohamed, M; Rieder, M; Saeed, HN; Shear, NH; Shieh, C; Straus, S; Sukasem, C; Sung, C; Trubiano, JA; Tsou, SY; Ueta, M; Volpi, S; Wan, C; Wang, H; Wang, ZQ; Weintraub, J; Whale, C; Wheatley, LM; Whyte-Croasdaile, S; Williams, KB; Wright, G; Yeung, SN; Zhou, L; Chung, WH; Phillips, EJ; Carleton, BC</t>
  </si>
  <si>
    <t>SJS/TEN 2019: From science to translation</t>
  </si>
  <si>
    <t>JOURNAL OF DERMATOLOGICAL SCIENCE</t>
  </si>
  <si>
    <t>Review</t>
  </si>
  <si>
    <t>[Chang, Wan-Chun; Biala, Agnieszka K.; Wright, Galen; Carleton, Bruce C.] Univ British Columbia, Fac Med, Dept Pediat, Div Translat Therapeut, Vancouver, BC, Canada; [Chang, Wan-Chun; Biala, Agnieszka K.; Wright, Galen; Carleton, Bruce C.] British Columbia Childrens Hosp, Res Inst, Vancouver, BC, Canada; [Abe, Riichiro] Niigata Univ, Grad Sch Med &amp; Dent Sci, Niigata, Japan; [Anderson, Paul; Anderson, Wanpen; McCawley, Jean; McCawley, Julie; Oboh, Douglas] Stevens Johnson Syndrome Fdn, Westminster, CO USA; [Ardern-Jones, Michael R.] Univ Southampton, Southampton Gen Hosp, Fac Med, Southampton, Hants, England; [Beachkofsky, Thomas M.] Wilford Hall Ambulatory Surg Ctr, Lackland AFB, TX USA; [Bellon, Teresa] Hosp La Paz Inst Hlth Res IdiPAZ, Drug Hypersensit Grp, Madrid, Spain; [Bouchard, Charles] Loyola Univ, Med Ctr, Chicago, IL 60611 USA; [Cavalleri, Gianpiero L.] Royal Coll Surgeons Ireland, Sch Pharm &amp; Mol &amp; Cellular Therapeut, Dublin, Ireland; [Cavalleri, Gianpiero L.] Royal Coll Surgeons Ireland, FutureNeuro SFI Res Ctr, Dublin, Ireland; [Chapman, Nicole] SJS Awareness Oregon, Klamath Falls, OR USA; [Chodosh, James; Saeed, Hajirah N.] Harvard Med Sch, Massachusetts Eye &amp; Ear, Boston, MA 02115 USA; [Choi, Hyon K.] Massachusetts Gen Hosp, Div Rheumatol Allergy &amp; Immunol, Boston, MA 02114 USA; [Cibotti, Ricardo R.] NIAMSD, NIH, Bethesda, MD 20892 USA; [Divito, Sherrie J.] Harvard Med Sch, Brigham &amp; Womens Hosp, Dept Dermatol, Boston, MA 02115 USA; [Dewar, Karen] Genome Canada, Ottawa, ON, Canada; [Dehaeck, Ulrike] Univ British Columbia, Dept Obstet &amp; Gynecol, Vancouver, BC, Canada; [Etminan, Mahyar] Univ British Columbia, Dept Ophthalmol &amp; Visual Sci, Vancouver, BC, Canada; [Forbes, Diane] Canadian Inst Hlth Res, Ottawa, ON, Canada; [Fuchs, Esther] Univ Washington, Dept Obstet &amp; Gynecol, Seattle, WA 98195 USA; [Goldman, Jennifer L.] Childrens Mercy Hosp, Kansas City, MO 64108 USA; [Holmes, James H.] Wake Forest Univ, Bowman Gray Sch Med, WFBMC Burn Ctr, Winston Salem, NC USA; [Hope, Elyse A.; Jagdeo, Julienne; Wan, Chen] Genome British Columbia, Vancouver, BC, Canada; [Hung, Shuen-Iu; Chung, Wen-Hung] Chang Gung Mem Hosp, Canc Vaccine &amp; Immune Cell Therapy Core Lab, Chang Gung Immunol Consortium, Taoyuan, Taiwan; [Hung, Shuen-Iu] Natl Yang Ming Univ, Inst Pharmacol, Taipei, Taiwan; [Hsieh, Chia-Ling; Tsou, Sheng-Ying; Wang, Zhao-Qing] Eden Social Welf Fdn, Taipei, Taiwan; [Iovieno, Alfonso; Yeung, Sonia N.] Univ British Columbia, Vancouver Gen Hosp Eye Care Ctr, Dept Ophthalmol &amp; Visual Sci, Vancouver, BC, Canada; [Kim, Mee Kum] Seoul Natl Univ, Dept Ophthalmol, Coll Med, Seoul, South Korea; [Koelle, David M.] Univ Washington, Dept Med, Seattle, WA USA; [Lacouture, Mario E.] Mem Sloan Kettering Canc Ctr, 1275 York Ave, New York, NY 10021 USA; [Le Pallec, Sophie] Assoc Malad Syndromes Lyell &amp; Stevens Johnson Ama, Paris, France; [Lehloenya, Rannakoe J.] Univ Cape Town, Dept Med, Div Dermatol, Cape Town, South Africa; [Lim, Robyn] Hlth Canada, Hlth Prod &amp; Food Branch, Ottawa, ON, Canada; [Lowe, Angie] SJS TEN Int Awareness STIA, Lucky Lake, SK, Canada; [Micheletti, Robert G.] Univ Penn, Dept Dermatol, Perelman Sch Med, Philadelphia, PA 19104 USA; [Mockenhaupt, Maja] Univ Freiburg, Med Ctr, Dept Dermatol, Dokumentat Zentrum Schwerer Hautreakt dZh, Freiburg, Germany; [Mockenhaupt, Maja] Univ Freiburg, Med Fac, Freiburg, Germany; [Niemeyer, Katie] SJ Syndrome Texas, Austin, TX USA; [Norcross, Michael A.] US FDA, Lab Immunol, Div Biotechnol Review &amp; Res 3, OBP,OPQ,Ctr Drug Evaluat &amp; Res, Silver Spring, MD USA; [Olteanu, Cristina] Univ Alberta, Dept Med, Div Dermatol, Edmonton, AB, Canada; [Pasieka, Helena B.] MedStar Washington Hosp Ctr, Dept Dermatol, Washington, DC USA; [Peter, Jonathan] Univ Cape Town, Dept Med, Div Allergy &amp; Clin Immunol, Cape Town, South Africa; [Pirmohamed, Munir] Univ Liverpool, Dept Mol &amp; Clin Pharmacol, Liverpool, Merseyside, England; [Rieder, Michael] Western Univ, Childrens Hosp, Schulich Sch Med &amp; Dent, Dept Paediat,London Hlth Sci Ctr, London, ON, Canada; [Shear, Neil H.] Univ Toronto, Sunnybrook Hlth Sci Ctr, Toronto, ON, Canada; [Shieh, Christine] Vanderbilt Eye Inst, Dept Ophthalmol, Nashville, TN USA; [Straus, Sabine] European Med Agcy, Pharmacovigilance Risk Assessment Comm, Dutch Med Evaluat Board, Utrecht, Netherlands; [Sukasem, Chonlaphat] Mahidol Univ, Ramathibodi Hosp, Bangkok, Thailand; [Sung, Cynthia] Duke NUS Med Sch, Hlth Sci Author Singapore, Hlth Prod Regulat Grp, Singapore, Singapore; [Trubiano, Jason A.] Austin Hlth, Dept Infect Dis, Heidelberg, Germany; [Trubiano, Jason A.] Univ Melbourne, Dept Med, Melbourne, Vic, Australia; [Ueta, Mayumi] Kyoto Prefectural Univ Med, Dept Frontier Med Sci &amp; Technol Ophthalmol, Kyoto, Japan; [Volpi, Simona] NHGRI, NIH, Bethesda, MD 20892 USA; [Wang, Hongsheng] China Cdc, Natl Ctr STD &amp; Leprosy Control, Inst Dermatol, Chinese Acad Med Sci, Nanjing, Peoples R China; [Weintraub, Jessica] US FDA, Div Pharmacovigilance 1, Off Surveillance &amp; Epidemiol, Ctr Drug Evaluat &amp; Res, Rockville, MD 20857 USA; [Whale, Cindy; Whyte-Croasdaile, Sonia] SJS Canada, Brantford, ON, Canada; [Wheatley, Lisa M.] NIAID, NIH, 9000 Rockville Pike, Bethesda, MD 20892 USA; [Williams, Kristina B.; Phillips, Elizabeth J.] Vanderbilt Univ, Med Ctr, Dept Pathol Microbiol &amp; Immunol, Nashville, TN USA; [Zhou, Li] Harvard Med Sch, Brigham &amp; Womens Hosp, Div Gen Internal Med &amp; Primary Care, Boston, MA 02115 USA; [Chung, Wen-Hung] Chang Gung Mem Hosp, Drug Hypersensit Clin &amp; Res Ctr, Dept Dermatol, Taoyuan, Taiwan; [Chung, Wen-Hung] Chang Gung Univ, Coll Med, Taoyuan, Taiwan; [Chung, Wen-Hung] Xiamen Chang Gung Hosp, Dept Dermatol, Xiamen, Peoples R China; [Chung, Wen-Hung] Chang Gung Mem Hosp, Whole Genome Res Core Lab Human Dis, Keelung, Taiwan; [Phillips, Elizabeth J.] Murdoch Univ, Inst Immunol &amp; Infect Dis, Murdoch, WA, Australia; [Phillips, Elizabeth J.] Vanderbilt Univ, Med Ctr, Dept Med, Div Infect Dis, Nashville, TN USA; [Phillips, Elizabeth J.] Vanderbilt Univ, Med Ctr, Dept Pharmacol, Nashville, TN 37232 USA</t>
  </si>
  <si>
    <t>Carleton, BC (corresponding author), Univ British Columbia, Fac Med, Dept Paediat, Vancouver, BC, Canada.; Phillips, EJ (corresponding author), Vanderbilt Univ, Med Ctr, Nashville, TN 37235 USA.; Phillips, EJ (corresponding author), Murdoch Univ, Personalized Immunol, Inst Immunol &amp; Infect Dis, Murdoch, WA, Australia.; Phillips, EJ (corresponding author), Murdoch Univ, Clin Res, Inst Immunol &amp; Infect Dis, Murdoch, WA, Australia.; Phillips, EJ (corresponding author), Murdoch Univ, Ctr Clin Pharmacol &amp; Infect Dis, Inst Immunol &amp; Infect Dis, Murdoch, WA, Australia.; Chung, WH (corresponding author), Chang Gung Mem Hosp, Linkou, Taiwan.; Chung, WH (corresponding author), Taipei Branch, Taipei, Taiwan.</t>
  </si>
  <si>
    <t>0923-1811</t>
  </si>
  <si>
    <t>Vian, CD; Fernandez, IS; Roldan, FA; Gullon, GR</t>
  </si>
  <si>
    <t>Subcutaneous Neck Lesion After Chiropractic Manipulation: The Role of Ultrasound Skin Imaging</t>
  </si>
  <si>
    <t>[Duran Vian, C.] Hosp Univ Marques de Valdecilla, Serv Dermatol, Santander, Spain; [Salguero Fernandez, I.; Alfageme Roldan, F.; Roustan Gullon, G.] Hosp Univ Puerta de Hierro Majadahonda, Serv Dermatol, Madrid, Spain</t>
  </si>
  <si>
    <t>Vian, CD (corresponding author), Hosp Univ Marques de Valdecilla, Serv Dermatol, Santander, Spain.</t>
  </si>
  <si>
    <t>MAR</t>
  </si>
  <si>
    <t>Lopez-Oliva, MO; Martinez, V; Rodriguez-Sanz, A; Alvarez, L; Santana, MJ; Selgas, R; Jimenez, C; Bellon, T</t>
  </si>
  <si>
    <t>Pre-transplant assessment of pp65-specific CD4 T cell responses identifies CMV-seropositive patients treated with rATG at risk of late onset infection</t>
  </si>
  <si>
    <t>CLINICAL IMMUNOLOGY</t>
  </si>
  <si>
    <t>[Lopez-Oliva, Maria O.; Alvarez, Laura; Jose Santana, M.; Selgas, Rafael; Jimenez, Carlos] La Paz Univ Hosp, Nephrol Serv, Madrid, Spain; [Martinez, Virginia; Rodriguez-Sanz, Aranzazu; Selgas, Rafael; Bellon, Teresa] Inst Hlth Res Hosp Univ La Paz IdiPAZ, Paseo Castellana 261, Madrid 28046, Spain</t>
  </si>
  <si>
    <t>Bellon, T (corresponding author), Inst Hlth Res Hosp Univ La Paz IdiPAZ, Paseo Castellana 261, Madrid 28046, Spain.</t>
  </si>
  <si>
    <t>1521-6616</t>
  </si>
  <si>
    <t>FEB</t>
  </si>
  <si>
    <t>Requena, G; Douglas, IJ; Huerta, C; de Abajo, F</t>
  </si>
  <si>
    <t>Impact of pre-exposure time bias in self-controlled case series when the event conditions the exposure: Hip/femur fracture and use of benzodiazepines as a case study</t>
  </si>
  <si>
    <t>PHARMACOEPIDEMIOLOGY AND DRUG SAFETY</t>
  </si>
  <si>
    <t>[Requena, Gema; de Abajo, Francisco] Univ Alcala De Henares, Sch Med, Dept Biomed Sci Pharmacol, IRYCIS, Madrid, Spain; [Douglas, Ian J.] London Sch Hyg &amp; Trop Med, Epidemiol Deparment, London, England; [Huerta, Consuelo] Spanish Agcy Med &amp; Med Devices, Div Pharmacoepidemiol &amp; Pharmacovigilance, Madrid, Spain; [de Abajo, Francisco] Univ Hosp Principe Asturias, Clin Pharmacol Unit, Madrid, Spain</t>
  </si>
  <si>
    <t>de Abajo, F (corresponding author), Univ Alcala De Henares, Fac Med &amp; Ciencias Salud, Ctra Madrid Barcelona,Km 33-2, Madrid 28871, Spain.</t>
  </si>
  <si>
    <t>1053-8569</t>
  </si>
  <si>
    <t>Loli-Ausejo, D; Hernandez-Martin, I; Cabanas, R; Entrala, A; Gutierrez-Alvarino, M; Martinez-Sanchez, N; Caballero, T</t>
  </si>
  <si>
    <t>Tranexamic Acid Plus Bemiparin Sodium as Long-Term Prophylaxis in a Patient With FXII-HAE During Pregnancy: A Case Report</t>
  </si>
  <si>
    <t>JOURNAL OF INVESTIGATIONAL ALLERGOLOGY AND CLINICAL IMMUNOLOGY</t>
  </si>
  <si>
    <t>[Loli-Ausejo, D.; Hernandez-Martin, I; Cabanas, R.; Entrala, A.; Caballero, T.] La Paz Univ Hosp, Dept Allergy, Paseo Castellana 261, Madrid 28046, Spain; [Cabanas, R.; Entrala, A.; Caballero, T.] Hosp La Paz Inst Hlth Res IdiPaz, Madrid, Spain; [Gutierrez-Alvarino, M.] La Paz Univ Hosp, Dept Hematol, Madrid, Spain; [Martinez-Sanchez, N.] La Paz Univ Hosp, Dept Obstet &amp; Gynecol, High Risk Pregnancy Unit, Autoimmune Dis &amp; Pregnancy Clin, Madrid, Spain; [Caballero, T.] Biomed Res Network Rare Dis U754 CIBERER, Madrid, Spain</t>
  </si>
  <si>
    <t>Loli-Ausejo, D (corresponding author), La Paz Univ Hosp, Dept Allergy, Paseo Castellana 261, Madrid 28046, Spain.</t>
  </si>
  <si>
    <t>1018-9068</t>
  </si>
  <si>
    <t>Cabanas, R; Ramirez, E; Sendagorta, E; Alamar, R; Barranco, R; Blanca-Lopez, N; Dona, I; Fernandez, J; Garcia-Nunez, I; Garcia-Samaniego, J; Lopez-Rico, R; Marin-Serrano, E; Merida, C; Moya, M; Ortega-Rodriguez, NR; Becerra, BR; Rojas-Perez-Ezquerra, P; Sanchez-Gonzalez, MJ; Vega-Cabrera, C; Vila-Albelda, C; Bellon, T</t>
  </si>
  <si>
    <t>Spanish Guidelines for Diagnosis, Management, Treatment, and Prevention of DRESS Syndrome</t>
  </si>
  <si>
    <t>[Cabanas, R.] Hosp Univ La Paz, Allergy Unit, Madrid, Spain; [Cabanas, R.; Ramirez, E.; Vega-Cabrera, C.; Bellon, T.] Inst Hlth Res IdiPAZ, Madrid, Spain; [Cabanas, R.; Ramirez, E.; Sendagorta, E.; Barranco, R.; Rojas-Perez-Ezquerra, P.; Sanchez-Gonzalez, M. J.; Bellon, T.] PIELenRed Consortium, Madrid, Spain; [Cabanas, R.] Ctr Invest Red Enfermedades Raras CIBERER, U754, Madrid, Spain; [Ramirez, E.] La Paz Univ Hosp, Pharmacol Dept, Madrid, Spain; [Sendagorta, E.] La Paz Univ Hosp, Dermatol Dept, Madrid, Spain; [Alamar, R.] Hosp Univ &amp; Politecn La Fe Valencia, Valencia, Spain; [Barranco, R.] Hosp Univ 12 Octubre, Allergy Unit, Madrid, Spain; [Barranco, R.] ARADyAL, Madrid, Spain; [Blanca-Lopez, N.] Infanta Leonor Univ Hosp, Allergy Serv, Madrid, Spain; [Dona, I] Inst Invest Biomed Malaga IBIMA, Hosp Civil, Allergy Res Grp, Malaga, Spain; [Dona, I] Hosp Reg Univ Malaga, Allergy Unit, Malaga, Spain; [Fernandez, J.] Alicante Univ Hosp, Allergy Sect, ISABIAL UMH, Alicante, Spain; [Garcia-Nunez, I] Hosp Quironsalud Campo Gibraltar, Allergy &amp; Pneumol Dept, Los Barrios, Cadiz, Spain; [Garcia-Samaniego, J.] Hosp Univ La Paz, Liver Unit, CIBERehd, IdiPAZ, Madrid, Spain; [Marin-Serrano, E.] Hosp Univ A Coruna, Dept Allergy, La Coruna, Spain; [Merida, C.] La Paz Univ Hosp, Gastroenterol Dept, Madrid, Spain; [Merida, C.] Hosp Clin San Cecilio, Allergy Unit, Granada, Spain; [Moya, M.] Hosp Univ Torrecardenas, Allergy Unit, Almeria, Spain; [Ortega-Rodriguez, N. R.] Hosp Univ Gran Canaria Dr Negrin, Allergy Unit, Las Palmas Gran Canaria, Spain; [Rivas Becerra, B.] La Paz Univ Hosp, Dept Nephrol, Madrid, Spain; [Rojas-Perez-Ezquerra, P.] Hosp Gen Univ Gregorio Maranon, Dept Allergy, Madrid, Spain; [Sanchez-Gonzalez, M. J.] Principe Asturias Univ Hosp, Dept Allergy, Alcala De Henares, Spain; [Vega-Cabrera, C.] La Paz Univ Hosp, Dept Nephrol, Madrid, Spain; [Vila-Albelda, C.] Severo Ochoa Univ Hosp, Allergy Unit, Madrid, Spain; [Bellon, T.] La Paz Hosp, Drug Hypersensit Lab, Madrid, Spain</t>
  </si>
  <si>
    <t>Cabanas, R (corresponding author), Hosp Univ La Paz, Allergy Unit, Madrid, Spain.; Cabanas, R (corresponding author), Inst Hlth Res IdiPAZ, Madrid, Spain.; Cabanas, R (corresponding author), PIELenRed Consortium, Madrid, Spain.; Cabanas, R (corresponding author), Ctr Invest Red Enfermedades Raras CIBERER, U754, Madrid, Spain.</t>
  </si>
  <si>
    <t>Sanchez-Gonzalez, MJ; Barbarroja-Escudero, J; Antolin-Amerigo, D; Rodriguez-Rodriguez, M; Fernandez, LP; Medina, I; Bellon-Heredia, T; Alvarez-Mon, M</t>
  </si>
  <si>
    <t>Erythema Multiforme Induced by Tramadol: An Allergy Assessment</t>
  </si>
  <si>
    <t>[Sanchez-Gonzalez, M. J.; Barbarroja-Escudero, J.; Antolin-Amerigo, D.; Rodriguez-Rodriguez, M.; Alvarez-Mon, M.] Univ Alcala De Henares, Serv Enfermedades Sistema Inmune Alergia, Hosp Univ Principe Asturias, Dept Med &amp; Especialidades Med, Carretera Alcala Meco S-N, Alcala De Henares 28805, Madrid, Spain; [Pericet Fernandez, L.] Hosp Univ Principe Asturias, Serv Dermatol, Madrid, Spain; [Medina, I] Hosp Univ Principe Asturias, Serv Anat Patol, Madrid, Spain; [Bellon-Heredia, T.] Hosp Univ La Paz, IDIPAZ, Inst Invest Hosp La Paz, Madrid, Spain</t>
  </si>
  <si>
    <t>Sanchez-Gonzalez, MJ (corresponding author), Univ Alcala De Henares, Serv Enfermedades Sistema Inmune Alergia, Hosp Univ Principe Asturias, Dept Med &amp; Especialidades Med, Carretera Alcala Meco S-N, Alcala De Henares 28805, Madrid, Spain.</t>
  </si>
  <si>
    <t>Sicras-Mainar, Antoni; de Abajo, Francisco J; Izquierdo-Alonso, Jose Luis</t>
  </si>
  <si>
    <t>Clinical and Economic Consequences of Inhaled Corticosteroid Doses and Particle Size in Triple Inhalation Therapy for COPD: Real-Life Study.</t>
  </si>
  <si>
    <t>International journal of chronic obstructive pulmonary disease</t>
  </si>
  <si>
    <t>Health Economics &amp; Outcomes Research, Atrys Health, Barcelona, Spain.; Unidad de Farmacologia Clinica, Hospital Universitario Principe de Asturias, Madrid, Spain.; Departamento de Ciencias Biomedicas, Universidad de Alcala (IRYCIS), Madrid, Spain.; Departamento de Medicina y Especialidades, Universidad de Alcala, Madrid, Spain.; Servicio de Neumologia, Hospital Universitario de Guadalajara, Guadalajara, Spain.</t>
  </si>
  <si>
    <t>no tiene</t>
  </si>
  <si>
    <t>1178-2005</t>
  </si>
  <si>
    <t>3291-3302</t>
  </si>
  <si>
    <t>10.1016/j.thromres.2017.03.016</t>
  </si>
  <si>
    <t>MEDLINE:28324767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</si>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</sst>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A2335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1.879</v>
      </c>
      <c r="G5" s="7" t="str">
        <f>VLOOKUP(N5,[1]Revistas!$B$2:$G$62863,3,FALSE)</f>
        <v>Q3</v>
      </c>
      <c r="H5" s="7" t="str">
        <f>VLOOKUP(N5,[1]Revistas!$B$2:$G$62863,4,FALSE)</f>
        <v>ORTHOPEDICS -- SCIE</v>
      </c>
      <c r="I5" s="7" t="str">
        <f>VLOOKUP(N5,[1]Revistas!$B$2:$G$62863,5,FALSE)</f>
        <v>44/82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>
        <v>39387</v>
      </c>
      <c r="P5" s="7">
        <v>2020</v>
      </c>
      <c r="Q5" s="7">
        <v>21</v>
      </c>
      <c r="R5" s="7">
        <v>1</v>
      </c>
      <c r="S5" s="7"/>
      <c r="T5" s="7">
        <v>727</v>
      </c>
    </row>
    <row r="6" spans="2:20" s="1" customFormat="1">
      <c r="B6" s="6" t="s">
        <v>27</v>
      </c>
      <c r="C6" s="6" t="s">
        <v>28</v>
      </c>
      <c r="D6" s="6" t="s">
        <v>29</v>
      </c>
      <c r="E6" s="7" t="s">
        <v>30</v>
      </c>
      <c r="F6" s="7">
        <f>VLOOKUP(N6,[1]Revistas!$B$2:$G$62863,2,FALSE)</f>
        <v>7.5739999999999998</v>
      </c>
      <c r="G6" s="7" t="str">
        <f>VLOOKUP(N6,[1]Revistas!$B$2:$G$62863,3,FALSE)</f>
        <v>Q1</v>
      </c>
      <c r="H6" s="7" t="str">
        <f>VLOOKUP(N6,[1]Revistas!$B$2:$G$62863,4,FALSE)</f>
        <v>ALLERGY -- SCIE</v>
      </c>
      <c r="I6" s="7" t="str">
        <f>VLOOKUP(N6,[1]Revistas!$B$2:$G$62863,5,FALSE)</f>
        <v>3 DE 28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2020</v>
      </c>
      <c r="Q6" s="7">
        <v>8</v>
      </c>
      <c r="R6" s="7">
        <v>9</v>
      </c>
      <c r="S6" s="7">
        <v>3198</v>
      </c>
      <c r="T6" s="7" t="s">
        <v>35</v>
      </c>
    </row>
    <row r="7" spans="2:20" s="1" customFormat="1">
      <c r="B7" s="6" t="s">
        <v>36</v>
      </c>
      <c r="C7" s="6" t="s">
        <v>37</v>
      </c>
      <c r="D7" s="6" t="s">
        <v>38</v>
      </c>
      <c r="E7" s="7" t="s">
        <v>30</v>
      </c>
      <c r="F7" s="7" t="str">
        <f>VLOOKUP(N7,[1]Revistas!$B$2:$G$62863,2,FALSE)</f>
        <v>NO TIENE</v>
      </c>
      <c r="G7" s="7" t="str">
        <f>VLOOKUP(N7,[1]Revistas!$B$2:$G$62863,3,FALSE)</f>
        <v>NO TIENE</v>
      </c>
      <c r="H7" s="7" t="str">
        <f>VLOOKUP(N7,[1]Revistas!$B$2:$G$62863,4,FALSE)</f>
        <v>NO TIENE</v>
      </c>
      <c r="I7" s="7" t="str">
        <f>VLOOKUP(N7,[1]Revistas!$B$2:$G$62863,5,FALSE)</f>
        <v>NO TIENE</v>
      </c>
      <c r="J7" s="7" t="str">
        <f>VLOOKUP(N7,[1]Revistas!$B$2:$G$62863,6,FALSE)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2020</v>
      </c>
      <c r="Q7" s="7">
        <v>111</v>
      </c>
      <c r="R7" s="7">
        <v>7</v>
      </c>
      <c r="S7" s="7">
        <v>621</v>
      </c>
      <c r="T7" s="7">
        <v>622</v>
      </c>
    </row>
    <row r="8" spans="2:20" s="1" customFormat="1">
      <c r="B8" s="6" t="s">
        <v>43</v>
      </c>
      <c r="C8" s="6" t="s">
        <v>44</v>
      </c>
      <c r="D8" s="6" t="s">
        <v>45</v>
      </c>
      <c r="E8" s="7" t="s">
        <v>30</v>
      </c>
      <c r="F8" s="7" t="str">
        <f>VLOOKUP(N8,[1]Revistas!$B$2:$G$62863,2,FALSE)</f>
        <v>NO TIENE</v>
      </c>
      <c r="G8" s="7" t="str">
        <f>VLOOKUP(N8,[1]Revistas!$B$2:$G$62863,3,FALSE)</f>
        <v>NO TIENE</v>
      </c>
      <c r="H8" s="7" t="str">
        <f>VLOOKUP(N8,[1]Revistas!$B$2:$G$62863,4,FALSE)</f>
        <v>NO TIENE</v>
      </c>
      <c r="I8" s="7" t="str">
        <f>VLOOKUP(N8,[1]Revistas!$B$2:$G$62863,5,FALSE)</f>
        <v>NO TIENE</v>
      </c>
      <c r="J8" s="7" t="str">
        <f>VLOOKUP(N8,[1]Revistas!$B$2:$G$62863,6,FALSE)</f>
        <v>NO</v>
      </c>
      <c r="K8" s="7" t="s">
        <v>46</v>
      </c>
      <c r="L8" s="7" t="s">
        <v>47</v>
      </c>
      <c r="M8" s="7">
        <v>0</v>
      </c>
      <c r="N8" s="7" t="s">
        <v>48</v>
      </c>
      <c r="O8" s="7" t="s">
        <v>42</v>
      </c>
      <c r="P8" s="7">
        <v>2020</v>
      </c>
      <c r="Q8" s="7">
        <v>52</v>
      </c>
      <c r="R8" s="7">
        <v>5</v>
      </c>
      <c r="S8" s="7">
        <v>235</v>
      </c>
      <c r="T8" s="7">
        <v>237</v>
      </c>
    </row>
    <row r="9" spans="2:20" s="1" customFormat="1">
      <c r="B9" s="6" t="s">
        <v>49</v>
      </c>
      <c r="C9" s="6" t="s">
        <v>50</v>
      </c>
      <c r="D9" s="6" t="s">
        <v>51</v>
      </c>
      <c r="E9" s="7" t="s">
        <v>23</v>
      </c>
      <c r="F9" s="7">
        <f>VLOOKUP(N9,[1]Revistas!$B$2:$G$62863,2,FALSE)</f>
        <v>2.7120000000000002</v>
      </c>
      <c r="G9" s="7" t="str">
        <f>VLOOKUP(N9,[1]Revistas!$B$2:$G$62863,3,FALSE)</f>
        <v>Q2</v>
      </c>
      <c r="H9" s="7" t="str">
        <f>VLOOKUP(N9,[1]Revistas!$B$2:$G$62863,4,FALSE)</f>
        <v>DERMATOLOGY -- SCIE</v>
      </c>
      <c r="I9" s="7" t="str">
        <f>VLOOKUP(N9,[1]Revistas!$B$2:$G$62863,5,FALSE)</f>
        <v>26/68</v>
      </c>
      <c r="J9" s="7" t="str">
        <f>VLOOKUP(N9,[1]Revistas!$B$2:$G$62863,6,FALSE)</f>
        <v>NO</v>
      </c>
      <c r="K9" s="7" t="s">
        <v>52</v>
      </c>
      <c r="L9" s="7" t="s">
        <v>53</v>
      </c>
      <c r="M9" s="7">
        <v>0</v>
      </c>
      <c r="N9" s="7" t="s">
        <v>54</v>
      </c>
      <c r="O9" s="7" t="s">
        <v>55</v>
      </c>
      <c r="P9" s="7">
        <v>2020</v>
      </c>
      <c r="Q9" s="7">
        <v>86</v>
      </c>
      <c r="R9" s="7">
        <v>5</v>
      </c>
      <c r="S9" s="7">
        <v>515</v>
      </c>
      <c r="T9" s="7">
        <v>518</v>
      </c>
    </row>
    <row r="10" spans="2:20" s="1" customFormat="1">
      <c r="B10" s="6" t="s">
        <v>56</v>
      </c>
      <c r="C10" s="6" t="s">
        <v>57</v>
      </c>
      <c r="D10" s="6" t="s">
        <v>58</v>
      </c>
      <c r="E10" s="7" t="s">
        <v>23</v>
      </c>
      <c r="F10" s="7">
        <f>VLOOKUP(N10,[1]Revistas!$B$2:$G$62863,2,FALSE)</f>
        <v>1.635</v>
      </c>
      <c r="G10" s="7" t="str">
        <f>VLOOKUP(N10,[1]Revistas!$B$2:$G$62863,3,FALSE)</f>
        <v>Q3</v>
      </c>
      <c r="H10" s="7" t="str">
        <f>VLOOKUP(N10,[1]Revistas!$B$2:$G$62863,4,FALSE)</f>
        <v>MEDICINE, GENERAL &amp; INTERNAL -- SCIE</v>
      </c>
      <c r="I10" s="7" t="str">
        <f>VLOOKUP(N10,[1]Revistas!$B$2:$G$62863,5,FALSE)</f>
        <v>87/165</v>
      </c>
      <c r="J10" s="7" t="str">
        <f>VLOOKUP(N10,[1]Revistas!$B$2:$G$62863,6,FALSE)</f>
        <v>NO</v>
      </c>
      <c r="K10" s="7" t="s">
        <v>59</v>
      </c>
      <c r="L10" s="7" t="s">
        <v>60</v>
      </c>
      <c r="M10" s="7">
        <v>1</v>
      </c>
      <c r="N10" s="7" t="s">
        <v>61</v>
      </c>
      <c r="O10" s="7" t="s">
        <v>62</v>
      </c>
      <c r="P10" s="7">
        <v>2020</v>
      </c>
      <c r="Q10" s="7">
        <v>155</v>
      </c>
      <c r="R10" s="7">
        <v>3</v>
      </c>
      <c r="S10" s="7">
        <v>104</v>
      </c>
      <c r="T10" s="7">
        <v>111</v>
      </c>
    </row>
    <row r="11" spans="2:20" s="1" customFormat="1">
      <c r="B11" s="6" t="s">
        <v>63</v>
      </c>
      <c r="C11" s="6" t="s">
        <v>64</v>
      </c>
      <c r="D11" s="6" t="s">
        <v>65</v>
      </c>
      <c r="E11" s="7" t="s">
        <v>23</v>
      </c>
      <c r="F11" s="7">
        <f>VLOOKUP(N11,[1]Revistas!$B$2:$G$62863,2,FALSE)</f>
        <v>3.8639999999999999</v>
      </c>
      <c r="G11" s="7" t="str">
        <f>VLOOKUP(N11,[1]Revistas!$B$2:$G$62863,3,FALSE)</f>
        <v>Q2</v>
      </c>
      <c r="H11" s="7" t="str">
        <f>VLOOKUP(N11,[1]Revistas!$B$2:$G$62863,4,FALSE)</f>
        <v>ENDOCRINOLOGY &amp; METABOLISM -- SCIE</v>
      </c>
      <c r="I11" s="7" t="str">
        <f>VLOOKUP(N11,[1]Revistas!$B$2:$G$62863,5,FALSE)</f>
        <v>44/143</v>
      </c>
      <c r="J11" s="7" t="str">
        <f>VLOOKUP(N11,[1]Revistas!$B$2:$G$62863,6,FALSE)</f>
        <v>NO</v>
      </c>
      <c r="K11" s="7" t="s">
        <v>66</v>
      </c>
      <c r="L11" s="7" t="s">
        <v>67</v>
      </c>
      <c r="M11" s="7">
        <v>0</v>
      </c>
      <c r="N11" s="7" t="s">
        <v>68</v>
      </c>
      <c r="O11" s="7" t="s">
        <v>69</v>
      </c>
      <c r="P11" s="7">
        <v>2020</v>
      </c>
      <c r="Q11" s="7">
        <v>31</v>
      </c>
      <c r="R11" s="7">
        <v>12</v>
      </c>
      <c r="S11" s="7">
        <v>2403</v>
      </c>
      <c r="T11" s="7">
        <v>2412</v>
      </c>
    </row>
    <row r="12" spans="2:20" s="1" customFormat="1">
      <c r="B12" s="6" t="s">
        <v>70</v>
      </c>
      <c r="C12" s="6" t="s">
        <v>71</v>
      </c>
      <c r="D12" s="6" t="s">
        <v>72</v>
      </c>
      <c r="E12" s="7" t="s">
        <v>23</v>
      </c>
      <c r="F12" s="7">
        <f>VLOOKUP(N12,[1]Revistas!$B$2:$G$62863,2,FALSE)</f>
        <v>60.392000000000003</v>
      </c>
      <c r="G12" s="7" t="str">
        <f>VLOOKUP(N12,[1]Revistas!$B$2:$G$62863,3,FALSE)</f>
        <v>Q1</v>
      </c>
      <c r="H12" s="7" t="str">
        <f>VLOOKUP(N12,[1]Revistas!$B$2:$G$62863,4,FALSE)</f>
        <v>MEDICINE, GENERAL &amp; INTERNAL -- SCIE</v>
      </c>
      <c r="I12" s="7" t="str">
        <f>VLOOKUP(N12,[1]Revistas!$B$2:$G$62863,5,FALSE)</f>
        <v>2/165</v>
      </c>
      <c r="J12" s="7" t="str">
        <f>VLOOKUP(N12,[1]Revistas!$B$2:$G$62863,6,FALSE)</f>
        <v>SI</v>
      </c>
      <c r="K12" s="7" t="s">
        <v>73</v>
      </c>
      <c r="L12" s="7" t="s">
        <v>74</v>
      </c>
      <c r="M12" s="7">
        <v>90</v>
      </c>
      <c r="N12" s="7" t="s">
        <v>75</v>
      </c>
      <c r="O12" s="7">
        <v>11079</v>
      </c>
      <c r="P12" s="7">
        <v>2020</v>
      </c>
      <c r="Q12" s="7">
        <v>395</v>
      </c>
      <c r="R12" s="7">
        <v>10238</v>
      </c>
      <c r="S12" s="7">
        <v>1705</v>
      </c>
      <c r="T12" s="7">
        <v>1714</v>
      </c>
    </row>
    <row r="13" spans="2:20" s="1" customFormat="1">
      <c r="B13" s="6" t="s">
        <v>76</v>
      </c>
      <c r="C13" s="6" t="s">
        <v>77</v>
      </c>
      <c r="D13" s="6" t="s">
        <v>78</v>
      </c>
      <c r="E13" s="7" t="s">
        <v>23</v>
      </c>
      <c r="F13" s="7">
        <f>VLOOKUP(N13,[1]Revistas!$B$2:$G$62863,2,FALSE)</f>
        <v>3.74</v>
      </c>
      <c r="G13" s="7" t="str">
        <f>VLOOKUP(N13,[1]Revistas!$B$2:$G$62863,3,FALSE)</f>
        <v>Q2</v>
      </c>
      <c r="H13" s="7" t="str">
        <f>VLOOKUP(N13,[1]Revistas!$B$2:$G$62863,4,FALSE)</f>
        <v>PHARMACOLOGY &amp; PHARMACY -- SCIE</v>
      </c>
      <c r="I13" s="7" t="str">
        <f>VLOOKUP(N13,[1]Revistas!$B$2:$G$62863,5,FALSE)</f>
        <v>71/270</v>
      </c>
      <c r="J13" s="7" t="str">
        <f>VLOOKUP(N13,[1]Revistas!$B$2:$G$62863,6,FALSE)</f>
        <v>NO</v>
      </c>
      <c r="K13" s="7" t="s">
        <v>79</v>
      </c>
      <c r="L13" s="7" t="s">
        <v>80</v>
      </c>
      <c r="M13" s="7">
        <v>0</v>
      </c>
      <c r="N13" s="7" t="s">
        <v>81</v>
      </c>
      <c r="O13" s="7" t="s">
        <v>34</v>
      </c>
      <c r="P13" s="7">
        <v>2020</v>
      </c>
      <c r="Q13" s="7">
        <v>86</v>
      </c>
      <c r="R13" s="7">
        <v>10</v>
      </c>
      <c r="S13" s="7">
        <v>2040</v>
      </c>
      <c r="T13" s="7">
        <v>2050</v>
      </c>
    </row>
    <row r="14" spans="2:20" s="1" customFormat="1">
      <c r="B14" s="6" t="s">
        <v>82</v>
      </c>
      <c r="C14" s="6" t="s">
        <v>83</v>
      </c>
      <c r="D14" s="6" t="s">
        <v>84</v>
      </c>
      <c r="E14" s="7" t="s">
        <v>85</v>
      </c>
      <c r="F14" s="7">
        <f>VLOOKUP(N14,[1]Revistas!$B$2:$G$62863,2,FALSE)</f>
        <v>7</v>
      </c>
      <c r="G14" s="7" t="str">
        <f>VLOOKUP(N14,[1]Revistas!$B$2:$G$62863,3,FALSE)</f>
        <v>Q1</v>
      </c>
      <c r="H14" s="7" t="str">
        <f>VLOOKUP(N14,[1]Revistas!$B$2:$G$62863,4,FALSE)</f>
        <v>DERMATOLOGY -- SCIE</v>
      </c>
      <c r="I14" s="7" t="str">
        <f>VLOOKUP(N14,[1]Revistas!$B$2:$G$62863,5,FALSE)</f>
        <v>4 DE 68</v>
      </c>
      <c r="J14" s="7" t="str">
        <f>VLOOKUP(N14,[1]Revistas!$B$2:$G$62863,6,FALSE)</f>
        <v>SI</v>
      </c>
      <c r="K14" s="7" t="s">
        <v>86</v>
      </c>
      <c r="L14" s="7" t="s">
        <v>87</v>
      </c>
      <c r="M14" s="7">
        <v>0</v>
      </c>
      <c r="N14" s="7" t="s">
        <v>88</v>
      </c>
      <c r="O14" s="7" t="s">
        <v>89</v>
      </c>
      <c r="P14" s="7">
        <v>2020</v>
      </c>
      <c r="Q14" s="7">
        <v>183</v>
      </c>
      <c r="R14" s="7">
        <v>5</v>
      </c>
      <c r="S14" s="7">
        <v>804</v>
      </c>
      <c r="T14" s="7">
        <v>805</v>
      </c>
    </row>
    <row r="15" spans="2:20" s="1" customFormat="1">
      <c r="B15" s="6" t="s">
        <v>90</v>
      </c>
      <c r="C15" s="6" t="s">
        <v>91</v>
      </c>
      <c r="D15" s="6" t="s">
        <v>92</v>
      </c>
      <c r="E15" s="7" t="s">
        <v>23</v>
      </c>
      <c r="F15" s="7">
        <f>VLOOKUP(N15,[1]Revistas!$B$2:$G$62863,2,FALSE)</f>
        <v>4.6420000000000003</v>
      </c>
      <c r="G15" s="7" t="str">
        <f>VLOOKUP(N15,[1]Revistas!$B$2:$G$62863,3,FALSE)</f>
        <v>Q1</v>
      </c>
      <c r="H15" s="7" t="str">
        <f>VLOOKUP(N15,[1]Revistas!$B$2:$G$62863,4,FALSE)</f>
        <v>CARDIAC &amp; CARDIOVASCULAR SYSTEMS -- SCIE</v>
      </c>
      <c r="I15" s="7" t="str">
        <f>VLOOKUP(N15,[1]Revistas!$B$2:$G$62863,5,FALSE)</f>
        <v>30/138</v>
      </c>
      <c r="J15" s="7" t="str">
        <f>VLOOKUP(N15,[1]Revistas!$B$2:$G$62863,6,FALSE)</f>
        <v>NO</v>
      </c>
      <c r="K15" s="7" t="s">
        <v>93</v>
      </c>
      <c r="L15" s="7" t="s">
        <v>94</v>
      </c>
      <c r="M15" s="7">
        <v>2</v>
      </c>
      <c r="N15" s="7" t="s">
        <v>95</v>
      </c>
      <c r="O15" s="7" t="s">
        <v>96</v>
      </c>
      <c r="P15" s="7">
        <v>2020</v>
      </c>
      <c r="Q15" s="7">
        <v>73</v>
      </c>
      <c r="R15" s="7">
        <v>4</v>
      </c>
      <c r="S15" s="7">
        <v>300</v>
      </c>
      <c r="T15" s="7">
        <v>306</v>
      </c>
    </row>
    <row r="16" spans="2:20" s="1" customFormat="1">
      <c r="B16" s="6" t="s">
        <v>97</v>
      </c>
      <c r="C16" s="6" t="s">
        <v>98</v>
      </c>
      <c r="D16" s="6" t="s">
        <v>99</v>
      </c>
      <c r="E16" s="7" t="s">
        <v>100</v>
      </c>
      <c r="F16" s="7">
        <f>VLOOKUP(N16,[1]Revistas!$B$2:$G$62863,2,FALSE)</f>
        <v>3.681</v>
      </c>
      <c r="G16" s="7" t="str">
        <f>VLOOKUP(N16,[1]Revistas!$B$2:$G$62863,3,FALSE)</f>
        <v>Q1</v>
      </c>
      <c r="H16" s="7" t="str">
        <f>VLOOKUP(N16,[1]Revistas!$B$2:$G$62863,4,FALSE)</f>
        <v>DERMATOLOGY -- SCIE</v>
      </c>
      <c r="I16" s="7" t="str">
        <f>VLOOKUP(N16,[1]Revistas!$B$2:$G$62863,5,FALSE)</f>
        <v>16 DE 68</v>
      </c>
      <c r="J16" s="7" t="str">
        <f>VLOOKUP(N16,[1]Revistas!$B$2:$G$62863,6,FALSE)</f>
        <v>NO</v>
      </c>
      <c r="K16" s="7" t="s">
        <v>101</v>
      </c>
      <c r="L16" s="7" t="s">
        <v>102</v>
      </c>
      <c r="M16" s="7">
        <v>2</v>
      </c>
      <c r="N16" s="7" t="s">
        <v>103</v>
      </c>
      <c r="O16" s="7" t="s">
        <v>96</v>
      </c>
      <c r="P16" s="7">
        <v>2020</v>
      </c>
      <c r="Q16" s="7">
        <v>98</v>
      </c>
      <c r="R16" s="7">
        <v>1</v>
      </c>
      <c r="S16" s="7">
        <v>2</v>
      </c>
      <c r="T16" s="7">
        <v>12</v>
      </c>
    </row>
    <row r="17" spans="2:28" s="1" customFormat="1">
      <c r="B17" s="6" t="s">
        <v>104</v>
      </c>
      <c r="C17" s="6" t="s">
        <v>105</v>
      </c>
      <c r="D17" s="6" t="s">
        <v>38</v>
      </c>
      <c r="E17" s="7" t="s">
        <v>30</v>
      </c>
      <c r="F17" s="7" t="str">
        <f>VLOOKUP(N17,[1]Revistas!$B$2:$G$62863,2,FALSE)</f>
        <v>NO TIENE</v>
      </c>
      <c r="G17" s="7" t="str">
        <f>VLOOKUP(N17,[1]Revistas!$B$2:$G$62863,3,FALSE)</f>
        <v>NO TIENE</v>
      </c>
      <c r="H17" s="7" t="str">
        <f>VLOOKUP(N17,[1]Revistas!$B$2:$G$62863,4,FALSE)</f>
        <v>NO TIENE</v>
      </c>
      <c r="I17" s="7" t="str">
        <f>VLOOKUP(N17,[1]Revistas!$B$2:$G$62863,5,FALSE)</f>
        <v>NO TIENE</v>
      </c>
      <c r="J17" s="7" t="str">
        <f>VLOOKUP(N17,[1]Revistas!$B$2:$G$62863,6,FALSE)</f>
        <v>NO</v>
      </c>
      <c r="K17" s="7" t="s">
        <v>106</v>
      </c>
      <c r="L17" s="7" t="s">
        <v>107</v>
      </c>
      <c r="M17" s="7">
        <v>0</v>
      </c>
      <c r="N17" s="7" t="s">
        <v>41</v>
      </c>
      <c r="O17" s="7" t="s">
        <v>108</v>
      </c>
      <c r="P17" s="7">
        <v>2020</v>
      </c>
      <c r="Q17" s="7">
        <v>111</v>
      </c>
      <c r="R17" s="7">
        <v>2</v>
      </c>
      <c r="S17" s="7">
        <v>183</v>
      </c>
      <c r="T17" s="7">
        <v>185</v>
      </c>
    </row>
    <row r="18" spans="2:28" s="1" customFormat="1">
      <c r="B18" s="6" t="s">
        <v>109</v>
      </c>
      <c r="C18" s="6" t="s">
        <v>110</v>
      </c>
      <c r="D18" s="6" t="s">
        <v>111</v>
      </c>
      <c r="E18" s="7" t="s">
        <v>23</v>
      </c>
      <c r="F18" s="7">
        <f>VLOOKUP(N18,[1]Revistas!$B$2:$G$62863,2,FALSE)</f>
        <v>3.6680000000000001</v>
      </c>
      <c r="G18" s="7" t="str">
        <f>VLOOKUP(N18,[1]Revistas!$B$2:$G$62863,3,FALSE)</f>
        <v>Q2</v>
      </c>
      <c r="H18" s="7" t="str">
        <f>VLOOKUP(N18,[1]Revistas!$B$2:$G$62863,4,FALSE)</f>
        <v>IMMUNOLOGY -- SCIE</v>
      </c>
      <c r="I18" s="7" t="str">
        <f>VLOOKUP(N18,[1]Revistas!$B$2:$G$62863,5,FALSE)</f>
        <v>79/158</v>
      </c>
      <c r="J18" s="7" t="str">
        <f>VLOOKUP(N18,[1]Revistas!$B$2:$G$62863,6,FALSE)</f>
        <v>NO</v>
      </c>
      <c r="K18" s="7" t="s">
        <v>112</v>
      </c>
      <c r="L18" s="7" t="s">
        <v>113</v>
      </c>
      <c r="M18" s="7">
        <v>0</v>
      </c>
      <c r="N18" s="7" t="s">
        <v>114</v>
      </c>
      <c r="O18" s="7" t="s">
        <v>115</v>
      </c>
      <c r="P18" s="7">
        <v>2020</v>
      </c>
      <c r="Q18" s="7">
        <v>211</v>
      </c>
      <c r="R18" s="7"/>
      <c r="S18" s="7"/>
      <c r="T18" s="7">
        <v>108329</v>
      </c>
    </row>
    <row r="19" spans="2:28" s="1" customFormat="1">
      <c r="B19" s="6" t="s">
        <v>116</v>
      </c>
      <c r="C19" s="6" t="s">
        <v>117</v>
      </c>
      <c r="D19" s="6" t="s">
        <v>118</v>
      </c>
      <c r="E19" s="7" t="s">
        <v>23</v>
      </c>
      <c r="F19" s="7">
        <f>VLOOKUP(N19,[1]Revistas!$B$2:$G$62863,2,FALSE)</f>
        <v>2.9180000000000001</v>
      </c>
      <c r="G19" s="7" t="str">
        <f>VLOOKUP(N19,[1]Revistas!$B$2:$G$62863,3,FALSE)</f>
        <v>Q2</v>
      </c>
      <c r="H19" s="7" t="str">
        <f>VLOOKUP(N19,[1]Revistas!$B$2:$G$62863,4,FALSE)</f>
        <v>PHARMACOLOGY &amp; PHARMACY -- SCIE</v>
      </c>
      <c r="I19" s="7" t="str">
        <f>VLOOKUP(N19,[1]Revistas!$B$2:$G$62863,5,FALSE)</f>
        <v>54/192</v>
      </c>
      <c r="J19" s="7" t="str">
        <f>VLOOKUP(N19,[1]Revistas!$B$2:$G$62863,6,FALSE)</f>
        <v>NO</v>
      </c>
      <c r="K19" s="7" t="s">
        <v>119</v>
      </c>
      <c r="L19" s="7" t="s">
        <v>120</v>
      </c>
      <c r="M19" s="7">
        <v>0</v>
      </c>
      <c r="N19" s="7" t="s">
        <v>121</v>
      </c>
      <c r="O19" s="7" t="s">
        <v>96</v>
      </c>
      <c r="P19" s="7">
        <v>2020</v>
      </c>
      <c r="Q19" s="7">
        <v>29</v>
      </c>
      <c r="R19" s="7">
        <v>4</v>
      </c>
      <c r="S19" s="7">
        <v>388</v>
      </c>
      <c r="T19" s="7">
        <v>395</v>
      </c>
    </row>
    <row r="20" spans="2:28" s="1" customFormat="1">
      <c r="B20" s="6" t="s">
        <v>122</v>
      </c>
      <c r="C20" s="6" t="s">
        <v>123</v>
      </c>
      <c r="D20" s="6" t="s">
        <v>124</v>
      </c>
      <c r="E20" s="7" t="s">
        <v>85</v>
      </c>
      <c r="F20" s="7">
        <f>VLOOKUP(N20,[1]Revistas!$B$2:$G$62863,2,FALSE)</f>
        <v>3.488</v>
      </c>
      <c r="G20" s="7" t="str">
        <f>VLOOKUP(N20,[1]Revistas!$B$2:$G$62863,3,FALSE)</f>
        <v>Q2</v>
      </c>
      <c r="H20" s="7" t="str">
        <f>VLOOKUP(N20,[1]Revistas!$B$2:$G$62863,4,FALSE)</f>
        <v>IMMUNOLOGY -- SCIE</v>
      </c>
      <c r="I20" s="7" t="str">
        <f>VLOOKUP(N20,[1]Revistas!$B$2:$G$62863,5,FALSE)</f>
        <v>77/158</v>
      </c>
      <c r="J20" s="7" t="str">
        <f>VLOOKUP(N20,[1]Revistas!$B$2:$G$62863,6,FALSE)</f>
        <v>NO</v>
      </c>
      <c r="K20" s="7" t="s">
        <v>125</v>
      </c>
      <c r="L20" s="7" t="s">
        <v>126</v>
      </c>
      <c r="M20" s="7">
        <v>0</v>
      </c>
      <c r="N20" s="7" t="s">
        <v>127</v>
      </c>
      <c r="O20" s="7"/>
      <c r="P20" s="7">
        <v>2020</v>
      </c>
      <c r="Q20" s="7">
        <v>30</v>
      </c>
      <c r="R20" s="7">
        <v>6</v>
      </c>
      <c r="S20" s="7">
        <v>464</v>
      </c>
      <c r="T20" s="7">
        <v>465</v>
      </c>
    </row>
    <row r="21" spans="2:28" s="1" customFormat="1">
      <c r="B21" s="6" t="s">
        <v>128</v>
      </c>
      <c r="C21" s="6" t="s">
        <v>129</v>
      </c>
      <c r="D21" s="6" t="s">
        <v>124</v>
      </c>
      <c r="E21" s="7" t="s">
        <v>23</v>
      </c>
      <c r="F21" s="7">
        <f>VLOOKUP(N21,[1]Revistas!$B$2:$G$62863,2,FALSE)</f>
        <v>3.488</v>
      </c>
      <c r="G21" s="7" t="str">
        <f>VLOOKUP(N21,[1]Revistas!$B$2:$G$62863,3,FALSE)</f>
        <v>Q2</v>
      </c>
      <c r="H21" s="7" t="str">
        <f>VLOOKUP(N21,[1]Revistas!$B$2:$G$62863,4,FALSE)</f>
        <v>IMMUNOLOGY -- SCIE</v>
      </c>
      <c r="I21" s="7" t="str">
        <f>VLOOKUP(N21,[1]Revistas!$B$2:$G$62863,5,FALSE)</f>
        <v>77/158</v>
      </c>
      <c r="J21" s="7" t="str">
        <f>VLOOKUP(N21,[1]Revistas!$B$2:$G$62863,6,FALSE)</f>
        <v>NO</v>
      </c>
      <c r="K21" s="7" t="s">
        <v>130</v>
      </c>
      <c r="L21" s="7" t="s">
        <v>131</v>
      </c>
      <c r="M21" s="7">
        <v>3</v>
      </c>
      <c r="N21" s="7" t="s">
        <v>127</v>
      </c>
      <c r="O21" s="7"/>
      <c r="P21" s="7">
        <v>2020</v>
      </c>
      <c r="Q21" s="7">
        <v>30</v>
      </c>
      <c r="R21" s="7">
        <v>4</v>
      </c>
      <c r="S21" s="7">
        <v>229</v>
      </c>
      <c r="T21" s="7">
        <v>253</v>
      </c>
    </row>
    <row r="22" spans="2:28" s="1" customFormat="1">
      <c r="B22" s="6" t="s">
        <v>132</v>
      </c>
      <c r="C22" s="6" t="s">
        <v>133</v>
      </c>
      <c r="D22" s="6" t="s">
        <v>124</v>
      </c>
      <c r="E22" s="7" t="s">
        <v>85</v>
      </c>
      <c r="F22" s="7">
        <f>VLOOKUP(N22,[1]Revistas!$B$2:$G$62863,2,FALSE)</f>
        <v>3.488</v>
      </c>
      <c r="G22" s="7" t="str">
        <f>VLOOKUP(N22,[1]Revistas!$B$2:$G$62863,3,FALSE)</f>
        <v>Q2</v>
      </c>
      <c r="H22" s="7" t="str">
        <f>VLOOKUP(N22,[1]Revistas!$B$2:$G$62863,4,FALSE)</f>
        <v>IMMUNOLOGY -- SCIE</v>
      </c>
      <c r="I22" s="7" t="str">
        <f>VLOOKUP(N22,[1]Revistas!$B$2:$G$62863,5,FALSE)</f>
        <v>77/158</v>
      </c>
      <c r="J22" s="7" t="str">
        <f>VLOOKUP(N22,[1]Revistas!$B$2:$G$62863,6,FALSE)</f>
        <v>NO</v>
      </c>
      <c r="K22" s="7" t="s">
        <v>134</v>
      </c>
      <c r="L22" s="7" t="s">
        <v>135</v>
      </c>
      <c r="M22" s="7">
        <v>0</v>
      </c>
      <c r="N22" s="7" t="s">
        <v>127</v>
      </c>
      <c r="O22" s="7"/>
      <c r="P22" s="7">
        <v>2020</v>
      </c>
      <c r="Q22" s="7">
        <v>30</v>
      </c>
      <c r="R22" s="7">
        <v>4</v>
      </c>
      <c r="S22" s="7">
        <v>290</v>
      </c>
      <c r="T22" s="7">
        <v>291</v>
      </c>
    </row>
    <row r="23" spans="2:28" s="1" customFormat="1">
      <c r="B23" s="6" t="s">
        <v>136</v>
      </c>
      <c r="C23" s="6" t="s">
        <v>137</v>
      </c>
      <c r="D23" s="6" t="s">
        <v>138</v>
      </c>
      <c r="E23" s="7" t="s">
        <v>23</v>
      </c>
      <c r="F23" s="7">
        <f>VLOOKUP(N23,[1]Revistas!$B$2:$G$62863,2,FALSE)</f>
        <v>2.7719999999999998</v>
      </c>
      <c r="G23" s="7" t="str">
        <f>VLOOKUP(N23,[1]Revistas!$B$2:$G$62863,3,FALSE)</f>
        <v>Q2</v>
      </c>
      <c r="H23" s="7" t="str">
        <f>VLOOKUP(N23,[1]Revistas!$B$2:$G$62863,4,FALSE)</f>
        <v>RESPIRATORY SYSTEM -- SCIE</v>
      </c>
      <c r="I23" s="7" t="str">
        <f>VLOOKUP(N23,[1]Revistas!$B$2:$G$62863,5,FALSE)</f>
        <v>30/64</v>
      </c>
      <c r="J23" s="7" t="str">
        <f>VLOOKUP(N23,[1]Revistas!$B$2:$G$62863,6,FALSE)</f>
        <v>NO</v>
      </c>
      <c r="K23" s="7" t="s">
        <v>139</v>
      </c>
      <c r="L23" s="7"/>
      <c r="M23" s="7" t="s">
        <v>140</v>
      </c>
      <c r="N23" s="7" t="s">
        <v>141</v>
      </c>
      <c r="O23" s="7">
        <v>2020</v>
      </c>
      <c r="P23" s="7">
        <v>2020</v>
      </c>
      <c r="Q23" s="7">
        <v>15</v>
      </c>
      <c r="R23" s="7"/>
      <c r="S23" s="7" t="s">
        <v>142</v>
      </c>
      <c r="T23" s="7"/>
    </row>
    <row r="24" spans="2:28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8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8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8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8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8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8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8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53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53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53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53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53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53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</row>
    <row r="1015" spans="5:53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53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</row>
    <row r="1017" spans="5:53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</row>
    <row r="1018" spans="5:53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</row>
    <row r="1019" spans="5:53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</row>
    <row r="1020" spans="5:53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</row>
    <row r="1021" spans="5:53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</row>
    <row r="1022" spans="5:53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</row>
    <row r="1023" spans="5:53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</row>
    <row r="1024" spans="5:53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</row>
    <row r="1025" spans="5:53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</row>
    <row r="1026" spans="5:53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</row>
    <row r="1027" spans="5:53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</row>
    <row r="1028" spans="5:53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</row>
    <row r="1029" spans="5:53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</row>
    <row r="1030" spans="5:53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</row>
    <row r="1031" spans="5:53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</row>
    <row r="1032" spans="5:53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</row>
    <row r="1033" spans="5:53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</row>
    <row r="1034" spans="5:53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</row>
    <row r="1035" spans="5:53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 t="s">
        <v>143</v>
      </c>
      <c r="AY1035" s="8" t="s">
        <v>144</v>
      </c>
      <c r="AZ1035" s="8"/>
      <c r="BA1035" s="8"/>
    </row>
    <row r="1036" spans="5:53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</row>
    <row r="1037" spans="5:53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</row>
    <row r="1038" spans="5:53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</row>
    <row r="1039" spans="5:53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</row>
    <row r="1040" spans="5:53" hidden="1"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</row>
    <row r="1041" spans="2:53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</row>
    <row r="1042" spans="2:53" s="8" customFormat="1" hidden="1">
      <c r="B1042" s="8" t="s">
        <v>4</v>
      </c>
      <c r="C1042" s="8" t="s">
        <v>4</v>
      </c>
      <c r="D1042" s="8" t="s">
        <v>4</v>
      </c>
      <c r="E1042" s="10" t="s">
        <v>5</v>
      </c>
      <c r="F1042" s="10" t="s">
        <v>4</v>
      </c>
      <c r="G1042" s="10" t="s">
        <v>6</v>
      </c>
      <c r="H1042" s="10" t="s">
        <v>145</v>
      </c>
      <c r="I1042" s="10" t="s">
        <v>4</v>
      </c>
      <c r="J1042" s="10" t="s">
        <v>9</v>
      </c>
      <c r="K1042" s="10" t="s">
        <v>146</v>
      </c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53" s="8" customFormat="1" hidden="1">
      <c r="B1043" s="8" t="s">
        <v>23</v>
      </c>
      <c r="C1043" s="8">
        <f>DCOUNTA(A4:T1036,C1042,B1042:B1043)</f>
        <v>11</v>
      </c>
      <c r="D1043" s="8" t="s">
        <v>23</v>
      </c>
      <c r="E1043" s="10">
        <f>DSUM(A4:T1037,F4,D1042:D1043)</f>
        <v>91.710000000000008</v>
      </c>
      <c r="F1043" s="10" t="s">
        <v>23</v>
      </c>
      <c r="G1043" s="10" t="s">
        <v>147</v>
      </c>
      <c r="H1043" s="10">
        <f>DCOUNTA(A4:T1037,G4,F1042:G1043)</f>
        <v>2</v>
      </c>
      <c r="I1043" s="10" t="s">
        <v>23</v>
      </c>
      <c r="J1043" s="10" t="s">
        <v>148</v>
      </c>
      <c r="K1043" s="10">
        <f>DCOUNTA(A4:T1037,J4,I1042:J1043)</f>
        <v>1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53" s="8" customFormat="1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:53" s="8" customFormat="1" hidden="1">
      <c r="B1045" s="8" t="s">
        <v>4</v>
      </c>
      <c r="D1045" s="8" t="s">
        <v>4</v>
      </c>
      <c r="E1045" s="10" t="s">
        <v>5</v>
      </c>
      <c r="F1045" s="10" t="s">
        <v>4</v>
      </c>
      <c r="G1045" s="10" t="s">
        <v>6</v>
      </c>
      <c r="H1045" s="10" t="s">
        <v>145</v>
      </c>
      <c r="I1045" s="10" t="s">
        <v>4</v>
      </c>
      <c r="J1045" s="10" t="s">
        <v>9</v>
      </c>
      <c r="K1045" s="10" t="s">
        <v>146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:53" s="8" customFormat="1" hidden="1">
      <c r="B1046" s="8" t="s">
        <v>30</v>
      </c>
      <c r="C1046" s="8">
        <f>DCOUNTA(A4:T1037,E4,B1045:B1046)</f>
        <v>4</v>
      </c>
      <c r="D1046" s="8" t="s">
        <v>30</v>
      </c>
      <c r="E1046" s="10">
        <f>DSUM(A4:T1037,E1045,D1045:D1046)</f>
        <v>7.5739999999999998</v>
      </c>
      <c r="F1046" s="10" t="s">
        <v>30</v>
      </c>
      <c r="G1046" s="10" t="s">
        <v>147</v>
      </c>
      <c r="H1046" s="10">
        <f>DCOUNTA(A4:T1037,G4,F1045:G1046)</f>
        <v>1</v>
      </c>
      <c r="I1046" s="10" t="s">
        <v>30</v>
      </c>
      <c r="J1046" s="10" t="s">
        <v>148</v>
      </c>
      <c r="K1046" s="10">
        <f>DCOUNTA(A4:T1037,J4,I1045:J1046)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:53" s="8" customFormat="1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:53" s="8" customFormat="1" hidden="1">
      <c r="B1048" s="8" t="s">
        <v>4</v>
      </c>
      <c r="D1048" s="8" t="s">
        <v>4</v>
      </c>
      <c r="E1048" s="10" t="s">
        <v>5</v>
      </c>
      <c r="F1048" s="10" t="s">
        <v>4</v>
      </c>
      <c r="G1048" s="10" t="s">
        <v>6</v>
      </c>
      <c r="H1048" s="10" t="s">
        <v>145</v>
      </c>
      <c r="I1048" s="10" t="s">
        <v>4</v>
      </c>
      <c r="J1048" s="10" t="s">
        <v>9</v>
      </c>
      <c r="K1048" s="10" t="s">
        <v>146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:53" s="8" customFormat="1" hidden="1">
      <c r="B1049" s="8" t="s">
        <v>149</v>
      </c>
      <c r="C1049" s="8">
        <f>DCOUNTA(A4:T1037,E4,B1048:B1049)</f>
        <v>0</v>
      </c>
      <c r="D1049" s="8" t="s">
        <v>149</v>
      </c>
      <c r="E1049" s="10">
        <f>DSUM(A4:T1037,F4,D1048:D1049)</f>
        <v>0</v>
      </c>
      <c r="F1049" s="10" t="s">
        <v>149</v>
      </c>
      <c r="G1049" s="10" t="s">
        <v>147</v>
      </c>
      <c r="H1049" s="10">
        <f>DCOUNTA(A4:T1037,G4,F1048:G1049)</f>
        <v>0</v>
      </c>
      <c r="I1049" s="10" t="s">
        <v>149</v>
      </c>
      <c r="J1049" s="10" t="s">
        <v>148</v>
      </c>
      <c r="K1049" s="10">
        <f>DCOUNTA(A4:T1037,J4,I1048:J1049)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:53" s="8" customFormat="1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:53" s="8" customFormat="1" hidden="1">
      <c r="B1051" s="8" t="s">
        <v>4</v>
      </c>
      <c r="D1051" s="8" t="s">
        <v>4</v>
      </c>
      <c r="E1051" s="10" t="s">
        <v>5</v>
      </c>
      <c r="F1051" s="10" t="s">
        <v>4</v>
      </c>
      <c r="G1051" s="10" t="s">
        <v>6</v>
      </c>
      <c r="H1051" s="10" t="s">
        <v>145</v>
      </c>
      <c r="I1051" s="10" t="s">
        <v>4</v>
      </c>
      <c r="J1051" s="10" t="s">
        <v>9</v>
      </c>
      <c r="K1051" s="10" t="s">
        <v>146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:53" s="8" customFormat="1" hidden="1">
      <c r="B1052" s="8" t="s">
        <v>85</v>
      </c>
      <c r="C1052" s="8">
        <f>DCOUNTA(C4:T1037,E4,B1051:B1052)</f>
        <v>3</v>
      </c>
      <c r="D1052" s="8" t="s">
        <v>85</v>
      </c>
      <c r="E1052" s="10">
        <f>DSUM(A4:T1037,F4,D1051:D1052)</f>
        <v>13.975999999999999</v>
      </c>
      <c r="F1052" s="10" t="s">
        <v>85</v>
      </c>
      <c r="G1052" s="10" t="s">
        <v>147</v>
      </c>
      <c r="H1052" s="10">
        <f>DCOUNTA(A4:T1037,G4,F1051:G1052)</f>
        <v>1</v>
      </c>
      <c r="I1052" s="10" t="s">
        <v>85</v>
      </c>
      <c r="J1052" s="10" t="s">
        <v>148</v>
      </c>
      <c r="K1052" s="10">
        <f>DCOUNTA(A4:T1037,J4,I1051:J1052)</f>
        <v>1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:53" s="8" customFormat="1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:53" s="8" customFormat="1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:53" s="8" customFormat="1" hidden="1">
      <c r="B1055" s="8" t="s">
        <v>4</v>
      </c>
      <c r="D1055" s="8" t="s">
        <v>4</v>
      </c>
      <c r="E1055" s="10" t="s">
        <v>5</v>
      </c>
      <c r="F1055" s="10" t="s">
        <v>4</v>
      </c>
      <c r="G1055" s="10" t="s">
        <v>6</v>
      </c>
      <c r="H1055" s="10" t="s">
        <v>145</v>
      </c>
      <c r="I1055" s="10" t="s">
        <v>4</v>
      </c>
      <c r="J1055" s="10" t="s">
        <v>9</v>
      </c>
      <c r="K1055" s="10" t="s">
        <v>146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:53" s="8" customFormat="1" hidden="1">
      <c r="B1056" s="8" t="s">
        <v>150</v>
      </c>
      <c r="C1056" s="8">
        <f>DCOUNTA(A4:T1037,E4,B1055:B1056)</f>
        <v>0</v>
      </c>
      <c r="D1056" s="8" t="s">
        <v>150</v>
      </c>
      <c r="E1056" s="10">
        <f>DSUM(A4:T1037,F4,D1055:D1056)</f>
        <v>0</v>
      </c>
      <c r="F1056" s="10" t="s">
        <v>150</v>
      </c>
      <c r="G1056" s="10" t="s">
        <v>147</v>
      </c>
      <c r="H1056" s="10">
        <f>DCOUNTA(A4:T1037,G4,F1055:G1056)</f>
        <v>0</v>
      </c>
      <c r="I1056" s="10" t="s">
        <v>150</v>
      </c>
      <c r="J1056" s="10" t="s">
        <v>148</v>
      </c>
      <c r="K1056" s="10">
        <f>DCOUNTA(A4:T1037,J4,I1055:J1056)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:53" s="8" customFormat="1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:53" s="8" customFormat="1" hidden="1">
      <c r="B1058" s="8" t="s">
        <v>4</v>
      </c>
      <c r="D1058" s="8" t="s">
        <v>4</v>
      </c>
      <c r="E1058" s="10" t="s">
        <v>5</v>
      </c>
      <c r="F1058" s="10" t="s">
        <v>4</v>
      </c>
      <c r="G1058" s="10" t="s">
        <v>6</v>
      </c>
      <c r="H1058" s="10" t="s">
        <v>145</v>
      </c>
      <c r="I1058" s="10" t="s">
        <v>4</v>
      </c>
      <c r="J1058" s="10" t="s">
        <v>9</v>
      </c>
      <c r="K1058" s="10" t="s">
        <v>146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:53" s="8" customFormat="1" hidden="1">
      <c r="B1059" s="8" t="s">
        <v>100</v>
      </c>
      <c r="C1059" s="8">
        <f>DCOUNTA(B4:T1037,B1058,B1058:B1059)</f>
        <v>1</v>
      </c>
      <c r="D1059" s="8" t="s">
        <v>100</v>
      </c>
      <c r="E1059" s="10">
        <f>DSUM(A4:T1037,F4,D1058:D1059)</f>
        <v>3.681</v>
      </c>
      <c r="F1059" s="10" t="s">
        <v>100</v>
      </c>
      <c r="G1059" s="10" t="s">
        <v>147</v>
      </c>
      <c r="H1059" s="10">
        <f>DCOUNTA(A4:T1037,G4,F1058:G1059)</f>
        <v>1</v>
      </c>
      <c r="I1059" s="10" t="s">
        <v>100</v>
      </c>
      <c r="J1059" s="10" t="s">
        <v>148</v>
      </c>
      <c r="K1059" s="10">
        <f>DCOUNTA(A4:T1037,J4,I1058:J1059)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:53" s="8" customFormat="1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:53" s="8" customFormat="1" ht="15.75">
      <c r="C1061" s="11" t="s">
        <v>151</v>
      </c>
      <c r="D1061" s="11" t="s">
        <v>152</v>
      </c>
      <c r="E1061" s="11" t="s">
        <v>153</v>
      </c>
      <c r="F1061" s="11" t="s">
        <v>154</v>
      </c>
      <c r="G1061" s="11" t="s">
        <v>155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:53" s="8" customFormat="1" ht="15.75">
      <c r="C1062" s="13">
        <f>C1043</f>
        <v>11</v>
      </c>
      <c r="D1062" s="14" t="s">
        <v>156</v>
      </c>
      <c r="E1062" s="14">
        <f>E1043</f>
        <v>91.710000000000008</v>
      </c>
      <c r="F1062" s="13">
        <f>H1043</f>
        <v>2</v>
      </c>
      <c r="G1062" s="13">
        <f>K1043</f>
        <v>1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:53" s="8" customFormat="1" ht="15.75">
      <c r="C1063" s="13">
        <f>C1046</f>
        <v>4</v>
      </c>
      <c r="D1063" s="14" t="s">
        <v>157</v>
      </c>
      <c r="E1063" s="14">
        <f>E1046</f>
        <v>7.5739999999999998</v>
      </c>
      <c r="F1063" s="13">
        <f>H1046</f>
        <v>1</v>
      </c>
      <c r="G1063" s="13">
        <f>K1046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:53" s="8" customFormat="1" ht="15.75">
      <c r="C1064" s="13">
        <f>C1049</f>
        <v>0</v>
      </c>
      <c r="D1064" s="14" t="s">
        <v>158</v>
      </c>
      <c r="E1064" s="14">
        <f>E1049</f>
        <v>0</v>
      </c>
      <c r="F1064" s="13">
        <f>H1049</f>
        <v>0</v>
      </c>
      <c r="G1064" s="13">
        <f>K1049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:53" s="8" customFormat="1" ht="15.75">
      <c r="C1065" s="13">
        <f>C1052</f>
        <v>3</v>
      </c>
      <c r="D1065" s="14" t="s">
        <v>159</v>
      </c>
      <c r="E1065" s="14">
        <f>E1052</f>
        <v>13.975999999999999</v>
      </c>
      <c r="F1065" s="13">
        <f>H1052</f>
        <v>1</v>
      </c>
      <c r="G1065" s="13">
        <f>K1052</f>
        <v>1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:53" s="8" customFormat="1" ht="15.75">
      <c r="C1066" s="13">
        <f>C1056</f>
        <v>0</v>
      </c>
      <c r="D1066" s="14" t="s">
        <v>150</v>
      </c>
      <c r="E1066" s="14">
        <f>E1056</f>
        <v>0</v>
      </c>
      <c r="F1066" s="13">
        <f>H1056</f>
        <v>0</v>
      </c>
      <c r="G1066" s="13">
        <f>K1056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:53" s="8" customFormat="1" ht="15.75">
      <c r="C1067" s="13">
        <f>C1059</f>
        <v>1</v>
      </c>
      <c r="D1067" s="14" t="s">
        <v>160</v>
      </c>
      <c r="E1067" s="14">
        <f>E1059</f>
        <v>3.681</v>
      </c>
      <c r="F1067" s="13">
        <f>H1059</f>
        <v>1</v>
      </c>
      <c r="G1067" s="13">
        <f>K1059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:53" s="8" customFormat="1" ht="15.75">
      <c r="C1068" s="15"/>
      <c r="D1068" s="11" t="s">
        <v>161</v>
      </c>
      <c r="E1068" s="11">
        <f>E1062</f>
        <v>91.710000000000008</v>
      </c>
      <c r="F1068" s="15"/>
      <c r="G1068" s="10"/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:53" s="8" customFormat="1" ht="15.75">
      <c r="C1069" s="15"/>
      <c r="D1069" s="11" t="s">
        <v>162</v>
      </c>
      <c r="E1069" s="11">
        <f>E1062+E1063+E1064+E1065+E1066+E1067</f>
        <v>116.941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:53" s="1" customFormat="1" ht="12.75" customHeigh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2:53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2:53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53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53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53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53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53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53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</row>
    <row r="2311" spans="5:53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</row>
    <row r="2312" spans="5:53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</row>
    <row r="2313" spans="5:53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</row>
    <row r="2314" spans="5:53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</row>
    <row r="2315" spans="5:53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</row>
    <row r="2316" spans="5:53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</row>
    <row r="2317" spans="5:53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</row>
    <row r="2318" spans="5:53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</row>
    <row r="2319" spans="5:53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</row>
    <row r="2320" spans="5:53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</row>
    <row r="2321" spans="5:53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</row>
    <row r="2322" spans="5:53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</row>
    <row r="2323" spans="5:53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</row>
    <row r="2324" spans="5:53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</row>
    <row r="2325" spans="5:53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</row>
    <row r="2326" spans="5:53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</row>
    <row r="2327" spans="5:53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</row>
    <row r="2328" spans="5:53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</row>
    <row r="2329" spans="5:53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</row>
    <row r="2330" spans="5:53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</row>
    <row r="2331" spans="5:53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</row>
    <row r="2332" spans="5:53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</row>
    <row r="2333" spans="5:53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</row>
    <row r="2334" spans="5:53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</row>
    <row r="2335" spans="5:53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2021-02-17T22:30:46Z</dcterms:created>
  <dcterms:modified xsi:type="dcterms:W3CDTF">2021-02-17T22:30:59Z</dcterms:modified>
</cp:coreProperties>
</file>