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3" i="1"/>
  <c r="C1071" s="1"/>
  <c r="K1060"/>
  <c r="G1070" s="1"/>
  <c r="H1060"/>
  <c r="F1070" s="1"/>
  <c r="E1060"/>
  <c r="E1070" s="1"/>
  <c r="C1060"/>
  <c r="C1070" s="1"/>
  <c r="K1056"/>
  <c r="G1069" s="1"/>
  <c r="H1056"/>
  <c r="F1069" s="1"/>
  <c r="E1056"/>
  <c r="E1069" s="1"/>
  <c r="C1056"/>
  <c r="C1069" s="1"/>
  <c r="K1053"/>
  <c r="G1068" s="1"/>
  <c r="H1053"/>
  <c r="F1068" s="1"/>
  <c r="E1053"/>
  <c r="E1068" s="1"/>
  <c r="C1053"/>
  <c r="C1068" s="1"/>
  <c r="K1050"/>
  <c r="G1067" s="1"/>
  <c r="H1050"/>
  <c r="F1067" s="1"/>
  <c r="E1050"/>
  <c r="E1067" s="1"/>
  <c r="C1050"/>
  <c r="C1067" s="1"/>
  <c r="C1047"/>
  <c r="C1066" s="1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K1063" s="1"/>
  <c r="G1071" s="1"/>
  <c r="I7"/>
  <c r="H7"/>
  <c r="G7"/>
  <c r="H1063" s="1"/>
  <c r="F1071" s="1"/>
  <c r="F7"/>
  <c r="E1063" s="1"/>
  <c r="E1071" s="1"/>
  <c r="J6"/>
  <c r="I6"/>
  <c r="H6"/>
  <c r="G6"/>
  <c r="F6"/>
  <c r="J5"/>
  <c r="K1047" s="1"/>
  <c r="G1066" s="1"/>
  <c r="I5"/>
  <c r="H5"/>
  <c r="G5"/>
  <c r="H1047" s="1"/>
  <c r="F1066" s="1"/>
  <c r="F5"/>
  <c r="E1047" s="1"/>
  <c r="E1066" s="1"/>
  <c r="E1072" l="1"/>
  <c r="E1073"/>
</calcChain>
</file>

<file path=xl/sharedStrings.xml><?xml version="1.0" encoding="utf-8"?>
<sst xmlns="http://schemas.openxmlformats.org/spreadsheetml/2006/main" count="250" uniqueCount="145">
  <si>
    <t>INVESTIGACIÓN EN OTONEUROCIRUGÍA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</si>
  <si>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</si>
  <si>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</si>
  <si>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</si>
  <si>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</si>
  <si>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</si>
  <si>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</si>
  <si>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</si>
  <si>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</si>
  <si>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</si>
  <si>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</si>
  <si>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</si>
  <si>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</si>
  <si>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</si>
  <si>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</si>
  <si>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</si>
  <si>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</si>
  <si>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</si>
  <si>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</si>
  <si>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</si>
  <si>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Medina, MM; Polo, R; Amilibia, E; Roca-Ribas, F; Diaz, M; Perez, M; Muriel, A; Gavilan, J; Cobeta, I; Lassaletta, L</t>
  </si>
  <si>
    <t>Diagnostic Accuracy of Intracochlear Test Electrode for Acoustic Nerve Monitoring in Vestibular Schwannoma Surgery</t>
  </si>
  <si>
    <t>EAR AND HEARING</t>
  </si>
  <si>
    <t>Article</t>
  </si>
  <si>
    <t>[Medina, Maria M.; Polo, Ruben; Muriel, Alfonso; Cobeta, Ignacio] Hosp Univ Ramon y Cajal, Otolaryngol Dept, Carretera Colmenar Viejo,Km 9,100, Madrid 28034, Spain; [Amilibia, Emilio; Roca-Ribas, Francesc; Perez, Marta] Hosp Badalona Germans Trias &amp; Pujol, Otolaryngol Dept, Barcelona, Spain; [Amilibia, Emilio; Roca-Ribas, Francesc] CSUR Phakomatoses Multidisciplinary Clin HUGTIP I, Otolaryngol Dept, Barcelona, Spain; [Diaz, Miguel] MED El Corp, Engn Dept, Innsbruck, Austria; [Muriel, Alfonso] Hosp Univ Ramon y Cajal, IRYCIS, Clin Biostat Deparment, CIBER Epidemiol &amp; Salud Publ, Madrid, Spain; [Gavilan, Javier; Lassaletta, Luis] Hosp Univ La Paz, Otolaryngol Dept, Madrid, Spain; [Gavilan, Javier; Lassaletta, Luis] Inst Invest Hosp Univ La Paz IdiPAZ, Res Dept, Madrid, Spain; [Lassaletta, Luis] Ctr Invest Biomed Red Enfermedades Raras CIBERER, Res Otololaryngol Deparment, Madrid, Spain</t>
  </si>
  <si>
    <t>Polo, R (corresponding author), Hosp Univ Ramon y Cajal, Otolaryngol Dept, Carretera Colmenar Viejo,Km 9,100, Madrid 28034, Spain.</t>
  </si>
  <si>
    <t>0196-0202</t>
  </si>
  <si>
    <t>NOV-DEC</t>
  </si>
  <si>
    <t>Calvino, M; Sanchez-Cuadrado, I; Gavilan, J; Lassaletta, L</t>
  </si>
  <si>
    <t>Does bimodal hearing increase self-assessed abilities and hearing outcomes when compared to unilateral cochlear implantation?</t>
  </si>
  <si>
    <t>INTERNATIONAL JOURNAL OF AUDIOLOGY</t>
  </si>
  <si>
    <t>[Calvino, Miryam; Sanchez-Cuadrado, Isabel; Gavilan, Javier; Lassaletta, Luis] La Paz Univ Hosp, IdiPAZ Res Inst, Dept Otolaryngol, Madrid, Spain; [Calvino, Miryam; Lassaletta, Luis] Inst Hlth Carlos III, Biomed Res Networking Ctr Rare Dis CIBERER, CIBERER U761, Madrid, Spain</t>
  </si>
  <si>
    <t>Lassaletta, L (corresponding author), Hosp La Paz, Dept Otolaryngol, IdiPAZ, Paseo Castellana 261, Madrid 28046, Spain.</t>
  </si>
  <si>
    <t>1499-2027</t>
  </si>
  <si>
    <t>Varela-Nieto, I; Murillo-Cuesta, S; Calvino, M; Cediel, R; Lassaletta, L</t>
  </si>
  <si>
    <t>Drug development for noise-induced hearing loss</t>
  </si>
  <si>
    <t>EXPERT OPINION ON DRUG DISCOVERY</t>
  </si>
  <si>
    <t>Review</t>
  </si>
  <si>
    <t>[Varela-Nieto, Isabel; Murillo-Cuesta, Silvia; Cediel, Rafael] UAM, Neurobiol Hearing Res Grp, Inst Biomed Res Alberto Sols, Endocrine &amp; Nervous Syst Pathophysiol Dept,CSIC, Madrid, Spain; [Varela-Nieto, Isabel; Murillo-Cuesta, Silvia; Calvino, Miryam; Cediel, Rafael; Lassaletta, Luis] UAM, CSIC, Inst Biomed Res Alberto Sols, Madrid, Spain; [Varela-Nieto, Isabel; Murillo-Cuesta, Silvia; Calvino, Miryam; Cediel, Rafael; Lassaletta, Luis] IdiPAZ Res Inst, Canc &amp; Human Mol Genet Dept, Oto Neurosurg Res Grp, Madrid, Spain; [Calvino, Miryam; Lassaletta, Luis] La Paz Univ Hosp, Dept Otorhinolaryngol, Madrid, Spain; [Cediel, Rafael] Univ Complutense Madrid, Dept Anim Med &amp; Surg, Madrid, Spain</t>
  </si>
  <si>
    <t>Varela-Nieto, I (corresponding author), UAM, CSIC, Inst Biomed Res Alberto Sols, Madrid, Spain.</t>
  </si>
  <si>
    <t>1746-0441</t>
  </si>
  <si>
    <t>DEC 1</t>
  </si>
  <si>
    <t>Lassaletta, L; Morales-Puebla, JM; Altuna, X; Arbizu, A; Aristegui, M; Batuecas, A; Cenjor, C; Espinosa-Sanchez, JM; Garcia-Iza, L; Garcia-Raya, P; Gonzalez-Otero, T; Manos, M; Martin, C; Moraleda, S; Roda, JM; Santiago, S; Benitez, J; Cavalle, L; Correia, V; Estevez, JM; Gomez, J; Gonzalez, R; Jimenez, J; Lacosta, JL; Lavilla, MJ; Penarrocha, J; Polo, R; Garcia-Purrinos, F; Ramos, F; Tomas, M; Uzcanga, M; Vallejo, LA; Gavilan, J</t>
  </si>
  <si>
    <t>Facial paralysis: Clinical practice guideline of the Spanish Society of Otolaryngology</t>
  </si>
  <si>
    <t>ACTA OTORRINOLARINGOLOGICA ESPANOLA</t>
  </si>
  <si>
    <t>[Lassaletta, Luis; Manuel Morales-Puebla, Jose; Penarrocha, Julio; Gavilan, Javier] Hosp Univ La Paz, Serv Otorrinolaringol, Madrid, Spain; [Lassaletta, Luis; Batuecas, Angel; Cenjor, Carlos; Manuel Espinosa-Sanchez, Juan] Comis Otoneurol SEORL, Madrid, Spain; [Lassaletta, Luis] Inst Salud Carlos III, Ctr Invest Biomed Red Enfermedades Raras, IdiPAZ, Madrid, Spain; [Altuna, Xabier; Garcia-Iza, Leire] Hosp Univ Donostia, Serv Otorrinolaringol, San Sebastian, Guipuzcoa, Spain; [Arbizu, Alvaro] Hosp Univ La Paz, Serv Oftalmol, Madrid, Spain; [Aristegui, Miguel; Martin, Carlos] Hosp Univ Gregorio Maranon, Serv Otorrinolaringol, Madrid, Spain; [Batuecas, Angel] Hosp Univ Salamanca, Serv Otorrinolaringol, Salamanca, Spain; [Cenjor, Carlos] Fdn Jimenez Diaz, Serv Otorrinolaringol, Madrid, Spain; [Manuel Espinosa-Sanchez, Juan] Hosp Univ Virgen de las Nieves, Inst Invest Biosanitariaibs, Serv Otorrinolaringol, Granada, Spain; [Garcia-Raya, Pilar] Hosp Univ La Paz, Serv Neurorradiol, Madrid, Spain; [Gonzalez-Otero, Teresa] Hosp Univ La Paz, Serv Cirugia Maxilofacial, Madrid, Spain; [Manos, Manuel] Hosp Univ Bellvitge, Serv Otorrinolaringol, Barcelona, Spain; [Moraleda, Susana] Hosp Univ La Paz, Serv Rehabil, Madrid, Spain; [Maria Roda, Jose] Hosp Univ La Paz, Serv Neurocirugia, Madrid, Spain; [Santiago, Susana] Hosp Univ La Paz, Serv Neurofisiol, Madrid, Spain; [Benitez, Jesus] Hosp Doctor Negrin, Serv Otorrinolaringol, Las Palmas Gran Canaria, Las Palmas, Spain; [Cavalle, Laura] Hosp Univ La Fe, Dept Otorrinolaringol, Valencia, Spain; [Correia, Victor] Hosp CUF Porto, Serv Otorrinolaringol, Porto, Portugal; [Manuel Estevez, Jose] Hosp Univ Alvaro Cunqueiro, Serv Otorrinolaringol, Vigo, Pontevedra, Spain; [Gomez, Justo] Hosp Univ Cent Asturias, Serv Otorrinolaringol, Oviedo, Asturias, Spain; [Gonzalez, Rocio] Hosp Univ Marques Valdecilla, Serv Otorrinolaringol, Santander, Cantabria, Spain; [Jimenez, Jorge] Complejo Hosp Toledo, Serv Otorrinolaringol, Toledo, Spain; [Luis Lacosta, Jose] Hosp San Pedro, Serv Otorrinolaringol, Logrono, La Rioja, Spain; [Jose Lavilla, Maria] Hosp Lozano Blesa, Serv Otorrinolaringol, Zaragoza, Spain; [Polo, Ruben] Hosp Univ Ramon &amp; Cajal, Serv Otorrinolaringol, Madrid, Spain; [Garcia-Purrinos, Francisco] Hosp Univ Los Arcos Mar Menor, Serv Otorrinolaringol, Murcia, Spain; [Ramos, Francisco] Hosp San Pedro Alcantara, Serv Otorrinolaringol, Caceres, Spain; [Tomas, Manuel] Hosp Son Espases, Serv Otorrinolaringol, Mallorca, Islas Baleares, Spain; [Uzcanga, Maria] Complejo Hosp Navarra, Serv Otorrinolaringol, Navarra, Spain; [Angel Vallejo, Luis] Hosp Univ Rio Hortega, Serv Otorrinolaringol, Valladolid, Spain</t>
  </si>
  <si>
    <t>Lassaletta, L (corresponding author), Hosp Univ La Paz, Serv Otorrinolaringol, Madrid, Spain.; Lassaletta, L (corresponding author), Comis Otoneurol SEORL, Madrid, Spain.; Lassaletta, L (corresponding author), Inst Salud Carlos III, Ctr Invest Biomed Red Enfermedades Raras, IdiPAZ, Madrid, Spain.</t>
  </si>
  <si>
    <t>0001-6519</t>
  </si>
  <si>
    <t>MAR-APR</t>
  </si>
  <si>
    <t>Lassaletta, Luis; Ruiz-Bravo, Elena; Garcia-Raya, Pilar; Fernandez-Zubillaga, Amelia; Gonzalez-Otero, Teresa; Gavilan, Javier</t>
  </si>
  <si>
    <t>Fibrovascular Tumor-Like Lesions of the Facial Nerve.</t>
  </si>
  <si>
    <t>Audiology &amp; neuro-otology</t>
  </si>
  <si>
    <t>Department of Otorhinolaryngology, La Paz University Hospital, Madrid, Spain, luikilassa@yahoo.com.; IdiPAZ Research Institute, Madrid, Spain, luikilassa@yahoo.com.; Biomedical Research Networking Centre on Rare Diseases (CIBERER), Institute of Health Carlos III (CIBERER-U761), Madrid, Spain, luikilassa@yahoo.com.; Department of Pathology, La Paz University Hospital, Madrid, Spain.; Department of Neuroradiology, La Paz University Hospital, Madrid, Spain.; IdiPAZ Research Institute, Madrid, Spain.; Department of Maxillofacial Surgery, La Paz University Hospital, Madrid, Spain.; Department of Otorhinolaryngology, La Paz University Hospital, Madrid, Spain.</t>
  </si>
  <si>
    <t>no tiene</t>
  </si>
  <si>
    <t>1421-9700</t>
  </si>
  <si>
    <t>2020 Jun 29 (Epub 2020 Jun 29)</t>
  </si>
  <si>
    <t>Bermudez-Munoz, JM; Celaya, AM; Hijazo-Pechero, S; Wang, J; Serrano, M; Varela-Nieto, I</t>
  </si>
  <si>
    <t>G6PD overexpression protects from oxidative stress and age-related hearing loss</t>
  </si>
  <si>
    <t>AGING CELL</t>
  </si>
  <si>
    <t>[Bermudez-Munoz, Jose M.; Celaya, Adelaida M.; Hijazo-Pechero, Sara; Varela-Nieto, Isabel] Autonomous Univ Madrid, Spanish Natl Res Council, Inst Biomed Res Alberto Sols IIBM, CSIC,UAM, Madrid, Spain; [Bermudez-Munoz, Jose M.; Celaya, Adelaida M.; Varela-Nieto, Isabel] Carlos III Inst Hlth, CIBER, Rare Dis Networking Biomed Res Ctr CIBERER, Madrid, Spain; [Wang, Jing] Inst Neurosci Montpellier, INSERM, UMR 1051, Montpellier, France; [Serrano, Manuel] Inst Res Biomed IRB, Barcelona, Spain; [Varela-Nieto, Isabel] Hosp La Paz Inst Hlth Res IdiPAZ, Madrid, Spain</t>
  </si>
  <si>
    <t>Varela-Nieto, I (corresponding author), UAM, CSIC, Inst Biomed Res Alberto Sols, C Arturo Duperier 4, Madrid 28029, Spain.</t>
  </si>
  <si>
    <t>1474-9718</t>
  </si>
  <si>
    <t>DEC</t>
  </si>
  <si>
    <t>e13275</t>
  </si>
  <si>
    <t>Garcia-Lopez, I; Perez-Fernandez, CA; Garcia-Raya, P; Gavilan, J</t>
  </si>
  <si>
    <t>Laryngeal cleft: Diagnosis and treatment of an unusual presentation in an adult</t>
  </si>
  <si>
    <t>[Garcia-Lopez, Isabel; Gavilan, Javier] Hosp Univ La Paz, IdiPAZ Inst Invest, Serv Otorrinolaringol, Madrid, Spain; [Aranzazu Perez-Fernandez, Carmen] Hosp Gen Albacete, Serv Otorrinolaringol, Albacete, Spain; [Garcia-Raya, Pilar] Hosp Univ La Paz, Serv Neurorradiol, Madrid, Spain</t>
  </si>
  <si>
    <t>Garcia-Lopez, I (corresponding author), Hosp Univ La Paz, IdiPAZ Inst Invest, Serv Otorrinolaringol, Madrid, Spain.</t>
  </si>
  <si>
    <t>Bona, AB; Calcagno, DQ; Ribeiro, HF; Muniz, JAPC; Pinto, GR; Rocha, CAM; Lacreta, ACC; de Assumpcao, PP; Herranz, JAR; Burbano, RR</t>
  </si>
  <si>
    <t>Menadione reduces CDC25B expression and promotes tumor shrinkage in gastric cancer</t>
  </si>
  <si>
    <t>THERAPEUTIC ADVANCES IN GASTROENTEROLOGY</t>
  </si>
  <si>
    <t>[Bona, Amanda Braga] Ophir Loyola Hosp, Oncol Res Lab, Governador Magalhaes Barata Ave 992, BR-66063240 Belem, Para, Brazil; [Calcagno, Danielle Queiroz; de Assumpcao, Paulo Pimentel] Fed Univ Para, Univ Hosp Joao de Barros Barreto, Oncol Res Nucleus, Belem, Para, Brazil; [Ribeiro, Helem Ferreira] Univ Amazon, Ctr Biol &amp; Hlth Sci, Dept Biomed, Belem, Para, Brazil; [Pereira Carneiro Muniz, Jose Augusto] Hlth Minist, Natl Ctr Primates, Ananindeua, Brazil; [Pinto, Giovanny Reboucas] Univ Fed Piaui, Dept Biomed, Parnaiba, Brazil; [Machado Rocha, Carlos Alberto] Fed Inst Educ Sci &amp; Technol, Rio Pomba, MG, Brazil; [Cunha Lacreta Junior, Antonio Carlos] Univ Fed Lavras, Dept Vet Med, Lavras, Brazil; [Rey Herranz, Juan Antonio] Hosp Univ La Paz, Res Unit, Mol Oncogenet Lab, Madrid, Spain; [Burbano, Rommel Rodriguez] Ophir Loyola Hosp, Lab Mol Biol, Belem, Para, Brazil</t>
  </si>
  <si>
    <t>Bona, AB (corresponding author), Ophir Loyola Hosp, Oncol Res Lab, Governador Magalhaes Barata Ave 992, BR-66063240 Belem, Para, Brazil.</t>
  </si>
  <si>
    <t>1756-283X</t>
  </si>
  <si>
    <t>JAN</t>
  </si>
  <si>
    <t>Magarinos, M; Barajas-Azpeleta, R; Varela-Nieto, I; Aburto, MR</t>
  </si>
  <si>
    <t>Otic Neurogenesis Is Regulated by TGF beta in a Senescence-Independent Manner</t>
  </si>
  <si>
    <t>FRONTIERS IN CELLULAR NEUROSCIENCE</t>
  </si>
  <si>
    <t>[Magarinos, Marta; Barajas-Azpeleta, Raquel; Varela-Nieto, Isabel; R. Aburto, Maria] Autonomous Univ Madrid CSIC UAM, Inst Biomed Res Alberto Sols IIBM, Spanish Natl Res Council, Madrid, Spain; [Magarinos, Marta; Varela-Nieto, Isabel] Inst Hlth Carlos III, Ctr Biomed Network Res CIBER Rare Dis CIBERER, Madrid, Spain; [Magarinos, Marta; Barajas-Azpeleta, Raquel] Univ Autonoma Madrid, Dept Biol, Madrid, Spain; [Varela-Nieto, Isabel] Hosp La Paz, Inst Hlth Res IdiPAZ, Madrid, Spain; [R. Aburto, Maria] Univ Coll Cork, APC Microbiome Ireland, Cork, Ireland</t>
  </si>
  <si>
    <t>Varela-Nieto, I; Aburto, MR (corresponding author), Autonomous Univ Madrid CSIC UAM, Inst Biomed Res Alberto Sols IIBM, Spanish Natl Res Council, Madrid, Spain.; Varela-Nieto, I (corresponding author), Inst Hlth Carlos III, Ctr Biomed Network Res CIBER Rare Dis CIBERER, Madrid, Spain.; Varela-Nieto, I (corresponding author), Hosp La Paz, Inst Hlth Res IdiPAZ, Madrid, Spain.; Aburto, MR (corresponding author), Univ Coll Cork, APC Microbiome Ireland, Cork, Ireland.</t>
  </si>
  <si>
    <t>1662-5102</t>
  </si>
  <si>
    <t>AUG 17</t>
  </si>
  <si>
    <t>Moraleda, S; Hachoue, Z; Abdel-Muti, E; Ruiz, G; Diez Sebastian, J; Lassaletta, L</t>
  </si>
  <si>
    <t>Satisfaction survey of patients with sequels of peripheral facial palsy treated with botulinum toxin A</t>
  </si>
  <si>
    <t>Rehabilitacion</t>
  </si>
  <si>
    <t>Unidad de Paralisis Facial, Servicio de Medicina Fisica y Rehabilitacion, Hospital Universitario La Paz, Madrid, Espana. Electronic address: susana.moraleda@salud.madrid.org.; Unidad de Paralisis Facial, Servicio de Medicina Fisica y Rehabilitacion, Hospital Universitario La Paz, Madrid, Espana.; Servicio de Medicina Preventiva, Hospital Universitario La Paz, Madrid, Espana.; Unidad de Paralisis Facial, Servicio de ORL, Hospital Universitario La Paz, Madrid, Espana.</t>
  </si>
  <si>
    <t>1578-3278</t>
  </si>
  <si>
    <t>2020  (Epub 2020 May 04)</t>
  </si>
  <si>
    <t>254-259</t>
  </si>
  <si>
    <t>Lassaletta, L; Morales-Puebla, JM; Gonzalez-Otero, T; Moraleda, S; Roda, JM; Gavilan, J</t>
  </si>
  <si>
    <t>The Experience of a Facial Nerve Unit in the Treatment of Patients With Facial Paralysis Following Skull Base Surgery</t>
  </si>
  <si>
    <t>OTOLOGY &amp; NEUROTOLOGY</t>
  </si>
  <si>
    <t>[Lassaletta, Luis; Manuel Morales-Puebla, Jose; Gavilan, Javier] Inst Hlth Carlos III, Dept Otorhinolaryngol, Madrid, Spain; [Lassaletta, Luis; Manuel Morales-Puebla, Jose; Gonzalez-Otero, Teresa; Moraleda, Susana; Maria Roda, Jose; Gavilan, Javier] Inst Hlth Carlos III, IdiPAZ Res Inst, Madrid, Spain; [Lassaletta, Luis; Manuel Morales-Puebla, Jose] Inst Hlth Carlos III, Biomed Res Networking Ctr Rare Dis CIBERER, Madrid, Spain; [Gonzalez-Otero, Teresa] La Paz Univ Hosp, Dept Maxillofacial Surg, Madrid, Spain; [Moraleda, Susana] La Paz Univ Hosp, Dept Phys Med &amp; Rehabil, Madrid, Spain; [Maria Roda, Jose] La Paz Univ Hosp, Dept Neurosurg, Madrid, Spain</t>
  </si>
  <si>
    <t>Lassaletta, L (corresponding author), La Paz Univ Hosp, Dept Otorhinolaryngol, Pasco Castellana 261, Madrid 28046, Spain.</t>
  </si>
  <si>
    <t>1531-7129</t>
  </si>
  <si>
    <t>E1340</t>
  </si>
  <si>
    <t>E1349</t>
  </si>
  <si>
    <t>Van de Heyning, Paul; Atlas, Marcus; Baumgartner, Wolf-Dieter; Caversaccio, Marco; Gavilan, Javier; Godey, Benoit; Gstottner, Wolfgang; Hagen, Rudolph; Yongxin, Li; Karltorp, Eva; Kameswaran, Mohan; Kuzovkov, Vlad; Lassaletta, Luis; Manoj, Manikoth; Parnes, Lorne; Pillsbury, Harold; Raine, Christopher; Rajan, Gunesh; Schmutzhard, Joachim; Skarzynski, Henryk; Staecker, Hinrich; Usami, Shin-Ichi; Zernotti, Mario</t>
  </si>
  <si>
    <t>The reliability of hearing implants: report on the type and incidence of cochlear implant failures.</t>
  </si>
  <si>
    <t>Cochlear implants international</t>
  </si>
  <si>
    <t>Antwerp University Hospital, University of Antwerp, Antwerp, Belgium.; Ear Science Centre, School of Surgery, The University of Western Australia, Nedlands, Australia.; Ear Science Institute Australia Implant Centre, Subiaco, Australia.; Medizinische Universitat Wien, Universitatsklinik fur Hals-, Nasen- und Ohrenkrankheiten, Vienna, Austria.; Universitatsklinik fur HNO, Kopf- und Halschirurgie, Inselspital Bern, Bern, Switzerland.; Hospital Universitario La Paz, Institute for Health Research (IdiPAZ), Madrid, Spain.; Centre Hospitalier Universitaire de Rennes, Rennes, France.; Klinik und Poliklinik fur Hals-, Nasen und Ohren- Krankheiten, Universitat Wurzburg, Wurzburg, Germany.; Capital Medical University, Beijing Tongren Hospital, Beijing, People's Republic of China.; Karolinska University Hospital, Karolinska vagen, 171 76 Solna, Sweden.; Madras ENT Research Foundation (MERF), No-1, 1st Cross Street, Off. II Main Road, Raja Annamalai Puram Chennai, Tamil Nadu 600028, India.; St. Petersburg ENT and Speech Research Institute, St. Petersburg, Russia.; ENT Super Speciality Institute and Research Center, East Hill, Kozhikode, Kerala 673005, India.; London Health Sciences Centre, London, Canada.; UNC Ear &amp; Hearing Center at Chapel Hill School of Medicine, 170 Manning Dr #7070 Chapel Hill, NC 27514, USA.; Bradford Royal Infirmary, Bradford, United Kingdom.; Otolaryngology, Head &amp; Neck Surgery Unit, School of Surgery, University of Western Australia, Fremantle Hospital, Fremantle, Australia.; Universitatsklinik fur Hals- Nasen- Ohrenheilkunde Innsbruck, Innsbruck, Austria.; Institute of Physiology and Pathology of Hearing, Warsaw, Poland.; World Hearing Center, Nadarzyn, Poland.; Institute of Sensory Organs, Nadarzyn, Poland.; Kansas University Center for Hearing and Balance Disorders, 3901 Rainbow Blvd, Kansas City, KS 66160, USA.; Shinshu University School of Medicine, 3-1-1 Asahi, Matsumoto, Nagano 390-8621, Japan.; Instituto de ORL, Av Ambrosio Olmos 754, Cordoba, Argentina.</t>
  </si>
  <si>
    <t>; Van de Heyning, Paul/I-8278-2017</t>
  </si>
  <si>
    <t>1754-7628</t>
  </si>
  <si>
    <t>2020 07 (Epub 2020 Mar 10)</t>
  </si>
  <si>
    <t>228-237</t>
  </si>
  <si>
    <t>De La Rosa, J; Urdiciain, A; Zazpe, I; Zelaya, MV; Melendez, B; Rey, JA; Idoate, MA; Castresana, JS</t>
  </si>
  <si>
    <t>The synergistic effect of DZ-NEP, panobinostat and temozolomide reduces clonogenicity and induces apoptosis in glioblastoma cells</t>
  </si>
  <si>
    <t>INTERNATIONAL JOURNAL OF ONCOLOGY</t>
  </si>
  <si>
    <t>[De La Rosa, Javier; Urdiciain, Alejandro; Castresana, Javier S.] Univ Navarra, Sch Sci, Dept Biochem &amp; Genet, Irunlarrea 1, Pamplona 31008, Spain; [Zazpe, Idoya] Hosp Complex Navarra, Dept Neurosurg, Pamplona 31008, Spain; [Zelaya, Maria V.] Hosp Complex Navarra, Dept Pathol, Pamplona 31008, Spain; [Melendez, Barbara] Virgen Salud Hosp, Dept Pathol, Mol Pathol Res Unit, Toledo 45005, Spain; [Rey, Juan A.] La Paz Univ Hosp, IdiPaz Res Unit, Madrid 28046, Spain; [Idoate, Miguel A.] Univ Navarra Clin, Dept Pathol, Pamplona 31008, Spain</t>
  </si>
  <si>
    <t>Castresana, JS (corresponding author), Univ Navarra, Sch Sci, Dept Biochem &amp; Genet, Irunlarrea 1, Pamplona 31008, Spain.</t>
  </si>
  <si>
    <t>1019-6439</t>
  </si>
  <si>
    <t>Murillo-Cuesta, S; Artuch, R; Asensio, F; de la Villa, P; Dierssen, M; Enriquez, JA; Fillat, C; Fourcade, S; Ibanez, B; Montoliu, L; Oliver, E; Pujol, A; Salido, E; Vallejo, M; Varela-Nieto, I</t>
  </si>
  <si>
    <t>The Value of Mouse Models of Rare Diseases: A Spanish Experience</t>
  </si>
  <si>
    <t>FRONTIERS IN GENETICS</t>
  </si>
  <si>
    <t>[Murillo-Cuesta, Silvia; Artuch, Rafael; Dierssen, Mara; Fillat, Cristina; Fourcade, Stephane; Montoliu, Lluis; Pujol, Aurora; Salido, Eduardo; Varela-Nieto, Isabel] Inst Hlth Carlos III, Biomed Res Networking Ctr Rare Dis CIBERER, Madrid, Spain; [Murillo-Cuesta, Silvia; Vallejo, Mario; Varela-Nieto, Isabel] Univ Autonoma Madrid, Consejo Super Invest Cient, Inst Invest Biomed Alberto Sols IIBM, Madrid, Spain; [Murillo-Cuesta, Silvia; Varela-Nieto, Isabel] Hosp La Paz, Inst Hlth Res IdiPAZ, Madrid, Spain; [Artuch, Rafael] Inst Recerca St Joan Deu IRSJD, Barcelona, Spain; [Asensio, Fernando] Gregorio Maranon Inst Hlth Res IISGM, Madrid, Spain; [de la Villa, Pedro] Univ Alcala UAH, Fac Med, Alcala De Henares, Spain; [Dierssen, Mara] Barcelona Inst Sci &amp; Technol BIST, Ctr Genom Regulat CRG, Barcelona, Spain; [Dierssen, Mara] Univ Pompeu Fabra UPF, Barcelona, Spain; [Enriquez, Jose Antonio] Inst Hlth Carlos III, Spanish Natl Ctr Cardiovasc Res CNIC, Madrid, Spain; [Enriquez, Jose Antonio] Inst Hlth Carlos III, Biomed Res Networking Ctr Frailty &amp; Hlth Ageing C, Madrid, Spain; [Fillat, Cristina] Inst Invest Biomed August Pi &amp; Sunyer IDIBAPS, Barcelona, Spain; [Fourcade, Stephane; Pujol, Aurora] Bellvitge Biomed Res Inst IDIBELL, Barcelona, Spain; [Ibanez, Borja; Oliver, Eduardo] Inst Hlth Carlos III, Biomed Res Networking Ctr Cardiovasc Dis CIBERCV, Madrid, Spain; [Ibanez, Borja] Fdn Jimenez Diaz Univ Hosp Hlth Res Inst IIS FJD, Cardiol Dept, Madrid, Spain; [Montoliu, Lluis] Spanish Natl Res Council, Natl Ctr Biotechnol CNB, Madrid, Spain; [Pujol, Aurora] Catalan Inst Res &amp; Adv Studies ICREA, Barcelona, Spain; [Salido, Eduardo] Hosp Univ Canarias, Unidad Invest, Inst Tecnol Biomed ITB, San Cristobal la Laguna, Spain; [Vallejo, Mario] Inst Hlth Carlos III, Biomed Res Networking Ctr Diabet &amp; Metab Dis CIBE, Madrid, Spain</t>
  </si>
  <si>
    <t>Murillo-Cuesta, S; Varela-Nieto, I (corresponding author), Inst Hlth Carlos III, Biomed Res Networking Ctr Rare Dis CIBERER, Madrid, Spain.; Murillo-Cuesta, S; Varela-Nieto, I (corresponding author), Univ Autonoma Madrid, Consejo Super Invest Cient, Inst Invest Biomed Alberto Sols IIBM, Madrid, Spain.; Murillo-Cuesta, S; Varela-Nieto, I (corresponding author), Hosp La Paz, Inst Hlth Res IdiPAZ, Madrid, Spain.</t>
  </si>
  <si>
    <t>1664-8021</t>
  </si>
  <si>
    <t>Cantero, Diana; Mollejo, Manuela; Sepulveda, Juan M; D'Haene, Nicky; Gutierrez-Guaman, Myriam J; Rodriguez de Lope, Angel; Fiano, Concepcion; Castresana, Javier S; Lebrun, Laetitia; Rey, Juan A; Salmon, Isabelle; Melendez, Barbara; Hernandez-Lain, Aurelio</t>
  </si>
  <si>
    <t>TP53, ATRX alterations, and low tumor mutation load feature IDH-wildtype giant cell glioblastoma despite exceptional ultra-mutated tumors.</t>
  </si>
  <si>
    <t>Neuro-oncology advances</t>
  </si>
  <si>
    <t>Department of Pathology (Neuropathology) and Instituto de Investigacion i+12, Hospital Universitario 12 de Octubre, Madrid, Spain.; Department of Pathology, Virgen de la Salud Hospital, Toledo, Spain.; Department of Medical Oncology, University Hospital 12 de Octubre, Madrid, Spain.; Department of Pathology, Erasme Hospital, Universite Libre de Bruxelles (ULB), Brussels, Belgium.; Department of Neurosurgery, Virgen de la Salud Hospital, Toledo, Spain.; Department of Pathology, Alvaro Cunqueiro Hospital, Vigo, Spain.; Department of Biochemistry and Genetics, University of Navarra School of Sciences, Pamplona, Spain.; IdiPaz Research Unit, La Paz University Hospital, Madrid, Spain.</t>
  </si>
  <si>
    <t>2632-2498</t>
  </si>
  <si>
    <t>vdz059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</si>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</sst>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39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1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5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1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3.129</v>
      </c>
      <c r="G5" s="7" t="str">
        <f>VLOOKUP(N5,[1]Revistas!$B$2:$G$62885,3,FALSE)</f>
        <v>Q1</v>
      </c>
      <c r="H5" s="7" t="str">
        <f>VLOOKUP(N5,[1]Revistas!$B$2:$G$62885,4,FALSE)</f>
        <v>OTORHINOLARYNGOLOGY -- SCIE</v>
      </c>
      <c r="I5" s="7" t="str">
        <f>VLOOKUP(N5,[1]Revistas!$B$2:$G$62885,5,FALSE)</f>
        <v>3 DE 42</v>
      </c>
      <c r="J5" s="7" t="str">
        <f>VLOOKUP(N5,[1]Revistas!$B$2:$G$62885,6,FALSE)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41</v>
      </c>
      <c r="R5" s="7">
        <v>6</v>
      </c>
      <c r="S5" s="7">
        <v>1648</v>
      </c>
      <c r="T5" s="7">
        <v>1659</v>
      </c>
    </row>
    <row r="6" spans="1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1.8320000000000001</v>
      </c>
      <c r="G6" s="7" t="str">
        <f>VLOOKUP(N6,[1]Revistas!$B$2:$G$62885,3,FALSE)</f>
        <v>Q2</v>
      </c>
      <c r="H6" s="7" t="str">
        <f>VLOOKUP(N6,[1]Revistas!$B$2:$G$62885,4,FALSE)</f>
        <v>OTORHINOLARYNGOLOGY -- SCIE</v>
      </c>
      <c r="I6" s="7" t="str">
        <f>VLOOKUP(N6,[1]Revistas!$B$2:$G$62885,5,FALSE)</f>
        <v>18/42</v>
      </c>
      <c r="J6" s="7" t="str">
        <f>VLOOKUP(N6,[1]Revistas!$B$2:$G$62885,6,FALSE)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>
        <v>37135</v>
      </c>
      <c r="P6" s="7">
        <v>2020</v>
      </c>
      <c r="Q6" s="7">
        <v>59</v>
      </c>
      <c r="R6" s="7">
        <v>9</v>
      </c>
      <c r="S6" s="7">
        <v>654</v>
      </c>
      <c r="T6" s="7">
        <v>660</v>
      </c>
    </row>
    <row r="7" spans="1:20" s="1" customFormat="1">
      <c r="B7" s="6" t="s">
        <v>34</v>
      </c>
      <c r="C7" s="6" t="s">
        <v>35</v>
      </c>
      <c r="D7" s="6" t="s">
        <v>36</v>
      </c>
      <c r="E7" s="7" t="s">
        <v>37</v>
      </c>
      <c r="F7" s="7">
        <f>VLOOKUP(N7,[1]Revistas!$B$2:$G$62863,2,FALSE)</f>
        <v>4.8869999999999996</v>
      </c>
      <c r="G7" s="7" t="str">
        <f>VLOOKUP(N7,[1]Revistas!$B$2:$G$62885,3,FALSE)</f>
        <v>Q1</v>
      </c>
      <c r="H7" s="7" t="str">
        <f>VLOOKUP(N7,[1]Revistas!$B$2:$G$62885,4,FALSE)</f>
        <v>PHARMACOLOGY &amp; PHARMACY -- SCIE</v>
      </c>
      <c r="I7" s="7" t="str">
        <f>VLOOKUP(N7,[1]Revistas!$B$2:$G$62885,5,FALSE)</f>
        <v>30/271</v>
      </c>
      <c r="J7" s="7" t="str">
        <f>VLOOKUP(N7,[1]Revistas!$B$2:$G$62885,6,FALSE)</f>
        <v>NO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41</v>
      </c>
      <c r="P7" s="7">
        <v>2020</v>
      </c>
      <c r="Q7" s="7">
        <v>15</v>
      </c>
      <c r="R7" s="7">
        <v>12</v>
      </c>
      <c r="S7" s="7">
        <v>1457</v>
      </c>
      <c r="T7" s="7">
        <v>1471</v>
      </c>
    </row>
    <row r="8" spans="1:20" s="1" customFormat="1">
      <c r="B8" s="6" t="s">
        <v>42</v>
      </c>
      <c r="C8" s="6" t="s">
        <v>43</v>
      </c>
      <c r="D8" s="6" t="s">
        <v>44</v>
      </c>
      <c r="E8" s="7" t="s">
        <v>23</v>
      </c>
      <c r="F8" s="7" t="str">
        <f>VLOOKUP(N8,[1]Revistas!$B$2:$G$62863,2,FALSE)</f>
        <v>NO TIENE</v>
      </c>
      <c r="G8" s="7" t="str">
        <f>VLOOKUP(N8,[1]Revistas!$B$2:$G$62885,3,FALSE)</f>
        <v>NO TIENE</v>
      </c>
      <c r="H8" s="7" t="str">
        <f>VLOOKUP(N8,[1]Revistas!$B$2:$G$62885,4,FALSE)</f>
        <v>NO TIENE</v>
      </c>
      <c r="I8" s="7" t="str">
        <f>VLOOKUP(N8,[1]Revistas!$B$2:$G$62885,5,FALSE)</f>
        <v>NO TIENE</v>
      </c>
      <c r="J8" s="7" t="str">
        <f>VLOOKUP(N8,[1]Revistas!$B$2:$G$62885,6,FALSE)</f>
        <v>NO</v>
      </c>
      <c r="K8" s="7" t="s">
        <v>45</v>
      </c>
      <c r="L8" s="7" t="s">
        <v>46</v>
      </c>
      <c r="M8" s="7">
        <v>1</v>
      </c>
      <c r="N8" s="7" t="s">
        <v>47</v>
      </c>
      <c r="O8" s="7" t="s">
        <v>48</v>
      </c>
      <c r="P8" s="7">
        <v>2020</v>
      </c>
      <c r="Q8" s="7">
        <v>71</v>
      </c>
      <c r="R8" s="7">
        <v>2</v>
      </c>
      <c r="S8" s="7">
        <v>99</v>
      </c>
      <c r="T8" s="7">
        <v>118</v>
      </c>
    </row>
    <row r="9" spans="1:20" s="1" customFormat="1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VLOOKUP(N9,[1]Revistas!$B$2:$G$62863,2,FALSE)</f>
        <v>1.5489999999999999</v>
      </c>
      <c r="G9" s="7" t="str">
        <f>VLOOKUP(N9,[1]Revistas!$B$2:$G$62885,3,FALSE)</f>
        <v>Q3</v>
      </c>
      <c r="H9" s="7" t="str">
        <f>VLOOKUP(N9,[1]Revistas!$B$2:$G$62885,4,FALSE)</f>
        <v>OTORHINOLARYNGOLOGY -- SCIE</v>
      </c>
      <c r="I9" s="7" t="str">
        <f>VLOOKUP(N9,[1]Revistas!$B$2:$G$62885,5,FALSE)</f>
        <v>25/42</v>
      </c>
      <c r="J9" s="7" t="str">
        <f>VLOOKUP(N9,[1]Revistas!$B$2:$G$62885,6,FALSE)</f>
        <v>NO</v>
      </c>
      <c r="K9" s="7" t="s">
        <v>52</v>
      </c>
      <c r="L9" s="7"/>
      <c r="M9" s="7" t="s">
        <v>53</v>
      </c>
      <c r="N9" s="7" t="s">
        <v>54</v>
      </c>
      <c r="O9" s="7" t="s">
        <v>55</v>
      </c>
      <c r="P9" s="7">
        <v>2020</v>
      </c>
      <c r="Q9" s="7"/>
      <c r="R9" s="7"/>
      <c r="S9" s="7">
        <v>44409</v>
      </c>
      <c r="T9" s="7"/>
    </row>
    <row r="10" spans="1:20" s="1" customFormat="1">
      <c r="B10" s="6" t="s">
        <v>56</v>
      </c>
      <c r="C10" s="6" t="s">
        <v>57</v>
      </c>
      <c r="D10" s="6" t="s">
        <v>58</v>
      </c>
      <c r="E10" s="7" t="s">
        <v>23</v>
      </c>
      <c r="F10" s="7">
        <f>VLOOKUP(N10,[1]Revistas!$B$2:$G$62863,2,FALSE)</f>
        <v>7.2380000000000004</v>
      </c>
      <c r="G10" s="7" t="str">
        <f>VLOOKUP(N10,[1]Revistas!$B$2:$G$62885,3,FALSE)</f>
        <v>Q1</v>
      </c>
      <c r="H10" s="7" t="str">
        <f>VLOOKUP(N10,[1]Revistas!$B$2:$G$62885,4,FALSE)</f>
        <v>GERIATRICS &amp; GERONTOLOGY -- SCIE</v>
      </c>
      <c r="I10" s="7" t="str">
        <f>VLOOKUP(N10,[1]Revistas!$B$2:$G$62885,5,FALSE)</f>
        <v>3 DE 51</v>
      </c>
      <c r="J10" s="7" t="str">
        <f>VLOOKUP(N10,[1]Revistas!$B$2:$G$62885,6,FALSE)</f>
        <v>SI</v>
      </c>
      <c r="K10" s="7" t="s">
        <v>59</v>
      </c>
      <c r="L10" s="7" t="s">
        <v>60</v>
      </c>
      <c r="M10" s="7">
        <v>0</v>
      </c>
      <c r="N10" s="7" t="s">
        <v>61</v>
      </c>
      <c r="O10" s="7" t="s">
        <v>62</v>
      </c>
      <c r="P10" s="7">
        <v>2020</v>
      </c>
      <c r="Q10" s="7">
        <v>19</v>
      </c>
      <c r="R10" s="7">
        <v>12</v>
      </c>
      <c r="S10" s="7"/>
      <c r="T10" s="7" t="s">
        <v>63</v>
      </c>
    </row>
    <row r="11" spans="1:20" s="1" customFormat="1">
      <c r="B11" s="6" t="s">
        <v>64</v>
      </c>
      <c r="C11" s="6" t="s">
        <v>65</v>
      </c>
      <c r="D11" s="6" t="s">
        <v>44</v>
      </c>
      <c r="E11" s="7" t="s">
        <v>23</v>
      </c>
      <c r="F11" s="7" t="str">
        <f>VLOOKUP(N11,[1]Revistas!$B$2:$G$62863,2,FALSE)</f>
        <v>NO TIENE</v>
      </c>
      <c r="G11" s="7" t="str">
        <f>VLOOKUP(N11,[1]Revistas!$B$2:$G$62885,3,FALSE)</f>
        <v>NO TIENE</v>
      </c>
      <c r="H11" s="7" t="str">
        <f>VLOOKUP(N11,[1]Revistas!$B$2:$G$62885,4,FALSE)</f>
        <v>NO TIENE</v>
      </c>
      <c r="I11" s="7" t="str">
        <f>VLOOKUP(N11,[1]Revistas!$B$2:$G$62885,5,FALSE)</f>
        <v>NO TIENE</v>
      </c>
      <c r="J11" s="7" t="str">
        <f>VLOOKUP(N11,[1]Revistas!$B$2:$G$62885,6,FALSE)</f>
        <v>NO</v>
      </c>
      <c r="K11" s="7" t="s">
        <v>66</v>
      </c>
      <c r="L11" s="7" t="s">
        <v>67</v>
      </c>
      <c r="M11" s="7">
        <v>0</v>
      </c>
      <c r="N11" s="7" t="s">
        <v>47</v>
      </c>
      <c r="O11" s="7" t="s">
        <v>48</v>
      </c>
      <c r="P11" s="7">
        <v>2020</v>
      </c>
      <c r="Q11" s="7">
        <v>71</v>
      </c>
      <c r="R11" s="7">
        <v>2</v>
      </c>
      <c r="S11" s="7">
        <v>122</v>
      </c>
      <c r="T11" s="7">
        <v>124</v>
      </c>
    </row>
    <row r="12" spans="1:20" s="1" customFormat="1"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VLOOKUP(N12,[1]Revistas!$B$2:$G$62863,2,FALSE)</f>
        <v>3.52</v>
      </c>
      <c r="G12" s="7" t="str">
        <f>VLOOKUP(N12,[1]Revistas!$B$2:$G$62885,3,FALSE)</f>
        <v>Q2</v>
      </c>
      <c r="H12" s="7" t="str">
        <f>VLOOKUP(N12,[1]Revistas!$B$2:$G$62885,4,FALSE)</f>
        <v>GASTROENTEROLOGY &amp; HEPATOLOGY -- SCIE</v>
      </c>
      <c r="I12" s="7" t="str">
        <f>VLOOKUP(N12,[1]Revistas!$B$2:$G$62885,5,FALSE)</f>
        <v>40/88</v>
      </c>
      <c r="J12" s="7" t="str">
        <f>VLOOKUP(N12,[1]Revistas!$B$2:$G$62885,6,FALSE)</f>
        <v>NO</v>
      </c>
      <c r="K12" s="7" t="s">
        <v>71</v>
      </c>
      <c r="L12" s="7" t="s">
        <v>72</v>
      </c>
      <c r="M12" s="7">
        <v>0</v>
      </c>
      <c r="N12" s="7" t="s">
        <v>73</v>
      </c>
      <c r="O12" s="7" t="s">
        <v>74</v>
      </c>
      <c r="P12" s="7">
        <v>2020</v>
      </c>
      <c r="Q12" s="7">
        <v>13</v>
      </c>
      <c r="R12" s="7"/>
      <c r="S12" s="7"/>
      <c r="T12" s="7">
        <v>1756284819895430</v>
      </c>
    </row>
    <row r="13" spans="1:20" s="1" customFormat="1">
      <c r="B13" s="6" t="s">
        <v>75</v>
      </c>
      <c r="C13" s="6" t="s">
        <v>76</v>
      </c>
      <c r="D13" s="6" t="s">
        <v>77</v>
      </c>
      <c r="E13" s="7" t="s">
        <v>23</v>
      </c>
      <c r="F13" s="7">
        <f>VLOOKUP(N13,[1]Revistas!$B$2:$G$62863,2,FALSE)</f>
        <v>3.9209999999999998</v>
      </c>
      <c r="G13" s="7" t="str">
        <f>VLOOKUP(N13,[1]Revistas!$B$2:$G$62885,3,FALSE)</f>
        <v>Q2</v>
      </c>
      <c r="H13" s="7" t="str">
        <f>VLOOKUP(N13,[1]Revistas!$B$2:$G$62885,4,FALSE)</f>
        <v>NEUROSCIENCES -- SCIE</v>
      </c>
      <c r="I13" s="7" t="str">
        <f>VLOOKUP(N13,[1]Revistas!$B$2:$G$62885,5,FALSE)</f>
        <v>91/271</v>
      </c>
      <c r="J13" s="7" t="str">
        <f>VLOOKUP(N13,[1]Revistas!$B$2:$G$62885,6,FALSE)</f>
        <v>NO</v>
      </c>
      <c r="K13" s="7" t="s">
        <v>78</v>
      </c>
      <c r="L13" s="7" t="s">
        <v>79</v>
      </c>
      <c r="M13" s="7">
        <v>0</v>
      </c>
      <c r="N13" s="7" t="s">
        <v>80</v>
      </c>
      <c r="O13" s="7" t="s">
        <v>81</v>
      </c>
      <c r="P13" s="7">
        <v>2020</v>
      </c>
      <c r="Q13" s="7">
        <v>14</v>
      </c>
      <c r="R13" s="7"/>
      <c r="S13" s="7"/>
      <c r="T13" s="7">
        <v>217</v>
      </c>
    </row>
    <row r="14" spans="1:20" s="1" customFormat="1">
      <c r="B14" s="6" t="s">
        <v>82</v>
      </c>
      <c r="C14" s="6" t="s">
        <v>83</v>
      </c>
      <c r="D14" s="6" t="s">
        <v>84</v>
      </c>
      <c r="E14" s="7" t="s">
        <v>23</v>
      </c>
      <c r="F14" s="7" t="str">
        <f>VLOOKUP(N14,[1]Revistas!$B$2:$G$62863,2,FALSE)</f>
        <v>NO TIENE</v>
      </c>
      <c r="G14" s="7" t="str">
        <f>VLOOKUP(N14,[1]Revistas!$B$2:$G$62885,3,FALSE)</f>
        <v>NO TIENE</v>
      </c>
      <c r="H14" s="7" t="str">
        <f>VLOOKUP(N14,[1]Revistas!$B$2:$G$62885,4,FALSE)</f>
        <v>NO TIENE</v>
      </c>
      <c r="I14" s="7" t="str">
        <f>VLOOKUP(N14,[1]Revistas!$B$2:$G$62885,5,FALSE)</f>
        <v>NO TIENE</v>
      </c>
      <c r="J14" s="7" t="str">
        <f>VLOOKUP(N14,[1]Revistas!$B$2:$G$62885,6,FALSE)</f>
        <v>NO</v>
      </c>
      <c r="K14" s="7" t="s">
        <v>85</v>
      </c>
      <c r="L14" s="7"/>
      <c r="M14" s="7" t="s">
        <v>53</v>
      </c>
      <c r="N14" s="7" t="s">
        <v>86</v>
      </c>
      <c r="O14" s="7" t="s">
        <v>87</v>
      </c>
      <c r="P14" s="7">
        <v>2020</v>
      </c>
      <c r="Q14" s="7">
        <v>54</v>
      </c>
      <c r="R14" s="7">
        <v>4</v>
      </c>
      <c r="S14" s="7" t="s">
        <v>88</v>
      </c>
      <c r="T14" s="7"/>
    </row>
    <row r="15" spans="1:20" s="1" customFormat="1">
      <c r="B15" s="6" t="s">
        <v>89</v>
      </c>
      <c r="C15" s="6" t="s">
        <v>90</v>
      </c>
      <c r="D15" s="6" t="s">
        <v>91</v>
      </c>
      <c r="E15" s="7" t="s">
        <v>37</v>
      </c>
      <c r="F15" s="7">
        <f>VLOOKUP(N15,[1]Revistas!$B$2:$G$62863,2,FALSE)</f>
        <v>1.712</v>
      </c>
      <c r="G15" s="7" t="str">
        <f>VLOOKUP(N15,[1]Revistas!$B$2:$G$62885,3,FALSE)</f>
        <v>Q2</v>
      </c>
      <c r="H15" s="7" t="str">
        <f>VLOOKUP(N15,[1]Revistas!$B$2:$G$62885,4,FALSE)</f>
        <v>OTORHINOLARYNGOLOGY -- SCIE</v>
      </c>
      <c r="I15" s="7" t="str">
        <f>VLOOKUP(N15,[1]Revistas!$B$2:$G$62885,5,FALSE)</f>
        <v>21/42</v>
      </c>
      <c r="J15" s="7" t="str">
        <f>VLOOKUP(N15,[1]Revistas!$B$2:$G$62885,6,FALSE)</f>
        <v>NO</v>
      </c>
      <c r="K15" s="7" t="s">
        <v>92</v>
      </c>
      <c r="L15" s="7" t="s">
        <v>93</v>
      </c>
      <c r="M15" s="7">
        <v>0</v>
      </c>
      <c r="N15" s="7" t="s">
        <v>94</v>
      </c>
      <c r="O15" s="7" t="s">
        <v>62</v>
      </c>
      <c r="P15" s="7">
        <v>2020</v>
      </c>
      <c r="Q15" s="7">
        <v>41</v>
      </c>
      <c r="R15" s="7">
        <v>10</v>
      </c>
      <c r="S15" s="7" t="s">
        <v>95</v>
      </c>
      <c r="T15" s="7" t="s">
        <v>96</v>
      </c>
    </row>
    <row r="16" spans="1:20" s="1" customFormat="1">
      <c r="B16" s="6" t="s">
        <v>97</v>
      </c>
      <c r="C16" s="6" t="s">
        <v>98</v>
      </c>
      <c r="D16" s="6" t="s">
        <v>99</v>
      </c>
      <c r="E16" s="7" t="s">
        <v>23</v>
      </c>
      <c r="F16" s="7" t="str">
        <f>VLOOKUP(N16,[1]Revistas!$B$2:$G$62863,2,FALSE)</f>
        <v>NO TIENE</v>
      </c>
      <c r="G16" s="7" t="str">
        <f>VLOOKUP(N16,[1]Revistas!$B$2:$G$62885,3,FALSE)</f>
        <v>NO TIENE</v>
      </c>
      <c r="H16" s="7" t="str">
        <f>VLOOKUP(N16,[1]Revistas!$B$2:$G$62885,4,FALSE)</f>
        <v>NO TIENE</v>
      </c>
      <c r="I16" s="7" t="str">
        <f>VLOOKUP(N16,[1]Revistas!$B$2:$G$62885,5,FALSE)</f>
        <v>NO TIENE</v>
      </c>
      <c r="J16" s="7" t="str">
        <f>VLOOKUP(N16,[1]Revistas!$B$2:$G$62885,6,FALSE)</f>
        <v>NO</v>
      </c>
      <c r="K16" s="7" t="s">
        <v>100</v>
      </c>
      <c r="L16" s="7" t="s">
        <v>101</v>
      </c>
      <c r="M16" s="7" t="s">
        <v>53</v>
      </c>
      <c r="N16" s="7" t="s">
        <v>102</v>
      </c>
      <c r="O16" s="7" t="s">
        <v>103</v>
      </c>
      <c r="P16" s="7">
        <v>2020</v>
      </c>
      <c r="Q16" s="7">
        <v>21</v>
      </c>
      <c r="R16" s="7">
        <v>4</v>
      </c>
      <c r="S16" s="7" t="s">
        <v>104</v>
      </c>
      <c r="T16" s="7"/>
    </row>
    <row r="17" spans="2:20" s="1" customFormat="1">
      <c r="B17" s="6" t="s">
        <v>105</v>
      </c>
      <c r="C17" s="6" t="s">
        <v>106</v>
      </c>
      <c r="D17" s="6" t="s">
        <v>107</v>
      </c>
      <c r="E17" s="7" t="s">
        <v>23</v>
      </c>
      <c r="F17" s="7">
        <f>VLOOKUP(N17,[1]Revistas!$B$2:$G$62863,2,FALSE)</f>
        <v>3.899</v>
      </c>
      <c r="G17" s="7" t="str">
        <f>VLOOKUP(N17,[1]Revistas!$B$2:$G$62885,3,FALSE)</f>
        <v>Q2</v>
      </c>
      <c r="H17" s="7" t="str">
        <f>VLOOKUP(N17,[1]Revistas!$B$2:$G$62885,4,FALSE)</f>
        <v>ONCOLOGY -- SCIE</v>
      </c>
      <c r="I17" s="7" t="str">
        <f>VLOOKUP(N17,[1]Revistas!$B$2:$G$62885,5,FALSE)</f>
        <v>92/244</v>
      </c>
      <c r="J17" s="7" t="str">
        <f>VLOOKUP(N17,[1]Revistas!$B$2:$G$62885,6,FALSE)</f>
        <v>NO</v>
      </c>
      <c r="K17" s="7" t="s">
        <v>108</v>
      </c>
      <c r="L17" s="7" t="s">
        <v>109</v>
      </c>
      <c r="M17" s="7">
        <v>2</v>
      </c>
      <c r="N17" s="7" t="s">
        <v>110</v>
      </c>
      <c r="O17" s="7" t="s">
        <v>74</v>
      </c>
      <c r="P17" s="7">
        <v>2020</v>
      </c>
      <c r="Q17" s="7">
        <v>56</v>
      </c>
      <c r="R17" s="7">
        <v>1</v>
      </c>
      <c r="S17" s="7">
        <v>283</v>
      </c>
      <c r="T17" s="7">
        <v>300</v>
      </c>
    </row>
    <row r="18" spans="2:20" s="1" customFormat="1">
      <c r="B18" s="6" t="s">
        <v>111</v>
      </c>
      <c r="C18" s="6" t="s">
        <v>112</v>
      </c>
      <c r="D18" s="6" t="s">
        <v>113</v>
      </c>
      <c r="E18" s="7" t="s">
        <v>23</v>
      </c>
      <c r="F18" s="7">
        <f>VLOOKUP(N18,[1]Revistas!$B$2:$G$62863,2,FALSE)</f>
        <v>3.258</v>
      </c>
      <c r="G18" s="7" t="str">
        <f>VLOOKUP(N18,[1]Revistas!$B$2:$G$62885,3,FALSE)</f>
        <v>Q2</v>
      </c>
      <c r="H18" s="7" t="str">
        <f>VLOOKUP(N18,[1]Revistas!$B$2:$G$62885,4,FALSE)</f>
        <v>GENETICS &amp; HEREDITY -- SCIE</v>
      </c>
      <c r="I18" s="7" t="str">
        <f>VLOOKUP(N18,[1]Revistas!$B$2:$G$62885,5,FALSE)</f>
        <v>73/177</v>
      </c>
      <c r="J18" s="7" t="str">
        <f>VLOOKUP(N18,[1]Revistas!$B$2:$G$62885,6,FALSE)</f>
        <v>NO</v>
      </c>
      <c r="K18" s="7" t="s">
        <v>114</v>
      </c>
      <c r="L18" s="7" t="s">
        <v>115</v>
      </c>
      <c r="M18" s="7">
        <v>0</v>
      </c>
      <c r="N18" s="7" t="s">
        <v>116</v>
      </c>
      <c r="O18" s="7">
        <v>41913</v>
      </c>
      <c r="P18" s="7">
        <v>2020</v>
      </c>
      <c r="Q18" s="7">
        <v>11</v>
      </c>
      <c r="R18" s="7"/>
      <c r="S18" s="7"/>
      <c r="T18" s="7">
        <v>583932</v>
      </c>
    </row>
    <row r="19" spans="2:20" s="1" customFormat="1">
      <c r="B19" s="6" t="s">
        <v>117</v>
      </c>
      <c r="C19" s="6" t="s">
        <v>118</v>
      </c>
      <c r="D19" s="6" t="s">
        <v>119</v>
      </c>
      <c r="E19" s="7" t="s">
        <v>23</v>
      </c>
      <c r="F19" s="7" t="str">
        <f>VLOOKUP(N19,[1]Revistas!$B$2:$G$62863,2,FALSE)</f>
        <v>NO TIENE</v>
      </c>
      <c r="G19" s="7" t="str">
        <f>VLOOKUP(N19,[1]Revistas!$B$2:$G$62885,3,FALSE)</f>
        <v>NO TIENE</v>
      </c>
      <c r="H19" s="7" t="str">
        <f>VLOOKUP(N19,[1]Revistas!$B$2:$G$62885,4,FALSE)</f>
        <v>NO TIENE</v>
      </c>
      <c r="I19" s="7" t="str">
        <f>VLOOKUP(N19,[1]Revistas!$B$2:$G$62885,5,FALSE)</f>
        <v>NO TIENE</v>
      </c>
      <c r="J19" s="7" t="str">
        <f>VLOOKUP(N19,[1]Revistas!$B$2:$G$62885,6,FALSE)</f>
        <v>NO</v>
      </c>
      <c r="K19" s="7" t="s">
        <v>120</v>
      </c>
      <c r="L19" s="7"/>
      <c r="M19" s="7" t="s">
        <v>53</v>
      </c>
      <c r="N19" s="7" t="s">
        <v>121</v>
      </c>
      <c r="O19" s="7">
        <v>2020</v>
      </c>
      <c r="P19" s="7">
        <v>2020</v>
      </c>
      <c r="Q19" s="7">
        <v>2</v>
      </c>
      <c r="R19" s="7">
        <v>1</v>
      </c>
      <c r="S19" s="7" t="s">
        <v>122</v>
      </c>
      <c r="T19" s="7"/>
    </row>
    <row r="20" spans="2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1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1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5" spans="2:21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s="9" customFormat="1">
      <c r="B1046" s="9" t="s">
        <v>4</v>
      </c>
      <c r="C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123</v>
      </c>
      <c r="I1046" s="10" t="s">
        <v>4</v>
      </c>
      <c r="J1046" s="10" t="s">
        <v>9</v>
      </c>
      <c r="K1046" s="10" t="s">
        <v>124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>
      <c r="B1047" s="9" t="s">
        <v>23</v>
      </c>
      <c r="C1047" s="9">
        <f>DCOUNTA(A4:T1040,C1046,B1046:B1047)</f>
        <v>13</v>
      </c>
      <c r="D1047" s="9" t="s">
        <v>23</v>
      </c>
      <c r="E1047" s="10">
        <f>DSUM(A4:T1041,F4,D1046:D1047)</f>
        <v>28.346</v>
      </c>
      <c r="F1047" s="10" t="s">
        <v>23</v>
      </c>
      <c r="G1047" s="10" t="s">
        <v>125</v>
      </c>
      <c r="H1047" s="10">
        <f>DCOUNTA(A4:T1041,G4,F1046:G1047)</f>
        <v>2</v>
      </c>
      <c r="I1047" s="10" t="s">
        <v>23</v>
      </c>
      <c r="J1047" s="10" t="s">
        <v>126</v>
      </c>
      <c r="K1047" s="10">
        <f>DCOUNTA(A4:T1041,J4,I1046:J1047)</f>
        <v>2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123</v>
      </c>
      <c r="I1049" s="10" t="s">
        <v>4</v>
      </c>
      <c r="J1049" s="10" t="s">
        <v>9</v>
      </c>
      <c r="K1049" s="10" t="s">
        <v>124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>
      <c r="B1050" s="9" t="s">
        <v>127</v>
      </c>
      <c r="C1050" s="9">
        <f>DCOUNTA(A4:T1041,E4,B1049:B1050)</f>
        <v>0</v>
      </c>
      <c r="D1050" s="9" t="s">
        <v>127</v>
      </c>
      <c r="E1050" s="10">
        <f>DSUM(A4:T1041,E1049,D1049:D1050)</f>
        <v>0</v>
      </c>
      <c r="F1050" s="10" t="s">
        <v>127</v>
      </c>
      <c r="G1050" s="10" t="s">
        <v>125</v>
      </c>
      <c r="H1050" s="10">
        <f>DCOUNTA(A4:T1041,G4,F1049:G1050)</f>
        <v>0</v>
      </c>
      <c r="I1050" s="10" t="s">
        <v>127</v>
      </c>
      <c r="J1050" s="10" t="s">
        <v>126</v>
      </c>
      <c r="K1050" s="10">
        <f>DCOUNTA(A4:T1041,J4,I1049:J1050)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123</v>
      </c>
      <c r="I1052" s="10" t="s">
        <v>4</v>
      </c>
      <c r="J1052" s="10" t="s">
        <v>9</v>
      </c>
      <c r="K1052" s="10" t="s">
        <v>124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>
      <c r="B1053" s="9" t="s">
        <v>128</v>
      </c>
      <c r="C1053" s="9">
        <f>DCOUNTA(A4:T1041,E4,B1052:B1053)</f>
        <v>0</v>
      </c>
      <c r="D1053" s="9" t="s">
        <v>128</v>
      </c>
      <c r="E1053" s="10">
        <f>DSUM(A4:T1041,F4,D1052:D1053)</f>
        <v>0</v>
      </c>
      <c r="F1053" s="10" t="s">
        <v>128</v>
      </c>
      <c r="G1053" s="10" t="s">
        <v>125</v>
      </c>
      <c r="H1053" s="10">
        <f>DCOUNTA(A4:T1041,G4,F1052:G1053)</f>
        <v>0</v>
      </c>
      <c r="I1053" s="10" t="s">
        <v>128</v>
      </c>
      <c r="J1053" s="10" t="s">
        <v>126</v>
      </c>
      <c r="K1053" s="10">
        <f>DCOUNTA(A4:T1041,J4,I1052:J1053)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123</v>
      </c>
      <c r="I1055" s="10" t="s">
        <v>4</v>
      </c>
      <c r="J1055" s="10" t="s">
        <v>9</v>
      </c>
      <c r="K1055" s="10" t="s">
        <v>124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>
      <c r="B1056" s="9" t="s">
        <v>129</v>
      </c>
      <c r="C1056" s="9">
        <f>DCOUNTA(C4:T1041,E4,B1055:B1056)</f>
        <v>0</v>
      </c>
      <c r="D1056" s="9" t="s">
        <v>129</v>
      </c>
      <c r="E1056" s="10">
        <f>DSUM(A4:T1041,F4,D1055:D1056)</f>
        <v>0</v>
      </c>
      <c r="F1056" s="10" t="s">
        <v>129</v>
      </c>
      <c r="G1056" s="10" t="s">
        <v>125</v>
      </c>
      <c r="H1056" s="10">
        <f>DCOUNTA(A4:T1041,G4,F1055:G1056)</f>
        <v>0</v>
      </c>
      <c r="I1056" s="10" t="s">
        <v>129</v>
      </c>
      <c r="J1056" s="10" t="s">
        <v>126</v>
      </c>
      <c r="K1056" s="10">
        <f>DCOUNTA(A4:T1041,J4,I1055:J1056)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52" s="9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52" s="9" customFormat="1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52" s="9" customFormat="1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123</v>
      </c>
      <c r="I1059" s="10" t="s">
        <v>4</v>
      </c>
      <c r="J1059" s="10" t="s">
        <v>9</v>
      </c>
      <c r="K1059" s="10" t="s">
        <v>124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52" s="9" customFormat="1" hidden="1">
      <c r="B1060" s="9" t="s">
        <v>130</v>
      </c>
      <c r="C1060" s="9">
        <f>DCOUNTA(A4:T1041,E4,B1059:B1060)</f>
        <v>0</v>
      </c>
      <c r="D1060" s="9" t="s">
        <v>130</v>
      </c>
      <c r="E1060" s="10">
        <f>DSUM(A4:T1041,F4,D1059:D1060)</f>
        <v>0</v>
      </c>
      <c r="F1060" s="10" t="s">
        <v>130</v>
      </c>
      <c r="G1060" s="10" t="s">
        <v>125</v>
      </c>
      <c r="H1060" s="10">
        <f>DCOUNTA(A4:T1041,G4,F1059:G1060)</f>
        <v>0</v>
      </c>
      <c r="I1060" s="10" t="s">
        <v>130</v>
      </c>
      <c r="J1060" s="10" t="s">
        <v>126</v>
      </c>
      <c r="K1060" s="10">
        <f>DCOUNTA(A4:T1041,J4,I1059:J1060)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52" s="9" customFormat="1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52" s="9" customFormat="1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123</v>
      </c>
      <c r="I1062" s="10" t="s">
        <v>4</v>
      </c>
      <c r="J1062" s="10" t="s">
        <v>9</v>
      </c>
      <c r="K1062" s="10" t="s">
        <v>124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52" s="9" customFormat="1" hidden="1">
      <c r="B1063" s="9" t="s">
        <v>37</v>
      </c>
      <c r="C1063" s="9">
        <f>DCOUNTA(B4:T1041,B1062,B1062:B1063)</f>
        <v>2</v>
      </c>
      <c r="D1063" s="9" t="s">
        <v>37</v>
      </c>
      <c r="E1063" s="10">
        <f>DSUM(A4:T1041,F4,D1062:D1063)</f>
        <v>6.5989999999999993</v>
      </c>
      <c r="F1063" s="10" t="s">
        <v>37</v>
      </c>
      <c r="G1063" s="10" t="s">
        <v>125</v>
      </c>
      <c r="H1063" s="10">
        <f>DCOUNTA(A4:T1041,G4,F1062:G1063)</f>
        <v>1</v>
      </c>
      <c r="I1063" s="10" t="s">
        <v>37</v>
      </c>
      <c r="J1063" s="10" t="s">
        <v>126</v>
      </c>
      <c r="K1063" s="10">
        <f>DCOUNTA(A4:T1041,J4,I1062:J1063)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52" s="9" customFormat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52" s="9" customFormat="1" ht="15.75">
      <c r="C1065" s="11" t="s">
        <v>131</v>
      </c>
      <c r="D1065" s="11" t="s">
        <v>132</v>
      </c>
      <c r="E1065" s="11" t="s">
        <v>133</v>
      </c>
      <c r="F1065" s="11" t="s">
        <v>134</v>
      </c>
      <c r="G1065" s="11" t="s">
        <v>135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  <c r="AY1065" s="9" t="s">
        <v>136</v>
      </c>
      <c r="AZ1065" s="9" t="s">
        <v>137</v>
      </c>
    </row>
    <row r="1066" spans="2:52" s="9" customFormat="1" ht="15.75">
      <c r="C1066" s="13">
        <f>C1047</f>
        <v>13</v>
      </c>
      <c r="D1066" s="14" t="s">
        <v>138</v>
      </c>
      <c r="E1066" s="14">
        <f>E1047</f>
        <v>28.346</v>
      </c>
      <c r="F1066" s="13">
        <f>H1047</f>
        <v>2</v>
      </c>
      <c r="G1066" s="13">
        <f>K1047</f>
        <v>2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52" s="9" customFormat="1" ht="15.75">
      <c r="C1067" s="13">
        <f>C1050</f>
        <v>0</v>
      </c>
      <c r="D1067" s="14" t="s">
        <v>139</v>
      </c>
      <c r="E1067" s="14">
        <f>E1050</f>
        <v>0</v>
      </c>
      <c r="F1067" s="13">
        <f>H1050</f>
        <v>0</v>
      </c>
      <c r="G1067" s="13">
        <f>K1050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52" s="9" customFormat="1" ht="15.75">
      <c r="C1068" s="13">
        <f>C1053</f>
        <v>0</v>
      </c>
      <c r="D1068" s="14" t="s">
        <v>140</v>
      </c>
      <c r="E1068" s="14">
        <f>E1053</f>
        <v>0</v>
      </c>
      <c r="F1068" s="13">
        <f>H1053</f>
        <v>0</v>
      </c>
      <c r="G1068" s="13">
        <f>K1053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52" s="9" customFormat="1" ht="15.75">
      <c r="C1069" s="13">
        <f>C1056</f>
        <v>0</v>
      </c>
      <c r="D1069" s="14" t="s">
        <v>141</v>
      </c>
      <c r="E1069" s="14">
        <f>E1056</f>
        <v>0</v>
      </c>
      <c r="F1069" s="13">
        <f>H1056</f>
        <v>0</v>
      </c>
      <c r="G1069" s="13">
        <f>K1056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2:52" s="9" customFormat="1" ht="15.75">
      <c r="C1070" s="13">
        <f>C1060</f>
        <v>0</v>
      </c>
      <c r="D1070" s="14" t="s">
        <v>130</v>
      </c>
      <c r="E1070" s="14">
        <f>E1060</f>
        <v>0</v>
      </c>
      <c r="F1070" s="13">
        <f>H1060</f>
        <v>0</v>
      </c>
      <c r="G1070" s="13">
        <f>K1060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2:52" s="9" customFormat="1" ht="15.75">
      <c r="C1071" s="13">
        <f>C1063</f>
        <v>2</v>
      </c>
      <c r="D1071" s="14" t="s">
        <v>142</v>
      </c>
      <c r="E1071" s="14">
        <f>E1063</f>
        <v>6.5989999999999993</v>
      </c>
      <c r="F1071" s="13">
        <f>H1063</f>
        <v>1</v>
      </c>
      <c r="G1071" s="13">
        <f>K1063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2:52" s="9" customFormat="1" ht="15.75">
      <c r="C1072" s="15"/>
      <c r="D1072" s="11" t="s">
        <v>143</v>
      </c>
      <c r="E1072" s="11">
        <f>E1066</f>
        <v>28.346</v>
      </c>
      <c r="F1072" s="15"/>
      <c r="G1072" s="10"/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5"/>
      <c r="D1073" s="11" t="s">
        <v>144</v>
      </c>
      <c r="E1073" s="11">
        <f>E1066+E1067+E1068+E1069+E1070+E1071</f>
        <v>34.945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3:21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3:21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3:21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1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1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1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1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1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1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1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1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1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1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1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1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2021-02-17T22:40:10Z</dcterms:created>
  <dcterms:modified xsi:type="dcterms:W3CDTF">2021-02-17T22:40:19Z</dcterms:modified>
</cp:coreProperties>
</file>