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K1059" i="1"/>
  <c r="G1067" s="1"/>
  <c r="H1059"/>
  <c r="F1067" s="1"/>
  <c r="E1059"/>
  <c r="E1067" s="1"/>
  <c r="C1059"/>
  <c r="C1067" s="1"/>
  <c r="K1056"/>
  <c r="G1066" s="1"/>
  <c r="H1056"/>
  <c r="F1066" s="1"/>
  <c r="E1056"/>
  <c r="E1066" s="1"/>
  <c r="C1056"/>
  <c r="C1066" s="1"/>
  <c r="K1052"/>
  <c r="G1065" s="1"/>
  <c r="H1052"/>
  <c r="F1065" s="1"/>
  <c r="E1052"/>
  <c r="E1065" s="1"/>
  <c r="C1052"/>
  <c r="C1065" s="1"/>
  <c r="K1049"/>
  <c r="G1064" s="1"/>
  <c r="H1049"/>
  <c r="F1064" s="1"/>
  <c r="E1049"/>
  <c r="E1064" s="1"/>
  <c r="C1049"/>
  <c r="C1064" s="1"/>
  <c r="K1046"/>
  <c r="G1063" s="1"/>
  <c r="H1046"/>
  <c r="F1063" s="1"/>
  <c r="E1046"/>
  <c r="E1063" s="1"/>
  <c r="C1046"/>
  <c r="C1063" s="1"/>
  <c r="C1043"/>
  <c r="C1062" s="1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I6"/>
  <c r="H6"/>
  <c r="G6"/>
  <c r="F6"/>
  <c r="J5"/>
  <c r="K1043" s="1"/>
  <c r="G1062" s="1"/>
  <c r="I5"/>
  <c r="H5"/>
  <c r="G5"/>
  <c r="H1043" s="1"/>
  <c r="F1062" s="1"/>
  <c r="F5"/>
  <c r="E1043" s="1"/>
  <c r="E1062" s="1"/>
  <c r="E1068" l="1"/>
  <c r="E1069"/>
</calcChain>
</file>

<file path=xl/sharedStrings.xml><?xml version="1.0" encoding="utf-8"?>
<sst xmlns="http://schemas.openxmlformats.org/spreadsheetml/2006/main" count="192" uniqueCount="99">
  <si>
    <t>DIAGNÓSTICO Y TRATAMIENTO DE PATOLOGÍAS ASOCIADAS A ALTERACIONES DEL SISTEMA DEL COMPLEMENTO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</si>
  <si>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</si>
  <si>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</si>
  <si>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</si>
  <si>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</si>
  <si>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</si>
  <si>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</si>
  <si>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</si>
  <si>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</si>
  <si>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</si>
  <si>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</si>
  <si>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</si>
  <si>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</si>
  <si>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</si>
  <si>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</si>
  <si>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</si>
  <si>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</si>
  <si>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</si>
  <si>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</si>
  <si>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</si>
  <si>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Lopez-Galvez, R; de la Morena-Barrio, ME; Lopez-Lera, A; Pathak, M; Minano, A; Serrano, M; Borgel, D; Roldan, V; Vicente, V; Emsley, J; Corral, J</t>
  </si>
  <si>
    <t>Factor XII in PMM2-CDG patients: role of N-glycosylation in the secretion and function of the first element of the contact pathway</t>
  </si>
  <si>
    <t>ORPHANET JOURNAL OF RARE DISEASES</t>
  </si>
  <si>
    <t>Article</t>
  </si>
  <si>
    <t>[Lopez-Galvez, Raquel; de la Morena-Barrio, Maria Eugenia; Minano, Antonia; Roldan, Vanessa; Vicente, Vicente; Corral, Javier] Univ Murcia, Hosp Univ Morales Meseguer, Ctr Reg Hemodonac, IMIB Arrixaca,CIBERER,Serv Hematol &amp; Oncol Med, Ronda Garay S-N, Murcia 30003, Spain; [Lopez-Lera, Alberto] Inst Invest Sanitaria Hosp Paz IdiPaz, Madrid, Spain; [Lopez-Lera, Alberto] Hosp Univ La Paz, Ctr Biomed Network Res Rare Dis CIBERER U754, Madrid, Spain; [Pathak, Monika; Emsley, Jonas] Univ Nottingham, Ctr Biomol Sci, Sch Pharm, Nottingham NG7 2RD, England; [Serrano, Mercedes] Hosp St Joan de Deu, Dept Neurol Pediat, Dept Bioquim Clin, CIBERER U703,Inst Invest Pediat, Barcelona, Spain; [Borgel, Delphine] Hop Necker Enfants Malad, AP HP, Lab Hematol, Paris, France; [Borgel, Delphine] Univ Paris Saclay, INSERM, UMR S1176, F-94276 Le Kremlin Bicetre, France</t>
  </si>
  <si>
    <t>de la Morena-Barrio, ME (corresponding author), Univ Murcia, Hosp Univ Morales Meseguer, Ctr Reg Hemodonac, IMIB Arrixaca,CIBERER,Serv Hematol &amp; Oncol Med, Ronda Garay S-N, Murcia 30003, Spain.</t>
  </si>
  <si>
    <t>1750-1172</t>
  </si>
  <si>
    <t>Corvillo, F; de la Morena-Barrio, ME; Marcos-Bravo, C; Lopez-Trascasa, M; Vicente, V; Emsley, J; Caballero, T; Corral, J; Lopez-Lera, A</t>
  </si>
  <si>
    <t>The FXII c.-4T &gt; C Polymorphism as a Disease Modifier in Patients With Hereditary Angioedema Due to the FXII p.Thr328Lys Variant</t>
  </si>
  <si>
    <t>FRONTIERS IN GENETICS</t>
  </si>
  <si>
    <t>[Corvillo, Fernando; de la Morena-Barrio, Maria Eugenia; Vicente, Vicente; Caballero, Teresa; Corral, Javier; Lopez-Lera, Alberto] Ctr Biomed Network Res Rare Dis CIBERER, Madrid, Spain; [Corvillo, Fernando; Lopez-Trascasa, Margarita; Caballero, Teresa; Lopez-Lera, Alberto] Hosp La Paz Inst Hlth Res IdiPaz, Madrid, Spain; [de la Morena-Barrio, Maria Eugenia; Vicente, Vicente; Corral, Javier] Univ Murcia, Univ Hosp Morales Meseguer, Ctr Reg Hemodonac, Hematol &amp; Med Oncol Dept,IMIB Arrixaca, Murcia, Spain; [Marcos-Bravo, Carmen] Hosp Meixoeiro, Univ Hosp Complex Vigo, Allergy Dept, Vigo, Spain; [Lopez-Trascasa, Margarita] Autonomous Univ Madrid, Fac Med, Madrid, Spain; [Emsley, Jonas] Univ Nottingham, Sch Pharm, Ctr Biomol Sci, Nottingham, England; [Caballero, Teresa] La Paz Univ Hosp, Allergy Dept, Madrid, Spain</t>
  </si>
  <si>
    <t>Lopez-Lera, A (corresponding author), Ctr Biomed Network Res Rare Dis CIBERER, Madrid, Spain.</t>
  </si>
  <si>
    <t>1664-8021</t>
  </si>
  <si>
    <t>Caravaca-Fontan, F; Diaz-Encarnacion, MM; Lucientes, L; Cavero, T; Cabello, V; Ariceta, G; Quintana, LF; Marco, H; Barros, X; Ramos, N; Rodriguez-Mendiola, N; Cruz, S; Fernandez-Juarez, G; Rodriguez, A; de Jose, AP; Rabasco, C; Rodado, R; Fernandez, L; Gomez, VP; Avila, AI; Bravo, L; Lumbreras, J; Allende, N; de la Nieta, MDS; Rodriguez, E; Olea, T; Melgosa, M; Huerta, A; Miquel, R; Mon, C; Fraga, G; de Lorenzo, A; Draibe, J; Cano-Megias, M; Gonzalez, F; Shabaka, A; Lopez-Rubio, ME; Fenollosa, MA; Martin-Penagos, L; Da Silva, I; Titos, JA; de Cordoba, SR; de Jorge, EG; Praga, M</t>
  </si>
  <si>
    <t>Mycophenolate Mofetil in C3 Glomerulopathy and Pathogenic Drivers of the Disease</t>
  </si>
  <si>
    <t>CLINICAL JOURNAL OF THE AMERICAN SOCIETY OF NEPHROLOGY</t>
  </si>
  <si>
    <t>[Caravaca-Fontan, Fernando; Praga, Manuel] Inst Invest Hosp 12 Octubre, Madrid, Spain; [Caravaca-Fontan, Fernando; Praga, Manuel] Univ Complutense Madrid, Dept Med, Madrid, Spain; [Diaz-Encarnacion, Montserrat M.; Goicoechea de Jorge, Elena] Fundacio Puigvert, Dept Nephrol, Barcelona, Spain; [Lucientes, Laura] Univ Complutense Madrid, Dept Immunol, Madrid, Spain; [Cavero, Teresa] Hosp Univ 12 Octubre, Dept Nephrol, Madrid, Spain; [Cabello, Virginia] Hosp Univ Virgen Rocio, Dept Nephrol, Seville, Spain; [Ariceta, Gema] Univ Autonoma Barcelona, Hosp Univ Vall dHebron, Dept Pediat Nephrol, Barcelona, Spain; [Quintana, Luis F.] Univ Barcelona, Dept Nephrol &amp; Renal Transplantat, Hosp Clin Barcelona, Ctr Referencia Enfermedad Glomerular Compleja Sis, Barcelona, Spain; [Quintana, Luis F.] Inst Invest Biomed August Pi &amp; Sunyer, Barcelona, Spain; [Marco, Helena] Hosp Badalona Germans Trias &amp; Pujol, Dept Nephrol, Barcelona, Spain; [Barros, Xoana] Hosp Univ Doctor Josep Trueta, Dept Nephrol, Girona, Spain; [Ramos, Natalia] Hosp Univ Vall dHebron, Dept Nephrol, Barcelona, Spain; [Rodriguez-Mendiola, Nuria] Hosp Univ Ramon &amp; Cajal, Dept Nephrol, Madrid, Spain; [Cruz, Sonia] Hosp Univ Juan Ramon Jimenez, Dept Nephrol, Huelva, Spain; [Fernandez-Juarez, Gema] Hosp Univ Fdn Alcorcon, Dept Nephrol, Madrid, Spain; [Rodriguez, Adela] Hosp Univ Virgen Rocio, Dept Pediat Nephrol, Seville, Spain; [Perez de Jose, Ana] Hosp Univ Gregorio Maranon, Dept Nephrol, Madrid, Spain; [Rabasco, Cristina] Hosp Univ Reina Sofia, Dept Nephrol, Cordoba, Spain; [Rodado, Raquel] Hosp Univ Virgen Arrixaca, Dept Nephrol, Murcia, Spain; [Fernandez, Loreto] Complejo Hosp Navarra, Dept Nephrol, Navarra, Spain; [Perez Gomez, Vanessa] Hosp Univ Fdn Jimenez Diaz, Dept Nephrol, Madrid, Spain; [avila, Ana I.] Hosp Univ Doctor Peset, Dept Nephrol, Valencia, Spain; [Bravo, Luis] Hosp Univ La Coruna, Dept Nephrol, La Coruna, Spain; [Lumbreras, Javier] Hosp Univ Son Espases, Balear Islands Hlth Res Inst, Pediat Nephrol Unit, Palma De Mallorca, Spain; [Allende, Natalia] Hosp Univ Son Espases, Dept Nephrol, Palma De Mallorca, Spain; [Sanchez de la Nieta, Maria Dolores] Hosp Gen Univ Ciudad Real, Dept Nephrol, Ciudad Real, Spain; [Rodriguez, Eva] Hosp Mar, Dept Nephrol, Barcelona, Spain; [Olea, Teresa] Hosp Univ La Paz, Dept Nephrol, Madrid, Spain; [Melgosa, Marta] Hosp Univ La Paz, Dept Pediat Nephrol, Madrid, Spain; [Huerta, Ana] Hosp Univ Puerta Hierro, Dept Nephrol, Madrid, Spain; [Miquel, Rosa] Hosp Univ Canarias, Dept Nephrol, Tenerife, Spain; [Mon, Carmen] Hosp Univ Severo Ochoa, Dept Nephrol, Madrid, Spain; [Fraga, Gloria] Univ Autonoma Barcelona, Hosp Santa Creu Sant Pau, Dept Pediat Nephrol, Barcelona, Spain; [de Lorenzo, Alberto] Hosp Univ Getafe, Dept Nephrol, Madrid, Spain; [Draibe, Juliana] Hosp Univ Bellvitge, Dept Nephrol, Barcelona, Spain; [Cano-Megias, Marta] Hosp Univ Asturias, Dept Nephrol, Madrid, Spain; [Gonzalez, Fayna] Hosp Doctor Negrin, Dept Nephrol, Gran Canaria, Spain; [Shabaka, Amir] Hosp Univ Clin San Carlos, Dept Nephrol, Madrid, Spain; [Lopez-Rubio, Maria Esperanza; Fenollosa, Maria angeles] Complejo Hosp Univ Albacete, Dept Nephrol, Albacete, Spain; [Fenollosa, Maria angeles] Hosp Gen Univ Castellon, Dept Nephrol, Castellon de La Plana, Spain; [Martin-Penagos, Luis] Hosp Univ Marques Valdecilla, Dept Nephrol, Santander, Spain; [Alonso Titos, Juana] Hosp Reg Univ Carlos Haya, Dept Nephrol, Malaga, Spain; [Rodriguez de Cordoba, Santiago] CSIC, Ctr Invest Biol, Madrid, Spain; [Goicoechea de Jorge, Elena] Ctr Invest Biomed Red Enfermedades Raras, Madrid, Spain</t>
  </si>
  <si>
    <t>Praga, M (corresponding author), Inst Invest Hosp 12 Octubre, Madrid, Spain.; Praga, M (corresponding author), Univ Complutense Madrid, Dept Med, Madrid, Spain.</t>
  </si>
  <si>
    <t>1555-9041</t>
  </si>
  <si>
    <t>Corvillo, F; Nozal, P; Lopez-Lera, A; De Miguel, MP; Pinero-Fernandez, JA; De Lucas, R; Garcia-Concepcion, MD; Beato, MJ; Araujo-Vilar, D; Lopez-Trascasa, M</t>
  </si>
  <si>
    <t>Evidence of ongoing complement activation on adipose tissue from an 11-year-old girl with Barraquer-Simons syndrome</t>
  </si>
  <si>
    <t>JOURNAL OF DERMATOLOGY</t>
  </si>
  <si>
    <t>[Corvillo, Fernando; Nozal, Pilar; Lopez-Lera, Alberto; Lopez-Trascasa, Margarita] La Paz Univ Hosp, Hosp La Paz Inst Hlth Res IdiPAZ, Complement Res Grp, 261 Paseo de la Castellana, Madrid 28046, Spain; [Corvillo, Fernando; Nozal, Pilar; Lopez-Lera, Alberto] Ctr Biomed Network Res Rare Dis CIBERER U754, Madrid, Spain; [Nozal, Pilar] La Paz Univ Hosp, Unit Immunol, Madrid, Spain; [De Miguel, Maria P.] La Paz Univ Hosp, Cell Engn Lab, IdiPAZ, Res Inst, Madrid, Spain; [Alberto Pinero-Fernandez, Juan] Hosp Univ Virgen de la Arrixaca, Dept Nephrol, Murcia, Spain; [De Lucas, Raul] La Paz Univ Hosp Madrid, Dept Dermatol, Madrid, Spain; [Garcia-Concepcion, Maria D.; Beato, Maria J.] La Paz Univ Hosp Madrid, Dept Pathol, Madrid, Spain; [Araujo-Vilar, David] Univ Santiago de Compostela, Sch Med, Ctr Res Mol Med &amp; Chron Dis CIMUS IDIS, Thyroid &amp; Metab Dis Unit UETeM, Santiago De Compostela, Spain; [Lopez-Trascasa, Margarita] Univ Autonoma Madrid, Madrid, Spain</t>
  </si>
  <si>
    <t>Corvillo, F (corresponding author), La Paz Univ Hosp, Hosp La Paz Inst Hlth Res IdiPAZ, Complement Res Grp, 261 Paseo de la Castellana, Madrid 28046, Spain.</t>
  </si>
  <si>
    <t>0385-2407</t>
  </si>
  <si>
    <t>DEC</t>
  </si>
  <si>
    <t>Gokmen, NM; Rodriguez-Alcalde, C; Gulbahar, O; Lopez-Trascasa, M; Onay, H; Lopez-Lera, A</t>
  </si>
  <si>
    <t>Novel homozygous variants in theSERPING1gene in two Turkish families with hereditary angioedema of recessive inheritance</t>
  </si>
  <si>
    <t>IMMUNOLOGY AND CELL BIOLOGY</t>
  </si>
  <si>
    <t>[Gokmen, Nihal Mete; Gulbahar, Okan] Ege Univ, Dept Internal Med, Div Allergy &amp; Immunol, Fac Med, Izmir, Turkey; [Rodriguez-Alcalde, Cesar; Lopez-Lera, Alberto] Hosp La Paz Inst Hlth Res IdiPAZ, Madrid, Spain; [Lopez-Trascasa, Margarita] Univ Autonoma Madrid, Hosp La Paz Inst Hlth Res IdiPAZ, Dept Med, Madrid, Spain; [Onay, Huseyin] Ege Univ, Dept Med Genet, Fac Med, Izmir, Turkey; [Lopez-Lera, Alberto] Ctr Biomed Network Res Rare Dis CIBERER, Madrid, Spain</t>
  </si>
  <si>
    <t>Gokmen, NM (corresponding author), Ege Univ, Dept Internal Med, Div Allergy &amp; Clin Immunol, Med Fac, TR-35100 Izmir, Turkey.</t>
  </si>
  <si>
    <t>0818-9641</t>
  </si>
  <si>
    <t>SEP</t>
  </si>
  <si>
    <t>Dezfouli, M; Bergstrom, S; Skattum, L; Abolhassani, H; Neiman, M; Torabi-Rahvar, M; Jarava, CF; Martin-Nalda, A; Balaguer, JMF; Slade, CA; Roos, A; Pereira, LMF; Lopez-Trascasa, M; Gonzalez-Granado, LI; Allende-Martinez, LM; Mizuno, Y; Yoshida, Y; Friman, V; Lundgren, A; Aghamohammadi, A; Rezaei, N; Hernandez-Gonzalez, M; von Dobeln, U; Truedsson, L; Hara, T; Nonoyama, S; Schwenk, JM; Nilsson, P; Hammarstrom, L</t>
  </si>
  <si>
    <t>Newborn Screening for Presymptomatic Diagnosis of Complement and Phagocyte Deficiencies</t>
  </si>
  <si>
    <t>FRONTIERS IN IMMUNOLOGY</t>
  </si>
  <si>
    <t>[Dezfouli, Mahya; Abolhassani, Hassan; Hammarstrom, Lennart] Karolinska Univ Hosp Huddinge, Dept Lab Med, Div Clin Immunol &amp; Transfus Med, Stockholm, Sweden; [Dezfouli, Mahya; Bergstrom, Sofia; Neiman, Maja; Schwenk, Jochen M.; Nilsson, Peter] KTH Royal Inst Technol, Dept Prot Sci, Div Affin Prote, Stockholm, Sweden; [Dezfouli, Mahya; Bergstrom, Sofia; Neiman, Maja; Schwenk, Jochen M.; Nilsson, Peter] SciLifeLab, Stockholm, Sweden; [Skattum, Lillemor; Truedsson, Lennart] Lund Univ, Sect Microbiol Immunol &amp; Glycobiol, Dept Lab Med, Lund, Sweden; [Skattum, Lillemor] Reg Skane, Clin Immunol &amp; Transfus Med, Lund, Sweden; [Abolhassani, Hassan; Aghamohammadi, Asghar; Rezaei, Nima] Univ Tehran Med Sci, Res Ctr Immunodeficiencies, Pediat Ctr Excellence, Childrens Med Ctr, Tehran, Iran; [Torabi-Rahvar, Monireh] Univ Tehran Med Sci, Sch Med, Dept Immunol, Tehran, Iran; [Franco Jarava, Clara; Hernandez-Gonzalez, Manuel] Univ Autonoma Barcelona, Hosp Univ Vall dHebron, Vall dHebron Res Inst, Immunol Dept, Barcelona, Spain; [Martin-Nalda, Andrea] Univ Autonoma Barcelona, Hosp Univ Vall dHebron, Vall dHebron Res Inst, Pediat Infect Dis &amp; Immunodeficiencies Unit, Barcelona, Spain; [Ferrer Balaguer, Juana M.] Hosp Univ Son Espases, Immunol, Inst Invest Sanitaria Illes Balears, Palma De Mallorca, Spain; [Slade, Charlotte A.] Royal Melbourne Hosp, Melbourne, Vic, Australia; [Slade, Charlotte A.] Walter &amp; Eliza Hall Inst Med Res, Melbourne, Vic, Australia; [Roos, Anja] St Antonius Hosp, Dept Microbiol &amp; Immunol, Nieuwegein, Netherlands; [Fernandez Pereira, Luis M.] Hosp San Pedro Alcantara, Dept Immunol, Caceres, Spain; [Lopez-Trascasa, Margarita] Univ Autonoma Madrid, Hosp La Paz Inst Hlth Res IdiPAZ, Dept Med, Madrid, Spain; [Lopez-Trascasa, Margarita] Complement Res Grp, Madrid, Spain; [Gonzalez-Granado, Luis, I] Univ Hosp 12 Octubre, Res Inst Hosp 12 Octubre 1 12, Dept Pediat, Primary Immunodeficiencies Unit, Madrid, Spain; [Allende-Martinez, Luis M.] Univ Hosp 12 Octubre, Res Inst Hosp 12 Octubre 1 12, Immunol Dept, Madrid, Spain; [Mizuno, Yumi; Hara, Toshiro] Kyushu Univ, Fukuoka Childrens Hosp, Fukuoka, Japan; [Yoshida, Yusuke; Nonoyama, Shigeaki] Natl Def Med Coll, Dept Pediat, Saitama, Japan; [Friman, Vanda] Univ Gothenburg, Sahlgrenska Acad, Inst Biomed, Dept Infect Dis, Gothenburg, Sweden; [Lundgren, Asa] Cent Hosp Kristianstad, Dept Infect Dis, Kristianstad, Sweden; [von Dobeln, Ulrika] Karolinska Univ Hosp Solna, Karolinska Inst, Dept Lab Med, Div Metab Dis, Stockholm, Sweden</t>
  </si>
  <si>
    <t>Hammarstrom, L (corresponding author), Karolinska Univ Hosp Huddinge, Dept Lab Med, Div Clin Immunol &amp; Transfus Med, Stockholm, Sweden.</t>
  </si>
  <si>
    <t>1664-3224</t>
  </si>
  <si>
    <t>Germenis, AE; Margaglione, M; Pesquero, JB; Farkas, H; Cichon, S; Csuka, D; Lera, AL; Rijavec, M; Jolles, S; Szilagyi, A; Trascasa, ML; Veronez, CL; Drouet, C; Zamanakou, M</t>
  </si>
  <si>
    <t>International Consensus on the Use of Genetics in the Management of Hereditary Angioedema</t>
  </si>
  <si>
    <t>JOURNAL OF ALLERGY AND CLINICAL IMMUNOLOGY-IN PRACTICE</t>
  </si>
  <si>
    <t>[Germenis, Anastasios E.] Univ Thessaly, Fac Med, Sch Hlth Sci, Dept Immunol &amp; Histocompatibil, Larisa, Greece; [Germenis, Anastasios E.; Zamanakou, Maria] CeMIA SA, Larisa, Greece; [Margaglione, Maurizio] Univ Foggia, Dept Clin &amp; Expt Med, Med Genet, Foggia, Italy; [Pesquero, Joao Bosco; Veronez, Camila Lopes] Univ Fed Sao Paulo, Dept Biophys, Sao Paulo, Brazil; [Farkas, Henriette; Csuka, Dorottya; Szilagyi, Agnes] Semmelweis Univ, Hungarian Angioedema Ctr, Dept Internal Med 3, Budapest, Hungary; [Cichon, Sven] Univ Hosp Basel, Inst Med Genet &amp; Pathol, Dept Biomed, Basel, Switzerland; [Lera, Alberto Lopez; Trascasa, Margarita Lopez] Hosp La Paz Res Inst IdiPAZ, Ctr Biomed Network Res Rare Dis CIBERER, Madrid, Spain; [Lera, Alberto Lopez; Trascasa, Margarita Lopez] Univ Autonoma Madrid, Dept Med, Madrid, Spain; [Rijavec, Matija] Univ Clin Resp &amp; Allerg Dis Golnik, Lab Clin Immunol &amp; Mol Genet, Golnik, Slovenia; [Jolles, Stephen] Univ Hosp Wales, Immunodeficiency Ctr Wales, Cardiff, Wales; [Veronez, Camila Lopes] Univ Calif San Diego, Dept Med, San Diego, CA 92103 USA; [Drouet, Christian] Univ Paris 05, Inst Cochin, CNRS UMR8104, Inserm U1016, Paris, France</t>
  </si>
  <si>
    <t>Germenis, AE (corresponding author), Univ Thessaly, Fac Med, Dept Immunol &amp; Histocompatibil, Panepistimiou 3, GR-41500 Biopolis, Larissa, Greece.</t>
  </si>
  <si>
    <t>2213-2198</t>
  </si>
  <si>
    <t>MAR</t>
  </si>
  <si>
    <t>Corvillo, F; Ceccarini, G; Nozal, P; Magno, S; Pelosini, C; Garrido, S; Lopez-Lera, A; Moraru, M; Vilches, C; Fornaciari, S; Gabbriellini, S; Santini, F; Araujo-Vilar, D; Lopez-Trascasa, M</t>
  </si>
  <si>
    <t>Immunological features of patients affected by Barraquer-Simons syndrome</t>
  </si>
  <si>
    <t>[Corvillo, Fernando; Nozal, Pilar; Garrido, Sofia; Lopez-Lera, Alberto; Lopez-Trascasa, Margarita] La Paz Univ Hosp, Hosp La Paz Inst Hlth Res IdiPAZ, Complement Res Grp, Paseo Castellana 261, Madrid 28046, Spain; [Corvillo, Fernando; Nozal, Pilar; Garrido, Sofia; Lopez-Lera, Alberto] Ctr Biomed Network Res Rare Dis CIBERER U754, Madrid, Spain; [Ceccarini, Giovanni; Magno, Silvia; Pelosini, Caterina; Santini, Ferruccio] Univ Hosp Pisa, Obes &amp; Lipodystrophy Ctr, Endocrinol Unit, Pisa, Italy; [Nozal, Pilar; Garrido, Sofia] La Paz Univ Hosp, Unit Immunol, Madrid, Spain; [Moraru, Manuela; Vilches, Carlos] Inst Invest Sanitaria Puerta Hierro, Immunogenet &amp; Histocompatibil, Madrid, Spain; [Fornaciari, Silvia; Gabbriellini, Sabrina] Univ Hosp Pisa, Immunogenet Lab, Pisa, Italy; [Araujo-Vilar, David] Univ Santiago de Compostela, Ctr Singular Invest Med Mol &amp; Enfermidades Cron C, Sch Med, Thyroid &amp; Metab Dis Unit UETeM, Santiago De Compostela, Spain; [Lopez-Trascasa, Margarita] Univ Autonoma Madrid, Madrid, Spain</t>
  </si>
  <si>
    <t>Corvillo, F (corresponding author), La Paz Univ Hosp, Hosp La Paz Inst Hlth Res IdiPAZ, Complement Res Grp, Paseo Castellana 261, Madrid 28046, Spain.; Corvillo, F (corresponding author), Ctr Biomed Network Res Rare Dis CIBERER U754, Madrid, Spain.</t>
  </si>
  <si>
    <t>JAN 10</t>
  </si>
  <si>
    <t>Domenech, Nieves; Sanchez-Corral, Pilar</t>
  </si>
  <si>
    <t>Xenoantibodies and Complement Activity Determinations by Flow Cytometry in Pig-to-Primate Xenotransplantation.</t>
  </si>
  <si>
    <t>Methods in molecular biology (Clifton, N.J.)</t>
  </si>
  <si>
    <t>Instituto de Investigacion Biomedica A Coruna (INIBIC)-Complejo Hospitalario Universitario A Coruna (CHUAC), Coruna, Spain. Nieves.Domenech.Garcia@sergas.es.; Centro de Investigacion Biomedica en Red (CIBER) de Enfermedades Cardiovasculares (CIBERCV), Madrid, Spain. Nieves.Domenech.Garcia@sergas.es.; Instituto de Investigacion Hospital Universitario La Paz (IdiPAZ), Madrid, Spain.; CIBER de Enfermedades Raras (CIBERER), Madrid, Spain.</t>
  </si>
  <si>
    <t>no tiene</t>
  </si>
  <si>
    <t>1940-6029</t>
  </si>
  <si>
    <t>73-81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</si>
  <si>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</si>
  <si>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</si>
  <si>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</si>
  <si>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</si>
  <si>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</si>
  <si>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</si>
  <si>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</si>
  <si>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</si>
  <si>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Review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</si>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</sst>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2335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3.5230000000000001</v>
      </c>
      <c r="G5" s="7" t="str">
        <f>VLOOKUP(N5,[1]Revistas!$B$2:$G$62863,3,FALSE)</f>
        <v>Q2</v>
      </c>
      <c r="H5" s="7" t="str">
        <f>VLOOKUP(N5,[1]Revistas!$B$2:$G$62863,4,FALSE)</f>
        <v>MEDICINE, RESEARCH &amp; EXPERIMENTAL -- SCIE</v>
      </c>
      <c r="I5" s="7" t="str">
        <f>VLOOKUP(N5,[1]Revistas!$B$2:$G$62863,5,FALSE)</f>
        <v>58/138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>
        <v>40087</v>
      </c>
      <c r="P5" s="7">
        <v>2020</v>
      </c>
      <c r="Q5" s="7">
        <v>15</v>
      </c>
      <c r="R5" s="7">
        <v>1</v>
      </c>
      <c r="S5" s="7"/>
      <c r="T5" s="7">
        <v>280</v>
      </c>
    </row>
    <row r="6" spans="2:20" s="1" customFormat="1">
      <c r="B6" s="6" t="s">
        <v>27</v>
      </c>
      <c r="C6" s="6" t="s">
        <v>28</v>
      </c>
      <c r="D6" s="6" t="s">
        <v>29</v>
      </c>
      <c r="E6" s="7" t="s">
        <v>23</v>
      </c>
      <c r="F6" s="7">
        <f>VLOOKUP(N6,[1]Revistas!$B$2:$G$62863,2,FALSE)</f>
        <v>3.258</v>
      </c>
      <c r="G6" s="7" t="str">
        <f>VLOOKUP(N6,[1]Revistas!$B$2:$G$62863,3,FALSE)</f>
        <v>Q2</v>
      </c>
      <c r="H6" s="7" t="str">
        <f>VLOOKUP(N6,[1]Revistas!$B$2:$G$62863,4,FALSE)</f>
        <v>GENETICS &amp; HEREDITY -- SCIE</v>
      </c>
      <c r="I6" s="7" t="str">
        <f>VLOOKUP(N6,[1]Revistas!$B$2:$G$62863,5,FALSE)</f>
        <v>73/177</v>
      </c>
      <c r="J6" s="7" t="str">
        <f>VLOOKUP(N6,[1]Revistas!$B$2:$G$62863,6,FALSE)</f>
        <v>NO</v>
      </c>
      <c r="K6" s="7" t="s">
        <v>30</v>
      </c>
      <c r="L6" s="7" t="s">
        <v>31</v>
      </c>
      <c r="M6" s="7">
        <v>0</v>
      </c>
      <c r="N6" s="7" t="s">
        <v>32</v>
      </c>
      <c r="O6" s="7">
        <v>40422</v>
      </c>
      <c r="P6" s="7">
        <v>2020</v>
      </c>
      <c r="Q6" s="7">
        <v>11</v>
      </c>
      <c r="R6" s="7"/>
      <c r="S6" s="7"/>
      <c r="T6" s="7">
        <v>1033</v>
      </c>
    </row>
    <row r="7" spans="2:20" s="1" customFormat="1">
      <c r="B7" s="6" t="s">
        <v>33</v>
      </c>
      <c r="C7" s="6" t="s">
        <v>34</v>
      </c>
      <c r="D7" s="6" t="s">
        <v>35</v>
      </c>
      <c r="E7" s="7" t="s">
        <v>23</v>
      </c>
      <c r="F7" s="7">
        <f>VLOOKUP(N7,[1]Revistas!$B$2:$G$62863,2,FALSE)</f>
        <v>6.6280000000000001</v>
      </c>
      <c r="G7" s="7" t="str">
        <f>VLOOKUP(N7,[1]Revistas!$B$2:$G$62863,3,FALSE)</f>
        <v>Q1</v>
      </c>
      <c r="H7" s="7" t="str">
        <f>VLOOKUP(N7,[1]Revistas!$B$2:$G$62863,4,FALSE)</f>
        <v>UROLOGY &amp; NEPHROLOGY -- SCIE</v>
      </c>
      <c r="I7" s="7" t="str">
        <f>VLOOKUP(N7,[1]Revistas!$B$2:$G$62863,5,FALSE)</f>
        <v>7 de 85</v>
      </c>
      <c r="J7" s="7" t="str">
        <f>VLOOKUP(N7,[1]Revistas!$B$2:$G$62863,6,FALSE)</f>
        <v>SI</v>
      </c>
      <c r="K7" s="7" t="s">
        <v>36</v>
      </c>
      <c r="L7" s="7" t="s">
        <v>37</v>
      </c>
      <c r="M7" s="7">
        <v>2</v>
      </c>
      <c r="N7" s="7" t="s">
        <v>38</v>
      </c>
      <c r="O7" s="7">
        <v>39326</v>
      </c>
      <c r="P7" s="7">
        <v>2020</v>
      </c>
      <c r="Q7" s="7">
        <v>15</v>
      </c>
      <c r="R7" s="7">
        <v>9</v>
      </c>
      <c r="S7" s="7">
        <v>1287</v>
      </c>
      <c r="T7" s="7">
        <v>1298</v>
      </c>
    </row>
    <row r="8" spans="2:20" s="1" customFormat="1">
      <c r="B8" s="6" t="s">
        <v>39</v>
      </c>
      <c r="C8" s="6" t="s">
        <v>40</v>
      </c>
      <c r="D8" s="6" t="s">
        <v>41</v>
      </c>
      <c r="E8" s="7" t="s">
        <v>23</v>
      </c>
      <c r="F8" s="7">
        <f>VLOOKUP(N8,[1]Revistas!$B$2:$G$62863,2,FALSE)</f>
        <v>3.0720000000000001</v>
      </c>
      <c r="G8" s="7" t="str">
        <f>VLOOKUP(N8,[1]Revistas!$B$2:$G$62863,3,FALSE)</f>
        <v>Q2</v>
      </c>
      <c r="H8" s="7" t="str">
        <f>VLOOKUP(N8,[1]Revistas!$B$2:$G$62863,4,FALSE)</f>
        <v>DERMATOLOGY -- SCIE</v>
      </c>
      <c r="I8" s="7" t="str">
        <f>VLOOKUP(N8,[1]Revistas!$B$2:$G$62863,5,FALSE)</f>
        <v>20/68</v>
      </c>
      <c r="J8" s="7" t="str">
        <f>VLOOKUP(N8,[1]Revistas!$B$2:$G$62863,6,FALSE)</f>
        <v>NO</v>
      </c>
      <c r="K8" s="7" t="s">
        <v>42</v>
      </c>
      <c r="L8" s="7" t="s">
        <v>43</v>
      </c>
      <c r="M8" s="7">
        <v>0</v>
      </c>
      <c r="N8" s="7" t="s">
        <v>44</v>
      </c>
      <c r="O8" s="7" t="s">
        <v>45</v>
      </c>
      <c r="P8" s="7">
        <v>2020</v>
      </c>
      <c r="Q8" s="7">
        <v>47</v>
      </c>
      <c r="R8" s="7">
        <v>12</v>
      </c>
      <c r="S8" s="7">
        <v>1439</v>
      </c>
      <c r="T8" s="7">
        <v>1444</v>
      </c>
    </row>
    <row r="9" spans="2:20" s="1" customFormat="1">
      <c r="B9" s="6" t="s">
        <v>46</v>
      </c>
      <c r="C9" s="6" t="s">
        <v>47</v>
      </c>
      <c r="D9" s="6" t="s">
        <v>48</v>
      </c>
      <c r="E9" s="7" t="s">
        <v>23</v>
      </c>
      <c r="F9" s="7">
        <f>VLOOKUP(N9,[1]Revistas!$B$2:$G$62863,2,FALSE)</f>
        <v>3.7639999999999998</v>
      </c>
      <c r="G9" s="7" t="str">
        <f>VLOOKUP(N9,[1]Revistas!$B$2:$G$62863,3,FALSE)</f>
        <v>Q2</v>
      </c>
      <c r="H9" s="7" t="str">
        <f>VLOOKUP(N9,[1]Revistas!$B$2:$G$62863,4,FALSE)</f>
        <v>IMMUNOLOGY -- SCIE</v>
      </c>
      <c r="I9" s="7" t="str">
        <f>VLOOKUP(N9,[1]Revistas!$B$2:$G$62863,5,FALSE)</f>
        <v>65/159</v>
      </c>
      <c r="J9" s="7" t="str">
        <f>VLOOKUP(N9,[1]Revistas!$B$2:$G$62863,6,FALSE)</f>
        <v>NO</v>
      </c>
      <c r="K9" s="7" t="s">
        <v>49</v>
      </c>
      <c r="L9" s="7" t="s">
        <v>50</v>
      </c>
      <c r="M9" s="7">
        <v>0</v>
      </c>
      <c r="N9" s="7" t="s">
        <v>51</v>
      </c>
      <c r="O9" s="7" t="s">
        <v>52</v>
      </c>
      <c r="P9" s="7">
        <v>2020</v>
      </c>
      <c r="Q9" s="7">
        <v>98</v>
      </c>
      <c r="R9" s="7">
        <v>8</v>
      </c>
      <c r="S9" s="7">
        <v>693</v>
      </c>
      <c r="T9" s="7">
        <v>699</v>
      </c>
    </row>
    <row r="10" spans="2:20" s="1" customFormat="1">
      <c r="B10" s="6" t="s">
        <v>53</v>
      </c>
      <c r="C10" s="6" t="s">
        <v>54</v>
      </c>
      <c r="D10" s="6" t="s">
        <v>55</v>
      </c>
      <c r="E10" s="7" t="s">
        <v>23</v>
      </c>
      <c r="F10" s="7">
        <f>VLOOKUP(N10,[1]Revistas!$B$2:$G$62863,2,FALSE)</f>
        <v>5.085</v>
      </c>
      <c r="G10" s="7" t="str">
        <f>VLOOKUP(N10,[1]Revistas!$B$2:$G$62863,3,FALSE)</f>
        <v>Q1</v>
      </c>
      <c r="H10" s="7" t="str">
        <f>VLOOKUP(N10,[1]Revistas!$B$2:$G$62863,4,FALSE)</f>
        <v>IMMUNOLOGY -- SCIE</v>
      </c>
      <c r="I10" s="7" t="str">
        <f>VLOOKUP(N10,[1]Revistas!$B$2:$G$62863,5,FALSE)</f>
        <v>38/158</v>
      </c>
      <c r="J10" s="7" t="str">
        <f>VLOOKUP(N10,[1]Revistas!$B$2:$G$62863,6,FALSE)</f>
        <v>NO</v>
      </c>
      <c r="K10" s="7" t="s">
        <v>56</v>
      </c>
      <c r="L10" s="7" t="s">
        <v>57</v>
      </c>
      <c r="M10" s="7">
        <v>1</v>
      </c>
      <c r="N10" s="7" t="s">
        <v>58</v>
      </c>
      <c r="O10" s="7">
        <v>42795</v>
      </c>
      <c r="P10" s="7">
        <v>2020</v>
      </c>
      <c r="Q10" s="7">
        <v>11</v>
      </c>
      <c r="R10" s="7"/>
      <c r="S10" s="7"/>
      <c r="T10" s="7">
        <v>455</v>
      </c>
    </row>
    <row r="11" spans="2:20" s="1" customFormat="1">
      <c r="B11" s="6" t="s">
        <v>59</v>
      </c>
      <c r="C11" s="6" t="s">
        <v>60</v>
      </c>
      <c r="D11" s="6" t="s">
        <v>61</v>
      </c>
      <c r="E11" s="7" t="s">
        <v>23</v>
      </c>
      <c r="F11" s="7">
        <f>VLOOKUP(N11,[1]Revistas!$B$2:$G$62863,2,FALSE)</f>
        <v>7.5739999999999998</v>
      </c>
      <c r="G11" s="7" t="str">
        <f>VLOOKUP(N11,[1]Revistas!$B$2:$G$62863,3,FALSE)</f>
        <v>Q1</v>
      </c>
      <c r="H11" s="7" t="str">
        <f>VLOOKUP(N11,[1]Revistas!$B$2:$G$62863,4,FALSE)</f>
        <v>ALLERGY -- SCIE</v>
      </c>
      <c r="I11" s="7" t="str">
        <f>VLOOKUP(N11,[1]Revistas!$B$2:$G$62863,5,FALSE)</f>
        <v>3 DE 28</v>
      </c>
      <c r="J11" s="7" t="str">
        <f>VLOOKUP(N11,[1]Revistas!$B$2:$G$62863,6,FALSE)</f>
        <v>NO</v>
      </c>
      <c r="K11" s="7" t="s">
        <v>62</v>
      </c>
      <c r="L11" s="7" t="s">
        <v>63</v>
      </c>
      <c r="M11" s="7">
        <v>8</v>
      </c>
      <c r="N11" s="7" t="s">
        <v>64</v>
      </c>
      <c r="O11" s="7" t="s">
        <v>65</v>
      </c>
      <c r="P11" s="7">
        <v>2020</v>
      </c>
      <c r="Q11" s="7">
        <v>8</v>
      </c>
      <c r="R11" s="7">
        <v>3</v>
      </c>
      <c r="S11" s="7">
        <v>901</v>
      </c>
      <c r="T11" s="7">
        <v>911</v>
      </c>
    </row>
    <row r="12" spans="2:20" s="1" customFormat="1">
      <c r="B12" s="6" t="s">
        <v>66</v>
      </c>
      <c r="C12" s="6" t="s">
        <v>67</v>
      </c>
      <c r="D12" s="6" t="s">
        <v>22</v>
      </c>
      <c r="E12" s="7" t="s">
        <v>23</v>
      </c>
      <c r="F12" s="7">
        <f>VLOOKUP(N12,[1]Revistas!$B$2:$G$62863,2,FALSE)</f>
        <v>3.5230000000000001</v>
      </c>
      <c r="G12" s="7" t="str">
        <f>VLOOKUP(N12,[1]Revistas!$B$2:$G$62863,3,FALSE)</f>
        <v>Q2</v>
      </c>
      <c r="H12" s="7" t="str">
        <f>VLOOKUP(N12,[1]Revistas!$B$2:$G$62863,4,FALSE)</f>
        <v>MEDICINE, RESEARCH &amp; EXPERIMENTAL -- SCIE</v>
      </c>
      <c r="I12" s="7" t="str">
        <f>VLOOKUP(N12,[1]Revistas!$B$2:$G$62863,5,FALSE)</f>
        <v>58/138</v>
      </c>
      <c r="J12" s="7" t="str">
        <f>VLOOKUP(N12,[1]Revistas!$B$2:$G$62863,6,FALSE)</f>
        <v>NO</v>
      </c>
      <c r="K12" s="7" t="s">
        <v>68</v>
      </c>
      <c r="L12" s="7" t="s">
        <v>69</v>
      </c>
      <c r="M12" s="7">
        <v>1</v>
      </c>
      <c r="N12" s="7" t="s">
        <v>26</v>
      </c>
      <c r="O12" s="7" t="s">
        <v>70</v>
      </c>
      <c r="P12" s="7">
        <v>2020</v>
      </c>
      <c r="Q12" s="7">
        <v>15</v>
      </c>
      <c r="R12" s="7">
        <v>1</v>
      </c>
      <c r="S12" s="7"/>
      <c r="T12" s="7">
        <v>9</v>
      </c>
    </row>
    <row r="13" spans="2:20" s="1" customFormat="1">
      <c r="B13" s="6" t="s">
        <v>71</v>
      </c>
      <c r="C13" s="6" t="s">
        <v>72</v>
      </c>
      <c r="D13" s="6" t="s">
        <v>73</v>
      </c>
      <c r="E13" s="7" t="s">
        <v>23</v>
      </c>
      <c r="F13" s="7" t="str">
        <f>VLOOKUP(N13,[1]Revistas!$B$2:$G$62863,2,FALSE)</f>
        <v>NO TIENE</v>
      </c>
      <c r="G13" s="7" t="str">
        <f>VLOOKUP(N13,[1]Revistas!$B$2:$G$62863,3,FALSE)</f>
        <v>NO TIENE</v>
      </c>
      <c r="H13" s="7" t="str">
        <f>VLOOKUP(N13,[1]Revistas!$B$2:$G$62863,4,FALSE)</f>
        <v>NO TIENE</v>
      </c>
      <c r="I13" s="7" t="str">
        <f>VLOOKUP(N13,[1]Revistas!$B$2:$G$62863,5,FALSE)</f>
        <v>NO TIENE</v>
      </c>
      <c r="J13" s="7" t="str">
        <f>VLOOKUP(N13,[1]Revistas!$B$2:$G$62863,6,FALSE)</f>
        <v>NO</v>
      </c>
      <c r="K13" s="7" t="s">
        <v>74</v>
      </c>
      <c r="L13" s="7"/>
      <c r="M13" s="7" t="s">
        <v>75</v>
      </c>
      <c r="N13" s="7" t="s">
        <v>76</v>
      </c>
      <c r="O13" s="7">
        <v>2020</v>
      </c>
      <c r="P13" s="7">
        <v>2020</v>
      </c>
      <c r="Q13" s="7">
        <v>2110</v>
      </c>
      <c r="R13" s="7"/>
      <c r="S13" s="7" t="s">
        <v>77</v>
      </c>
      <c r="T13" s="7"/>
    </row>
    <row r="14" spans="2:20" s="1" customFormat="1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20" s="1" customFormat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20" s="1" customForma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1" spans="2:21" s="1" customFormat="1" hidden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</row>
    <row r="1042" spans="2:21" s="9" customFormat="1" hidden="1">
      <c r="B1042" s="9" t="s">
        <v>4</v>
      </c>
      <c r="C1042" s="9" t="s">
        <v>4</v>
      </c>
      <c r="D1042" s="9" t="s">
        <v>4</v>
      </c>
      <c r="E1042" s="10" t="s">
        <v>5</v>
      </c>
      <c r="F1042" s="10" t="s">
        <v>4</v>
      </c>
      <c r="G1042" s="10" t="s">
        <v>6</v>
      </c>
      <c r="H1042" s="10" t="s">
        <v>78</v>
      </c>
      <c r="I1042" s="10" t="s">
        <v>4</v>
      </c>
      <c r="J1042" s="10" t="s">
        <v>9</v>
      </c>
      <c r="K1042" s="10" t="s">
        <v>79</v>
      </c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</row>
    <row r="1043" spans="2:21" s="9" customFormat="1" hidden="1">
      <c r="B1043" s="9" t="s">
        <v>23</v>
      </c>
      <c r="C1043" s="9">
        <f>DCOUNTA(A4:T1036,C1042,B1042:B1043)</f>
        <v>9</v>
      </c>
      <c r="D1043" s="9" t="s">
        <v>23</v>
      </c>
      <c r="E1043" s="10">
        <f>DSUM(A4:T1037,F4,D1042:D1043)</f>
        <v>36.427000000000007</v>
      </c>
      <c r="F1043" s="10" t="s">
        <v>23</v>
      </c>
      <c r="G1043" s="10" t="s">
        <v>80</v>
      </c>
      <c r="H1043" s="10">
        <f>DCOUNTA(A4:T1037,G4,F1042:G1043)</f>
        <v>3</v>
      </c>
      <c r="I1043" s="10" t="s">
        <v>23</v>
      </c>
      <c r="J1043" s="10" t="s">
        <v>81</v>
      </c>
      <c r="K1043" s="10">
        <f>DCOUNTA(A4:T1037,J4,I1042:J1043)</f>
        <v>1</v>
      </c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</row>
    <row r="1044" spans="2:21" s="9" customFormat="1" hidden="1"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</row>
    <row r="1045" spans="2:21" s="9" customFormat="1" hidden="1">
      <c r="B1045" s="9" t="s">
        <v>4</v>
      </c>
      <c r="D1045" s="9" t="s">
        <v>4</v>
      </c>
      <c r="E1045" s="10" t="s">
        <v>5</v>
      </c>
      <c r="F1045" s="10" t="s">
        <v>4</v>
      </c>
      <c r="G1045" s="10" t="s">
        <v>6</v>
      </c>
      <c r="H1045" s="10" t="s">
        <v>78</v>
      </c>
      <c r="I1045" s="10" t="s">
        <v>4</v>
      </c>
      <c r="J1045" s="10" t="s">
        <v>9</v>
      </c>
      <c r="K1045" s="10" t="s">
        <v>79</v>
      </c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</row>
    <row r="1046" spans="2:21" s="9" customFormat="1" hidden="1">
      <c r="B1046" s="9" t="s">
        <v>82</v>
      </c>
      <c r="C1046" s="9">
        <f>DCOUNTA(A4:T1037,E4,B1045:B1046)</f>
        <v>0</v>
      </c>
      <c r="D1046" s="9" t="s">
        <v>82</v>
      </c>
      <c r="E1046" s="10">
        <f>DSUM(A4:T1037,E1045,D1045:D1046)</f>
        <v>0</v>
      </c>
      <c r="F1046" s="10" t="s">
        <v>82</v>
      </c>
      <c r="G1046" s="10" t="s">
        <v>80</v>
      </c>
      <c r="H1046" s="10">
        <f>DCOUNTA(A4:T1037,G4,F1045:G1046)</f>
        <v>0</v>
      </c>
      <c r="I1046" s="10" t="s">
        <v>82</v>
      </c>
      <c r="J1046" s="10" t="s">
        <v>81</v>
      </c>
      <c r="K1046" s="10">
        <f>DCOUNTA(A4:T1037,J4,I1045:J1046)</f>
        <v>0</v>
      </c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</row>
    <row r="1047" spans="2:21" s="9" customFormat="1" hidden="1"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</row>
    <row r="1048" spans="2:21" s="9" customFormat="1" hidden="1">
      <c r="B1048" s="9" t="s">
        <v>4</v>
      </c>
      <c r="D1048" s="9" t="s">
        <v>4</v>
      </c>
      <c r="E1048" s="10" t="s">
        <v>5</v>
      </c>
      <c r="F1048" s="10" t="s">
        <v>4</v>
      </c>
      <c r="G1048" s="10" t="s">
        <v>6</v>
      </c>
      <c r="H1048" s="10" t="s">
        <v>78</v>
      </c>
      <c r="I1048" s="10" t="s">
        <v>4</v>
      </c>
      <c r="J1048" s="10" t="s">
        <v>9</v>
      </c>
      <c r="K1048" s="10" t="s">
        <v>79</v>
      </c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</row>
    <row r="1049" spans="2:21" s="9" customFormat="1" hidden="1">
      <c r="B1049" s="9" t="s">
        <v>83</v>
      </c>
      <c r="C1049" s="9">
        <f>DCOUNTA(A4:T1037,E4,B1048:B1049)</f>
        <v>0</v>
      </c>
      <c r="D1049" s="9" t="s">
        <v>83</v>
      </c>
      <c r="E1049" s="10">
        <f>DSUM(A4:T1037,F4,D1048:D1049)</f>
        <v>0</v>
      </c>
      <c r="F1049" s="10" t="s">
        <v>83</v>
      </c>
      <c r="G1049" s="10" t="s">
        <v>80</v>
      </c>
      <c r="H1049" s="10">
        <f>DCOUNTA(A4:T1037,G4,F1048:G1049)</f>
        <v>0</v>
      </c>
      <c r="I1049" s="10" t="s">
        <v>83</v>
      </c>
      <c r="J1049" s="10" t="s">
        <v>81</v>
      </c>
      <c r="K1049" s="10">
        <f>DCOUNTA(A4:T1037,J4,I1048:J1049)</f>
        <v>0</v>
      </c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</row>
    <row r="1050" spans="2:21" s="9" customFormat="1" hidden="1"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</row>
    <row r="1051" spans="2:21" s="9" customFormat="1" hidden="1">
      <c r="B1051" s="9" t="s">
        <v>4</v>
      </c>
      <c r="D1051" s="9" t="s">
        <v>4</v>
      </c>
      <c r="E1051" s="10" t="s">
        <v>5</v>
      </c>
      <c r="F1051" s="10" t="s">
        <v>4</v>
      </c>
      <c r="G1051" s="10" t="s">
        <v>6</v>
      </c>
      <c r="H1051" s="10" t="s">
        <v>78</v>
      </c>
      <c r="I1051" s="10" t="s">
        <v>4</v>
      </c>
      <c r="J1051" s="10" t="s">
        <v>9</v>
      </c>
      <c r="K1051" s="10" t="s">
        <v>79</v>
      </c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</row>
    <row r="1052" spans="2:21" s="9" customFormat="1" hidden="1">
      <c r="B1052" s="9" t="s">
        <v>84</v>
      </c>
      <c r="C1052" s="9">
        <f>DCOUNTA(C4:T1037,E4,B1051:B1052)</f>
        <v>0</v>
      </c>
      <c r="D1052" s="9" t="s">
        <v>84</v>
      </c>
      <c r="E1052" s="10">
        <f>DSUM(A4:T1037,F4,D1051:D1052)</f>
        <v>0</v>
      </c>
      <c r="F1052" s="10" t="s">
        <v>84</v>
      </c>
      <c r="G1052" s="10" t="s">
        <v>80</v>
      </c>
      <c r="H1052" s="10">
        <f>DCOUNTA(A4:T1037,G4,F1051:G1052)</f>
        <v>0</v>
      </c>
      <c r="I1052" s="10" t="s">
        <v>84</v>
      </c>
      <c r="J1052" s="10" t="s">
        <v>81</v>
      </c>
      <c r="K1052" s="10">
        <f>DCOUNTA(A4:T1037,J4,I1051:J1052)</f>
        <v>0</v>
      </c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</row>
    <row r="1053" spans="2:21" s="9" customFormat="1" hidden="1"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</row>
    <row r="1054" spans="2:21" s="9" customFormat="1" hidden="1"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</row>
    <row r="1055" spans="2:21" s="9" customFormat="1" hidden="1">
      <c r="B1055" s="9" t="s">
        <v>4</v>
      </c>
      <c r="D1055" s="9" t="s">
        <v>4</v>
      </c>
      <c r="E1055" s="10" t="s">
        <v>5</v>
      </c>
      <c r="F1055" s="10" t="s">
        <v>4</v>
      </c>
      <c r="G1055" s="10" t="s">
        <v>6</v>
      </c>
      <c r="H1055" s="10" t="s">
        <v>78</v>
      </c>
      <c r="I1055" s="10" t="s">
        <v>4</v>
      </c>
      <c r="J1055" s="10" t="s">
        <v>9</v>
      </c>
      <c r="K1055" s="10" t="s">
        <v>79</v>
      </c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</row>
    <row r="1056" spans="2:21" s="9" customFormat="1" hidden="1">
      <c r="B1056" s="9" t="s">
        <v>85</v>
      </c>
      <c r="C1056" s="9">
        <f>DCOUNTA(A4:T1037,E4,B1055:B1056)</f>
        <v>0</v>
      </c>
      <c r="D1056" s="9" t="s">
        <v>85</v>
      </c>
      <c r="E1056" s="10">
        <f>DSUM(A4:T1037,F4,D1055:D1056)</f>
        <v>0</v>
      </c>
      <c r="F1056" s="10" t="s">
        <v>85</v>
      </c>
      <c r="G1056" s="10" t="s">
        <v>80</v>
      </c>
      <c r="H1056" s="10">
        <f>DCOUNTA(A4:T1037,G4,F1055:G1056)</f>
        <v>0</v>
      </c>
      <c r="I1056" s="10" t="s">
        <v>85</v>
      </c>
      <c r="J1056" s="10" t="s">
        <v>81</v>
      </c>
      <c r="K1056" s="10">
        <f>DCOUNTA(A4:T1037,J4,I1055:J1056)</f>
        <v>0</v>
      </c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</row>
    <row r="1057" spans="2:21" s="9" customFormat="1" hidden="1"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</row>
    <row r="1058" spans="2:21" s="9" customFormat="1" hidden="1">
      <c r="B1058" s="9" t="s">
        <v>4</v>
      </c>
      <c r="D1058" s="9" t="s">
        <v>4</v>
      </c>
      <c r="E1058" s="10" t="s">
        <v>5</v>
      </c>
      <c r="F1058" s="10" t="s">
        <v>4</v>
      </c>
      <c r="G1058" s="10" t="s">
        <v>6</v>
      </c>
      <c r="H1058" s="10" t="s">
        <v>78</v>
      </c>
      <c r="I1058" s="10" t="s">
        <v>4</v>
      </c>
      <c r="J1058" s="10" t="s">
        <v>9</v>
      </c>
      <c r="K1058" s="10" t="s">
        <v>79</v>
      </c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</row>
    <row r="1059" spans="2:21" s="9" customFormat="1" hidden="1">
      <c r="B1059" s="9" t="s">
        <v>86</v>
      </c>
      <c r="C1059" s="9">
        <f>DCOUNTA(B4:T1037,B1058,B1058:B1059)</f>
        <v>0</v>
      </c>
      <c r="D1059" s="9" t="s">
        <v>86</v>
      </c>
      <c r="E1059" s="10">
        <f>DSUM(A4:T1037,F4,D1058:D1059)</f>
        <v>0</v>
      </c>
      <c r="F1059" s="10" t="s">
        <v>86</v>
      </c>
      <c r="G1059" s="10" t="s">
        <v>80</v>
      </c>
      <c r="H1059" s="10">
        <f>DCOUNTA(A4:T1037,G4,F1058:G1059)</f>
        <v>0</v>
      </c>
      <c r="I1059" s="10" t="s">
        <v>86</v>
      </c>
      <c r="J1059" s="10" t="s">
        <v>81</v>
      </c>
      <c r="K1059" s="10">
        <f>DCOUNTA(A4:T1037,J4,I1058:J1059)</f>
        <v>0</v>
      </c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</row>
    <row r="1060" spans="2:21" s="9" customFormat="1"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</row>
    <row r="1061" spans="2:21" s="9" customFormat="1" ht="15.75">
      <c r="C1061" s="11" t="s">
        <v>87</v>
      </c>
      <c r="D1061" s="11" t="s">
        <v>88</v>
      </c>
      <c r="E1061" s="11" t="s">
        <v>89</v>
      </c>
      <c r="F1061" s="11" t="s">
        <v>90</v>
      </c>
      <c r="G1061" s="11" t="s">
        <v>91</v>
      </c>
      <c r="H1061" s="10"/>
      <c r="I1061" s="10"/>
      <c r="J1061" s="10"/>
      <c r="K1061" s="10"/>
      <c r="L1061" s="10"/>
      <c r="M1061" s="10"/>
      <c r="N1061" s="10"/>
      <c r="O1061" s="12"/>
      <c r="P1061" s="10"/>
      <c r="Q1061" s="10"/>
      <c r="R1061" s="10"/>
      <c r="S1061" s="10"/>
      <c r="T1061" s="10"/>
      <c r="U1061" s="10"/>
    </row>
    <row r="1062" spans="2:21" s="9" customFormat="1" ht="15.75">
      <c r="C1062" s="13">
        <f>C1043</f>
        <v>9</v>
      </c>
      <c r="D1062" s="14" t="s">
        <v>92</v>
      </c>
      <c r="E1062" s="14">
        <f>E1043</f>
        <v>36.427000000000007</v>
      </c>
      <c r="F1062" s="13">
        <f>H1043</f>
        <v>3</v>
      </c>
      <c r="G1062" s="13">
        <f>K1043</f>
        <v>1</v>
      </c>
      <c r="H1062" s="10"/>
      <c r="I1062" s="10"/>
      <c r="J1062" s="10"/>
      <c r="K1062" s="10"/>
      <c r="L1062" s="10"/>
      <c r="M1062" s="10"/>
      <c r="N1062" s="10"/>
      <c r="O1062" s="12"/>
      <c r="P1062" s="10"/>
      <c r="Q1062" s="10"/>
      <c r="R1062" s="10"/>
      <c r="S1062" s="10"/>
      <c r="T1062" s="10"/>
      <c r="U1062" s="10"/>
    </row>
    <row r="1063" spans="2:21" s="9" customFormat="1" ht="15.75">
      <c r="C1063" s="13">
        <f>C1046</f>
        <v>0</v>
      </c>
      <c r="D1063" s="14" t="s">
        <v>93</v>
      </c>
      <c r="E1063" s="14">
        <f>E1046</f>
        <v>0</v>
      </c>
      <c r="F1063" s="13">
        <f>H1046</f>
        <v>0</v>
      </c>
      <c r="G1063" s="13">
        <f>K1046</f>
        <v>0</v>
      </c>
      <c r="H1063" s="10"/>
      <c r="I1063" s="10"/>
      <c r="J1063" s="10"/>
      <c r="K1063" s="10"/>
      <c r="L1063" s="10"/>
      <c r="M1063" s="10"/>
      <c r="N1063" s="10"/>
      <c r="O1063" s="12"/>
      <c r="P1063" s="10"/>
      <c r="Q1063" s="10"/>
      <c r="R1063" s="10"/>
      <c r="S1063" s="10"/>
      <c r="T1063" s="10"/>
      <c r="U1063" s="10"/>
    </row>
    <row r="1064" spans="2:21" s="9" customFormat="1" ht="15.75">
      <c r="C1064" s="13">
        <f>C1049</f>
        <v>0</v>
      </c>
      <c r="D1064" s="14" t="s">
        <v>94</v>
      </c>
      <c r="E1064" s="14">
        <f>E1049</f>
        <v>0</v>
      </c>
      <c r="F1064" s="13">
        <f>H1049</f>
        <v>0</v>
      </c>
      <c r="G1064" s="13">
        <f>K1049</f>
        <v>0</v>
      </c>
      <c r="H1064" s="10"/>
      <c r="I1064" s="10"/>
      <c r="J1064" s="10"/>
      <c r="K1064" s="10"/>
      <c r="L1064" s="10"/>
      <c r="M1064" s="10"/>
      <c r="N1064" s="10"/>
      <c r="O1064" s="12"/>
      <c r="P1064" s="10"/>
      <c r="Q1064" s="10"/>
      <c r="R1064" s="10"/>
      <c r="S1064" s="10"/>
      <c r="T1064" s="10"/>
      <c r="U1064" s="10"/>
    </row>
    <row r="1065" spans="2:21" s="9" customFormat="1" ht="15.75">
      <c r="C1065" s="13">
        <f>C1052</f>
        <v>0</v>
      </c>
      <c r="D1065" s="14" t="s">
        <v>95</v>
      </c>
      <c r="E1065" s="14">
        <f>E1052</f>
        <v>0</v>
      </c>
      <c r="F1065" s="13">
        <f>H1052</f>
        <v>0</v>
      </c>
      <c r="G1065" s="13">
        <f>K1052</f>
        <v>0</v>
      </c>
      <c r="H1065" s="10"/>
      <c r="I1065" s="10"/>
      <c r="J1065" s="10"/>
      <c r="K1065" s="10"/>
      <c r="L1065" s="10"/>
      <c r="M1065" s="10"/>
      <c r="N1065" s="10"/>
      <c r="O1065" s="12"/>
      <c r="P1065" s="10"/>
      <c r="Q1065" s="10"/>
      <c r="R1065" s="10"/>
      <c r="S1065" s="10"/>
      <c r="T1065" s="10"/>
      <c r="U1065" s="10"/>
    </row>
    <row r="1066" spans="2:21" s="9" customFormat="1" ht="15.75">
      <c r="C1066" s="13">
        <f>C1056</f>
        <v>0</v>
      </c>
      <c r="D1066" s="14" t="s">
        <v>85</v>
      </c>
      <c r="E1066" s="14">
        <f>E1056</f>
        <v>0</v>
      </c>
      <c r="F1066" s="13">
        <f>H1056</f>
        <v>0</v>
      </c>
      <c r="G1066" s="13">
        <f>K1056</f>
        <v>0</v>
      </c>
      <c r="H1066" s="10"/>
      <c r="I1066" s="10"/>
      <c r="J1066" s="10"/>
      <c r="K1066" s="10"/>
      <c r="L1066" s="10"/>
      <c r="M1066" s="10"/>
      <c r="N1066" s="10"/>
      <c r="O1066" s="12"/>
      <c r="P1066" s="10"/>
      <c r="Q1066" s="10"/>
      <c r="R1066" s="10"/>
      <c r="S1066" s="10"/>
      <c r="T1066" s="10"/>
      <c r="U1066" s="10"/>
    </row>
    <row r="1067" spans="2:21" s="9" customFormat="1" ht="15.75">
      <c r="C1067" s="13">
        <f>C1059</f>
        <v>0</v>
      </c>
      <c r="D1067" s="14" t="s">
        <v>96</v>
      </c>
      <c r="E1067" s="14">
        <f>E1059</f>
        <v>0</v>
      </c>
      <c r="F1067" s="13">
        <f>H1059</f>
        <v>0</v>
      </c>
      <c r="G1067" s="13">
        <f>K1059</f>
        <v>0</v>
      </c>
      <c r="H1067" s="10"/>
      <c r="I1067" s="10"/>
      <c r="J1067" s="10"/>
      <c r="K1067" s="10"/>
      <c r="L1067" s="10"/>
      <c r="M1067" s="10"/>
      <c r="N1067" s="10"/>
      <c r="O1067" s="12"/>
      <c r="P1067" s="10"/>
      <c r="Q1067" s="10"/>
      <c r="R1067" s="10"/>
      <c r="S1067" s="10"/>
      <c r="T1067" s="10"/>
      <c r="U1067" s="10"/>
    </row>
    <row r="1068" spans="2:21" s="9" customFormat="1" ht="15.75">
      <c r="C1068" s="15"/>
      <c r="D1068" s="11" t="s">
        <v>97</v>
      </c>
      <c r="E1068" s="11">
        <f>E1062</f>
        <v>36.427000000000007</v>
      </c>
      <c r="F1068" s="15"/>
      <c r="G1068" s="10"/>
      <c r="H1068" s="10"/>
      <c r="I1068" s="10"/>
      <c r="J1068" s="10"/>
      <c r="K1068" s="10"/>
      <c r="L1068" s="10"/>
      <c r="M1068" s="10"/>
      <c r="N1068" s="10"/>
      <c r="O1068" s="12"/>
      <c r="P1068" s="10"/>
      <c r="Q1068" s="10"/>
      <c r="R1068" s="10"/>
      <c r="S1068" s="10"/>
      <c r="T1068" s="10"/>
      <c r="U1068" s="10"/>
    </row>
    <row r="1069" spans="2:21" s="9" customFormat="1" ht="15.75">
      <c r="C1069" s="15"/>
      <c r="D1069" s="11" t="s">
        <v>98</v>
      </c>
      <c r="E1069" s="11">
        <f>E1062+E1063+E1064+E1065+E1066+E1067</f>
        <v>36.427000000000007</v>
      </c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</row>
    <row r="1070" spans="2:21" s="1" customFormat="1" ht="12.75" customHeight="1"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</row>
    <row r="1071" spans="2:21" s="1" customFormat="1"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</row>
    <row r="1072" spans="2:21" s="1" customForma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2021-02-17T22:29:55Z</dcterms:created>
  <dcterms:modified xsi:type="dcterms:W3CDTF">2021-02-17T22:30:03Z</dcterms:modified>
</cp:coreProperties>
</file>