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21" i="1"/>
  <c r="C1029" s="1"/>
  <c r="K1018"/>
  <c r="G1028" s="1"/>
  <c r="H1018"/>
  <c r="F1028" s="1"/>
  <c r="E1018"/>
  <c r="E1028" s="1"/>
  <c r="C1018"/>
  <c r="C1028" s="1"/>
  <c r="K1014"/>
  <c r="G1027" s="1"/>
  <c r="H1014"/>
  <c r="F1027" s="1"/>
  <c r="E1014"/>
  <c r="E1027" s="1"/>
  <c r="C1014"/>
  <c r="C1027" s="1"/>
  <c r="K1011"/>
  <c r="G1026" s="1"/>
  <c r="H1011"/>
  <c r="F1026" s="1"/>
  <c r="E1011"/>
  <c r="E1026" s="1"/>
  <c r="C1011"/>
  <c r="C1026" s="1"/>
  <c r="C1008"/>
  <c r="C1025" s="1"/>
  <c r="C1005"/>
  <c r="C1024" s="1"/>
  <c r="J36"/>
  <c r="I36"/>
  <c r="H36"/>
  <c r="G36"/>
  <c r="F36"/>
  <c r="J35"/>
  <c r="I35"/>
  <c r="H35"/>
  <c r="G35"/>
  <c r="F35"/>
  <c r="J34"/>
  <c r="K1021" s="1"/>
  <c r="G1029" s="1"/>
  <c r="I34"/>
  <c r="H34"/>
  <c r="G34"/>
  <c r="H1021" s="1"/>
  <c r="F1029" s="1"/>
  <c r="F34"/>
  <c r="E1021" s="1"/>
  <c r="E1029" s="1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K1008" s="1"/>
  <c r="G1025" s="1"/>
  <c r="I6"/>
  <c r="H6"/>
  <c r="G6"/>
  <c r="H1008" s="1"/>
  <c r="F1025" s="1"/>
  <c r="F6"/>
  <c r="E1008" s="1"/>
  <c r="E1025" s="1"/>
  <c r="J5"/>
  <c r="K1005" s="1"/>
  <c r="G1024" s="1"/>
  <c r="I5"/>
  <c r="H5"/>
  <c r="G5"/>
  <c r="H1005" s="1"/>
  <c r="F1024" s="1"/>
  <c r="F5"/>
  <c r="E1005" s="1"/>
  <c r="E1024" s="1"/>
  <c r="E1030" l="1"/>
  <c r="E1031"/>
</calcChain>
</file>

<file path=xl/sharedStrings.xml><?xml version="1.0" encoding="utf-8"?>
<sst xmlns="http://schemas.openxmlformats.org/spreadsheetml/2006/main" count="379" uniqueCount="229">
  <si>
    <t>INMUNO-REUMATOLOGÍA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</si>
  <si>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</si>
  <si>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</si>
  <si>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</si>
  <si>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</si>
  <si>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</si>
  <si>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</si>
  <si>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</si>
  <si>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</si>
  <si>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</si>
  <si>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</si>
  <si>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</si>
  <si>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</si>
  <si>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</si>
  <si>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</si>
  <si>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</si>
  <si>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</si>
  <si>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</si>
  <si>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</si>
  <si>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</si>
  <si>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Novella-Navarro, M; Plasencia, C; Tornero, C; Navarro-Compan, V; Cabrera-Alarcon, JL; Peiteado-Lopez, D; Nuno, L; Monjo-Henry, I; Franco-Gomez, K; Villalba, A; Balsa, A</t>
  </si>
  <si>
    <t>Clinical predictors of multiple failure to biological therapy in patients with rheumatoid arthritis</t>
  </si>
  <si>
    <t>ARTHRITIS RESEARCH &amp; THERAPY</t>
  </si>
  <si>
    <t>Article</t>
  </si>
  <si>
    <t>[Novella-Navarro, Marta; Plasencia, Chamaida; Tornero, Carolina; Navarro-Compan, Victoria; Peiteado-Lopez, Diana; Nuno, Laura; Monjo-Henry, Irene; Franco-Gomez, Karen; Villalba, Alejandro; Balsa, Alejandro] Hosp Univ La Paz, Rheumatol Dept, Paseo Castellana 261, Madrid 28046, Spain; [Cabrera-Alarcon, Jose L.] Ctr Nacl Invest Cardiovasc CNIC, Bioinformat Unit, GENOXPHOS Grp, Madrid, Spain</t>
  </si>
  <si>
    <t>Novella-Navarro, M (corresponding author), Hosp Univ La Paz, Rheumatol Dept, Paseo Castellana 261, Madrid 28046, Spain.</t>
  </si>
  <si>
    <t>1478-6354</t>
  </si>
  <si>
    <t>DEC 9</t>
  </si>
  <si>
    <t>Nuno, L; Navarro, MN; Bonilla, G; Franco-Gomez, K; Aguado, P; Peiteado, D; Monjo, I; Tornero, C; Villalba, A; Miranda-Carus, ME; De Miguel, E; Bogas, P; Castilla-Plaza, A; Bernad-Pineda, M; Garcia-Lorenzo, E; Rodriguez-Araya, T; Balsa, A</t>
  </si>
  <si>
    <t>Clinical course, severity and mortality in a cohort of patients with COVID-19 with rheumatic diseases</t>
  </si>
  <si>
    <t>ANNALS OF THE RHEUMATIC DISEASES</t>
  </si>
  <si>
    <t>Letter</t>
  </si>
  <si>
    <t>[Nuno, Laura; Navarro, Marta Novella; Bonilla, Gema; Franco-Gomez, Karen; Aguado, Pilar; Peiteado, Diana; Monjo, Irene; Tornero, Carolina; Villalba, Alejandro; De Miguel, Eugenio; Bogas, Patricia; Castilla-Plaza, Ana; Bernad-Pineda, Miguel; Garcia-Lorenzo, Elena; Rodriguez-Araya, Tamara] La Paz Univ Hosp, Rheumatol, Madrid, Spain; [Miranda-Carus, Maria-Eugenia; Balsa, Alejandro] Inst Invest Hosp Univ La Paz IDIPAZ, Rheumatol, Madrid, Spain</t>
  </si>
  <si>
    <t>Nuno, L (corresponding author), La Paz Univ Hosp, Rheumatol, Madrid, Spain.</t>
  </si>
  <si>
    <t>0003-4967</t>
  </si>
  <si>
    <t>DEC</t>
  </si>
  <si>
    <t>+</t>
  </si>
  <si>
    <t>Benavent, D; Plasencia-Rodriguez, C; Franco-Gomez, K; Nieto, R; Monjo-Henry, I; Peiteado, D; Balsa, A; Navarro-Compan, V</t>
  </si>
  <si>
    <t>Axial spondyloarthritis and axial psoriatic arthritis: similar or different disease spectrum?</t>
  </si>
  <si>
    <t>THERAPEUTIC ADVANCES IN MUSCULOSKELETAL DISEASE</t>
  </si>
  <si>
    <t>[Benavent, Diego; Plasencia-Rodriguez, Chamaida; Franco-Gomez, Karen; Monjo-Henry, Irene; Peiteado, Diana; Balsa, Alejandro; Navarro-Compan, Victoria] Hosp Univ Paz IdiPaz, Rheumatol Serv, Paseo Castellana 261, Madrid 28046, Spain; [Nieto, Romina] Hosp Prov Rosario, Rheumatol Dept, Santa Fe, Argentina</t>
  </si>
  <si>
    <t>Benavent, D (corresponding author), Hosp Univ Paz IdiPaz, Rheumatol Serv, Paseo Castellana 261, Madrid 28046, Spain.</t>
  </si>
  <si>
    <t>1759-720X</t>
  </si>
  <si>
    <t>NOV</t>
  </si>
  <si>
    <t>Fernandez, EF; Nunez, DB; Hernan, GB; Henry, IM; Carazo, SG; Pineda, MB; Criado, AB; Acin, PA</t>
  </si>
  <si>
    <t>Multiple vertebral fractures following discontinuation of denosumab treatment: Ten clinical cases report</t>
  </si>
  <si>
    <t>REUMATOLOGIA CLINICA</t>
  </si>
  <si>
    <t>[Fernandez Fernandez, Elisa; Benavent Nunez, Diego; Bonilla Hernan, Gema; Monjo Henry, Irene; Garcia Carazo, Sara; Bernad Pineda, Miguel; Balsa Criado, Alejandro; Aguado Acin, Pilar] Hosp Univ La Paz, Serv Reumatol, Madrid, Spain</t>
  </si>
  <si>
    <t>Fernandez, EF (corresponding author), Hosp Univ La Paz, Serv Reumatol, Madrid, Spain.</t>
  </si>
  <si>
    <t>1699-258X</t>
  </si>
  <si>
    <t>NOV-DEC</t>
  </si>
  <si>
    <t>Martinez-Feito, A; Bravo-Gallego, LY; Hernandez-Breijo, B; Diez, J; Garcia-Ramirez, L; Jaquotot, M; Plasencia-Rodriguez, C; Nozal, P; Mezcua, A; Martin- Arranz, MD; Pascual-Salcedo, D</t>
  </si>
  <si>
    <t>Infliximab concentrations in two non-switching cohorts of patients with inflammatory bowel disease: originator vs. biosimilar</t>
  </si>
  <si>
    <t>SCIENTIFIC REPORTS</t>
  </si>
  <si>
    <t>[Martinez-Feito, Ana; Hernandez-Breijo, Borja; Plasencia-Rodriguez, Chamaida; Pascual-Salcedo, Dora] La Paz Univ Hosp Inst Hlth Res IdiPAZ, Immunorheumatol Grp, Madrid, Spain; [Martinez-Feito, Ana; Bravo-Gallego, Luz Yadira; Nozal, Pilar; Mezcua, Araceli] La Paz Univ Hosp, Immunol Unit, Madrid, Spain; [Bravo-Gallego, Luz Yadira] La Paz Inst Hlth Res IdiPAZ, Lymphocyte Pathophysiol Immunodeficiencies Grp, Madrid, Spain; [Bravo-Gallego, Luz Yadira] Ctr Biomed Network Res Rare Dis CIBERER U767, Madrid, Spain; [Diez, Jesus] La Paz Univ Hosp, Biostat Sect, Madrid, Spain; [Garcia-Ramirez, Laura; Jaquotot, Marta; Martin- Arranz, Maria Dolores] La Paz Univ Hosp Inst Hlth Res IdiPAZ, Unit Inflammatory Bowel Dis, Dept Gastroenterol, Innate Immun Grp, Madrid, Spain</t>
  </si>
  <si>
    <t>Martinez-Feito, A (corresponding author), La Paz Univ Hosp Inst Hlth Res IdiPAZ, Immunorheumatol Grp, Madrid, Spain.; Martinez-Feito, A (corresponding author), La Paz Univ Hosp, Immunol Unit, Madrid, Spain.</t>
  </si>
  <si>
    <t>2045-2322</t>
  </si>
  <si>
    <t>Fortea-Gordo, P; Villalba, A; Nuno, L; Santos-Bornez, MJ; Peiteado, D; Monjo, I; Puig-Kroger, A; Sanchez-Mateos, P; Martin-Mola, E; Balsa, A; Miranda-Carus, ME</t>
  </si>
  <si>
    <t>Circulating CD19+CD24(hi)CD38(hi) regulatory B cells as biomarkers of response to methotrexate in early rheumatoid arthritis</t>
  </si>
  <si>
    <t>RHEUMATOLOGY</t>
  </si>
  <si>
    <t>[Fortea-Gordo, Paula; Villalba, Alejandro; Nuno, Laura; Santos-Bornez, Maria Jose; Peiteado, Diana; Monjo, Irene; Martin-Mola, Emilio; Balsa, Alejandro; Miranda-Carus, Maria-Eugenia] Hosp Univ La Paz IdiPaz, Dept Rheumatol, Madrid, Spain; [Puig-Kroger, Amaya; Sanchez-Mateos, Paloma] Hosp Gen Univ Gregorio Maranon, Lab Inmunooncol, Madrid, Spain</t>
  </si>
  <si>
    <t>Miranda-Carus, ME (corresponding author), Hosp La Paz, Dept Rheumatol, Paseo Castellana 261, Madrid 28046, Spain.</t>
  </si>
  <si>
    <t>1462-0324</t>
  </si>
  <si>
    <t>OCT</t>
  </si>
  <si>
    <t>Ogdie, A; Duarte-Garcia, A; Hwang, M; Navarro-Compan, V; van der Heijde, D; Mease, P</t>
  </si>
  <si>
    <t>Measuring Outcomes in Axial Spondyloarthritis</t>
  </si>
  <si>
    <t>ARTHRITIS CARE &amp; RESEARCH</t>
  </si>
  <si>
    <t>[Ogdie, Alexis] Univ Penn, Perelman Sch Med, Philadelphia, PA 19104 USA; [Duarte-Garcia, Ali] Mayo Clin, Rochester, MN USA; [Hwang, Mark] Univ Texas Hlth Sci Ctr Houston, Houston, TX 77030 USA; [Navarro-Compan, Victoria] Univ Hosp La Paz, Inst Hlth Res, Madrid, Spain; [van Der Heijde, Desiree] Leiden Univ, Med Ctr, Leiden, Netherlands; [Mease, Philip] Providence St Joseph Hlth, Swedish Med Ctr, Seattle, WA USA; [Mease, Philip] Univ Washington, Sch Med, Seattle, WA USA</t>
  </si>
  <si>
    <t>Ogdie, A (corresponding author), Hosp Univ Penn, 3400 Spruce St, Philadelphia, PA 19104 USA.</t>
  </si>
  <si>
    <t>2151-464X</t>
  </si>
  <si>
    <t>van Bentum, RE; Vodnizza, SEI; de la Fuente, MPP; Aldridge, FV; Navarro-Compan, V; Rusman, TR; ter Wee, MM; Letelier, OV; van Weely, SFE; van der Horst-Bruinsma, IE</t>
  </si>
  <si>
    <t>The Ankylosing Spondylitis Performance Index: Reliability and Feasibility of an Objective Test for Physical Functioning</t>
  </si>
  <si>
    <t>JOURNAL OF RHEUMATOLOGY</t>
  </si>
  <si>
    <t>[van Bentum, Rianne E.; Rusman, Tamara R.; ter Wee, Marieke M.; van der Horst-Bruinsma, Irene E.] Vrije Univ, Dept Rheumatol, Amsterdam Univ, Med Ctr, Amsterdam, Netherlands; [Ibanez Vodnizza, Sebastian E.; Poblete de la Fuente, Maria P.; Valenzuela Aldridge, Francisca; Valenzuela Letelier, Omar] Clin Alemana UDD Med Fac, Dept Rheumatol, Santiago, Chile; [Navarro-Compan, Victoria] Univ Hosp La Paz, Dept Rheumatol, IdiPaz, Madrid, Spain; [ter Wee, Marieke M.] Vrije Univ, Dept Epidemiol &amp; Biostat, Amsterdam Publ Hlth, Amsterdam Univ,Med Ctr, Amsterdam, Netherlands; [van Weely, Salima F. E.] Leiden Univ, Dept Orthoped Rehabil &amp; Phys Therapy, Med Ctr, Leiden, Netherlands</t>
  </si>
  <si>
    <t>van der Horst-Bruinsma, IE (corresponding author), Vrije Univ Amsterdam Med Ctr, Amsterdam Univ, Med Ctr, Dept Rheumatol, De Boelelaan 1117, NL-1081 HV Amsterdam, Netherlands.</t>
  </si>
  <si>
    <t>0315-162X</t>
  </si>
  <si>
    <t>Garcia-Magallon, B; Castro-Villegas, C; Rosello-Pardo, R; Salvador-Olivan, JA; Navarro-Compan, V</t>
  </si>
  <si>
    <t>Is the new ASDAS nomenclature in agreement with therapeutic decision making in patients with axial spondyloarthritis?</t>
  </si>
  <si>
    <t>SEMINARS IN ARTHRITIS AND RHEUMATISM</t>
  </si>
  <si>
    <t>[Garcia-Magallon, Blanca; Rosello-Pardo, Rosa] Hosp Gen San Jorge, Ave Martinez de Velasco 36, Huesca 22004, Spain; [Castro-Villegas, Carmen] Univ Cordoba, Reina Sofia Univ Hosp, IMIBIC, Rheumatol Serv, Cordoba, Spain; [Antonio Salvador-Olivan, Jose] Univ Zaragoza, Fac Med, Zaragoza, Spain; [Navarro-Compan, Victoria] Hosp Univ La Paz, IdiPaz, Madrid, Spain</t>
  </si>
  <si>
    <t>Garcia-Magallon, B (corresponding author), Hosp Gen San Jorge, Ave Martinez de Velasco 36, Huesca 22004, Spain.</t>
  </si>
  <si>
    <t>0049-0172</t>
  </si>
  <si>
    <t>Navarro-Compan, V; Oton, T; Loza, E; Almodovar, R; Ariza-Ariza, R; Bautista-Molano, W; Burgos-Vargas, R; Collantes-Estevez, E; de Miguel, E; Gonzalez-Fernandez, C; Gratacos, J; Ibanez, S; Juanola, X; Maldonado-Cocco, J; Molto, A; Mulero, J; Pacheco-Tena, C; Ramos-Remus, C; Sanz-Sanz, J; Valle-Onate, R; Zarco, P; Marzo-Ortega, H</t>
  </si>
  <si>
    <t>Assessment of SpondyloArthritis International Society (ASAS) Consensus on Spanish Nomenclature for Spondyloarthritis</t>
  </si>
  <si>
    <t>[Navarro-Compan, Victoria; de Miguel, Eugenio] Hosp Univ La Paz, IdiPaz, Madrid, Spain; [Oton, Teresa; Loza, Estibaliz] Inst Salud Musculoesquelet, Madrid, Spain; [Almodovar, Raquel; Zarco, Pedro] Hosp Univ Fdn Alcorcon, Madrid, Spain; [Ariza-Ariza, Rafael] Hosp Univ Virgen Macarena, Seville, Spain; [Bautista-Molano, Wilson] Univ Mil Nueva Granada, Bogota, Colombia; [Burgos-Vargas, Ruben] Hosp Gen Mexico City, Ciudad De Mexico, Mexico; [Collantes-Estevez, Eduardo] Univ Cordoba, Hosp Univ Reina Sofia, IMIBIC, Cordoba, Spain; [Gonzalez-Fernandez, Carlos] Hosp Gen Univ Gregorio Maranon, Madrid, Spain; [Gratacos, Jordi] Univ Autonoma Barcelona UAB, I3PT, Hosp Univ Parc Tauli Sabadell, Barcelona, Spain; [Ibanez, Sebastian] Clin Alemana Univ Desarrollo, Fac Med, Santiago, Chile; [Juanola, Xavier] Univ Barcelona, Hosp Univ Bellvitge, IDIBELL, Barcelona, Spain; [Maldonado-Cocco, Jose] Univ Buenos Aires, Fac Med, Buenos Aires, DF, Argentina; [Molto, Anna] Hop Cochin Hosp, AP HP, PRES Sorbonne Paris Cite, Clin Epidemiol &amp; Biostat,INSERM U1153, Paris, France; [Mulero, Juan; Sanz-Sanz, Jesus] Hosp Univ Puerta Hierro, Madrid, Spain; [Pacheco-Tena, Cesar] Univ Autonoma Chihuahua, Chihuahua, Chihuahua, Mexico; [Ramos-Remus, Cesar] Unidad Invest Enfermedades Cronicodegenerat, Ciudad De Mexico, Mexico; [Valle-Onate, Rafael] Clin Colombiana Reumatol Salud Reinun, Bogota, Colombia; [Marzo-Ortega, Helena] Univ Leeds, Leeds Teaching Hosp Trust, NIHR Biomed Res Ctr, Leeds, W Yorkshire, England; [Marzo-Ortega, Helena] Univ Leeds, Leeds Inst Rheumat &amp; Musculoskeletal Med, Leeds, W Yorkshire, England</t>
  </si>
  <si>
    <t>Navarro-Compan, V (corresponding author), Hosp Univ La Paz, IdiPaz, Madrid, Spain.</t>
  </si>
  <si>
    <t>SEP-OCT</t>
  </si>
  <si>
    <t>Rosas, J; Martin-Lopez, M; Oton, T; Balsa, A; Calvo-Alen, J; Sanmarti, R; Tornero, J; Carmona, L</t>
  </si>
  <si>
    <t>Practical Aspects of Biological Throught Levels and Antidrug Antibodies in Rheumatoid Arthritis and Spondyloarthritis</t>
  </si>
  <si>
    <t>[Rosas, Jose] Hosp Marina Baixa, Secc Reumatol, Alicante, Spain; [Martin-Lopez, Maria] Hosp Univ 12 Octubre, Serv Reumatol, Madrid, Spain; [Oton, Teresa; Carmona, Loreto] Inst Salud Musculoesquelet Inmusc, Madrid, Spain; [Balsa, Alejandro] Hosp Univ La Paz, Serv Reumatol, Madrid, Spain; [Calvo-Alen, Jaime] Hosp Univ Araba, Serv Reumatol, Vitoria, Spain; [Sanmarti, Raimon] Hosp Clin Barcelona, Serv Reumatol, Barcelona, Spain; [Tornero, Jesus] Hosp Gen Univ Guadalajara, Serv Reumatol, Guadalajara, Spain</t>
  </si>
  <si>
    <t>Rosas, J (corresponding author), Hosp Marina Baixa, Secc Reumatol, Alicante, Spain.</t>
  </si>
  <si>
    <t>Fernandez-Fernandez, E; Monjo-Henry, I; Bonilla, G; Plasencia, C; Miranda-Carus, ME; Balsa, A; De Miguel, E</t>
  </si>
  <si>
    <t>False positives in the ultrasound diagnosis of giant cell arteritis: some diseases can also show the halo sign</t>
  </si>
  <si>
    <t>[Fernandez-Fernandez, Elisa; Monjo-Henry, Irene; Bonilla, Gema; Plasencia, Chamaida; Miranda-Carus, Maria-Eugenia; Balsa, Alejandro; De Miguel, Eugenio] La Paz Univ Hosp, Rheumatol Dept, P Castellana 261, Madrid 28046, Spain</t>
  </si>
  <si>
    <t>Fernandez-Fernandez, E (corresponding author), La Paz Univ Hosp, Rheumatol Dept, P Castellana 261, Madrid 28046, Spain.</t>
  </si>
  <si>
    <t>SEP</t>
  </si>
  <si>
    <t>Freites-Nunez, D; Baillet, A; Rodriguez-Rodriguez, L; Nguyen, MVC; Gonzalez, I; Pablos, JL; Balsa, A; Vazquez, M; Gaudin, P; Fernandez-Gutierrez, B</t>
  </si>
  <si>
    <t>Efficacy, safety and cost-effectiveness of a web-based platform delivering the results of a biomarker-based predictive model of biotherapy response for rheumatoid arthritis patients: a protocol for a randomized multicenter single-blind active controlled clinical trial (PREDIRA)</t>
  </si>
  <si>
    <t>TRIALS</t>
  </si>
  <si>
    <t>[Freites-Nunez, Dalifer; Rodriguez-Rodriguez, Luis; Fernandez-Gutierrez, Benjamin] Hosp Clin San Carlos, Rheumatol Dept, Madrid, Spain; [Freites-Nunez, Dalifer; Rodriguez-Rodriguez, Luis; Fernandez-Gutierrez, Benjamin] Hosp Clin San Carlos, Hlth Res Inst, Madrid, Spain; [Baillet, Athan; Nguyen, Minh Vu Chuong; Gaudin, Philippe] CHU Grenoble, Dept Rheumatol, Echirolles, France; [Gonzalez, Isidoro] Hosp Univ La Princesa, Rheumatol Dept, Madrid, Spain; [Gonzalez, Isidoro] Hosp Univ La Princesa, Hlth Res Inst, Madrid, Spain; [Pablos, Jose Luis] Hosp Univ 12 Octubre, Rheumatol Dept, Madrid, Spain; [Pablos, Jose Luis] Hosp Univ 12 Octubre, Hlth Res Inst, Madrid, Spain; [Balsa, Alejandro] Hosp Univ La Paz, Rheumatol Dept, Madrid, Spain; [Balsa, Alejandro] Hosp Univ La Paz, Hlth Res Inst, Madrid, Spain; [Vazquez, Monica] Hosp Univ Ramon y Cajal, Rheumatol Dept, Madrid, Spain; [Vazquez, Monica] Hosp Univ Ramon y Cajal, Hlth Res Inst, Madrid, Spain</t>
  </si>
  <si>
    <t>Rodriguez-Rodriguez, L (corresponding author), Hosp Clin San Carlos, Rheumatol Dept, Madrid, Spain.; Rodriguez-Rodriguez, L (corresponding author), Hosp Clin San Carlos, Hlth Res Inst, Madrid, Spain.</t>
  </si>
  <si>
    <t>1745-6215</t>
  </si>
  <si>
    <t>AUG 31</t>
  </si>
  <si>
    <t>Rodriguez-Martin, E; Nieto-Ganan, I; Hernandez-Breijo, B; Sobrino, C; Garcia-Hoz, C; Bachiller, J; Martinez-Feito, A; Navarro-Compan, V; Lapuente-Suanzes, P; Bonilla, G; Pascual-Salcedo, D; Roy, G; Jurado, T; Nozal, P; Vazquez-Diaz, M; Balsa, A; Villar, LM; Plasencia-Rodriguez, C</t>
  </si>
  <si>
    <t>Blood Lymphocyte Subsets for Early Identification of Non-Remission to TNF Inhibitors in Rheumatoid Arthritis</t>
  </si>
  <si>
    <t>FRONTIERS IN IMMUNOLOGY</t>
  </si>
  <si>
    <t>[Rodriguez-Martin, Eulalia; Nieto-Ganan, Israel; Garcia-Hoz, Carlota; Lapuente-Suanzes, Paloma; Roy, Garbine; Villar, Luisa M.] Hosp Univ Ramon y Cajal, Dept Immunol, IRYCIS, Madrid, Spain; [Hernandez-Breijo, Borja; Martinez-Feito, Ana; Navarro-Compan, Victoria; Bonilla, Gema; Pascual-Salcedo, Dora; Jurado, Teresa; Nozal, Pilar; Balsa, Alejandro; Plasencia-Rodriguez, Chamaida] IdiPaz Hosp Univ La Paz, Immunorheumatol Res Grp, Madrid, Spain; [Sobrino, Cristina; Bachiller, Javier; Vazquez-Diaz, Monica] Hosp Univ Ramon y Cajal, Dept Rheumatol, IRYCIS, Madrid, Spain</t>
  </si>
  <si>
    <t>Rodriguez-Martin, E (corresponding author), Hosp Univ Ramon y Cajal, Dept Immunol, IRYCIS, Madrid, Spain.</t>
  </si>
  <si>
    <t>1664-3224</t>
  </si>
  <si>
    <t>AUG 27</t>
  </si>
  <si>
    <t>Marzo-Ortega, H; Mease, PJ; Rahman, P; Navarro-Compan, V; Strand, V; Dougados, M; Combe, B; Wei, JCC; Baraliakos, X; Hunter, T; Sandoval, D; Li, XQ; Zhu, BJ; Bessette, L; Deodhar, A</t>
  </si>
  <si>
    <t>Impact of Ixekizumab on Work Productivity in Patients with Ankylosing Spondylitis: Results from the COAST-V and COAST-W Trials at 52 Weeks</t>
  </si>
  <si>
    <t>RHEUMATOLOGY AND THERAPY</t>
  </si>
  <si>
    <t>[Marzo-Ortega, Helena] Univ Leeds, Leeds Teaching Hosp Trust, Natl Inst Hlth Res Leeds Biomed Res Ctr NIHR LBRC, Leeds, W Yorkshire, England; [Marzo-Ortega, Helena] Univ Leeds, Leeds Inst Rheumat &amp; Musculoskeletal Med LIRMM, Leeds, W Yorkshire, England; [Mease, Philip J.] Swedish Med Ctr Providence St Joseph Hlth, Seattle, WA USA; [Mease, Philip J.] Univ Washington, Seattle, WA USA; [Mease, Philip J.] Univ Washington, Sch Med, Seattle, WA USA; [Rahman, Proton] Mem Univ Newfoundland, St John, NF, Canada; [Navarro-Compan, Victoria] Hosp Univ La Paz IdiPaz, Madrid, Spain; [Strand, Vibeke] Stanford Univ, Sch Med, Div Immunol Rheumatol, Palo Alto, CA 94304 USA; [Dougados, Maxime] Cochin Hosp, Dept Rheumatol, Paris, France; [Combe, Bernard] CHU Montpellier, Dept Rheumatol, Montpellier, France; [Combe, Bernard] Montpellier Univ, Montpellier, France; [Wei, James Cheng-Chung] China Med Univ, Chung Shan Med Univ, Grad Inst Integrated Med, Taichung, Taiwan; [Baraliakos, Xenofon] St Elisabeth Grp GmbH, Herne, Germany; [Hunter, Theresa; Sandoval, David; Li, Xiaoqi; Zhu, Baojin] Eli Lilly &amp; Co, Indianapolis, IN 46285 USA; [Bessette, Louis] Laval Univ, Ctr Hosp Univ Quebec, Quebec City, PQ, Canada; [Deodhar, Atul] Oregon Hlth &amp; Sci Univ, Div Arthrit &amp; Rheumat Dis, Portland, OR 97201 USA</t>
  </si>
  <si>
    <t>Marzo-Ortega, H (corresponding author), Univ Leeds, Leeds Teaching Hosp Trust, Natl Inst Hlth Res Leeds Biomed Res Ctr NIHR LBRC, Leeds, W Yorkshire, England.; Marzo-Ortega, H (corresponding author), Univ Leeds, Leeds Inst Rheumat &amp; Musculoskeletal Med LIRMM, Leeds, W Yorkshire, England.</t>
  </si>
  <si>
    <t>2198-6576</t>
  </si>
  <si>
    <t>Molina, JT; Criado, AB; Garcia, FB; Alonso, RB; Bustabad, S; Alen, JC; Corominas, H; Nebro, AF; Ivorra, JAR; Sanmarti, R</t>
  </si>
  <si>
    <t>Expert Recommendations on the Interleukin 6 Blockade in Patients with Rheumatoid Arthritis</t>
  </si>
  <si>
    <t>[Tornero Molina, Jesus] Univ Alcala De Henares, Hosp Univ Guadalajara, Serv Reumatol, Alcala De Henares, Spain; [Tornero Molina, Jesus] Univ Alcala De Henares, Dept Med &amp; Especialidades Med, Alcala De Henares, Spain; [Balsa Criado, Alejandro] Hosp Univ La Paz, Serv Reumatol, Madrid, Spain; [Blanco Garcia, Francisco] Complexo Hosp Univ A Coruna CHUAC, Serv Reumatol, La Coruna, Spain; [Blanco Alonso, Ricardo] Hosp Univ Marques Valdecilla, Serv Reumatol, Santander, Spain; [Bustabad, Sagrario] Hosp Univ Canarias, Serv Reumatol, Santa Cruz De Tenerife, Spain; [Calvo Alen, Jaime] Hosp Univ Araba, Serv Reumatol, Vitoria, Spain; [Corominas, Hector] Hosp Univ Santa Creu &amp; St Pau, Serv Reumatol, Barcelona, Spain; [Fernandez Nebro, Antonio] Univ Malaga, Hosp Reg Univ Malaga, Inst Invest Biomed Malaga IBIMA, Unidad Gest Clin Reumatol, Malaga, Spain; [Roman Ivorra, Jose Andres] Hosp Univ &amp; Politecn La Fe, Serv Reumatol, Valencia, Spain; [Sanmarti, Raimon] Hosp Univ Clin, Serv Reumatol, Barcelona, Spain</t>
  </si>
  <si>
    <t>Molina, JT (corresponding author), Univ Alcala De Henares, Hosp Univ Guadalajara, Serv Reumatol, Alcala De Henares, Spain.; Molina, JT (corresponding author), Univ Alcala De Henares, Dept Med &amp; Especialidades Med, Alcala De Henares, Spain.</t>
  </si>
  <si>
    <t>JUL-AUG</t>
  </si>
  <si>
    <t>Smolen, JS; Landewe, RBM; Bijlsma, JWJ; Burmester, GR; Dougados, M; Kerschbaumer, A; McInnes, IB; Sepriano, A; van Vollenhoven, RF; de Wit, M; Aletaha, D; Aringer, M; Askling, J; Balsa, A; Boers, M; den Broeder, AA; Buch, MH; Buttgereit, F; Caporali, R; Cardiel, MH; De Cock, D; Codreanu, C; Cutolo, M; Edwards, CJ; van Eijk-Hustings, Y; Emery, P; Finckh, A; Gossec, L; Gottenberg, JE; Hetland, ML; Huizinga, TWJ; Koloumas, M; Li, ZG; Mariette, X; Muller-Ladner, U; Mysler, EF; da Silva, JAP; Poor, G; Pope, JE; Rubbert-Roth, A; Ruyssen-Witrand, A; Saag, KG; Strangfeld, A; Takeuchi, T; Voshaar, M; Westhovens, R; van der Heijde, D</t>
  </si>
  <si>
    <t>EULAR recommendations for the management of rheumatoid arthritis with synthetic and biological disease-modifying antirheumatic drugs: 2019 update</t>
  </si>
  <si>
    <t>[Smolen, Josef S.; Kerschbaumer, Andreas; Aletaha, Daniel] Med Univ Vienna, Div Rheumatol, Dept Med 3, A-1090 Vienna, Austria; [Landewe, Robert B. M.] Univ Amsterdam, Med Ctr, Amsterdam, Netherlands; [Landewe, Robert B. M.] Zuyderland Med Ctr, Heerlen, Netherlands; [Bijlsma, Johannes W. J.] Univ Med Ctr Utrecht, Dept Rheumatol &amp; Clin Immunol, Utrecht, Netherlands; [Burmester, Gerd R.; Buttgereit, Frank] Free Univ, Charite Univ Med Berlin, Dept Rheumatol &amp; Clin Immunol, Berlin, Germany; [Burmester, Gerd R.; Buttgereit, Frank] Humboldt Univ, Berlin, Germany; [Dougados, Maxime] Hop Cochin, Rhumatol B, 27 Rue Fbg St Jacques, Paris, France; [McInnes, Iain B.] Univ Glasgow, Inst Infect Immun &amp; Inflammat, Coll Med Vet &amp; Life Sci, Glasgow, Lanark, Scotland; [Sepriano, Alexandre] Univ Nova Lisboa, NOVA Med Sch, Lisbon, Portugal; [Sepriano, Alexandre; Huizinga, Tom W. J.; van der Heijde, Desiree] Leiden Univ, Dept Rheumatol, Med Ctr, Leiden, Netherlands; [van Vollenhoven, Ronald F.] Vrije Univ Amsterdam, Dept Rheumatol, Med Ctr, Amsterdam, Netherlands; [de Wit, Maarten] Univ Amsterdam, EULAR Patient Res Partner Dept Med Humanities, Med Ctr, Amsterdam, Netherlands; [Aringer, Martin] Univ Med Ctr, Dept Med 3, Div Rheumatol, Dresden, Germany; [Aringer, Martin] Fac Med Carl Gustav Carus, Dresden, Germany; [Askling, John] Karolinska Univ Hosp, Dept Rheumatol, Stockholm, Sweden; [Balsa, Alejandro] Hosp Univ La Paz, Serv Reumatol, Inst Invest IdiPAZ, Madrid, Spain; [Boers, Maarten] Vrije Univ Amsterdam, Dept Epidemiol &amp; Biostat, Amsterdam, Netherlands; [Boers, Maarten] Vrije Univ Amsterdam, Amsterdam Rheumatol &amp; Immunol Ctr, Amsterdam, Netherlands; [den Broeder, Alfons A.] Sint Maartensklin, Dept Rheumatol, Nijmegen, Netherlands; [Buch, Maya H.] Univ Manchester, Div Musculoskeletal &amp; Dermatol Sci, Manchester, Lancs, England; [Buch, Maya H.] Manchester Univ NHS Fdn Trust, NIHR Manchester Biomed Res Ctr, Manchester, Lancs, England; [Caporali, Roberto] Univ Milan, Dept Clin Sci &amp; Community Hlth, Pavia, Italy; [Caporali, Roberto] IRCCS S Matteo Fdn, Pavia, Italy; [Cardiel, Mario Humberto] Ctr Invest Clin Morelia SC, Morelia, Michoacan, Mexico; [De Cock, Diederik; Westhovens, Rene] Katholieke Univ Leuven, Dept Dev &amp; Regenerat, Skeletal Biol &amp; Engn Res Ctr, Leuven, Belgium; [De Cock, Diederik; Westhovens, Rene] Univ Hosp Leuven, Rheumatol, Leuven, Belgium; [Codreanu, Catalin] Univ Med &amp; Pharm, Ctr Rheumat Dis, Bucharest, Romania; [Cutolo, Maurizio] Univ Genoa, Res Lab, Dept Internal Med, Genoa, Italy; [Cutolo, Maurizio] Univ Genoa, Div Clin Rheumatol, Dept Internal Med, Genoa, Italy; [Edwards, Christopher John] Univ Hosp Southampton, Musculoskeletal Res Unit, NIHR Clin Res Facil, Southampton, Hants, England; [van Eijk-Hustings, Yvonne] Univ Maastricht, Dept Patient &amp; Care, Maastricht, Netherlands; [van Eijk-Hustings, Yvonne] Univ Maastricht, Dept Rheumatol, Maastricht, Netherlands; [Emery, Paul] Univ Leeds, Leeds Teaching Hosp NHS Trust, NIHR Leeds Musculoskeletal Biomed Res Unit, Leeds, W Yorkshire, England; [Emery, Paul] Univ Leeds, Leeds Inst Rheumat &amp; Musculoskeletal Med, Leeds, W Yorkshire, England; [Finckh, Axel] Univ Hosp Geneva, Div Rheumatol, Geneva, Switzerland; [Gossec, Laure] Sorbonne Univ, INSERM, Inst Pierre Louis Epidemiol &amp; Sante Publ, Paris, France; [Gossec, Laure] Hop La Pitie Salpetriere, AP HP, Rheumatol Dept, Paris, France; [Gottenberg, Jacques-Eric] Strasbourg Univ Hosp, Strasbourg, France; [Gottenberg, Jacques-Eric] Univ Strasbourg, CNRS, Inst Biol Mol &amp; Cellulaire, Immunopathol &amp; Chim Therapeut, Strasbourg, France; [Hetland, Merete Lund] Rigshospitalet, Copenhagen Ctr Arthrit Res, Ctr Rheumatol &amp; Spine Dis, Copenhagen, Denmark; [Hetland, Merete Lund] Univ Copenhagen, Fac Hlth &amp; Med Sci, Dept Clin Med, Copenhagen, Denmark; [Koloumas, Marios] European League Rheumatism, Zurich, Switzerland; [Koloumas, Marios] Cyprus League Rheumatism, Nikosia, Cyprus; [Li, Zhanguo] Beijing Univ, Dept Rheumatol &amp; Immunol, Peoples Hosp, Beijing, Peoples R China; [Mariette, Xavier] Univ Paris Saclay, Univ Paris Sud, AP HP, Le Kremlin Bicetre, France; [Mueller-Ladner, Ulf] Justus Liebig Univ Giessen, Dept Rheumatol &amp; Clin Immunol, Campus Kerckhoff, Bad Nauheim, Germany; [Mysler, Eduardo F.] Org Med Invest, Buenos Aires, DF, Argentina; [da Silva, Jose A. P.] Ctr Hosp &amp; Univ Coimbra Praceta Mota Pinto, Serv Reumatol, Coimbra, Portugal; [da Silva, Jose A. P.] Coimbra Inst Clin &amp; Biomed Res iCRB, Fac Med Coimbra, Coimbra, Portugal; [Poor, Gyula] Semmelweis Univ, Natl Inst Rheumatol &amp; Physiol, Budapest, Hungary; [Pope, Janet E.] Univ Western Ontario, Schulich Sch Med &amp; Dent, Dept Med, London, ON, Canada; [Rubbert-Roth, Andrea] Kantonsspital St Gallen, Klin Rheumatol, St Gallen, Switzerland; [Ruyssen-Witrand, Adeline] Univ Paul Sabatier Toulouse III, INSERM, UMR 1027, Toulouse, France; [Saag, Kenneth G.] Univ Alabama, Dept Med, Div Rheumatol, Brmingham, AL USA; [Strangfeld, Anja] Deutsch Rheumaforschungszentrum Berlin, Programme Area Epidemiol, Berlin, Germany; [Takeuchi, Tsutomu] Keio Univ, Sch Med, Keio Univ Hosp, Tokyo, Japan; [Voshaar, Marieke] Univ Twente, Dept Psychol Hlth &amp; Technol, Enschede, Netherlands</t>
  </si>
  <si>
    <t>Smolen, JS (corresponding author), Med Univ Vienna, Div Rheumatol, Dept Med 3, A-1090 Vienna, Austria.</t>
  </si>
  <si>
    <t>JUN</t>
  </si>
  <si>
    <t>Nieto, RE; Rodriguez, CP; Lopez, DP; Yllan, AV; Criado, AB; Navarro-Compan, V</t>
  </si>
  <si>
    <t>Are we treating women patients with real axial spondyloarthritis?</t>
  </si>
  <si>
    <t>[Nieto, Romina E.] Hosp Prov Rosario, Rheumatol Dept, Rosario, Argentina; [Plasencia Rodriguez, Chamaida; Peiteado Lopez, Diana; Villalba Yllan, Alejandro; Balsa Criado, Alejandro; Navarro-Compan, Victoria] Univ Hosp La Paz, Rheumatol Dept, IdiPaz, P Castellana 261, Madrid 28046, Spain</t>
  </si>
  <si>
    <t>Navarro-Compan, V (corresponding author), Univ Hosp La Paz, Rheumatol Dept, IdiPaz, P Castellana 261, Madrid 28046, Spain.</t>
  </si>
  <si>
    <t>Garrido-Cumbrera, M; Chacon-Garcia, J; Navarro-Compan, V; Gratacos, J; Sanz-Gomez, S; Collantes-Estevez, E</t>
  </si>
  <si>
    <t>Does Belonging to a Patient Association Is of Help for Patients with Axial Spondyloarthritis? Results from the Atlas Survey</t>
  </si>
  <si>
    <t>CURRENT RHEUMATOLOGY REPORTS</t>
  </si>
  <si>
    <t>[Garrido-Cumbrera, Marco; Chacon-Garcia, Jorge; Sanz-Gomez, Sergio] Univ Seville, Hlth &amp; Terr Res HTR, Ctr Invest Tecnol &amp; Innovac Manuel Losada Villast, Tecnol &amp; Innovac Manuel Losada Villasante, C Doctor Rafael Martinez Dominguez S-N, Seville 41013, Spain; [Garrido-Cumbrera, Marco] Spanish Federat Spondyloarthrit Assoc CEADE, Madrid, Spain; [Navarro-Compan, Victoria] Univ Hosp La Paz, IdiPAZ, Dept Rheumatol, Madrid, Spain; [Gratacos, Jordi] UAB, I3PT, Hosp Univ Pare Tauli, Dept Rheumatol, Sabadell, Spain; [Collantes-Estevez, Eduardo] Reina Sofia Univ Hosp, Dept Rheumatol, Cordoba, Spain; [Collantes-Estevez, Eduardo] Univ Cordoba, Maimonides Biomed Res Inst Cordoba IMIBIC, Cordoba, Spain</t>
  </si>
  <si>
    <t>Garrido-Cumbrera, M (corresponding author), Univ Seville, Hlth &amp; Terr Res HTR, Ctr Invest Tecnol &amp; Innovac Manuel Losada Villast, Tecnol &amp; Innovac Manuel Losada Villasante, C Doctor Rafael Martinez Dominguez S-N, Seville 41013, Spain.; Garrido-Cumbrera, M (corresponding author), Spanish Federat Spondyloarthrit Assoc CEADE, Madrid, Spain.</t>
  </si>
  <si>
    <t>1523-3774</t>
  </si>
  <si>
    <t>Navarro, F; Martinez-Sesmero, JM; Balsa, A; Peral, C; Montoro, M; Valderrama, M; Gomez, S; De Andres-Nogales, F; Casado, MA; Oyaguez, I</t>
  </si>
  <si>
    <t>Cost-effectiveness analysis of treatment sequences containing tofacitinib for the treatment of rheumatoid arthritis in Spain</t>
  </si>
  <si>
    <t>CLINICAL RHEUMATOLOGY</t>
  </si>
  <si>
    <t>[Navarro, F.] Hosp Quiron Salud Infanta Luisa, Rheumatol Deparment, Seville, Spain; [Martinez-Sesmero, J. M.] Hosp Univ Clin San Carlos, Hosp Pharm, Madrid, Spain; [Balsa, A.] Hosp Univ La Paz, Rheumatol Dept, Madrid, Spain; [Peral, C.; Montoro, M.; Valderrama, M.; Gomez, S.] Pfizer SLU, Madrid, Spain; [De Andres-Nogales, F.; Casado, M. A.; Oyaguez, Itziar] Pharmacoecon &amp; Outcomes Res Iberia PORIB, 4 Letra 1, Madrid 28224, Spain</t>
  </si>
  <si>
    <t>Oyaguez, I (corresponding author), Pharmacoecon &amp; Outcomes Res Iberia PORIB, 4 Letra 1, Madrid 28224, Spain.</t>
  </si>
  <si>
    <t>0770-3198</t>
  </si>
  <si>
    <t>Regueiro, C; Rodriguez-Rodriguez, L; Lopez-Mejias, R; Nuno, L; Triguero-Martinez, A; Perez-Pampin, E; Corrales, A; Villalba, A; Lopez-Golan, Y; Abasolo, L; Remuzgo-Martinez, S; Ortiz, AM; Herranz, E; Martinez-Feito, A; Conde, C; Mera-Varela, A; Balsa, A; Gonzalez-Alvaro, I; Gonzalez-Gay, MN; Fernandez-Gutierrez, B; Gonzalez, A</t>
  </si>
  <si>
    <t>A predominant involvement of the triple seropositive patients and others with rheumatoid factor in the association of smoking with rheumatoid arthritis</t>
  </si>
  <si>
    <t>[Regueiro, Cristina; Perez-Pampin, Eva; Lopez-Golan, Yolanda; Conde, Carmen; Mera-Varela, Antonio; Gonzalez, Antonio] Hosp Clin Univ Santiago IDIS, Inst Invest Sanitaria, Expt &amp; Observat Rheumatol &amp; Rheumatol Unit, Santiago De Compostela, Spain; [Rodriguez-Rodriguez, Luis; Abasolo, Lydia; Herranz, Eva; Fernandez-Gutierrez, Benjamin] Hosp Clin San Carlos, Rheumatol Dept, Inst Invest Sanitaria San Carlos IdISSC, Madrid, Spain; [Lopez-Mejias, Raquel; Corrales, Alfonso; Remuzgo-Martinez, Sara; Gonzalez-Gay, Miguel Angel] Hosp Univ Marques de Valdecilla IDIVAL, Valdecilla Biomed Res Inst, Santander, Spain; [Nuno, Laura; Villalba, Alejandro; Balsa, Alejandro] Inst Invest Hosp Univ La Paz IDIPAZ, Rheumatol Dept, Madrid, Spain; [Triguero-Martinez, Ana; Ortiz, Ana M.; Gonzalez-Alvaro, Isidoro] Hosp Univ Princesa IIS IP, Inst Invest Sanitaria Princesa, Rheumatol Dept, Madrid, Spain; [Martinez-Feito, Ana] Inst Invest Hosp Univ La Paz IDIPAZ, Immunorheumatol Dept, Madrid, Spain; [Mera-Varela, Antonio] Univ Santiago de Compostela, Fac Med &amp; Dent, Santiago De Compostela, Spain</t>
  </si>
  <si>
    <t>Gonzalez, A (corresponding author), Hosp Clin Univ Santiago IDIS, Inst Invest Sanitaria, Expt &amp; Observat Rheumatol &amp; Rheumatol Unit, Santiago De Compostela, Spain.</t>
  </si>
  <si>
    <t>Tornero, C; Navarro-Compan, V; Tenorio, JA; Garcia-Carazo, S; Buno, A; Monjo, I; Plasencia-Rodriguez, C; Iturzaeta, JM; Lapunzina, P; Heath, KE; Balsa, A; Aguado, P</t>
  </si>
  <si>
    <t>Can we identify individuals with an ALPL variant in adults with persistent hypophosphatasaemia?</t>
  </si>
  <si>
    <t>ORPHANET JOURNAL OF RARE DISEASES</t>
  </si>
  <si>
    <t>[Tornero, C.; Navarro-Compan, V.; Garcia-Carazo, S.; Monjo, I.; Plasencia-Rodriguez, C.; Balsa, A.; Aguado, P.] La Paz Univ Hosp, IdiPAZ, Dept Rheumatol, Paseo Castellana 261, Madrid 28046, Spain; [Tenorio, J. A.; Lapunzina, P.; Heath, K. E.] Univ Autonoma Madrid, La Paz Univ Hosp, IdiPAZ, Inst Med &amp; Mol Genet INGEMM, Madrid, Spain; [Tenorio, J. A.; Lapunzina, P.; Heath, K. E.] ISCIII, CIBERER Ctr Invest Biomed Red Enfermedades Raras, Madrid, Spain; [Buno, A.; Iturzaeta, J. M.] La Paz Univ Hosp, Dept Clin Biochem, Madrid, Spain; [Heath, K. E.] La Paz Univ Hosp, Skeletal Dysplasia Multidisciplinary Unit UMDE, Madrid, Spain</t>
  </si>
  <si>
    <t>Tornero, C (corresponding author), La Paz Univ Hosp, IdiPAZ, Dept Rheumatol, Paseo Castellana 261, Madrid 28046, Spain.</t>
  </si>
  <si>
    <t>1750-1172</t>
  </si>
  <si>
    <t>Kiltz, U; Landewe, RBM; van der Heijde, D; Rudwaleit, M; Weisman, MH; Akkoc, N; Boonen, A; Brandt, J; Carron, P; Dougados, M; Gossec, L; Jongkees, M; Machado, PM; Marzo-Ortega, H; Molto, A; Navarro-Compan, V; Niederman, K; Sampaio-Barros, PD; Slobodin, G; van den Bosch, FE; van Tubergen, A; van Weely, S; Wiek, D; Braun, J</t>
  </si>
  <si>
    <t>Development of ASAS quality standards to improve the quality of health and care services for patients with axial spondyloarthritis</t>
  </si>
  <si>
    <t>[Kiltz, Uta; Braun, Juergen] Ruhr Univ Bochum, Rheumazentrum Ruhrgebiet, Rheumatol, D-44801 Herne, Germany; [Landewe, Robert B. M.] AMC, Amsterdam Rheumatol Ctr, Amsterdam, Netherlands; [Landewe, Robert B. M.] Zuyderland MC, Rheumatol, Heerlen, Netherlands; [van der Heijde, Desiree] Leiden Univ, Med Ctr, Rheumatol, Leiden, Netherlands; [Rudwaleit, Martin] Klinikum Bielefeld Rosenhohe, Internal Med &amp; Rheumatol, Bielefeld, Germany; [Weisman, Michael H.] David Geffen Sch Med, Dept Med, Div Rheumatol, Los Angeles, CA USA; [Akkoc, Nurullah] Celal Bayar Univ, Sch Med, Dept Med, Div Rheumatol, Manisa, Turkey; [Boonen, Annelies; van Tubergen, Astrid] Maastrich Univ, Med Ctr, Div Rheumatol, Internal Med, Maastricht, Netherlands; [Boonen, Annelies] CAPHRI, Maastricht, Netherlands; [Carron, Philippe] Ghent Univ Hosp, Rheumatol, Ghent, Belgium; [Carron, Philippe; van den Bosch, Filip E.] VIB Inflammat Res Ctr, Ghent, Belgium; [Dougados, Maxime] Univ Paris 05, Hop Cochin, Rheumatol, Paris, France; [Dougados, Maxime; Molto, Anna] PRES Sorbonne Paris Cite, INSERM, U1153 Epidemiol Clin &amp; Biostat, Paris, France; [Gossec, Laure] Sorbonne Univ, iPLESP, UMR S 1136, Paris, France; [Gossec, Laure] Hop Univ Pitie Salpetriere, APHP, Dept Rheumatol, Paris, France; [Machado, Pedro M.] UCL, MRC Ctr Neuromuscular Dis, London, England; [Machado, Pedro M.] UCL, Ctr Rheumatol, Rheumatol, London, England; [Marzo-Ortega, Helena] Leeds Teaching Hosp Trust, NIHR Leeds Biomed Res Ctr, Leeds, W Yorkshire, England; [Marzo-Ortega, Helena] Univ Leeds, Fac Med &amp; Hlth, Leeds Inst Rheumat &amp; Musculoskeletal Dis, Leeds, W Yorkshire, England; [Molto, Anna] Hop Cochin, Rheumatol, Paris, France; [Navarro-Compan, Victoria] Univ Hosp La Paz, IdiPaz, Dept Rheumatol, Madrid, Spain; [Niederman, Karin] Zurich Univ Appl Sci, Inst Physiotherapy, Sch Hlth Profess, Winterthur, Switzerland; [Sampaio-Barros, Percival Degrava] Univ Sao Paulo, Fac Med, Sao Paulo, Brazil; [Sampaio-Barros, Percival Degrava] Univ Sao Paulo, Fac Med, Hosp Clin, Sao Paulo, Brazil; [Slobodin, Gleb] Technion, Bnai Zion Med Ctr, Dept Internal Med A, Haifa, Israel; [van den Bosch, Filip E.] Univ Ghent, Fac Med &amp; Hlth Sci, Dept Internal Med &amp; Pediat, Ghent, Belgium; [van Weely, Salima] Reade, Ctr Rehabil &amp; Rheumatol, Amsterdam, Netherlands</t>
  </si>
  <si>
    <t>Kiltz, U (corresponding author), Ruhr Univ Bochum, Rheumazentrum Ruhrgebiet, Rheumatol, D-44801 Herne, Germany.</t>
  </si>
  <si>
    <t>FEB</t>
  </si>
  <si>
    <t>Lopez-Mejias, R; Remuzgo-Martinez, S; Genre, F; Pulito-Cueto, V; Rozas, SMF; Llorca, J; Fernandez, DI; Cuesta, VMM; Ortego-Centeno, N; Gomez, NP; Mera-Varela, A; Martinez-Barrio, J; Lopez-Longo, FJ; Mijares, V; Lera-Gomez, L; Usetti, MP; Laporta, R; Perez, V; Gafas, AD; Gonzalez, MAA; Calvo-Alen, J; Romero-Bueno, F; Sanchez-Pernaute, LO; Nuno, L; Bonilla, G; Balsa, A; Hernandez-Gonzalez, F; Grafia, I; Prieto-Gonzalez, S; Narvaez, J; Trallero-Araguas, E; Selva-OCallaghan, A; Gualillo, O; Castaneda, S; Cavagna, LL; Cifrian, JM; Gonzalez-Ga, YMA</t>
  </si>
  <si>
    <t>Influence of MUC5B gene on antisynthetase syndrome</t>
  </si>
  <si>
    <t>[Lopez-Mejias, Raquel; Remuzgo-Martinez, Sara; Genre, Fernanda; Pulito-Cueto, Veronica; Rozas, Sonia M. Fernandez; Fernandez, David Iturbe; Cuesta, Victor M. Mora; Mijares, Veronica; Lera-Gomez, Leticia; Cifrian, Jose M.; Gonzalez-Ga, Miguel A. Y.] Hosp Univ Marques de Valdecilla, Epidemiol Genet &amp; Atherosclerosis Res Grp Syst In, IDIVAL, Santander, Spain; [Llorca, Javier] Univ Cantabria, Sch Med, Dept Epidemiol &amp; Computat Biol, Santander, Spain; [Llorca, Javier] IDIVAL, CIBER Epidemiol &amp; Salud Pobl CIBERESP, Santander, Spain; [Ortego-Centeno, Norberto] Hosp Univ San Cecilio, Syst Autoimmune Dis Unit, Granada, Spain; [Gomez, Nair Perez; Mera-Varela, Antonio] Hosp Clin Univ Santiago, Div Rheumatol, Santiago De Compostela, Spain; [Martinez-Barrio, Julia; Lopez-Longo, Francisco Javier] Hosp Gen Univ Gregorio Maranon, Dept Rheumatol, Madrid, Spain; [Usetti, Maria Piedad; Laporta, Rosalia] Hosp Univ Puerta de Hierro, Pneumol Dept, Madrid, Spain; [Perez, Virginia; Gafas, Alicia De Pablo] Hosp Univ 12 Octubre, Lung Transplant Unit, Div Pulmonol, Madrid, Spain; [Gonzalez, Maria Aranzazu Alfranca] IIS Princesa, Dept Immunol, Hosp Univ Princesa, Madrid, Spain; [Calvo-Alen, Jaime] Univ Basque Country, Hosp Univ Araba, Rheumatol Div, Vitoria, Spain; [Romero-Bueno, Fredeswinda; Sanchez-Pernaute, Olga L.] Univ Autonoma Madrid, Hosp Univ Fdn Jimenez Diaz, IIS Fdn Jimenez Diaz, Rheumatol Dept,Bone &amp; Joint Res Unit, Madrid, Spain; [Nuno, Laura; Bonilla, Gema; Balsa, Alejandro] Hosp Univ La Paz, Rheumatol Dept, Madrid, Spain; [Hernandez-Gonzalez, Fernanda] Hosp Clin Barcelona, Resp Dept, Barcelona, Spain; [Grafia, Ignacio; Prieto-Gonzalez, Sergio] Univ Barcelona, Hosp Clin Barcelona, Dept Autoimmune Dis, Barcelona, Spain; [Narvaez, Javier] Hosp Univ Bellvitge, Rheumatol Dept, Barcelona, Spain; [Trallero-Araguas, Ernesto; Selva-OCallaghan, Albert] Univ Autonoma Barcelona, Hosp Univ Valle de Hebron, Dept Syst Autoimmune Dis, Barcelona, Spain; [Gualillo, Oreste] Hosp Clin Univ Santiago, Serv Galego de Saude, Santiago De Compostela, Spain; [Gualillo, Oreste] Hosp Clin Univ Santiago, Inst Invest Sanitaria, Santiago De Compostela, Spain; [Castaneda, Santos] IIS Princesa, Rheumatol Dept, Hosp Univ Princesa, Madrid, Spain; [Cavagna, Lorenzo L.] Univ &amp; IRCCS Policlin S Matteo Fdn Pavia, Div Rheumatol, Pavia, Italy; [Cavagna, Lorenzo L.] ERN ReCONNET, Pavia, Italy; [Gonzalez-Ga, Miguel A. Y.] Univ Cantabria, Sch Med, Santander, Spain; [Gonzalez-Ga, Miguel A. Y.] Univ Witwatersrand, Fac Hlth Sci, Sch Physiol, Cardiovasc Pathophysiol &amp; Genom Res Unit, Johannesburg, South Africa</t>
  </si>
  <si>
    <t>Lopez-Mejias, R (corresponding author), Hosp Univ Marques de Valdecilla, Epidemiol Genet &amp; Atherosclerosis Res Grp Syst In, IDIVAL, Santander, Spain.</t>
  </si>
  <si>
    <t>JAN 29</t>
  </si>
  <si>
    <t>Acebes, C; Andreu, JL; Balsa, A; Batlle, E; de Toro-Santos, J; Llorente, FG; Hernandez, MV; Fernandez-Gutierrez, B; Hidalgo-Calleja, C; Mayordomo, L; Naredo, E; Narvaez, FJ; Ortiz, AM; Pablos, JL; Perez-Sandoval, T; Rodriguez-Lozano, C; Sanchez-Pernaute, O; Uson, J; Negron, JB; Loza, E; Carmona, L; Castro, SG; Alvarez, MM</t>
  </si>
  <si>
    <t>There is something you must see: breaking down the remission concept in rheumatoid arthritis from a rheumatologist's perspective</t>
  </si>
  <si>
    <t>CLINICAL AND EXPERIMENTAL RHEUMATOLOGY</t>
  </si>
  <si>
    <t>[Acebes, C.] Hosp Gen Villalba, Rheumatol, Madrid, Spain; [Andreu, J. L.] Hosp Univ Puerta de Hierro, Dept Rheumatol, Madrid, Spain; [Balsa, A.] Hosp Univ La Paz, Dept Rheumatol, Madrid, Spain; [Batlle, E.] Hosp Univ St Joan dAlacant, Dept Rheumatol, Alicante, Spain; [de Toro-Santos, J.] Complexo Hosp Univ A Coruna, Dept Rheumatol, La Coruna, Spain; [Llorente, F. Garcia] Hosp Galdacano, Rheumatol, Bilbao, Spain; [Hernandez, M. V.] Hosp Clin Barcelona, Dept Rheumatol, Barcelona, Spain; [Fernandez-Gutierrez, B.] Hosp Clin San Carlos, Dept Rheumatol, Madrid, Spain; [Hidalgo-Calleja, C.] Hosp Univ Salamanca, Rheumatol, Salamanca, Spain; [Mayordomo, L.] Hosp Univ Valme, Dept Rheumatol, Seville, Spain; [Naredo, E.] Hosp Univ Fdn Jimenez Diaz, Dept Rheumatol, Joint &amp; Bone Res Unit, Madrid, Spain; [Narvaez, F. J.] Hosp Univ Bellvitge, Rheumatol, Barcelona, Spain; [Ortiz, A. M.] Hosp Univ Princesa, Rheumatol, Madrid, Spain; [Pablos, J. L.] Inst Invest Hosp 12 Octubre, Rheumatol, Madrid, Spain; [Pablos, J. L.] Univ Complutense, Madrid, Spain; [Perez-Sandoval, T.] Hosp Univ Leon, Rheumatol, Leon, Spain; [Rodriguez-Lozano, C.] Hosp Univ Gran Canaria Dr Negrin, Rheumatol, Las Palmas Gran Canaria, Spain; [Sanchez-Pernaute, O.] Hosp Univ Fdn Jimenez Diaz, Madrid, Spain; [Uson, J.] Hosp Univ Mostoles, Madrid, Spain; [Negron, J. B.; Loza, E.; Carmona, L.] Inst Salud Musculoesquelet, Madrid, Spain; [Gomez Castro, S.; Montoro Alvarez, M.] Pfizer, Dept Med, Madrid, Spain</t>
  </si>
  <si>
    <t>Alvarez, MM (corresponding author), Pfizer SLU, Ave Europa 20B,Parque Empresarial La Moraleja, Madrid 28108, Spain.</t>
  </si>
  <si>
    <t>0392-856X</t>
  </si>
  <si>
    <t>JAN-FEB</t>
  </si>
  <si>
    <t>Almodovar, R; Joven, B; Almaraz, ER; Melchor, S; Rabadan, E; Villaverde, V; Navio, T; Mendez, LC; Oliveira, LL; Prada, A; Gonzalez, L; Navarro-Compan, V; Loza, E; Zarco, P</t>
  </si>
  <si>
    <t>Implementation of an assessment checklist for patients with spondyloarthritis in daily practice</t>
  </si>
  <si>
    <t>[Almodovar, R.; Zarco, P.] Hosp Univ Fdn Alcorcon, Unidad Reumatol, Madrid, Spain; [Almodovar, R.] Univ Rey Juan Carlos, Escuela Int Doctorado, Madrid, Spain; [Joven, B.; Rodriguez Almaraz, E.; Melchor, S.; Rabadan, E.] Hosp Univ 12 Octubre, Serv Reumatol, Madrid, Spain; [Villaverde, V.] Hosp Univ Mostoles, Serv Reumatol, Madrid, Spain; [Navio, T.; Cebrian Mendez, L.; Lojo Oliveira, L.] Hosp Univ Infanta Leonor, Serv Reumatol, Madrid, Spain; [Prada, A.] Hosp Univ Torrejon, Serv Reumatol, Madrid, Spain; [Gonzalez, L.] Hosp Tajo, Serv Reumatol, Madrid, Spain; [Navarro-Compan, V.] IdiPaz, Serv Reumatol, Hosp Univ La Paz, Madrid, Spain; [Loza, E.] Inst Salud Musculoesquelet, Madrid, Spain</t>
  </si>
  <si>
    <t>Almodovar, R (corresponding author), Hosp Univ Fdn Alcorcon, Avda Budapest S-N, Madrid 28922, Spain.</t>
  </si>
  <si>
    <t>Garrido-Cumbrera, Marco; Gratacos, Jordi; Collantes-Estevez, Eduardo; Zarco, Pedro; Sastre, Carlos; Sanz-Gomez, Sergio; Navarro-Compan, Victoria</t>
  </si>
  <si>
    <t>Similarities and differences between non-radiographic and radiographic axial spondyloarthritis: The patient perspective from the Spanish atlas.</t>
  </si>
  <si>
    <t>Reumatologia clinica</t>
  </si>
  <si>
    <t>Health &amp; Territory Research, Universidad de Sevilla, Seville, Spain; Spanish Federation of Spondyloarthritis Associations (CEADE), Madrid, Spain. Electronic address: mcumbrera@us.es.; Hospital Universitari Parc Tauli, I3PT, UAB, Barcelona, Spain.; Reina Sofia University Hospital, Cordoba, Spain; Maimonides Biomedical Research Institute of Cordoba (IMIBIC), University of Cordoba, Cordoba, Spain.; Hospital Universitario Fundacion Alcorcon, Madrid, Spain.; Novartis Spain, Barcelona, Spain.; Health &amp; Territory Research, Universidad de Sevilla, Seville, Spain.; Hospital Universitario La Paz, IdiPaz, Madrid, Spain.</t>
  </si>
  <si>
    <t>no tiene</t>
  </si>
  <si>
    <t>1885-1398</t>
  </si>
  <si>
    <t>2020 Dec 03 (Epub 2020 Dec 03)</t>
  </si>
  <si>
    <t>Ortolan, Augusta; Navarro-Compan, Victoria; Sepriano, Alexandre; Landewe, Robert B M; van der Heijde, Desiree; Ramiro, Sofia</t>
  </si>
  <si>
    <t>Which disease activity outcome measure discriminates best in axial spondyloarthritis? A systematic literature review and meta-analysis.</t>
  </si>
  <si>
    <t>Rheumatology (Oxford, England)</t>
  </si>
  <si>
    <t>Department of Rheumatology, Leiden University Medical Center, Leiden, The Netherlands.; Rheumatology Unit, Department of Medicine DIMED, University of Padova, Italy.; Department of Rheumatology, University Hospital La Paz, IdiPaz, Madrid, Spain.; NOVA Medical School, Universidade Nova de Lisboa, Lisboa, Portugal.; Department of Clinical Immunology &amp; Rheumatology, Amsterdam Rheumatology Center, Amsterdam.; Department of Rheumatology, Zuyderland Medical Center, Heerlen, the Netherlands.</t>
  </si>
  <si>
    <t>1462-0332</t>
  </si>
  <si>
    <t>2020 Dec 01</t>
  </si>
  <si>
    <t>3990-3992</t>
  </si>
  <si>
    <t>Boel, Anne; Navarro-Compan, Victoria; Landewe, Robert; van der Heijde, Desiree</t>
  </si>
  <si>
    <t>Two different invitation approaches for consecutive rounds of a Delphi survey led to comparable final outcome.</t>
  </si>
  <si>
    <t>Journal of clinical epidemiology</t>
  </si>
  <si>
    <t>Department of Rheumatology, Leiden University Medical Center, Leiden, The Netherlands. Electronic address: a.h.e.m.boel@lumc.nl.; Department of Rheumatology, University Hospital La Paz, Madrid, Spain.; Department of Rheumatology, Zuyderland Medical Center Heerlen, Heerlen, The Netherlands; Department of Clinical Immunology &amp; Rheumatology, Amsterdam University Medical Center, Amsterdam, The Netherlands.; Department of Rheumatology, Leiden University Medical Center, Leiden, The Netherlands.</t>
  </si>
  <si>
    <t>1878-5921</t>
  </si>
  <si>
    <t>2020 Sep 28 (Epub 2020 Sep 28)</t>
  </si>
  <si>
    <t>31-39</t>
  </si>
  <si>
    <t>Alvarez-Rivas, Noelia; Sang-Park, Hye; Diaz Del Campo, Petra; Fernandez-Castro, Monica; Corominas, Hector; Andreu, Jose Luis; Navarro-Compan, Victoria</t>
  </si>
  <si>
    <t>Efficacy of Belimumab in Primary Sjogren's Syndrome: A Systematic Review.</t>
  </si>
  <si>
    <t>Review</t>
  </si>
  <si>
    <t>Rheumatology Department. Hospital Universitario San Agustin, Aviles, Spain. Electronic address: nalvriv@gmail.com.; Rheumatology Division, Hospital Universitari de la Santa Creu i Sant Pau, Barcelona, Spain.; Research Unit, Spanish Society of Rheumatology, Madrid, Spain.; Rheumatology Department. Hospital Universitario Infanta Sofia, Madrid, Spain.; Rheumatology Department, Hospital Universitario Puerta del Hierro Majadahonda, Majadahonda, Spain.; Rheumatology Department, IdiPaz, Hospital Universitario La Paz, Madrid, Spain.</t>
  </si>
  <si>
    <t>2020 May 22 (Epub 2020 May 22)</t>
  </si>
  <si>
    <t>Almodovar, Raquel; Joven, Beatriz; Rodriguez Almaraz, Esther; Melchor, Sheila; Rabadan, Elena; Villaverde, Virginia; Navio, Teresa; Cebrian Mendez, Laura; Lojo Oliveira, Leticia; Prada, Alejandro; Gonzalez, Laura; Garcia Martos, Alvaro; Navarro-Compan, Victoria; Loza, Estibaliz; Zarco, Pedro</t>
  </si>
  <si>
    <t>Comparative results of the implementation in daily practice of an evaluation checklist for patients with axial spondyloarthritis and psoriatic arthritis.</t>
  </si>
  <si>
    <t>Unidad de Reumatologia, Hospital Universitario Fundacion Alcorcon, Alcorcon, Madrid, Espana. Electronic address: ralmodovar@fhalcorcon.es.; Servicio de Reumatologia, Hospital Universitario 12 de Octubre, Madrid, Espana.; Servicio de Reumatologia, Hospital Universitario de Mostoles, Mostoles, Madrid, Espana.; Servicio de Reumatologia, Hospital Universitario Infanta Leonor, Madrid, Espana.; Servicio de Reumatologia, Hospital Universitario de Torrejon, Torrejon de Ardoz, Madrid, Espana.; Servicio de Reumatologia, Hospital del Tajo, Aranjuez, Madrid, Espana.; Servicio de Reumatologia, Hospital Universitario La Paz, IdiPaz, Madrid, Espana.; Instituto de Salud Musculoesqueletica, Madrid, Espana.; Unidad de Reumatologia, Hospital Universitario Fundacion Alcorcon, Alcorcon, Madrid, Espana.</t>
  </si>
  <si>
    <t>2020 Feb 06 (Epub 2020 Feb 06)</t>
  </si>
  <si>
    <t>Martinez Feito, Ana; Plasencia-Rodriguez, Chamaida; Navarro-Compan, Victoria; Hernandez-Breijo, Borja; Nozal, Pilar; Angeles Gonzalez, Maria; Nuno, Laura; Monjo, Irene; Pascual-Salcedo, Dora; Balsa, Alejandro</t>
  </si>
  <si>
    <t>Reduction in antidrug antibody levels after switching to rituximab in patients with rheumatoid arthritis with prior infliximab or adalimumab secondary failure.</t>
  </si>
  <si>
    <t>Seminars in arthritis and rheumatism</t>
  </si>
  <si>
    <t>Immuno-Rheumatology group, La Paz University Hospital Institute for Health Research (IdiPAZ), Madrid, Spain; Immunology Unit, La Paz University Hospital, Madrid, Spain. Electronic address: amartinezf@salud.madrid.org.; Immuno-Rheumatology group, La Paz University Hospital Institute for Health Research (IdiPAZ), Madrid, Spain; Rheumatology Department, La Paz University Hospital, Madrid, Spain.; Immuno-Rheumatology group, La Paz University Hospital Institute for Health Research (IdiPAZ), Madrid, Spain.; Immunology Unit, La Paz University Hospital, Madrid, Spain.; Rheumatology Department, La Paz University Hospital, Madrid, Spain.</t>
  </si>
  <si>
    <t>1532-866X</t>
  </si>
  <si>
    <t>2020 02 (Epub 2019 Jun 28)</t>
  </si>
  <si>
    <t>E1-E2</t>
  </si>
  <si>
    <t>1º CUARTIL</t>
  </si>
  <si>
    <t>1º DECIL</t>
  </si>
  <si>
    <t>Q1</t>
  </si>
  <si>
    <t>SI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</si>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</sst>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297"/>
  <sheetViews>
    <sheetView tabSelected="1" workbookViewId="0">
      <selection sqref="A1:XFD1048576"/>
    </sheetView>
  </sheetViews>
  <sheetFormatPr baseColWidth="10" defaultColWidth="9" defaultRowHeight="15"/>
  <cols>
    <col min="1" max="1" width="9" style="8"/>
    <col min="2" max="2" width="27.28515625" style="8" customWidth="1"/>
    <col min="3" max="3" width="37.5703125" style="8" customWidth="1"/>
    <col min="4" max="4" width="34.85546875" style="8" customWidth="1"/>
    <col min="5" max="5" width="18.7109375" style="9" customWidth="1"/>
    <col min="6" max="7" width="9" style="9"/>
    <col min="8" max="9" width="0" style="9" hidden="1" customWidth="1"/>
    <col min="10" max="10" width="9" style="9"/>
    <col min="11" max="12" width="0" style="9" hidden="1" customWidth="1"/>
    <col min="13" max="13" width="9" style="9"/>
    <col min="14" max="14" width="0" style="9" hidden="1" customWidth="1"/>
    <col min="15" max="20" width="9" style="9"/>
    <col min="21" max="16384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4.1029999999999998</v>
      </c>
      <c r="G5" s="7" t="str">
        <f>VLOOKUP(N5,[1]Revistas!$B$2:$G$62863,3,FALSE)</f>
        <v>Q1</v>
      </c>
      <c r="H5" s="7" t="str">
        <f>VLOOKUP(N5,[1]Revistas!$B$2:$G$62863,4,FALSE)</f>
        <v>RHEUMATOLOGY -- SCIE</v>
      </c>
      <c r="I5" s="7" t="str">
        <f>VLOOKUP(N5,[1]Revistas!$B$2:$G$62863,5,FALSE)</f>
        <v>8 DE 32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22</v>
      </c>
      <c r="R5" s="7">
        <v>1</v>
      </c>
      <c r="S5" s="7"/>
      <c r="T5" s="7">
        <v>284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16.102</v>
      </c>
      <c r="G6" s="7" t="str">
        <f>VLOOKUP(N6,[1]Revistas!$B$2:$G$62863,3,FALSE)</f>
        <v>Q1</v>
      </c>
      <c r="H6" s="7" t="str">
        <f>VLOOKUP(N6,[1]Revistas!$B$2:$G$62863,4,FALSE)</f>
        <v>RHEUMATOLOGY -- SCIE</v>
      </c>
      <c r="I6" s="7" t="str">
        <f>VLOOKUP(N6,[1]Revistas!$B$2:$G$62863,5,FALSE)</f>
        <v>2 DE 32</v>
      </c>
      <c r="J6" s="7" t="str">
        <f>VLOOKUP(N6,[1]Revistas!$B$2:$G$62863,6,FALSE)</f>
        <v>SI</v>
      </c>
      <c r="K6" s="7" t="s">
        <v>32</v>
      </c>
      <c r="L6" s="7" t="s">
        <v>33</v>
      </c>
      <c r="M6" s="7">
        <v>2</v>
      </c>
      <c r="N6" s="7" t="s">
        <v>34</v>
      </c>
      <c r="O6" s="7" t="s">
        <v>35</v>
      </c>
      <c r="P6" s="7">
        <v>2020</v>
      </c>
      <c r="Q6" s="7">
        <v>79</v>
      </c>
      <c r="R6" s="7">
        <v>12</v>
      </c>
      <c r="S6" s="7">
        <v>1659</v>
      </c>
      <c r="T6" s="7" t="s">
        <v>36</v>
      </c>
    </row>
    <row r="7" spans="2:20" s="1" customFormat="1">
      <c r="B7" s="6" t="s">
        <v>37</v>
      </c>
      <c r="C7" s="6" t="s">
        <v>38</v>
      </c>
      <c r="D7" s="6" t="s">
        <v>39</v>
      </c>
      <c r="E7" s="7" t="s">
        <v>23</v>
      </c>
      <c r="F7" s="7">
        <f>VLOOKUP(N7,[1]Revistas!$B$2:$G$62863,2,FALSE)</f>
        <v>5.0430000000000001</v>
      </c>
      <c r="G7" s="7" t="str">
        <f>VLOOKUP(N7,[1]Revistas!$B$2:$G$62863,3,FALSE)</f>
        <v>Q1</v>
      </c>
      <c r="H7" s="7" t="str">
        <f>VLOOKUP(N7,[1]Revistas!$B$2:$G$62863,4,FALSE)</f>
        <v>RHEUMATOLOGY -- SCIE</v>
      </c>
      <c r="I7" s="7" t="str">
        <f>VLOOKUP(N7,[1]Revistas!$B$2:$G$62863,5,FALSE)</f>
        <v>5 DE 32</v>
      </c>
      <c r="J7" s="7" t="str">
        <f>VLOOKUP(N7,[1]Revistas!$B$2:$G$62863,6,FALSE)</f>
        <v>NO</v>
      </c>
      <c r="K7" s="7" t="s">
        <v>40</v>
      </c>
      <c r="L7" s="7" t="s">
        <v>41</v>
      </c>
      <c r="M7" s="7">
        <v>0</v>
      </c>
      <c r="N7" s="7" t="s">
        <v>42</v>
      </c>
      <c r="O7" s="7" t="s">
        <v>43</v>
      </c>
      <c r="P7" s="7">
        <v>2020</v>
      </c>
      <c r="Q7" s="7">
        <v>12</v>
      </c>
      <c r="R7" s="7"/>
      <c r="S7" s="7"/>
      <c r="T7" s="7"/>
    </row>
    <row r="8" spans="2:20" s="1" customFormat="1">
      <c r="B8" s="6" t="s">
        <v>44</v>
      </c>
      <c r="C8" s="6" t="s">
        <v>45</v>
      </c>
      <c r="D8" s="6" t="s">
        <v>46</v>
      </c>
      <c r="E8" s="7" t="s">
        <v>23</v>
      </c>
      <c r="F8" s="7" t="str">
        <f>VLOOKUP(N8,[1]Revistas!$B$2:$G$62863,2,FALSE)</f>
        <v>NO TIENE</v>
      </c>
      <c r="G8" s="7" t="str">
        <f>VLOOKUP(N8,[1]Revistas!$B$2:$G$62863,3,FALSE)</f>
        <v>NO TIENE</v>
      </c>
      <c r="H8" s="7" t="str">
        <f>VLOOKUP(N8,[1]Revistas!$B$2:$G$62863,4,FALSE)</f>
        <v>NO TIENE</v>
      </c>
      <c r="I8" s="7" t="str">
        <f>VLOOKUP(N8,[1]Revistas!$B$2:$G$62863,5,FALSE)</f>
        <v>NO TIENE</v>
      </c>
      <c r="J8" s="7" t="str">
        <f>VLOOKUP(N8,[1]Revistas!$B$2:$G$62863,6,FALSE)</f>
        <v>NO</v>
      </c>
      <c r="K8" s="7" t="s">
        <v>47</v>
      </c>
      <c r="L8" s="7" t="s">
        <v>48</v>
      </c>
      <c r="M8" s="7">
        <v>0</v>
      </c>
      <c r="N8" s="7" t="s">
        <v>49</v>
      </c>
      <c r="O8" s="7" t="s">
        <v>50</v>
      </c>
      <c r="P8" s="7">
        <v>2020</v>
      </c>
      <c r="Q8" s="7">
        <v>16</v>
      </c>
      <c r="R8" s="7">
        <v>6</v>
      </c>
      <c r="S8" s="7">
        <v>480</v>
      </c>
      <c r="T8" s="7">
        <v>484</v>
      </c>
    </row>
    <row r="9" spans="2:20" s="1" customFormat="1">
      <c r="B9" s="6" t="s">
        <v>51</v>
      </c>
      <c r="C9" s="6" t="s">
        <v>52</v>
      </c>
      <c r="D9" s="6" t="s">
        <v>53</v>
      </c>
      <c r="E9" s="7" t="s">
        <v>23</v>
      </c>
      <c r="F9" s="7">
        <f>VLOOKUP(N9,[1]Revistas!$B$2:$G$62863,2,FALSE)</f>
        <v>3.9980000000000002</v>
      </c>
      <c r="G9" s="7" t="str">
        <f>VLOOKUP(N9,[1]Revistas!$B$2:$G$62863,3,FALSE)</f>
        <v>Q1</v>
      </c>
      <c r="H9" s="7" t="str">
        <f>VLOOKUP(N9,[1]Revistas!$B$2:$G$62863,4,FALSE)</f>
        <v>MULTIDISCIPLINARY SCIENCES -- SCIE</v>
      </c>
      <c r="I9" s="7" t="str">
        <f>VLOOKUP(N9,[1]Revistas!$B$2:$G$62863,5,FALSE)</f>
        <v>17/71</v>
      </c>
      <c r="J9" s="7" t="str">
        <f>VLOOKUP(N9,[1]Revistas!$B$2:$G$62863,6,FALSE)</f>
        <v>NO</v>
      </c>
      <c r="K9" s="7" t="s">
        <v>54</v>
      </c>
      <c r="L9" s="7" t="s">
        <v>55</v>
      </c>
      <c r="M9" s="7">
        <v>0</v>
      </c>
      <c r="N9" s="7" t="s">
        <v>56</v>
      </c>
      <c r="O9" s="7">
        <v>41548</v>
      </c>
      <c r="P9" s="7">
        <v>2020</v>
      </c>
      <c r="Q9" s="7">
        <v>10</v>
      </c>
      <c r="R9" s="7">
        <v>1</v>
      </c>
      <c r="S9" s="7"/>
      <c r="T9" s="7">
        <v>17099</v>
      </c>
    </row>
    <row r="10" spans="2:20" s="1" customFormat="1">
      <c r="B10" s="6" t="s">
        <v>57</v>
      </c>
      <c r="C10" s="6" t="s">
        <v>58</v>
      </c>
      <c r="D10" s="6" t="s">
        <v>59</v>
      </c>
      <c r="E10" s="7" t="s">
        <v>23</v>
      </c>
      <c r="F10" s="7">
        <f>VLOOKUP(N10,[1]Revistas!$B$2:$G$62863,2,FALSE)</f>
        <v>5.6059999999999999</v>
      </c>
      <c r="G10" s="7" t="str">
        <f>VLOOKUP(N10,[1]Revistas!$B$2:$G$62863,3,FALSE)</f>
        <v>Q1</v>
      </c>
      <c r="H10" s="7" t="str">
        <f>VLOOKUP(N10,[1]Revistas!$B$2:$G$62863,4,FALSE)</f>
        <v>RHEUMATOLOGY -- SCIE</v>
      </c>
      <c r="I10" s="7" t="str">
        <f>VLOOKUP(N10,[1]Revistas!$B$2:$G$62863,5,FALSE)</f>
        <v>4 de 32</v>
      </c>
      <c r="J10" s="7" t="str">
        <f>VLOOKUP(N10,[1]Revistas!$B$2:$G$62863,6,FALSE)</f>
        <v>NO</v>
      </c>
      <c r="K10" s="7" t="s">
        <v>60</v>
      </c>
      <c r="L10" s="7" t="s">
        <v>61</v>
      </c>
      <c r="M10" s="7">
        <v>0</v>
      </c>
      <c r="N10" s="7" t="s">
        <v>62</v>
      </c>
      <c r="O10" s="7" t="s">
        <v>63</v>
      </c>
      <c r="P10" s="7">
        <v>2020</v>
      </c>
      <c r="Q10" s="7">
        <v>59</v>
      </c>
      <c r="R10" s="7">
        <v>10</v>
      </c>
      <c r="S10" s="7">
        <v>3081</v>
      </c>
      <c r="T10" s="7">
        <v>3091</v>
      </c>
    </row>
    <row r="11" spans="2:20" s="1" customFormat="1">
      <c r="B11" s="6" t="s">
        <v>64</v>
      </c>
      <c r="C11" s="6" t="s">
        <v>65</v>
      </c>
      <c r="D11" s="6" t="s">
        <v>66</v>
      </c>
      <c r="E11" s="7" t="s">
        <v>23</v>
      </c>
      <c r="F11" s="7">
        <f>VLOOKUP(N11,[1]Revistas!$B$2:$G$62863,2,FALSE)</f>
        <v>4.056</v>
      </c>
      <c r="G11" s="7" t="str">
        <f>VLOOKUP(N11,[1]Revistas!$B$2:$G$62863,3,FALSE)</f>
        <v>Q2</v>
      </c>
      <c r="H11" s="7" t="str">
        <f>VLOOKUP(N11,[1]Revistas!$B$2:$G$62863,4,FALSE)</f>
        <v>RHEUMATOLOGY -- SCIE</v>
      </c>
      <c r="I11" s="7" t="str">
        <f>VLOOKUP(N11,[1]Revistas!$B$2:$G$62863,5,FALSE)</f>
        <v>9 DE 32</v>
      </c>
      <c r="J11" s="7" t="str">
        <f>VLOOKUP(N11,[1]Revistas!$B$2:$G$62863,6,FALSE)</f>
        <v>NO</v>
      </c>
      <c r="K11" s="7" t="s">
        <v>67</v>
      </c>
      <c r="L11" s="7" t="s">
        <v>68</v>
      </c>
      <c r="M11" s="7">
        <v>0</v>
      </c>
      <c r="N11" s="7" t="s">
        <v>69</v>
      </c>
      <c r="O11" s="7" t="s">
        <v>63</v>
      </c>
      <c r="P11" s="7">
        <v>2020</v>
      </c>
      <c r="Q11" s="7">
        <v>72</v>
      </c>
      <c r="R11" s="7"/>
      <c r="S11" s="7">
        <v>47</v>
      </c>
      <c r="T11" s="7">
        <v>71</v>
      </c>
    </row>
    <row r="12" spans="2:20" s="1" customFormat="1">
      <c r="B12" s="6" t="s">
        <v>70</v>
      </c>
      <c r="C12" s="6" t="s">
        <v>71</v>
      </c>
      <c r="D12" s="6" t="s">
        <v>72</v>
      </c>
      <c r="E12" s="7" t="s">
        <v>23</v>
      </c>
      <c r="F12" s="7">
        <f>VLOOKUP(N12,[1]Revistas!$B$2:$G$62863,2,FALSE)</f>
        <v>3.35</v>
      </c>
      <c r="G12" s="7" t="str">
        <f>VLOOKUP(N12,[1]Revistas!$B$2:$G$62863,3,FALSE)</f>
        <v>Q2</v>
      </c>
      <c r="H12" s="7" t="str">
        <f>VLOOKUP(N12,[1]Revistas!$B$2:$G$62863,4,FALSE)</f>
        <v>RHEUMATOLOGY -- SCIE</v>
      </c>
      <c r="I12" s="7" t="str">
        <f>VLOOKUP(N12,[1]Revistas!$B$2:$G$62863,5,FALSE)</f>
        <v>14 DE 32</v>
      </c>
      <c r="J12" s="7" t="str">
        <f>VLOOKUP(N12,[1]Revistas!$B$2:$G$62863,6,FALSE)</f>
        <v>NO</v>
      </c>
      <c r="K12" s="7" t="s">
        <v>73</v>
      </c>
      <c r="L12" s="7" t="s">
        <v>74</v>
      </c>
      <c r="M12" s="7">
        <v>0</v>
      </c>
      <c r="N12" s="7" t="s">
        <v>75</v>
      </c>
      <c r="O12" s="7">
        <v>37165</v>
      </c>
      <c r="P12" s="7">
        <v>2020</v>
      </c>
      <c r="Q12" s="7">
        <v>47</v>
      </c>
      <c r="R12" s="7">
        <v>10</v>
      </c>
      <c r="S12" s="7">
        <v>1475</v>
      </c>
      <c r="T12" s="7">
        <v>1482</v>
      </c>
    </row>
    <row r="13" spans="2:20" s="1" customFormat="1">
      <c r="B13" s="6" t="s">
        <v>76</v>
      </c>
      <c r="C13" s="6" t="s">
        <v>77</v>
      </c>
      <c r="D13" s="6" t="s">
        <v>78</v>
      </c>
      <c r="E13" s="7" t="s">
        <v>23</v>
      </c>
      <c r="F13" s="7">
        <f>VLOOKUP(N13,[1]Revistas!$B$2:$G$62863,2,FALSE)</f>
        <v>4.7809999999999997</v>
      </c>
      <c r="G13" s="7" t="str">
        <f>VLOOKUP(N13,[1]Revistas!$B$2:$G$62863,3,FALSE)</f>
        <v>Q1</v>
      </c>
      <c r="H13" s="7" t="str">
        <f>VLOOKUP(N13,[1]Revistas!$B$2:$G$62863,4,FALSE)</f>
        <v>RHEUMATOLOGY -- SCIE</v>
      </c>
      <c r="I13" s="7" t="str">
        <f>VLOOKUP(N13,[1]Revistas!$B$2:$G$62863,5,FALSE)</f>
        <v>7 DE 32</v>
      </c>
      <c r="J13" s="7" t="str">
        <f>VLOOKUP(N13,[1]Revistas!$B$2:$G$62863,6,FALSE)</f>
        <v>NO</v>
      </c>
      <c r="K13" s="7" t="s">
        <v>79</v>
      </c>
      <c r="L13" s="7" t="s">
        <v>80</v>
      </c>
      <c r="M13" s="7">
        <v>0</v>
      </c>
      <c r="N13" s="7" t="s">
        <v>81</v>
      </c>
      <c r="O13" s="7" t="s">
        <v>63</v>
      </c>
      <c r="P13" s="7">
        <v>2020</v>
      </c>
      <c r="Q13" s="7">
        <v>50</v>
      </c>
      <c r="R13" s="7">
        <v>5</v>
      </c>
      <c r="S13" s="7">
        <v>854</v>
      </c>
      <c r="T13" s="7">
        <v>857</v>
      </c>
    </row>
    <row r="14" spans="2:20" s="1" customFormat="1">
      <c r="B14" s="6" t="s">
        <v>82</v>
      </c>
      <c r="C14" s="6" t="s">
        <v>83</v>
      </c>
      <c r="D14" s="6" t="s">
        <v>46</v>
      </c>
      <c r="E14" s="7" t="s">
        <v>23</v>
      </c>
      <c r="F14" s="7" t="str">
        <f>VLOOKUP(N14,[1]Revistas!$B$2:$G$62863,2,FALSE)</f>
        <v>NO TIENE</v>
      </c>
      <c r="G14" s="7" t="str">
        <f>VLOOKUP(N14,[1]Revistas!$B$2:$G$62863,3,FALSE)</f>
        <v>NO TIENE</v>
      </c>
      <c r="H14" s="7" t="str">
        <f>VLOOKUP(N14,[1]Revistas!$B$2:$G$62863,4,FALSE)</f>
        <v>NO TIENE</v>
      </c>
      <c r="I14" s="7" t="str">
        <f>VLOOKUP(N14,[1]Revistas!$B$2:$G$62863,5,FALSE)</f>
        <v>NO TIENE</v>
      </c>
      <c r="J14" s="7" t="str">
        <f>VLOOKUP(N14,[1]Revistas!$B$2:$G$62863,6,FALSE)</f>
        <v>NO</v>
      </c>
      <c r="K14" s="7" t="s">
        <v>84</v>
      </c>
      <c r="L14" s="7" t="s">
        <v>85</v>
      </c>
      <c r="M14" s="7">
        <v>1</v>
      </c>
      <c r="N14" s="7" t="s">
        <v>49</v>
      </c>
      <c r="O14" s="7" t="s">
        <v>86</v>
      </c>
      <c r="P14" s="7">
        <v>2020</v>
      </c>
      <c r="Q14" s="7">
        <v>16</v>
      </c>
      <c r="R14" s="7">
        <v>5</v>
      </c>
      <c r="S14" s="7">
        <v>333</v>
      </c>
      <c r="T14" s="7">
        <v>338</v>
      </c>
    </row>
    <row r="15" spans="2:20" s="1" customFormat="1">
      <c r="B15" s="6" t="s">
        <v>87</v>
      </c>
      <c r="C15" s="6" t="s">
        <v>88</v>
      </c>
      <c r="D15" s="6" t="s">
        <v>46</v>
      </c>
      <c r="E15" s="7" t="s">
        <v>23</v>
      </c>
      <c r="F15" s="7" t="str">
        <f>VLOOKUP(N15,[1]Revistas!$B$2:$G$62863,2,FALSE)</f>
        <v>NO TIENE</v>
      </c>
      <c r="G15" s="7" t="str">
        <f>VLOOKUP(N15,[1]Revistas!$B$2:$G$62863,3,FALSE)</f>
        <v>NO TIENE</v>
      </c>
      <c r="H15" s="7" t="str">
        <f>VLOOKUP(N15,[1]Revistas!$B$2:$G$62863,4,FALSE)</f>
        <v>NO TIENE</v>
      </c>
      <c r="I15" s="7" t="str">
        <f>VLOOKUP(N15,[1]Revistas!$B$2:$G$62863,5,FALSE)</f>
        <v>NO TIENE</v>
      </c>
      <c r="J15" s="7" t="str">
        <f>VLOOKUP(N15,[1]Revistas!$B$2:$G$62863,6,FALSE)</f>
        <v>NO</v>
      </c>
      <c r="K15" s="7" t="s">
        <v>89</v>
      </c>
      <c r="L15" s="7" t="s">
        <v>90</v>
      </c>
      <c r="M15" s="7">
        <v>1</v>
      </c>
      <c r="N15" s="7" t="s">
        <v>49</v>
      </c>
      <c r="O15" s="7" t="s">
        <v>86</v>
      </c>
      <c r="P15" s="7">
        <v>2020</v>
      </c>
      <c r="Q15" s="7">
        <v>16</v>
      </c>
      <c r="R15" s="7">
        <v>5</v>
      </c>
      <c r="S15" s="7">
        <v>378</v>
      </c>
      <c r="T15" s="7">
        <v>385</v>
      </c>
    </row>
    <row r="16" spans="2:20" s="1" customFormat="1">
      <c r="B16" s="6" t="s">
        <v>91</v>
      </c>
      <c r="C16" s="6" t="s">
        <v>92</v>
      </c>
      <c r="D16" s="6" t="s">
        <v>59</v>
      </c>
      <c r="E16" s="7" t="s">
        <v>23</v>
      </c>
      <c r="F16" s="7">
        <f>VLOOKUP(N16,[1]Revistas!$B$2:$G$62863,2,FALSE)</f>
        <v>5.6059999999999999</v>
      </c>
      <c r="G16" s="7" t="str">
        <f>VLOOKUP(N16,[1]Revistas!$B$2:$G$62863,3,FALSE)</f>
        <v>Q1</v>
      </c>
      <c r="H16" s="7" t="str">
        <f>VLOOKUP(N16,[1]Revistas!$B$2:$G$62863,4,FALSE)</f>
        <v>RHEUMATOLOGY -- SCIE</v>
      </c>
      <c r="I16" s="7" t="str">
        <f>VLOOKUP(N16,[1]Revistas!$B$2:$G$62863,5,FALSE)</f>
        <v>4 de 32</v>
      </c>
      <c r="J16" s="7" t="str">
        <f>VLOOKUP(N16,[1]Revistas!$B$2:$G$62863,6,FALSE)</f>
        <v>NO</v>
      </c>
      <c r="K16" s="7" t="s">
        <v>93</v>
      </c>
      <c r="L16" s="7" t="s">
        <v>94</v>
      </c>
      <c r="M16" s="7">
        <v>3</v>
      </c>
      <c r="N16" s="7" t="s">
        <v>62</v>
      </c>
      <c r="O16" s="7" t="s">
        <v>95</v>
      </c>
      <c r="P16" s="7">
        <v>2020</v>
      </c>
      <c r="Q16" s="7">
        <v>59</v>
      </c>
      <c r="R16" s="7">
        <v>9</v>
      </c>
      <c r="S16" s="7">
        <v>2443</v>
      </c>
      <c r="T16" s="7">
        <v>2447</v>
      </c>
    </row>
    <row r="17" spans="2:20" s="1" customFormat="1">
      <c r="B17" s="6" t="s">
        <v>96</v>
      </c>
      <c r="C17" s="6" t="s">
        <v>97</v>
      </c>
      <c r="D17" s="6" t="s">
        <v>98</v>
      </c>
      <c r="E17" s="7" t="s">
        <v>23</v>
      </c>
      <c r="F17" s="7">
        <f>VLOOKUP(N17,[1]Revistas!$B$2:$G$62863,2,FALSE)</f>
        <v>1.883</v>
      </c>
      <c r="G17" s="7" t="str">
        <f>VLOOKUP(N17,[1]Revistas!$B$2:$G$62863,3,FALSE)</f>
        <v>Q3</v>
      </c>
      <c r="H17" s="7" t="str">
        <f>VLOOKUP(N17,[1]Revistas!$B$2:$G$62863,4,FALSE)</f>
        <v>MEDICINE, RESEARCH &amp; EXPERIMENTAL -- SCIE</v>
      </c>
      <c r="I17" s="7" t="str">
        <f>VLOOKUP(N17,[1]Revistas!$B$2:$G$62863,5,FALSE)</f>
        <v>102/138</v>
      </c>
      <c r="J17" s="7" t="str">
        <f>VLOOKUP(N17,[1]Revistas!$B$2:$G$62863,6,FALSE)</f>
        <v>NO</v>
      </c>
      <c r="K17" s="7" t="s">
        <v>99</v>
      </c>
      <c r="L17" s="7" t="s">
        <v>100</v>
      </c>
      <c r="M17" s="7">
        <v>0</v>
      </c>
      <c r="N17" s="7" t="s">
        <v>101</v>
      </c>
      <c r="O17" s="7" t="s">
        <v>102</v>
      </c>
      <c r="P17" s="7">
        <v>2020</v>
      </c>
      <c r="Q17" s="7">
        <v>21</v>
      </c>
      <c r="R17" s="7">
        <v>1</v>
      </c>
      <c r="S17" s="7"/>
      <c r="T17" s="7">
        <v>755</v>
      </c>
    </row>
    <row r="18" spans="2:20" s="1" customFormat="1">
      <c r="B18" s="6" t="s">
        <v>103</v>
      </c>
      <c r="C18" s="6" t="s">
        <v>104</v>
      </c>
      <c r="D18" s="6" t="s">
        <v>105</v>
      </c>
      <c r="E18" s="7" t="s">
        <v>23</v>
      </c>
      <c r="F18" s="7">
        <f>VLOOKUP(N18,[1]Revistas!$B$2:$G$62863,2,FALSE)</f>
        <v>5.085</v>
      </c>
      <c r="G18" s="7" t="str">
        <f>VLOOKUP(N18,[1]Revistas!$B$2:$G$62863,3,FALSE)</f>
        <v>Q1</v>
      </c>
      <c r="H18" s="7" t="str">
        <f>VLOOKUP(N18,[1]Revistas!$B$2:$G$62863,4,FALSE)</f>
        <v>IMMUNOLOGY -- SCIE</v>
      </c>
      <c r="I18" s="7" t="str">
        <f>VLOOKUP(N18,[1]Revistas!$B$2:$G$62863,5,FALSE)</f>
        <v>38/158</v>
      </c>
      <c r="J18" s="7" t="str">
        <f>VLOOKUP(N18,[1]Revistas!$B$2:$G$62863,6,FALSE)</f>
        <v>NO</v>
      </c>
      <c r="K18" s="7" t="s">
        <v>106</v>
      </c>
      <c r="L18" s="7" t="s">
        <v>107</v>
      </c>
      <c r="M18" s="7">
        <v>0</v>
      </c>
      <c r="N18" s="7" t="s">
        <v>108</v>
      </c>
      <c r="O18" s="7" t="s">
        <v>109</v>
      </c>
      <c r="P18" s="7">
        <v>2020</v>
      </c>
      <c r="Q18" s="7">
        <v>11</v>
      </c>
      <c r="R18" s="7"/>
      <c r="S18" s="7"/>
      <c r="T18" s="7">
        <v>1913</v>
      </c>
    </row>
    <row r="19" spans="2:20" s="1" customFormat="1">
      <c r="B19" s="6" t="s">
        <v>110</v>
      </c>
      <c r="C19" s="6" t="s">
        <v>111</v>
      </c>
      <c r="D19" s="6" t="s">
        <v>112</v>
      </c>
      <c r="E19" s="7" t="s">
        <v>23</v>
      </c>
      <c r="F19" s="7">
        <f>VLOOKUP(N19,[1]Revistas!$B$2:$G$62863,2,FALSE)</f>
        <v>3.6150000000000002</v>
      </c>
      <c r="G19" s="7" t="str">
        <f>VLOOKUP(N19,[1]Revistas!$B$2:$G$62863,3,FALSE)</f>
        <v>Q2</v>
      </c>
      <c r="H19" s="7" t="str">
        <f>VLOOKUP(N19,[1]Revistas!$B$2:$G$62863,4,FALSE)</f>
        <v>RHEUMATOLOGY -- SCIE</v>
      </c>
      <c r="I19" s="7" t="str">
        <f>VLOOKUP(N19,[1]Revistas!$B$2:$G$62863,5,FALSE)</f>
        <v>13/32</v>
      </c>
      <c r="J19" s="7" t="str">
        <f>VLOOKUP(N19,[1]Revistas!$B$2:$G$62863,6,FALSE)</f>
        <v>NO</v>
      </c>
      <c r="K19" s="7" t="s">
        <v>113</v>
      </c>
      <c r="L19" s="7" t="s">
        <v>114</v>
      </c>
      <c r="M19" s="7">
        <v>0</v>
      </c>
      <c r="N19" s="7" t="s">
        <v>115</v>
      </c>
      <c r="O19" s="7" t="s">
        <v>35</v>
      </c>
      <c r="P19" s="7">
        <v>2020</v>
      </c>
      <c r="Q19" s="7">
        <v>7</v>
      </c>
      <c r="R19" s="7">
        <v>4</v>
      </c>
      <c r="S19" s="7">
        <v>759</v>
      </c>
      <c r="T19" s="7">
        <v>774</v>
      </c>
    </row>
    <row r="20" spans="2:20" s="1" customFormat="1">
      <c r="B20" s="6" t="s">
        <v>116</v>
      </c>
      <c r="C20" s="6" t="s">
        <v>117</v>
      </c>
      <c r="D20" s="6" t="s">
        <v>46</v>
      </c>
      <c r="E20" s="7" t="s">
        <v>23</v>
      </c>
      <c r="F20" s="7" t="str">
        <f>VLOOKUP(N20,[1]Revistas!$B$2:$G$62863,2,FALSE)</f>
        <v>NO TIENE</v>
      </c>
      <c r="G20" s="7" t="str">
        <f>VLOOKUP(N20,[1]Revistas!$B$2:$G$62863,3,FALSE)</f>
        <v>NO TIENE</v>
      </c>
      <c r="H20" s="7" t="str">
        <f>VLOOKUP(N20,[1]Revistas!$B$2:$G$62863,4,FALSE)</f>
        <v>NO TIENE</v>
      </c>
      <c r="I20" s="7" t="str">
        <f>VLOOKUP(N20,[1]Revistas!$B$2:$G$62863,5,FALSE)</f>
        <v>NO TIENE</v>
      </c>
      <c r="J20" s="7" t="str">
        <f>VLOOKUP(N20,[1]Revistas!$B$2:$G$62863,6,FALSE)</f>
        <v>NO</v>
      </c>
      <c r="K20" s="7" t="s">
        <v>118</v>
      </c>
      <c r="L20" s="7" t="s">
        <v>119</v>
      </c>
      <c r="M20" s="7">
        <v>0</v>
      </c>
      <c r="N20" s="7" t="s">
        <v>49</v>
      </c>
      <c r="O20" s="7" t="s">
        <v>120</v>
      </c>
      <c r="P20" s="7">
        <v>2020</v>
      </c>
      <c r="Q20" s="7">
        <v>16</v>
      </c>
      <c r="R20" s="7">
        <v>4</v>
      </c>
      <c r="S20" s="7">
        <v>272</v>
      </c>
      <c r="T20" s="7">
        <v>281</v>
      </c>
    </row>
    <row r="21" spans="2:20" s="1" customFormat="1">
      <c r="B21" s="6" t="s">
        <v>121</v>
      </c>
      <c r="C21" s="6" t="s">
        <v>122</v>
      </c>
      <c r="D21" s="6" t="s">
        <v>30</v>
      </c>
      <c r="E21" s="7" t="s">
        <v>23</v>
      </c>
      <c r="F21" s="7">
        <f>VLOOKUP(N21,[1]Revistas!$B$2:$G$62863,2,FALSE)</f>
        <v>16.102</v>
      </c>
      <c r="G21" s="7" t="str">
        <f>VLOOKUP(N21,[1]Revistas!$B$2:$G$62863,3,FALSE)</f>
        <v>Q1</v>
      </c>
      <c r="H21" s="7" t="str">
        <f>VLOOKUP(N21,[1]Revistas!$B$2:$G$62863,4,FALSE)</f>
        <v>RHEUMATOLOGY -- SCIE</v>
      </c>
      <c r="I21" s="7" t="str">
        <f>VLOOKUP(N21,[1]Revistas!$B$2:$G$62863,5,FALSE)</f>
        <v>2 DE 32</v>
      </c>
      <c r="J21" s="7" t="str">
        <f>VLOOKUP(N21,[1]Revistas!$B$2:$G$62863,6,FALSE)</f>
        <v>SI</v>
      </c>
      <c r="K21" s="7" t="s">
        <v>123</v>
      </c>
      <c r="L21" s="7" t="s">
        <v>124</v>
      </c>
      <c r="M21" s="7">
        <v>129</v>
      </c>
      <c r="N21" s="7" t="s">
        <v>34</v>
      </c>
      <c r="O21" s="7" t="s">
        <v>125</v>
      </c>
      <c r="P21" s="7">
        <v>2020</v>
      </c>
      <c r="Q21" s="7">
        <v>79</v>
      </c>
      <c r="R21" s="7">
        <v>6</v>
      </c>
      <c r="S21" s="7">
        <v>685</v>
      </c>
      <c r="T21" s="7">
        <v>699</v>
      </c>
    </row>
    <row r="22" spans="2:20" s="1" customFormat="1">
      <c r="B22" s="6" t="s">
        <v>126</v>
      </c>
      <c r="C22" s="6" t="s">
        <v>127</v>
      </c>
      <c r="D22" s="6" t="s">
        <v>78</v>
      </c>
      <c r="E22" s="7" t="s">
        <v>23</v>
      </c>
      <c r="F22" s="7">
        <f>VLOOKUP(N22,[1]Revistas!$B$2:$G$62863,2,FALSE)</f>
        <v>4.7809999999999997</v>
      </c>
      <c r="G22" s="7" t="str">
        <f>VLOOKUP(N22,[1]Revistas!$B$2:$G$62863,3,FALSE)</f>
        <v>Q1</v>
      </c>
      <c r="H22" s="7" t="str">
        <f>VLOOKUP(N22,[1]Revistas!$B$2:$G$62863,4,FALSE)</f>
        <v>RHEUMATOLOGY -- SCIE</v>
      </c>
      <c r="I22" s="7" t="str">
        <f>VLOOKUP(N22,[1]Revistas!$B$2:$G$62863,5,FALSE)</f>
        <v>7 DE 32</v>
      </c>
      <c r="J22" s="7" t="str">
        <f>VLOOKUP(N22,[1]Revistas!$B$2:$G$62863,6,FALSE)</f>
        <v>NO</v>
      </c>
      <c r="K22" s="7" t="s">
        <v>128</v>
      </c>
      <c r="L22" s="7" t="s">
        <v>129</v>
      </c>
      <c r="M22" s="7">
        <v>2</v>
      </c>
      <c r="N22" s="7" t="s">
        <v>81</v>
      </c>
      <c r="O22" s="7" t="s">
        <v>125</v>
      </c>
      <c r="P22" s="7">
        <v>2020</v>
      </c>
      <c r="Q22" s="7">
        <v>50</v>
      </c>
      <c r="R22" s="7">
        <v>3</v>
      </c>
      <c r="S22" s="7">
        <v>432</v>
      </c>
      <c r="T22" s="7">
        <v>435</v>
      </c>
    </row>
    <row r="23" spans="2:20" s="1" customFormat="1">
      <c r="B23" s="6" t="s">
        <v>130</v>
      </c>
      <c r="C23" s="6" t="s">
        <v>131</v>
      </c>
      <c r="D23" s="6" t="s">
        <v>132</v>
      </c>
      <c r="E23" s="7" t="s">
        <v>23</v>
      </c>
      <c r="F23" s="7">
        <f>VLOOKUP(N23,[1]Revistas!$B$2:$G$62863,2,FALSE)</f>
        <v>3.8730000000000002</v>
      </c>
      <c r="G23" s="7" t="str">
        <f>VLOOKUP(N23,[1]Revistas!$B$2:$G$62863,3,FALSE)</f>
        <v>Q2</v>
      </c>
      <c r="H23" s="7" t="str">
        <f>VLOOKUP(N23,[1]Revistas!$B$2:$G$62863,4,FALSE)</f>
        <v>RHEUMATOLOGY -- SCIE</v>
      </c>
      <c r="I23" s="7" t="str">
        <f>VLOOKUP(N23,[1]Revistas!$B$2:$G$62863,5,FALSE)</f>
        <v>11 DE 32</v>
      </c>
      <c r="J23" s="7" t="str">
        <f>VLOOKUP(N23,[1]Revistas!$B$2:$G$62863,6,FALSE)</f>
        <v>NO</v>
      </c>
      <c r="K23" s="7" t="s">
        <v>133</v>
      </c>
      <c r="L23" s="7" t="s">
        <v>134</v>
      </c>
      <c r="M23" s="7">
        <v>0</v>
      </c>
      <c r="N23" s="7" t="s">
        <v>135</v>
      </c>
      <c r="O23" s="7">
        <v>41760</v>
      </c>
      <c r="P23" s="7">
        <v>2020</v>
      </c>
      <c r="Q23" s="7">
        <v>22</v>
      </c>
      <c r="R23" s="7">
        <v>6</v>
      </c>
      <c r="S23" s="7"/>
      <c r="T23" s="7">
        <v>22</v>
      </c>
    </row>
    <row r="24" spans="2:20" s="1" customFormat="1">
      <c r="B24" s="6" t="s">
        <v>136</v>
      </c>
      <c r="C24" s="6" t="s">
        <v>137</v>
      </c>
      <c r="D24" s="6" t="s">
        <v>138</v>
      </c>
      <c r="E24" s="7" t="s">
        <v>23</v>
      </c>
      <c r="F24" s="7">
        <f>VLOOKUP(N24,[1]Revistas!$B$2:$G$62863,2,FALSE)</f>
        <v>2.3940000000000001</v>
      </c>
      <c r="G24" s="7" t="str">
        <f>VLOOKUP(N24,[1]Revistas!$B$2:$G$62863,3,FALSE)</f>
        <v>Q3</v>
      </c>
      <c r="H24" s="7" t="str">
        <f>VLOOKUP(N24,[1]Revistas!$B$2:$G$62863,4,FALSE)</f>
        <v>RHEUMATOLOGY -- SCIE</v>
      </c>
      <c r="I24" s="7" t="str">
        <f>VLOOKUP(N24,[1]Revistas!$B$2:$G$62863,5,FALSE)</f>
        <v>20/32</v>
      </c>
      <c r="J24" s="7" t="str">
        <f>VLOOKUP(N24,[1]Revistas!$B$2:$G$62863,6,FALSE)</f>
        <v>NO</v>
      </c>
      <c r="K24" s="7" t="s">
        <v>139</v>
      </c>
      <c r="L24" s="7" t="s">
        <v>140</v>
      </c>
      <c r="M24" s="7">
        <v>1</v>
      </c>
      <c r="N24" s="7" t="s">
        <v>141</v>
      </c>
      <c r="O24" s="7" t="s">
        <v>63</v>
      </c>
      <c r="P24" s="7">
        <v>2020</v>
      </c>
      <c r="Q24" s="7">
        <v>39</v>
      </c>
      <c r="R24" s="7">
        <v>10</v>
      </c>
      <c r="S24" s="7">
        <v>2919</v>
      </c>
      <c r="T24" s="7">
        <v>2930</v>
      </c>
    </row>
    <row r="25" spans="2:20" s="1" customFormat="1">
      <c r="B25" s="6" t="s">
        <v>142</v>
      </c>
      <c r="C25" s="6" t="s">
        <v>143</v>
      </c>
      <c r="D25" s="6" t="s">
        <v>53</v>
      </c>
      <c r="E25" s="7" t="s">
        <v>23</v>
      </c>
      <c r="F25" s="7">
        <f>VLOOKUP(N25,[1]Revistas!$B$2:$G$62863,2,FALSE)</f>
        <v>3.9980000000000002</v>
      </c>
      <c r="G25" s="7" t="str">
        <f>VLOOKUP(N25,[1]Revistas!$B$2:$G$62863,3,FALSE)</f>
        <v>Q1</v>
      </c>
      <c r="H25" s="7" t="str">
        <f>VLOOKUP(N25,[1]Revistas!$B$2:$G$62863,4,FALSE)</f>
        <v>MULTIDISCIPLINARY SCIENCES -- SCIE</v>
      </c>
      <c r="I25" s="7" t="str">
        <f>VLOOKUP(N25,[1]Revistas!$B$2:$G$62863,5,FALSE)</f>
        <v>17/71</v>
      </c>
      <c r="J25" s="7" t="str">
        <f>VLOOKUP(N25,[1]Revistas!$B$2:$G$62863,6,FALSE)</f>
        <v>NO</v>
      </c>
      <c r="K25" s="7" t="s">
        <v>144</v>
      </c>
      <c r="L25" s="7" t="s">
        <v>145</v>
      </c>
      <c r="M25" s="7">
        <v>1</v>
      </c>
      <c r="N25" s="7" t="s">
        <v>56</v>
      </c>
      <c r="O25" s="7">
        <v>45689</v>
      </c>
      <c r="P25" s="7">
        <v>2020</v>
      </c>
      <c r="Q25" s="7">
        <v>10</v>
      </c>
      <c r="R25" s="7">
        <v>1</v>
      </c>
      <c r="S25" s="7"/>
      <c r="T25" s="7">
        <v>3355</v>
      </c>
    </row>
    <row r="26" spans="2:20" s="1" customFormat="1">
      <c r="B26" s="6" t="s">
        <v>146</v>
      </c>
      <c r="C26" s="6" t="s">
        <v>147</v>
      </c>
      <c r="D26" s="6" t="s">
        <v>148</v>
      </c>
      <c r="E26" s="7" t="s">
        <v>23</v>
      </c>
      <c r="F26" s="7">
        <f>VLOOKUP(N26,[1]Revistas!$B$2:$G$62863,2,FALSE)</f>
        <v>3.5230000000000001</v>
      </c>
      <c r="G26" s="7" t="str">
        <f>VLOOKUP(N26,[1]Revistas!$B$2:$G$62863,3,FALSE)</f>
        <v>Q2</v>
      </c>
      <c r="H26" s="7" t="str">
        <f>VLOOKUP(N26,[1]Revistas!$B$2:$G$62863,4,FALSE)</f>
        <v>MEDICINE, RESEARCH &amp; EXPERIMENTAL -- SCIE</v>
      </c>
      <c r="I26" s="7" t="str">
        <f>VLOOKUP(N26,[1]Revistas!$B$2:$G$62863,5,FALSE)</f>
        <v>58/138</v>
      </c>
      <c r="J26" s="7" t="str">
        <f>VLOOKUP(N26,[1]Revistas!$B$2:$G$62863,6,FALSE)</f>
        <v>NO</v>
      </c>
      <c r="K26" s="7" t="s">
        <v>149</v>
      </c>
      <c r="L26" s="7" t="s">
        <v>150</v>
      </c>
      <c r="M26" s="7">
        <v>1</v>
      </c>
      <c r="N26" s="7" t="s">
        <v>151</v>
      </c>
      <c r="O26" s="7">
        <v>42767</v>
      </c>
      <c r="P26" s="7">
        <v>2020</v>
      </c>
      <c r="Q26" s="7">
        <v>15</v>
      </c>
      <c r="R26" s="7">
        <v>1</v>
      </c>
      <c r="S26" s="7"/>
      <c r="T26" s="7">
        <v>51</v>
      </c>
    </row>
    <row r="27" spans="2:20" s="1" customFormat="1">
      <c r="B27" s="6" t="s">
        <v>152</v>
      </c>
      <c r="C27" s="6" t="s">
        <v>153</v>
      </c>
      <c r="D27" s="6" t="s">
        <v>30</v>
      </c>
      <c r="E27" s="7" t="s">
        <v>23</v>
      </c>
      <c r="F27" s="7">
        <f>VLOOKUP(N27,[1]Revistas!$B$2:$G$62863,2,FALSE)</f>
        <v>16.102</v>
      </c>
      <c r="G27" s="7" t="str">
        <f>VLOOKUP(N27,[1]Revistas!$B$2:$G$62863,3,FALSE)</f>
        <v>Q1</v>
      </c>
      <c r="H27" s="7" t="str">
        <f>VLOOKUP(N27,[1]Revistas!$B$2:$G$62863,4,FALSE)</f>
        <v>RHEUMATOLOGY -- SCIE</v>
      </c>
      <c r="I27" s="7" t="str">
        <f>VLOOKUP(N27,[1]Revistas!$B$2:$G$62863,5,FALSE)</f>
        <v>2 DE 32</v>
      </c>
      <c r="J27" s="7" t="str">
        <f>VLOOKUP(N27,[1]Revistas!$B$2:$G$62863,6,FALSE)</f>
        <v>SI</v>
      </c>
      <c r="K27" s="7" t="s">
        <v>154</v>
      </c>
      <c r="L27" s="7" t="s">
        <v>155</v>
      </c>
      <c r="M27" s="7">
        <v>5</v>
      </c>
      <c r="N27" s="7" t="s">
        <v>34</v>
      </c>
      <c r="O27" s="7" t="s">
        <v>156</v>
      </c>
      <c r="P27" s="7">
        <v>2020</v>
      </c>
      <c r="Q27" s="7">
        <v>79</v>
      </c>
      <c r="R27" s="7">
        <v>2</v>
      </c>
      <c r="S27" s="7">
        <v>193</v>
      </c>
      <c r="T27" s="7">
        <v>201</v>
      </c>
    </row>
    <row r="28" spans="2:20" s="1" customFormat="1">
      <c r="B28" s="6" t="s">
        <v>157</v>
      </c>
      <c r="C28" s="6" t="s">
        <v>158</v>
      </c>
      <c r="D28" s="6" t="s">
        <v>53</v>
      </c>
      <c r="E28" s="7" t="s">
        <v>23</v>
      </c>
      <c r="F28" s="7">
        <f>VLOOKUP(N28,[1]Revistas!$B$2:$G$62863,2,FALSE)</f>
        <v>3.9980000000000002</v>
      </c>
      <c r="G28" s="7" t="str">
        <f>VLOOKUP(N28,[1]Revistas!$B$2:$G$62863,3,FALSE)</f>
        <v>Q1</v>
      </c>
      <c r="H28" s="7" t="str">
        <f>VLOOKUP(N28,[1]Revistas!$B$2:$G$62863,4,FALSE)</f>
        <v>MULTIDISCIPLINARY SCIENCES -- SCIE</v>
      </c>
      <c r="I28" s="7" t="str">
        <f>VLOOKUP(N28,[1]Revistas!$B$2:$G$62863,5,FALSE)</f>
        <v>17/71</v>
      </c>
      <c r="J28" s="7" t="str">
        <f>VLOOKUP(N28,[1]Revistas!$B$2:$G$62863,6,FALSE)</f>
        <v>NO</v>
      </c>
      <c r="K28" s="7" t="s">
        <v>159</v>
      </c>
      <c r="L28" s="7" t="s">
        <v>160</v>
      </c>
      <c r="M28" s="7">
        <v>2</v>
      </c>
      <c r="N28" s="7" t="s">
        <v>56</v>
      </c>
      <c r="O28" s="7" t="s">
        <v>161</v>
      </c>
      <c r="P28" s="7">
        <v>2020</v>
      </c>
      <c r="Q28" s="7">
        <v>10</v>
      </c>
      <c r="R28" s="7">
        <v>1</v>
      </c>
      <c r="S28" s="7"/>
      <c r="T28" s="7"/>
    </row>
    <row r="29" spans="2:20" s="1" customFormat="1">
      <c r="B29" s="6" t="s">
        <v>162</v>
      </c>
      <c r="C29" s="6" t="s">
        <v>163</v>
      </c>
      <c r="D29" s="6" t="s">
        <v>164</v>
      </c>
      <c r="E29" s="7" t="s">
        <v>23</v>
      </c>
      <c r="F29" s="7">
        <f>VLOOKUP(N29,[1]Revistas!$B$2:$G$62863,2,FALSE)</f>
        <v>3.319</v>
      </c>
      <c r="G29" s="7" t="str">
        <f>VLOOKUP(N29,[1]Revistas!$B$2:$G$62863,3,FALSE)</f>
        <v>Q2</v>
      </c>
      <c r="H29" s="7" t="str">
        <f>VLOOKUP(N29,[1]Revistas!$B$2:$G$62863,4,FALSE)</f>
        <v>RHEUMATOLOGY -- SCIE</v>
      </c>
      <c r="I29" s="7" t="str">
        <f>VLOOKUP(N29,[1]Revistas!$B$2:$G$62863,5,FALSE)</f>
        <v>15 DE 32</v>
      </c>
      <c r="J29" s="7" t="str">
        <f>VLOOKUP(N29,[1]Revistas!$B$2:$G$62863,6,FALSE)</f>
        <v>NO</v>
      </c>
      <c r="K29" s="7" t="s">
        <v>165</v>
      </c>
      <c r="L29" s="7" t="s">
        <v>166</v>
      </c>
      <c r="M29" s="7">
        <v>0</v>
      </c>
      <c r="N29" s="7" t="s">
        <v>167</v>
      </c>
      <c r="O29" s="7" t="s">
        <v>168</v>
      </c>
      <c r="P29" s="7">
        <v>2020</v>
      </c>
      <c r="Q29" s="7">
        <v>38</v>
      </c>
      <c r="R29" s="7">
        <v>1</v>
      </c>
      <c r="S29" s="7">
        <v>82</v>
      </c>
      <c r="T29" s="7">
        <v>87</v>
      </c>
    </row>
    <row r="30" spans="2:20" s="1" customFormat="1">
      <c r="B30" s="6" t="s">
        <v>169</v>
      </c>
      <c r="C30" s="6" t="s">
        <v>170</v>
      </c>
      <c r="D30" s="6" t="s">
        <v>164</v>
      </c>
      <c r="E30" s="7" t="s">
        <v>23</v>
      </c>
      <c r="F30" s="7">
        <f>VLOOKUP(N30,[1]Revistas!$B$2:$G$62863,2,FALSE)</f>
        <v>3.319</v>
      </c>
      <c r="G30" s="7" t="str">
        <f>VLOOKUP(N30,[1]Revistas!$B$2:$G$62863,3,FALSE)</f>
        <v>Q2</v>
      </c>
      <c r="H30" s="7" t="str">
        <f>VLOOKUP(N30,[1]Revistas!$B$2:$G$62863,4,FALSE)</f>
        <v>RHEUMATOLOGY -- SCIE</v>
      </c>
      <c r="I30" s="7" t="str">
        <f>VLOOKUP(N30,[1]Revistas!$B$2:$G$62863,5,FALSE)</f>
        <v>15 DE 32</v>
      </c>
      <c r="J30" s="7" t="str">
        <f>VLOOKUP(N30,[1]Revistas!$B$2:$G$62863,6,FALSE)</f>
        <v>NO</v>
      </c>
      <c r="K30" s="7" t="s">
        <v>171</v>
      </c>
      <c r="L30" s="7" t="s">
        <v>172</v>
      </c>
      <c r="M30" s="7">
        <v>0</v>
      </c>
      <c r="N30" s="7" t="s">
        <v>167</v>
      </c>
      <c r="O30" s="7" t="s">
        <v>168</v>
      </c>
      <c r="P30" s="7">
        <v>2020</v>
      </c>
      <c r="Q30" s="7">
        <v>38</v>
      </c>
      <c r="R30" s="7">
        <v>1</v>
      </c>
      <c r="S30" s="7">
        <v>115</v>
      </c>
      <c r="T30" s="7">
        <v>121</v>
      </c>
    </row>
    <row r="31" spans="2:20" s="1" customFormat="1">
      <c r="B31" s="6" t="s">
        <v>173</v>
      </c>
      <c r="C31" s="6" t="s">
        <v>174</v>
      </c>
      <c r="D31" s="6" t="s">
        <v>175</v>
      </c>
      <c r="E31" s="7" t="s">
        <v>23</v>
      </c>
      <c r="F31" s="7" t="str">
        <f>VLOOKUP(N31,[1]Revistas!$B$2:$G$62863,2,FALSE)</f>
        <v>NO TIENE</v>
      </c>
      <c r="G31" s="7" t="str">
        <f>VLOOKUP(N31,[1]Revistas!$B$2:$G$62863,3,FALSE)</f>
        <v>NO TIENE</v>
      </c>
      <c r="H31" s="7" t="str">
        <f>VLOOKUP(N31,[1]Revistas!$B$2:$G$62863,4,FALSE)</f>
        <v>NO TIENE</v>
      </c>
      <c r="I31" s="7" t="str">
        <f>VLOOKUP(N31,[1]Revistas!$B$2:$G$62863,5,FALSE)</f>
        <v>NO TIENE</v>
      </c>
      <c r="J31" s="7" t="str">
        <f>VLOOKUP(N31,[1]Revistas!$B$2:$G$62863,6,FALSE)</f>
        <v>NO</v>
      </c>
      <c r="K31" s="7" t="s">
        <v>176</v>
      </c>
      <c r="L31" s="7"/>
      <c r="M31" s="7" t="s">
        <v>177</v>
      </c>
      <c r="N31" s="7" t="s">
        <v>178</v>
      </c>
      <c r="O31" s="7" t="s">
        <v>179</v>
      </c>
      <c r="P31" s="7">
        <v>2020</v>
      </c>
      <c r="Q31" s="7"/>
      <c r="R31" s="7"/>
      <c r="S31" s="7"/>
      <c r="T31" s="7"/>
    </row>
    <row r="32" spans="2:20" s="1" customFormat="1">
      <c r="B32" s="6" t="s">
        <v>180</v>
      </c>
      <c r="C32" s="6" t="s">
        <v>181</v>
      </c>
      <c r="D32" s="6" t="s">
        <v>182</v>
      </c>
      <c r="E32" s="7" t="s">
        <v>23</v>
      </c>
      <c r="F32" s="7">
        <f>VLOOKUP(N32,[1]Revistas!$B$2:$G$62863,2,FALSE)</f>
        <v>5.6059999999999999</v>
      </c>
      <c r="G32" s="7" t="str">
        <f>VLOOKUP(N32,[1]Revistas!$B$2:$G$62863,3,FALSE)</f>
        <v>Q1</v>
      </c>
      <c r="H32" s="7" t="str">
        <f>VLOOKUP(N32,[1]Revistas!$B$2:$G$62863,4,FALSE)</f>
        <v>RHEUMATOLOGY -- SCIE</v>
      </c>
      <c r="I32" s="7" t="str">
        <f>VLOOKUP(N32,[1]Revistas!$B$2:$G$62863,5,FALSE)</f>
        <v>4 de 32</v>
      </c>
      <c r="J32" s="7" t="str">
        <f>VLOOKUP(N32,[1]Revistas!$B$2:$G$62863,6,FALSE)</f>
        <v>NO</v>
      </c>
      <c r="K32" s="7" t="s">
        <v>183</v>
      </c>
      <c r="L32" s="7"/>
      <c r="M32" s="7" t="s">
        <v>177</v>
      </c>
      <c r="N32" s="7" t="s">
        <v>184</v>
      </c>
      <c r="O32" s="7" t="s">
        <v>185</v>
      </c>
      <c r="P32" s="7">
        <v>2020</v>
      </c>
      <c r="Q32" s="7">
        <v>59</v>
      </c>
      <c r="R32" s="7">
        <v>12</v>
      </c>
      <c r="S32" s="7" t="s">
        <v>186</v>
      </c>
      <c r="T32" s="7"/>
    </row>
    <row r="33" spans="2:20" s="1" customFormat="1">
      <c r="B33" s="6" t="s">
        <v>187</v>
      </c>
      <c r="C33" s="6" t="s">
        <v>188</v>
      </c>
      <c r="D33" s="6" t="s">
        <v>189</v>
      </c>
      <c r="E33" s="7" t="s">
        <v>23</v>
      </c>
      <c r="F33" s="7">
        <f>VLOOKUP(N33,[1]Revistas!$B$2:$G$62863,2,FALSE)</f>
        <v>4.952</v>
      </c>
      <c r="G33" s="7" t="str">
        <f>VLOOKUP(N33,[1]Revistas!$B$2:$G$62863,3,FALSE)</f>
        <v>Q1</v>
      </c>
      <c r="H33" s="7" t="str">
        <f>VLOOKUP(N33,[1]Revistas!$B$2:$G$62863,4,FALSE)</f>
        <v>PUBLIC, ENVIRONMENTAL &amp; OCCUPATIONAL HEALTH -- SCIE</v>
      </c>
      <c r="I33" s="7" t="str">
        <f>VLOOKUP(N33,[1]Revistas!$B$2:$G$62863,5,FALSE)</f>
        <v>17/193</v>
      </c>
      <c r="J33" s="7" t="str">
        <f>VLOOKUP(N33,[1]Revistas!$B$2:$G$62863,6,FALSE)</f>
        <v>SI</v>
      </c>
      <c r="K33" s="7" t="s">
        <v>190</v>
      </c>
      <c r="L33" s="7"/>
      <c r="M33" s="7" t="s">
        <v>177</v>
      </c>
      <c r="N33" s="7" t="s">
        <v>191</v>
      </c>
      <c r="O33" s="7" t="s">
        <v>192</v>
      </c>
      <c r="P33" s="7">
        <v>2020</v>
      </c>
      <c r="Q33" s="7">
        <v>129</v>
      </c>
      <c r="R33" s="7"/>
      <c r="S33" s="7" t="s">
        <v>193</v>
      </c>
      <c r="T33" s="7"/>
    </row>
    <row r="34" spans="2:20" s="1" customFormat="1">
      <c r="B34" s="6" t="s">
        <v>194</v>
      </c>
      <c r="C34" s="6" t="s">
        <v>195</v>
      </c>
      <c r="D34" s="6" t="s">
        <v>175</v>
      </c>
      <c r="E34" s="7" t="s">
        <v>196</v>
      </c>
      <c r="F34" s="7" t="str">
        <f>VLOOKUP(N34,[1]Revistas!$B$2:$G$62863,2,FALSE)</f>
        <v>NO TIENE</v>
      </c>
      <c r="G34" s="7" t="str">
        <f>VLOOKUP(N34,[1]Revistas!$B$2:$G$62863,3,FALSE)</f>
        <v>NO TIENE</v>
      </c>
      <c r="H34" s="7" t="str">
        <f>VLOOKUP(N34,[1]Revistas!$B$2:$G$62863,4,FALSE)</f>
        <v>NO TIENE</v>
      </c>
      <c r="I34" s="7" t="str">
        <f>VLOOKUP(N34,[1]Revistas!$B$2:$G$62863,5,FALSE)</f>
        <v>NO TIENE</v>
      </c>
      <c r="J34" s="7" t="str">
        <f>VLOOKUP(N34,[1]Revistas!$B$2:$G$62863,6,FALSE)</f>
        <v>NO</v>
      </c>
      <c r="K34" s="7" t="s">
        <v>197</v>
      </c>
      <c r="L34" s="7"/>
      <c r="M34" s="7" t="s">
        <v>177</v>
      </c>
      <c r="N34" s="7" t="s">
        <v>178</v>
      </c>
      <c r="O34" s="7" t="s">
        <v>198</v>
      </c>
      <c r="P34" s="7">
        <v>2020</v>
      </c>
      <c r="Q34" s="7"/>
      <c r="R34" s="7"/>
      <c r="S34" s="7"/>
      <c r="T34" s="7"/>
    </row>
    <row r="35" spans="2:20" s="1" customFormat="1">
      <c r="B35" s="6" t="s">
        <v>199</v>
      </c>
      <c r="C35" s="6" t="s">
        <v>200</v>
      </c>
      <c r="D35" s="6" t="s">
        <v>175</v>
      </c>
      <c r="E35" s="7" t="s">
        <v>23</v>
      </c>
      <c r="F35" s="7" t="str">
        <f>VLOOKUP(N35,[1]Revistas!$B$2:$G$62863,2,FALSE)</f>
        <v>NO TIENE</v>
      </c>
      <c r="G35" s="7" t="str">
        <f>VLOOKUP(N35,[1]Revistas!$B$2:$G$62863,3,FALSE)</f>
        <v>NO TIENE</v>
      </c>
      <c r="H35" s="7" t="str">
        <f>VLOOKUP(N35,[1]Revistas!$B$2:$G$62863,4,FALSE)</f>
        <v>NO TIENE</v>
      </c>
      <c r="I35" s="7" t="str">
        <f>VLOOKUP(N35,[1]Revistas!$B$2:$G$62863,5,FALSE)</f>
        <v>NO TIENE</v>
      </c>
      <c r="J35" s="7" t="str">
        <f>VLOOKUP(N35,[1]Revistas!$B$2:$G$62863,6,FALSE)</f>
        <v>NO</v>
      </c>
      <c r="K35" s="7" t="s">
        <v>201</v>
      </c>
      <c r="L35" s="7"/>
      <c r="M35" s="7" t="s">
        <v>177</v>
      </c>
      <c r="N35" s="7" t="s">
        <v>178</v>
      </c>
      <c r="O35" s="7" t="s">
        <v>202</v>
      </c>
      <c r="P35" s="7">
        <v>2020</v>
      </c>
      <c r="Q35" s="7"/>
      <c r="R35" s="7"/>
      <c r="S35" s="7"/>
      <c r="T35" s="7"/>
    </row>
    <row r="36" spans="2:20" s="1" customFormat="1">
      <c r="B36" s="6" t="s">
        <v>203</v>
      </c>
      <c r="C36" s="6" t="s">
        <v>204</v>
      </c>
      <c r="D36" s="6" t="s">
        <v>205</v>
      </c>
      <c r="E36" s="7" t="s">
        <v>31</v>
      </c>
      <c r="F36" s="7">
        <f>VLOOKUP(N36,[1]Revistas!$B$2:$G$62863,2,FALSE)</f>
        <v>4.7809999999999997</v>
      </c>
      <c r="G36" s="7" t="str">
        <f>VLOOKUP(N36,[1]Revistas!$B$2:$G$62863,3,FALSE)</f>
        <v>Q1</v>
      </c>
      <c r="H36" s="7" t="str">
        <f>VLOOKUP(N36,[1]Revistas!$B$2:$G$62863,4,FALSE)</f>
        <v>RHEUMATOLOGY -- SCIE</v>
      </c>
      <c r="I36" s="7" t="str">
        <f>VLOOKUP(N36,[1]Revistas!$B$2:$G$62863,5,FALSE)</f>
        <v>7 DE 32</v>
      </c>
      <c r="J36" s="7" t="str">
        <f>VLOOKUP(N36,[1]Revistas!$B$2:$G$62863,6,FALSE)</f>
        <v>NO</v>
      </c>
      <c r="K36" s="7" t="s">
        <v>206</v>
      </c>
      <c r="L36" s="7"/>
      <c r="M36" s="7" t="s">
        <v>177</v>
      </c>
      <c r="N36" s="7" t="s">
        <v>207</v>
      </c>
      <c r="O36" s="7" t="s">
        <v>208</v>
      </c>
      <c r="P36" s="7">
        <v>2020</v>
      </c>
      <c r="Q36" s="7">
        <v>50</v>
      </c>
      <c r="R36" s="7">
        <v>1</v>
      </c>
      <c r="S36" s="7" t="s">
        <v>209</v>
      </c>
      <c r="T36" s="7"/>
    </row>
    <row r="37" spans="2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2:21" s="1" customFormat="1" hidden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2:21" s="1" customFormat="1" hidden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2:21" s="1" customFormat="1" hidden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2:21" s="1" customFormat="1" hidden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2:21" s="1" customFormat="1" hidden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2:21" s="1" customFormat="1" hidden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2:21" s="1" customFormat="1" hidden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2:21" s="1" customFormat="1" hidden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2:21" s="1" customFormat="1" hidden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2:21" hidden="1"/>
    <row r="1003" spans="2:21" s="1" customFormat="1" hidden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2:21" s="10" customFormat="1" hidden="1">
      <c r="B1004" s="10" t="s">
        <v>4</v>
      </c>
      <c r="C1004" s="10" t="s">
        <v>4</v>
      </c>
      <c r="D1004" s="10" t="s">
        <v>4</v>
      </c>
      <c r="E1004" s="11" t="s">
        <v>5</v>
      </c>
      <c r="F1004" s="11" t="s">
        <v>4</v>
      </c>
      <c r="G1004" s="11" t="s">
        <v>6</v>
      </c>
      <c r="H1004" s="11" t="s">
        <v>210</v>
      </c>
      <c r="I1004" s="11" t="s">
        <v>4</v>
      </c>
      <c r="J1004" s="11" t="s">
        <v>9</v>
      </c>
      <c r="K1004" s="11" t="s">
        <v>211</v>
      </c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</row>
    <row r="1005" spans="2:21" s="10" customFormat="1" hidden="1">
      <c r="B1005" s="10" t="s">
        <v>23</v>
      </c>
      <c r="C1005" s="10">
        <f>DCOUNTA(A4:T998,C1004,B1004:B1005)</f>
        <v>29</v>
      </c>
      <c r="D1005" s="10" t="s">
        <v>23</v>
      </c>
      <c r="E1005" s="11">
        <f>DSUM(A4:T999,F4,D1004:D1005)</f>
        <v>119.09300000000003</v>
      </c>
      <c r="F1005" s="11" t="s">
        <v>23</v>
      </c>
      <c r="G1005" s="11" t="s">
        <v>212</v>
      </c>
      <c r="H1005" s="11">
        <f>DCOUNTA(A4:T999,G4,F1004:G1005)</f>
        <v>14</v>
      </c>
      <c r="I1005" s="11" t="s">
        <v>23</v>
      </c>
      <c r="J1005" s="11" t="s">
        <v>213</v>
      </c>
      <c r="K1005" s="11">
        <f>DCOUNTA(A4:T999,J4,I1004:J1005)</f>
        <v>3</v>
      </c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</row>
    <row r="1006" spans="2:21" s="10" customFormat="1" hidden="1"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</row>
    <row r="1007" spans="2:21" s="10" customFormat="1" hidden="1">
      <c r="B1007" s="10" t="s">
        <v>4</v>
      </c>
      <c r="D1007" s="10" t="s">
        <v>4</v>
      </c>
      <c r="E1007" s="11" t="s">
        <v>5</v>
      </c>
      <c r="F1007" s="11" t="s">
        <v>4</v>
      </c>
      <c r="G1007" s="11" t="s">
        <v>6</v>
      </c>
      <c r="H1007" s="11" t="s">
        <v>210</v>
      </c>
      <c r="I1007" s="11" t="s">
        <v>4</v>
      </c>
      <c r="J1007" s="11" t="s">
        <v>9</v>
      </c>
      <c r="K1007" s="11" t="s">
        <v>211</v>
      </c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</row>
    <row r="1008" spans="2:21" s="10" customFormat="1" hidden="1">
      <c r="B1008" s="10" t="s">
        <v>31</v>
      </c>
      <c r="C1008" s="10">
        <f>DCOUNTA(A4:T999,E4,B1007:B1008)</f>
        <v>2</v>
      </c>
      <c r="D1008" s="10" t="s">
        <v>31</v>
      </c>
      <c r="E1008" s="11">
        <f>DSUM(A4:T999,E1007,D1007:D1008)</f>
        <v>20.882999999999999</v>
      </c>
      <c r="F1008" s="11" t="s">
        <v>31</v>
      </c>
      <c r="G1008" s="11" t="s">
        <v>212</v>
      </c>
      <c r="H1008" s="11">
        <f>DCOUNTA(A4:T999,G4,F1007:G1008)</f>
        <v>2</v>
      </c>
      <c r="I1008" s="11" t="s">
        <v>31</v>
      </c>
      <c r="J1008" s="11" t="s">
        <v>213</v>
      </c>
      <c r="K1008" s="11">
        <f>DCOUNTA(A4:T999,J4,I1007:J1008)</f>
        <v>1</v>
      </c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</row>
    <row r="1009" spans="2:21" s="10" customFormat="1" hidden="1"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</row>
    <row r="1010" spans="2:21" s="10" customFormat="1" hidden="1">
      <c r="B1010" s="10" t="s">
        <v>4</v>
      </c>
      <c r="D1010" s="10" t="s">
        <v>4</v>
      </c>
      <c r="E1010" s="11" t="s">
        <v>5</v>
      </c>
      <c r="F1010" s="11" t="s">
        <v>4</v>
      </c>
      <c r="G1010" s="11" t="s">
        <v>6</v>
      </c>
      <c r="H1010" s="11" t="s">
        <v>210</v>
      </c>
      <c r="I1010" s="11" t="s">
        <v>4</v>
      </c>
      <c r="J1010" s="11" t="s">
        <v>9</v>
      </c>
      <c r="K1010" s="11" t="s">
        <v>211</v>
      </c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</row>
    <row r="1011" spans="2:21" s="10" customFormat="1" hidden="1">
      <c r="B1011" s="10" t="s">
        <v>214</v>
      </c>
      <c r="C1011" s="10">
        <f>DCOUNTA(A4:T999,E4,B1010:B1011)</f>
        <v>0</v>
      </c>
      <c r="D1011" s="10" t="s">
        <v>214</v>
      </c>
      <c r="E1011" s="11">
        <f>DSUM(A4:T999,F4,D1010:D1011)</f>
        <v>0</v>
      </c>
      <c r="F1011" s="11" t="s">
        <v>214</v>
      </c>
      <c r="G1011" s="11" t="s">
        <v>212</v>
      </c>
      <c r="H1011" s="11">
        <f>DCOUNTA(A4:T999,G4,F1010:G1011)</f>
        <v>0</v>
      </c>
      <c r="I1011" s="11" t="s">
        <v>214</v>
      </c>
      <c r="J1011" s="11" t="s">
        <v>213</v>
      </c>
      <c r="K1011" s="11">
        <f>DCOUNTA(A4:T999,J4,I1010:J1011)</f>
        <v>0</v>
      </c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</row>
    <row r="1012" spans="2:21" s="10" customFormat="1" hidden="1"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</row>
    <row r="1013" spans="2:21" s="10" customFormat="1" hidden="1">
      <c r="B1013" s="10" t="s">
        <v>4</v>
      </c>
      <c r="D1013" s="10" t="s">
        <v>4</v>
      </c>
      <c r="E1013" s="11" t="s">
        <v>5</v>
      </c>
      <c r="F1013" s="11" t="s">
        <v>4</v>
      </c>
      <c r="G1013" s="11" t="s">
        <v>6</v>
      </c>
      <c r="H1013" s="11" t="s">
        <v>210</v>
      </c>
      <c r="I1013" s="11" t="s">
        <v>4</v>
      </c>
      <c r="J1013" s="11" t="s">
        <v>9</v>
      </c>
      <c r="K1013" s="11" t="s">
        <v>211</v>
      </c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</row>
    <row r="1014" spans="2:21" s="10" customFormat="1" hidden="1">
      <c r="B1014" s="10" t="s">
        <v>215</v>
      </c>
      <c r="C1014" s="10">
        <f>DCOUNTA(C4:T999,E4,B1013:B1014)</f>
        <v>0</v>
      </c>
      <c r="D1014" s="10" t="s">
        <v>215</v>
      </c>
      <c r="E1014" s="11">
        <f>DSUM(A4:T999,F4,D1013:D1014)</f>
        <v>0</v>
      </c>
      <c r="F1014" s="11" t="s">
        <v>215</v>
      </c>
      <c r="G1014" s="11" t="s">
        <v>212</v>
      </c>
      <c r="H1014" s="11">
        <f>DCOUNTA(A4:T999,G4,F1013:G1014)</f>
        <v>0</v>
      </c>
      <c r="I1014" s="11" t="s">
        <v>215</v>
      </c>
      <c r="J1014" s="11" t="s">
        <v>213</v>
      </c>
      <c r="K1014" s="11">
        <f>DCOUNTA(A4:T999,J4,I1013:J1014)</f>
        <v>0</v>
      </c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</row>
    <row r="1015" spans="2:21" s="10" customFormat="1" hidden="1"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</row>
    <row r="1016" spans="2:21" s="10" customFormat="1" hidden="1"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</row>
    <row r="1017" spans="2:21" s="10" customFormat="1" hidden="1">
      <c r="B1017" s="10" t="s">
        <v>4</v>
      </c>
      <c r="D1017" s="10" t="s">
        <v>4</v>
      </c>
      <c r="E1017" s="11" t="s">
        <v>5</v>
      </c>
      <c r="F1017" s="11" t="s">
        <v>4</v>
      </c>
      <c r="G1017" s="11" t="s">
        <v>6</v>
      </c>
      <c r="H1017" s="11" t="s">
        <v>210</v>
      </c>
      <c r="I1017" s="11" t="s">
        <v>4</v>
      </c>
      <c r="J1017" s="11" t="s">
        <v>9</v>
      </c>
      <c r="K1017" s="11" t="s">
        <v>211</v>
      </c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</row>
    <row r="1018" spans="2:21" s="10" customFormat="1" hidden="1">
      <c r="B1018" s="10" t="s">
        <v>216</v>
      </c>
      <c r="C1018" s="10">
        <f>DCOUNTA(A4:T999,E4,B1017:B1018)</f>
        <v>0</v>
      </c>
      <c r="D1018" s="10" t="s">
        <v>216</v>
      </c>
      <c r="E1018" s="11">
        <f>DSUM(A4:T999,F4,D1017:D1018)</f>
        <v>0</v>
      </c>
      <c r="F1018" s="11" t="s">
        <v>216</v>
      </c>
      <c r="G1018" s="11" t="s">
        <v>212</v>
      </c>
      <c r="H1018" s="11">
        <f>DCOUNTA(A4:T999,G4,F1017:G1018)</f>
        <v>0</v>
      </c>
      <c r="I1018" s="11" t="s">
        <v>216</v>
      </c>
      <c r="J1018" s="11" t="s">
        <v>213</v>
      </c>
      <c r="K1018" s="11">
        <f>DCOUNTA(A4:T999,J4,I1017:J1018)</f>
        <v>0</v>
      </c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</row>
    <row r="1019" spans="2:21" s="10" customFormat="1" hidden="1"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</row>
    <row r="1020" spans="2:21" s="10" customFormat="1" hidden="1">
      <c r="B1020" s="10" t="s">
        <v>4</v>
      </c>
      <c r="D1020" s="10" t="s">
        <v>4</v>
      </c>
      <c r="E1020" s="11" t="s">
        <v>5</v>
      </c>
      <c r="F1020" s="11" t="s">
        <v>4</v>
      </c>
      <c r="G1020" s="11" t="s">
        <v>6</v>
      </c>
      <c r="H1020" s="11" t="s">
        <v>210</v>
      </c>
      <c r="I1020" s="11" t="s">
        <v>4</v>
      </c>
      <c r="J1020" s="11" t="s">
        <v>9</v>
      </c>
      <c r="K1020" s="11" t="s">
        <v>211</v>
      </c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</row>
    <row r="1021" spans="2:21" s="10" customFormat="1" hidden="1">
      <c r="B1021" s="10" t="s">
        <v>196</v>
      </c>
      <c r="C1021" s="10">
        <f>DCOUNTA(B4:T999,B1020,B1020:B1021)</f>
        <v>1</v>
      </c>
      <c r="D1021" s="10" t="s">
        <v>196</v>
      </c>
      <c r="E1021" s="11">
        <f>DSUM(A4:T999,F4,D1020:D1021)</f>
        <v>0</v>
      </c>
      <c r="F1021" s="11" t="s">
        <v>196</v>
      </c>
      <c r="G1021" s="11" t="s">
        <v>212</v>
      </c>
      <c r="H1021" s="11">
        <f>DCOUNTA(A4:T999,G4,F1020:G1021)</f>
        <v>0</v>
      </c>
      <c r="I1021" s="11" t="s">
        <v>196</v>
      </c>
      <c r="J1021" s="11" t="s">
        <v>213</v>
      </c>
      <c r="K1021" s="11">
        <f>DCOUNTA(A4:T999,J4,I1020:J1021)</f>
        <v>0</v>
      </c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</row>
    <row r="1022" spans="2:21" s="10" customFormat="1"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</row>
    <row r="1023" spans="2:21" s="10" customFormat="1" ht="15.75">
      <c r="C1023" s="12" t="s">
        <v>217</v>
      </c>
      <c r="D1023" s="12" t="s">
        <v>218</v>
      </c>
      <c r="E1023" s="12" t="s">
        <v>219</v>
      </c>
      <c r="F1023" s="12" t="s">
        <v>220</v>
      </c>
      <c r="G1023" s="12" t="s">
        <v>221</v>
      </c>
      <c r="H1023" s="11"/>
      <c r="I1023" s="11"/>
      <c r="J1023" s="11"/>
      <c r="K1023" s="11"/>
      <c r="L1023" s="11"/>
      <c r="M1023" s="11"/>
      <c r="N1023" s="11"/>
      <c r="O1023" s="13"/>
      <c r="P1023" s="11"/>
      <c r="Q1023" s="11"/>
      <c r="R1023" s="11"/>
      <c r="S1023" s="11"/>
      <c r="T1023" s="11"/>
      <c r="U1023" s="11"/>
    </row>
    <row r="1024" spans="2:21" s="10" customFormat="1" ht="15.75">
      <c r="C1024" s="14">
        <f>C1005</f>
        <v>29</v>
      </c>
      <c r="D1024" s="15" t="s">
        <v>222</v>
      </c>
      <c r="E1024" s="15">
        <f>E1005</f>
        <v>119.09300000000003</v>
      </c>
      <c r="F1024" s="14">
        <f>H1005</f>
        <v>14</v>
      </c>
      <c r="G1024" s="14">
        <f>K1005</f>
        <v>3</v>
      </c>
      <c r="H1024" s="11"/>
      <c r="I1024" s="11"/>
      <c r="J1024" s="11"/>
      <c r="K1024" s="11"/>
      <c r="L1024" s="11"/>
      <c r="M1024" s="11"/>
      <c r="N1024" s="11"/>
      <c r="O1024" s="13"/>
      <c r="P1024" s="11"/>
      <c r="Q1024" s="11"/>
      <c r="R1024" s="11"/>
      <c r="S1024" s="11"/>
      <c r="T1024" s="11"/>
      <c r="U1024" s="11"/>
    </row>
    <row r="1025" spans="3:21" s="10" customFormat="1" ht="15.75">
      <c r="C1025" s="14">
        <f>C1008</f>
        <v>2</v>
      </c>
      <c r="D1025" s="15" t="s">
        <v>223</v>
      </c>
      <c r="E1025" s="15">
        <f>E1008</f>
        <v>20.882999999999999</v>
      </c>
      <c r="F1025" s="14">
        <f>H1008</f>
        <v>2</v>
      </c>
      <c r="G1025" s="14">
        <f>K1008</f>
        <v>1</v>
      </c>
      <c r="H1025" s="11"/>
      <c r="I1025" s="11"/>
      <c r="J1025" s="11"/>
      <c r="K1025" s="11"/>
      <c r="L1025" s="11"/>
      <c r="M1025" s="11"/>
      <c r="N1025" s="11"/>
      <c r="O1025" s="13"/>
      <c r="P1025" s="11"/>
      <c r="Q1025" s="11"/>
      <c r="R1025" s="11"/>
      <c r="S1025" s="11"/>
      <c r="T1025" s="11"/>
      <c r="U1025" s="11"/>
    </row>
    <row r="1026" spans="3:21" s="10" customFormat="1" ht="15.75">
      <c r="C1026" s="14">
        <f>C1011</f>
        <v>0</v>
      </c>
      <c r="D1026" s="15" t="s">
        <v>224</v>
      </c>
      <c r="E1026" s="15">
        <f>E1011</f>
        <v>0</v>
      </c>
      <c r="F1026" s="14">
        <f>H1011</f>
        <v>0</v>
      </c>
      <c r="G1026" s="14">
        <f>K1011</f>
        <v>0</v>
      </c>
      <c r="H1026" s="11"/>
      <c r="I1026" s="11"/>
      <c r="J1026" s="11"/>
      <c r="K1026" s="11"/>
      <c r="L1026" s="11"/>
      <c r="M1026" s="11"/>
      <c r="N1026" s="11"/>
      <c r="O1026" s="13"/>
      <c r="P1026" s="11"/>
      <c r="Q1026" s="11"/>
      <c r="R1026" s="11"/>
      <c r="S1026" s="11"/>
      <c r="T1026" s="11"/>
      <c r="U1026" s="11"/>
    </row>
    <row r="1027" spans="3:21" s="10" customFormat="1" ht="15.75">
      <c r="C1027" s="14">
        <f>C1014</f>
        <v>0</v>
      </c>
      <c r="D1027" s="15" t="s">
        <v>225</v>
      </c>
      <c r="E1027" s="15">
        <f>E1014</f>
        <v>0</v>
      </c>
      <c r="F1027" s="14">
        <f>H1014</f>
        <v>0</v>
      </c>
      <c r="G1027" s="14">
        <f>K1014</f>
        <v>0</v>
      </c>
      <c r="H1027" s="11"/>
      <c r="I1027" s="11"/>
      <c r="J1027" s="11"/>
      <c r="K1027" s="11"/>
      <c r="L1027" s="11"/>
      <c r="M1027" s="11"/>
      <c r="N1027" s="11"/>
      <c r="O1027" s="13"/>
      <c r="P1027" s="11"/>
      <c r="Q1027" s="11"/>
      <c r="R1027" s="11"/>
      <c r="S1027" s="11"/>
      <c r="T1027" s="11"/>
      <c r="U1027" s="11"/>
    </row>
    <row r="1028" spans="3:21" s="10" customFormat="1" ht="15.75">
      <c r="C1028" s="14">
        <f>C1018</f>
        <v>0</v>
      </c>
      <c r="D1028" s="15" t="s">
        <v>216</v>
      </c>
      <c r="E1028" s="15">
        <f>E1018</f>
        <v>0</v>
      </c>
      <c r="F1028" s="14">
        <f>H1018</f>
        <v>0</v>
      </c>
      <c r="G1028" s="14">
        <f>K1018</f>
        <v>0</v>
      </c>
      <c r="H1028" s="11"/>
      <c r="I1028" s="11"/>
      <c r="J1028" s="11"/>
      <c r="K1028" s="11"/>
      <c r="L1028" s="11"/>
      <c r="M1028" s="11"/>
      <c r="N1028" s="11"/>
      <c r="O1028" s="13"/>
      <c r="P1028" s="11"/>
      <c r="Q1028" s="11"/>
      <c r="R1028" s="11"/>
      <c r="S1028" s="11"/>
      <c r="T1028" s="11"/>
      <c r="U1028" s="11"/>
    </row>
    <row r="1029" spans="3:21" s="10" customFormat="1" ht="15.75">
      <c r="C1029" s="14">
        <f>C1021</f>
        <v>1</v>
      </c>
      <c r="D1029" s="15" t="s">
        <v>226</v>
      </c>
      <c r="E1029" s="15">
        <f>E1021</f>
        <v>0</v>
      </c>
      <c r="F1029" s="14">
        <f>H1021</f>
        <v>0</v>
      </c>
      <c r="G1029" s="14">
        <f>K1021</f>
        <v>0</v>
      </c>
      <c r="H1029" s="11"/>
      <c r="I1029" s="11"/>
      <c r="J1029" s="11"/>
      <c r="K1029" s="11"/>
      <c r="L1029" s="11"/>
      <c r="M1029" s="11"/>
      <c r="N1029" s="11"/>
      <c r="O1029" s="13"/>
      <c r="P1029" s="11"/>
      <c r="Q1029" s="11"/>
      <c r="R1029" s="11"/>
      <c r="S1029" s="11"/>
      <c r="T1029" s="11"/>
      <c r="U1029" s="11"/>
    </row>
    <row r="1030" spans="3:21" s="10" customFormat="1" ht="15.75">
      <c r="C1030" s="16"/>
      <c r="D1030" s="12" t="s">
        <v>227</v>
      </c>
      <c r="E1030" s="12">
        <f>E1024</f>
        <v>119.09300000000003</v>
      </c>
      <c r="F1030" s="16"/>
      <c r="G1030" s="11"/>
      <c r="H1030" s="11"/>
      <c r="I1030" s="11"/>
      <c r="J1030" s="11"/>
      <c r="K1030" s="11"/>
      <c r="L1030" s="11"/>
      <c r="M1030" s="11"/>
      <c r="N1030" s="11"/>
      <c r="O1030" s="13"/>
      <c r="P1030" s="11"/>
      <c r="Q1030" s="11"/>
      <c r="R1030" s="11"/>
      <c r="S1030" s="11"/>
      <c r="T1030" s="11"/>
      <c r="U1030" s="11"/>
    </row>
    <row r="1031" spans="3:21" s="10" customFormat="1" ht="15.75">
      <c r="C1031" s="16"/>
      <c r="D1031" s="12" t="s">
        <v>228</v>
      </c>
      <c r="E1031" s="12">
        <f>E1024+E1025+E1026+E1027+E1028+E1029</f>
        <v>139.97600000000003</v>
      </c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</row>
    <row r="1032" spans="3:21" s="1" customFormat="1" ht="12.75" customHeigh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3:21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3:21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3:21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3:21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3:21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3:21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3:21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3:21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5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5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5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5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5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5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5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5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5:20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5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5:20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5:20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5:20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5:20" s="1" customFormat="1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5:20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5:20" s="1" customFormat="1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5:20" s="1" customFormat="1"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5:20" s="1" customFormat="1"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</row>
    <row r="1059" spans="5:20" s="1" customFormat="1"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</row>
    <row r="1060" spans="5:20" s="1" customFormat="1"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</row>
    <row r="1061" spans="5:20" s="1" customFormat="1"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</row>
    <row r="1062" spans="5:20" s="1" customFormat="1"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</row>
    <row r="1063" spans="5:20" s="1" customFormat="1"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</row>
    <row r="1064" spans="5:20" s="1" customFormat="1"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</row>
    <row r="1065" spans="5:20" s="1" customFormat="1"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</row>
    <row r="1066" spans="5:20" s="1" customFormat="1"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</row>
    <row r="1067" spans="5:20" s="1" customFormat="1"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</row>
    <row r="1068" spans="5:20" s="1" customFormat="1"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</row>
    <row r="1069" spans="5:20" s="1" customFormat="1"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</row>
    <row r="1070" spans="5:20" s="1" customForma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5:20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5:20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2021-02-17T22:28:59Z</dcterms:created>
  <dcterms:modified xsi:type="dcterms:W3CDTF">2021-02-17T22:29:20Z</dcterms:modified>
</cp:coreProperties>
</file>