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59" i="1"/>
  <c r="C1067" s="1"/>
  <c r="K1056"/>
  <c r="G1066" s="1"/>
  <c r="H1056"/>
  <c r="F1066" s="1"/>
  <c r="E1056"/>
  <c r="E1066" s="1"/>
  <c r="C1056"/>
  <c r="C1066" s="1"/>
  <c r="K1052"/>
  <c r="G1065" s="1"/>
  <c r="H1052"/>
  <c r="F1065" s="1"/>
  <c r="E1052"/>
  <c r="E1065" s="1"/>
  <c r="C1052"/>
  <c r="C1065" s="1"/>
  <c r="K1049"/>
  <c r="G1064" s="1"/>
  <c r="H1049"/>
  <c r="F1064" s="1"/>
  <c r="E1049"/>
  <c r="E1064" s="1"/>
  <c r="C1049"/>
  <c r="C1064" s="1"/>
  <c r="K1046"/>
  <c r="G1063" s="1"/>
  <c r="H1046"/>
  <c r="F1063" s="1"/>
  <c r="E1046"/>
  <c r="E1063" s="1"/>
  <c r="C1046"/>
  <c r="C1063" s="1"/>
  <c r="C1043"/>
  <c r="C1062" s="1"/>
  <c r="J11"/>
  <c r="I11"/>
  <c r="H11"/>
  <c r="G11"/>
  <c r="F11"/>
  <c r="J10"/>
  <c r="K1059" s="1"/>
  <c r="G1067" s="1"/>
  <c r="I10"/>
  <c r="H10"/>
  <c r="G10"/>
  <c r="H1059" s="1"/>
  <c r="F1067" s="1"/>
  <c r="F10"/>
  <c r="E1059" s="1"/>
  <c r="E1067" s="1"/>
  <c r="J9"/>
  <c r="I9"/>
  <c r="H9"/>
  <c r="G9"/>
  <c r="F9"/>
  <c r="J8"/>
  <c r="I8"/>
  <c r="H8"/>
  <c r="G8"/>
  <c r="F8"/>
  <c r="J7"/>
  <c r="I7"/>
  <c r="H7"/>
  <c r="G7"/>
  <c r="F7"/>
  <c r="J6"/>
  <c r="I6"/>
  <c r="H6"/>
  <c r="G6"/>
  <c r="F6"/>
  <c r="J5"/>
  <c r="K1043" s="1"/>
  <c r="G1062" s="1"/>
  <c r="I5"/>
  <c r="H5"/>
  <c r="G5"/>
  <c r="H1043" s="1"/>
  <c r="F1062" s="1"/>
  <c r="F5"/>
  <c r="E1043" s="1"/>
  <c r="E1062" s="1"/>
  <c r="E1068" l="1"/>
  <c r="E1069"/>
</calcChain>
</file>

<file path=xl/sharedStrings.xml><?xml version="1.0" encoding="utf-8"?>
<sst xmlns="http://schemas.openxmlformats.org/spreadsheetml/2006/main" count="180" uniqueCount="88">
  <si>
    <t>FISIOLOGIA Y FARMACOLOGIA VASCULAR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</si>
  <si>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</si>
  <si>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</si>
  <si>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</si>
  <si>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</si>
  <si>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</si>
  <si>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</si>
  <si>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</si>
  <si>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</si>
  <si>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</si>
  <si>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</si>
  <si>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</si>
  <si>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</si>
  <si>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</si>
  <si>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</si>
  <si>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</si>
  <si>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</si>
  <si>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</si>
  <si>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</si>
  <si>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</si>
  <si>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Caracuel, L; Sastre, E; Callejo, M; Rodrigues-Diez, R; Garcia-Redondo, AB; Prieto, I; Nieto, C; Salaices, M; Aller, MA; Arias, J; Blanco-Rivero, J</t>
  </si>
  <si>
    <t>Hepatic Encephalopathy-Associated Cerebral Vasculopathy in Acute-on-Chronic Liver Failure: Alterations on Endothelial Factor Release and Influence on Cerebrovascular Function</t>
  </si>
  <si>
    <t>FRONTIERS IN PHYSIOLOGY</t>
  </si>
  <si>
    <t>Article</t>
  </si>
  <si>
    <t>[Caracuel, Laura; Sastre, Esther; Callejo, Maria; Garcia-Redondo, Ana B.; Blanco-Rivero, Javier] Univ Autonoma Madrid, Fac Med, Dept Fisiol, Madrid, Spain; [Caracuel, Laura; Sastre, Esther; Rodrigues-Diez, Raquel; Garcia-Redondo, Ana B.; Prieto, Isabel; Salaices, Mercedes; Blanco-Rivero, Javier] Hosp Univ La Paz, Inst Invest, Madrid, Spain; [Rodrigues-Diez, Raquel; Salaices, Mercedes] Univ Autonoma Madrid, Fac Med, Dept Farmacol &amp; Terapeut, Madrid, Spain; [Rodrigues-Diez, Raquel; Garcia-Redondo, Ana B.; Salaices, Mercedes; Blanco-Rivero, Javier] Ctr Invest Biomed Red Enfermedades Cardiovasc, Madrid, Spain; [Prieto, Isabel] Hosp Univ La Paz, Dept Cirugia Gen &amp; Digest, Madrid, Spain; [Nieto, Carlos] Hosp Univ La Paz, Dept Cirugia Cardiaca, Madrid, Spain; [Aller, Ma Angeles; Arias, Jaime] Univ Complutense Madrid, Fac Med, Catedra Cirugia, Madrid, Spain</t>
  </si>
  <si>
    <t>Blanco-Rivero, J (corresponding author), Univ Autonoma Madrid, Fac Med, Dept Fisiol, Madrid, Spain.; Blanco-Rivero, J (corresponding author), Hosp Univ La Paz, Inst Invest, Madrid, Spain.; Blanco-Rivero, J (corresponding author), Ctr Invest Biomed Red Enfermedades Cardiovasc, Madrid, Spain.</t>
  </si>
  <si>
    <t>1664-042X</t>
  </si>
  <si>
    <t>Gonzalez-Amor, M; Vila-Bedmar, R; Rodrigues-Diez, R; Moreno-Carriles, R; Arcones, AC; Cruces-Sande, M; Salaices, M; Mayor, F; Briones, AM; Murga, C</t>
  </si>
  <si>
    <t>Myeloid GRK2 Regulates Obesity-Induced Endothelial Dysfunction by Modulating Inflammatory Responses in Perivascular Adipose Tissue</t>
  </si>
  <si>
    <t>ANTIOXIDANTS</t>
  </si>
  <si>
    <t>[Gonzalez-Amor, Maria; Rodrigues-Diez, Raquel; Salaices, Mercedes; Briones, Ana M.] Univ Autonoma Madrid, Inst Invest Hosp La Paz, Fac Med, Dept Farmacol, Madrid 28029, Spain; [Gonzalez-Amor, Maria; Rodrigues-Diez, Raquel; Arcones, Alba C.; Cruces-Sande, Marta; Salaices, Mercedes; Mayor, Federico, Jr.; Briones, Ana M.; Murga, Cristina] Ciber Enfermedades Cardiovasc CIBERCV, Madrid 28028, Spain; [Vila-Bedmar, Rocio] Univ Rey Juan Carlos URJC, Fac Ciencias Salud, Dept Ciencias Basicas Salud, Madrid 28022, Spain; [Moreno-Carriles, Rosa] Hosp Univ La Princesa, Serv Angiol &amp; Cirugia Vasc, Madrid 28006, Spain; [Arcones, Alba C.; Cruces-Sande, Marta; Mayor, Federico, Jr.; Murga, Cristina] UAM, CSIC, Dept Biol Mol, Madrid 28049, Spain; [Arcones, Alba C.; Cruces-Sande, Marta; Mayor, Federico, Jr.; Murga, Cristina] UAM, CSIC, Ctr Biol Mol Severo Ochoa CBMSO, Madrid 28049, Spain; [Arcones, Alba C.; Cruces-Sande, Marta; Mayor, Federico, Jr.; Murga, Cristina] Hosp Univ La Princesa, Inst Invest Sanitaria, Madrid 28006, Spain</t>
  </si>
  <si>
    <t>Briones, AM (corresponding author), Univ Autonoma Madrid, Inst Invest Hosp La Paz, Fac Med, Dept Farmacol, Madrid 28029, Spain.; Briones, AM; Murga, C (corresponding author), Ciber Enfermedades Cardiovasc CIBERCV, Madrid 28028, Spain.; Murga, C (corresponding author), UAM, CSIC, Dept Biol Mol, Madrid 28049, Spain.; Murga, C (corresponding author), UAM, CSIC, Ctr Biol Mol Severo Ochoa CBMSO, Madrid 28049, Spain.; Murga, C (corresponding author), Hosp Univ La Princesa, Inst Invest Sanitaria, Madrid 28006, Spain.</t>
  </si>
  <si>
    <t>2076-3921</t>
  </si>
  <si>
    <t>OCT</t>
  </si>
  <si>
    <t>de Yebenes, VG; Briones, AM; Martos-Folgado, I; Mur, SM; Oller, J; Bilal, F; Gonzalez-Amor, M; Mendez-Barbero, N; Silla-Castro, JC; Were, F; Jimenez-Borreguero, LJ; Sanchez-Cabo, F; Bueno, H; Salaices, M; Redondo, JM; Ramiro, AR</t>
  </si>
  <si>
    <t>Aging-Associated miR-217 Aggravates Atherosclerosis and Promotes Cardiovascular Dysfunction</t>
  </si>
  <si>
    <t>ARTERIOSCLEROSIS THROMBOSIS AND VASCULAR BIOLOGY</t>
  </si>
  <si>
    <t>[de Yebenes, Virginia G.] Univ Complutense Madrid, Sch Med, Dept Immunol Ophthalmol &amp; ENT, Octubre Hlth Res Inst Imas 12 12, Madrid 28040, Spain; [de Yebenes, Virginia G.; Martos-Folgado, Inmaculada; Mur, Sonia M.; Bilal, Faiz; Ramiro, Almudena R.] Ctr Nacl Invest Cardiovasc, Dept Vasc Physiopathol, Lymphocyte Biol Lab B, Madrid, Spain; [Oller, Jorge; Mendez-Barbero, Nerea; Redondo, Juan Miguel] Ctr Nacl Invest Cardiovasc, Gene Regulat Cardiovasc Remodelling &amp; Inflammat L, Madrid, Spain; [Bueno, Hector] Ctr Nacl Invest Cardiovasc, Dept Cell &amp; Dev Biol, Multidisciplinary Translat Cardiovasc Res, Madrid, Spain; [Briones, Ana M.; Gonzalez-Amor, Maria; Salaices, Mercedes] Univ Autonoma Madrid, Inst Invest Hosp Univ La Paz, Fac Med, Dept Farmacol, Madrid, Spain; [Briones, Ana M.; Gonzalez-Amor, Maria; Salaices, Mercedes; Redondo, Juan Miguel] CIBER Enfermedades Cardiovasc, Madrid, Spain; [Jimenez-Borreguero, Luis J.] Inst Invest Sanitaria Hosp La Princess, Madrid, Spain; [Silla-Castro, Juan Carlos; Were, Felipe; Sanchez-Cabo, Fatima] Ctr Nacl Invest Cardiovasc Carlos III, Bioinformat Unit, Madrid, Spain; [Mendez-Barbero, Nerea] Univ Autonoma Madrid, FIIS Fdn Jimenez Diaz, Vasc Res Lab, Madrid, Spain</t>
  </si>
  <si>
    <t>Ramiro, AR (corresponding author), Ctr Nacl Invest Cardiovasc, Madrid, Spain.; de Yebenes, VG (corresponding author), Univ Complutense Madrid, Sch Med, Dept Immunol Ophthalmol &amp; ENT, Octubre Hlth Res Inst Imas 12 12, Madrid 28040, Spain.</t>
  </si>
  <si>
    <t>1079-5642</t>
  </si>
  <si>
    <t>de Vega, MJP; Moreno-Fernandez, S; Pontes-Quero, GM; Gonzalez-Amor, M; Vazquez-Lasa, B; Sabater-Munoz, B; Briones, AM; Aguilar, MR; Miguel, M; Gonzalez-Muniz, R</t>
  </si>
  <si>
    <t>Characterization of Novel Synthetic Polyphenols: Validation of Antioxidant and Vasculoprotective Activities</t>
  </si>
  <si>
    <t>[Perez de Vega, Maria Jesus; Gonzalez-Muniz, Rosario] CSIC, Inst Quim Med, Juan De La Cierva 3, Madrid 28006, Spain; [Moreno-Fernandez, Silvia; Miguel, Marta] CSIC UAM, Inst Invest Ciencias Alimentac, CEI UAM, C Nicolas Cabrera 9, Madrid 28049, Spain; [Maria Pontes-Quero, Gloria; Vazquez-Lasa, Blanca; Aguilar, Maria R.] CSIC, Inst Ciencia &amp; Tecnol Polimeros, Juan De La Cierva 3, Madrid 28006, Spain; [Maria Pontes-Quero, Gloria] Alodia Farmaceut SL, Santiago Grisolia 2 D130-L145, Madrid 28760, Spain; [Gonzalez-Amor, Maria; Briones, Ana M.] Univ Autonoma Madrid, Inst Invest, Fac Med, Dept Farmacol,Biomed Hosp La Paz, Arzobispo Morcillo 4, Madrid 28029, Spain; [Gonzalez-Amor, Maria; Briones, Ana M.] Ctr Invest Biomed Red Enfermedades Cardiovasc, Madrid 28029, Spain; [Vazquez-Lasa, Blanca; Aguilar, Maria R.] CIBER BBN, Networking Biomed Res Ctr Bioengn Biomat &amp; Nanome, Madrid 28029, Spain; [Sabater-Munoz, Beatriz] CSIC UPV, Inst Biol Mol &amp; Celular Plantas IBMCP, Valencia 46022, Spain</t>
  </si>
  <si>
    <t>Gonzalez-Muniz, R (corresponding author), CSIC, Inst Quim Med, Juan De La Cierva 3, Madrid 28006, Spain.</t>
  </si>
  <si>
    <t>SEP</t>
  </si>
  <si>
    <t>Orejudo, M; Garcia-Redondo, AB; Rodrigues-Diez, RR; Rodrigues-Diez, R; Santos-Sanchez, L; Munoz, AT; Egido, J; Selgas, R; Salaices, M; Briones, AM; Ruiz-Ortega, M</t>
  </si>
  <si>
    <t>Interleukin-17A induces vascular remodeling of small arteries and blood pressure elevation</t>
  </si>
  <si>
    <t>CLINICAL SCIENCE</t>
  </si>
  <si>
    <t>[Orejudo, Macarena; Rodrigues-Diez, Raul R.; Santos-Sanchez, Laura; Tejera Munoz, Antonio; Ruiz-Ortega, Marta] Univ Autonoma Madrid, IIS Fdn Jimenez Diaz, Mol &amp; Cellular Biol Renal &amp; Vasc Pathol, Madrid, Spain; [Orejudo, Macarena; Rodrigues-Diez, Raul R.; Santos-Sanchez, Laura; Tejera Munoz, Antonio; Selgas, Rafael; Ruiz-Ortega, Marta] Red Invest Renal REDINREN, Madrid, Spain; [Garcia-Redondo, Ana B.; Rodrigues-Diez, Raquel; Salaices, Mercedes; Briones, Ana M.] Univ Autonoma Madrid, Fac Med, Pharmacol Dept, Ciber Enfermedades Cardiovasc, Madrid, Spain; [Garcia-Redondo, Ana B.; Rodrigues-Diez, Raquel; Selgas, Rafael; Salaices, Mercedes; Briones, Ana M.] Inst Invest Hosp Univ La Paz IdiPAZ, Madrid, Spain; [Egido, Jesus] Univ Autonoma Madrid, IIS Fdn Jimenez Diaz, Spanish Biomed Res Ctr Diabet &amp; Associated Metab, Madrid, Spain</t>
  </si>
  <si>
    <t>Rodrigues-Diez, RR (corresponding author), Univ Autonoma Madrid, IIS Fdn Jimenez Diaz, Mol &amp; Cellular Biol Renal &amp; Vasc Pathol, Madrid, Spain.; Rodrigues-Diez, RR (corresponding author), Red Invest Renal REDINREN, Madrid, Spain.; Garcia-Redondo, AB (corresponding author), Univ Autonoma Madrid, Fac Med, Pharmacol Dept, Ciber Enfermedades Cardiovasc, Madrid, Spain.; Garcia-Redondo, AB (corresponding author), Inst Invest Hosp Univ La Paz IdiPAZ, Madrid, Spain.</t>
  </si>
  <si>
    <t>0143-5221</t>
  </si>
  <si>
    <t>MAR</t>
  </si>
  <si>
    <t>Blanco-Rivero, J; Xavier, FE</t>
  </si>
  <si>
    <t>Therapeutic Potential of Phosphodiesterase Inhibitors for Endothelial Dysfunction-Related Diseases</t>
  </si>
  <si>
    <t>CURRENT PHARMACEUTICAL DESIGN</t>
  </si>
  <si>
    <t>Review</t>
  </si>
  <si>
    <t>[Blanco-Rivero, Javier] Univ Autonoma Madrid, Fac Med, Dept Fisiol, Madrid, Spain; [Blanco-Rivero, Javier] Ctr Invest Biomed Red Ciber CV, Madrid, Spain; [Blanco-Rivero, Javier] Inst Invest Sanitaria Hosp la Paz IdIPaz, Madrid, Spain; [Xavier, Fabiano E.] Univ Fed Pernambuco, Ctr Biociencias, Dept Fisiol &amp; Farmacol, Ave Prof Moraes Rego,Cidade Univ, BR-50670901 Recife, PE, Brazil</t>
  </si>
  <si>
    <t>Xavier, FE (corresponding author), Univ Fed Pernambuco, Ctr Biociencias, Dept Fisiol &amp; Farmacol, Ave Prof Moraes Rego,Cidade Univ, BR-50670901 Recife, PE, Brazil.</t>
  </si>
  <si>
    <t>1381-6128</t>
  </si>
  <si>
    <t>Llevenes, P; Rodrigues-Diez, R; Cros-Brunso, L; Prieto, MI; Casani, L; Balfagon, G; Blanco-Rivero, J</t>
  </si>
  <si>
    <t>Beneficial Effect of a Multistrain Synbiotic Prodefen((R)) Plus on the Systemic and Vascular Alterations Associated with Metabolic Syndrome in Rats: The Role of the Neuronal Nitric Oxide Synthase and Protein Kinase A</t>
  </si>
  <si>
    <t>NUTRIENTS</t>
  </si>
  <si>
    <t>[Llevenes, Pablo; Cros-Brunso, Laia; Balfagon, Gloria; Blanco-Rivero, Javier] Univ Autonoma Madrid, Sch Med, Dept Physiol, Calle Arzobispo Morcillo 4, Madrid 28029, Spain; [Rodrigues-Diez, Raquel] Univ Autonoma Madrid, Sch Med, Dept Pharmacol &amp; Therapeut, Calle Arzobispo Morcillo 4, Madrid 28029, Spain; [Rodrigues-Diez, Raquel; Balfagon, Gloria; Blanco-Rivero, Javier] Ctr Biomed Res Network CIBER Cardiovasc Dis, Calle Melchor Fernandez Almagro 3, Madrid 28029, Spain; [Rodrigues-Diez, Raquel; Isabel Prieto, Ma; Balfagon, Gloria; Blanco-Rivero, Javier] Univ Hosp la Paz IdIPaz, Res Inst, Calle Pedro Rico 6, Madrid 28029, Spain; [Isabel Prieto, Ma] Hosp Univ la Paz, Dept Gen &amp; Digest Surg, Paseo Castellana 261, Madrid 28046, Spain; [Casani, Laura] Res Inst Santa Creu, Carrer St Quinti 77-79, Barcelona 08041, Spain; [Casani, Laura] St Pau Hosp, Carrer St Quinti 77-79, Barcelona 08041, Spain</t>
  </si>
  <si>
    <t>Blanco-Rivero, J (corresponding author), Univ Autonoma Madrid, Sch Med, Dept Physiol, Calle Arzobispo Morcillo 4, Madrid 28029, Spain.; Blanco-Rivero, J (corresponding author), Ctr Biomed Res Network CIBER Cardiovasc Dis, Calle Melchor Fernandez Almagro 3, Madrid 28029, Spain.; Blanco-Rivero, J (corresponding author), Univ Hosp la Paz IdIPaz, Res Inst, Calle Pedro Rico 6, Madrid 28029, Spain.</t>
  </si>
  <si>
    <t>2072-6643</t>
  </si>
  <si>
    <t>JAN</t>
  </si>
  <si>
    <t>1º CUARTIL</t>
  </si>
  <si>
    <t>1º DECIL</t>
  </si>
  <si>
    <t>Q1</t>
  </si>
  <si>
    <t>SI</t>
  </si>
  <si>
    <t>Letter</t>
  </si>
  <si>
    <t>Correction</t>
  </si>
  <si>
    <t>Editorial Material</t>
  </si>
  <si>
    <t>Meeting Abstract</t>
  </si>
  <si>
    <t>Nº Documentos</t>
  </si>
  <si>
    <t>Tipo de documento</t>
  </si>
  <si>
    <t>FI</t>
  </si>
  <si>
    <t>1º Cuartil</t>
  </si>
  <si>
    <t>1º Decil</t>
  </si>
  <si>
    <t>10.1016/j.thromres.2017.03.016</t>
  </si>
  <si>
    <t>MEDLINE:28324767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</si>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</sst>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Y2335"/>
  <sheetViews>
    <sheetView tabSelected="1" workbookViewId="0">
      <selection sqref="A1:XFD1048576"/>
    </sheetView>
  </sheetViews>
  <sheetFormatPr baseColWidth="10" defaultColWidth="9" defaultRowHeight="15"/>
  <cols>
    <col min="1" max="1" width="9" style="10"/>
    <col min="2" max="2" width="27.28515625" style="10" customWidth="1"/>
    <col min="3" max="3" width="37.5703125" style="10" customWidth="1"/>
    <col min="4" max="4" width="34.85546875" style="10" customWidth="1"/>
    <col min="5" max="5" width="18.7109375" style="9" customWidth="1"/>
    <col min="6" max="7" width="9" style="9"/>
    <col min="8" max="9" width="0" style="9" hidden="1" customWidth="1"/>
    <col min="10" max="10" width="9" style="9"/>
    <col min="11" max="12" width="0" style="9" hidden="1" customWidth="1"/>
    <col min="13" max="13" width="9" style="9"/>
    <col min="14" max="14" width="0" style="9" hidden="1" customWidth="1"/>
    <col min="15" max="20" width="9" style="9"/>
    <col min="21" max="16384" width="9" style="10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3.367</v>
      </c>
      <c r="G5" s="7" t="str">
        <f>VLOOKUP(N5,[1]Revistas!$B$2:$G$62863,3,FALSE)</f>
        <v>Q1</v>
      </c>
      <c r="H5" s="7" t="str">
        <f>VLOOKUP(N5,[1]Revistas!$B$2:$G$62863,4,FALSE)</f>
        <v>PHYSIOLOGY -- SCIE</v>
      </c>
      <c r="I5" s="7" t="str">
        <f>VLOOKUP(N5,[1]Revistas!$B$2:$G$62863,5,FALSE)</f>
        <v>20/81</v>
      </c>
      <c r="J5" s="7" t="str">
        <f>VLOOKUP(N5,[1]Revistas!$B$2:$G$62863,6,FALSE)</f>
        <v>NO</v>
      </c>
      <c r="K5" s="7" t="s">
        <v>24</v>
      </c>
      <c r="L5" s="7" t="s">
        <v>25</v>
      </c>
      <c r="M5" s="7">
        <v>0</v>
      </c>
      <c r="N5" s="8" t="s">
        <v>26</v>
      </c>
      <c r="O5" s="7">
        <v>44136</v>
      </c>
      <c r="P5" s="7">
        <v>2020</v>
      </c>
      <c r="Q5" s="7">
        <v>11</v>
      </c>
      <c r="R5" s="7"/>
      <c r="S5" s="7"/>
      <c r="T5" s="7">
        <v>593371</v>
      </c>
    </row>
    <row r="6" spans="2:20" s="1" customFormat="1">
      <c r="B6" s="6" t="s">
        <v>27</v>
      </c>
      <c r="C6" s="6" t="s">
        <v>28</v>
      </c>
      <c r="D6" s="6" t="s">
        <v>29</v>
      </c>
      <c r="E6" s="7" t="s">
        <v>23</v>
      </c>
      <c r="F6" s="7">
        <f>VLOOKUP(N6,[1]Revistas!$B$2:$G$62863,2,FALSE)</f>
        <v>5.0140000000000002</v>
      </c>
      <c r="G6" s="7" t="str">
        <f>VLOOKUP(N6,[1]Revistas!$B$2:$G$62863,3,FALSE)</f>
        <v>Q1</v>
      </c>
      <c r="H6" s="7" t="str">
        <f>VLOOKUP(N6,[1]Revistas!$B$2:$G$62863,4,FALSE)</f>
        <v>FOOD SCIENCE &amp; TECHNOLOGY -- SCIE</v>
      </c>
      <c r="I6" s="7" t="str">
        <f>VLOOKUP(N6,[1]Revistas!$B$2:$G$62863,5,FALSE)</f>
        <v>10/139</v>
      </c>
      <c r="J6" s="7" t="str">
        <f>VLOOKUP(N6,[1]Revistas!$B$2:$G$62863,6,FALSE)</f>
        <v>SI</v>
      </c>
      <c r="K6" s="7" t="s">
        <v>30</v>
      </c>
      <c r="L6" s="7" t="s">
        <v>31</v>
      </c>
      <c r="M6" s="7">
        <v>0</v>
      </c>
      <c r="N6" s="8" t="s">
        <v>32</v>
      </c>
      <c r="O6" s="7" t="s">
        <v>33</v>
      </c>
      <c r="P6" s="7">
        <v>2020</v>
      </c>
      <c r="Q6" s="7">
        <v>9</v>
      </c>
      <c r="R6" s="7">
        <v>10</v>
      </c>
      <c r="S6" s="7"/>
      <c r="T6" s="7">
        <v>953</v>
      </c>
    </row>
    <row r="7" spans="2:20" s="1" customFormat="1">
      <c r="B7" s="6" t="s">
        <v>34</v>
      </c>
      <c r="C7" s="6" t="s">
        <v>35</v>
      </c>
      <c r="D7" s="6" t="s">
        <v>36</v>
      </c>
      <c r="E7" s="7" t="s">
        <v>23</v>
      </c>
      <c r="F7" s="7">
        <f>VLOOKUP(N7,[1]Revistas!$B$2:$G$62863,2,FALSE)</f>
        <v>6.6040000000000001</v>
      </c>
      <c r="G7" s="7" t="str">
        <f>VLOOKUP(N7,[1]Revistas!$B$2:$G$62863,3,FALSE)</f>
        <v>Q1</v>
      </c>
      <c r="H7" s="7" t="str">
        <f>VLOOKUP(N7,[1]Revistas!$B$2:$G$62863,4,FALSE)</f>
        <v>HEMATOLOGY -- SCIE</v>
      </c>
      <c r="I7" s="7" t="str">
        <f>VLOOKUP(N7,[1]Revistas!$B$2:$G$62863,5,FALSE)</f>
        <v>9 DE 76</v>
      </c>
      <c r="J7" s="7" t="str">
        <f>VLOOKUP(N7,[1]Revistas!$B$2:$G$62863,6,FALSE)</f>
        <v>NO</v>
      </c>
      <c r="K7" s="7" t="s">
        <v>37</v>
      </c>
      <c r="L7" s="7" t="s">
        <v>38</v>
      </c>
      <c r="M7" s="7">
        <v>1</v>
      </c>
      <c r="N7" s="8" t="s">
        <v>39</v>
      </c>
      <c r="O7" s="7" t="s">
        <v>33</v>
      </c>
      <c r="P7" s="7">
        <v>2020</v>
      </c>
      <c r="Q7" s="7">
        <v>40</v>
      </c>
      <c r="R7" s="7">
        <v>10</v>
      </c>
      <c r="S7" s="7">
        <v>2408</v>
      </c>
      <c r="T7" s="7">
        <v>2424</v>
      </c>
    </row>
    <row r="8" spans="2:20" s="1" customFormat="1">
      <c r="B8" s="6" t="s">
        <v>40</v>
      </c>
      <c r="C8" s="6" t="s">
        <v>41</v>
      </c>
      <c r="D8" s="6" t="s">
        <v>29</v>
      </c>
      <c r="E8" s="7" t="s">
        <v>23</v>
      </c>
      <c r="F8" s="7">
        <f>VLOOKUP(N8,[1]Revistas!$B$2:$G$62863,2,FALSE)</f>
        <v>5.0140000000000002</v>
      </c>
      <c r="G8" s="7" t="str">
        <f>VLOOKUP(N8,[1]Revistas!$B$2:$G$62863,3,FALSE)</f>
        <v>Q1</v>
      </c>
      <c r="H8" s="7" t="str">
        <f>VLOOKUP(N8,[1]Revistas!$B$2:$G$62863,4,FALSE)</f>
        <v>FOOD SCIENCE &amp; TECHNOLOGY -- SCIE</v>
      </c>
      <c r="I8" s="7" t="str">
        <f>VLOOKUP(N8,[1]Revistas!$B$2:$G$62863,5,FALSE)</f>
        <v>10/139</v>
      </c>
      <c r="J8" s="7" t="str">
        <f>VLOOKUP(N8,[1]Revistas!$B$2:$G$62863,6,FALSE)</f>
        <v>SI</v>
      </c>
      <c r="K8" s="7" t="s">
        <v>42</v>
      </c>
      <c r="L8" s="7" t="s">
        <v>43</v>
      </c>
      <c r="M8" s="7">
        <v>1</v>
      </c>
      <c r="N8" s="8" t="s">
        <v>32</v>
      </c>
      <c r="O8" s="7" t="s">
        <v>44</v>
      </c>
      <c r="P8" s="7">
        <v>2020</v>
      </c>
      <c r="Q8" s="7">
        <v>9</v>
      </c>
      <c r="R8" s="7">
        <v>9</v>
      </c>
      <c r="S8" s="7"/>
      <c r="T8" s="7">
        <v>787</v>
      </c>
    </row>
    <row r="9" spans="2:20" s="1" customFormat="1">
      <c r="B9" s="6" t="s">
        <v>45</v>
      </c>
      <c r="C9" s="6" t="s">
        <v>46</v>
      </c>
      <c r="D9" s="6" t="s">
        <v>47</v>
      </c>
      <c r="E9" s="7" t="s">
        <v>23</v>
      </c>
      <c r="F9" s="7">
        <f>VLOOKUP(N9,[1]Revistas!$B$2:$G$62863,2,FALSE)</f>
        <v>5.2229999999999999</v>
      </c>
      <c r="G9" s="7" t="str">
        <f>VLOOKUP(N9,[1]Revistas!$B$2:$G$62863,3,FALSE)</f>
        <v>Q1</v>
      </c>
      <c r="H9" s="7" t="str">
        <f>VLOOKUP(N9,[1]Revistas!$B$2:$G$62863,4,FALSE)</f>
        <v>MEDICINE, RESEARCH &amp; EXPERIMENTAL -- SCIE</v>
      </c>
      <c r="I9" s="7" t="str">
        <f>VLOOKUP(N9,[1]Revistas!$B$2:$G$62863,5,FALSE)</f>
        <v>24/139</v>
      </c>
      <c r="J9" s="7" t="str">
        <f>VLOOKUP(N9,[1]Revistas!$B$2:$G$62863,6,FALSE)</f>
        <v>NO</v>
      </c>
      <c r="K9" s="7" t="s">
        <v>48</v>
      </c>
      <c r="L9" s="7" t="s">
        <v>49</v>
      </c>
      <c r="M9" s="7">
        <v>1</v>
      </c>
      <c r="N9" s="8" t="s">
        <v>50</v>
      </c>
      <c r="O9" s="7" t="s">
        <v>51</v>
      </c>
      <c r="P9" s="7">
        <v>2020</v>
      </c>
      <c r="Q9" s="7">
        <v>134</v>
      </c>
      <c r="R9" s="7">
        <v>5</v>
      </c>
      <c r="S9" s="7">
        <v>513</v>
      </c>
      <c r="T9" s="7">
        <v>527</v>
      </c>
    </row>
    <row r="10" spans="2:20" s="1" customFormat="1">
      <c r="B10" s="6" t="s">
        <v>52</v>
      </c>
      <c r="C10" s="6" t="s">
        <v>53</v>
      </c>
      <c r="D10" s="6" t="s">
        <v>54</v>
      </c>
      <c r="E10" s="7" t="s">
        <v>55</v>
      </c>
      <c r="F10" s="7">
        <f>VLOOKUP(N10,[1]Revistas!$B$2:$G$62863,2,FALSE)</f>
        <v>2.2080000000000002</v>
      </c>
      <c r="G10" s="7" t="str">
        <f>VLOOKUP(N10,[1]Revistas!$B$2:$G$62863,3,FALSE)</f>
        <v>Q3</v>
      </c>
      <c r="H10" s="7" t="str">
        <f>VLOOKUP(N10,[1]Revistas!$B$2:$G$62863,4,FALSE)</f>
        <v>PHARMACOLOGY &amp; PHARMACY -- SCIE</v>
      </c>
      <c r="I10" s="7" t="str">
        <f>VLOOKUP(N10,[1]Revistas!$B$2:$G$62863,5,FALSE)</f>
        <v>181/271</v>
      </c>
      <c r="J10" s="7" t="str">
        <f>VLOOKUP(N10,[1]Revistas!$B$2:$G$62863,6,FALSE)</f>
        <v>NO</v>
      </c>
      <c r="K10" s="7" t="s">
        <v>56</v>
      </c>
      <c r="L10" s="7" t="s">
        <v>57</v>
      </c>
      <c r="M10" s="7">
        <v>1</v>
      </c>
      <c r="N10" s="8" t="s">
        <v>58</v>
      </c>
      <c r="O10" s="7"/>
      <c r="P10" s="7">
        <v>2020</v>
      </c>
      <c r="Q10" s="7">
        <v>26</v>
      </c>
      <c r="R10" s="7">
        <v>30</v>
      </c>
      <c r="S10" s="7">
        <v>3633</v>
      </c>
      <c r="T10" s="7">
        <v>3651</v>
      </c>
    </row>
    <row r="11" spans="2:20" s="1" customFormat="1">
      <c r="B11" s="6" t="s">
        <v>59</v>
      </c>
      <c r="C11" s="6" t="s">
        <v>60</v>
      </c>
      <c r="D11" s="6" t="s">
        <v>61</v>
      </c>
      <c r="E11" s="7" t="s">
        <v>23</v>
      </c>
      <c r="F11" s="7">
        <f>VLOOKUP(N11,[1]Revistas!$B$2:$G$62863,2,FALSE)</f>
        <v>4.5460000000000003</v>
      </c>
      <c r="G11" s="7" t="str">
        <f>VLOOKUP(N11,[1]Revistas!$B$2:$G$62863,3,FALSE)</f>
        <v>Q1</v>
      </c>
      <c r="H11" s="7" t="str">
        <f>VLOOKUP(N11,[1]Revistas!$B$2:$G$62863,4,FALSE)</f>
        <v>NUTRITION &amp; DIETETICS -- SCIE</v>
      </c>
      <c r="I11" s="7" t="str">
        <f>VLOOKUP(N11,[1]Revistas!$B$2:$G$62863,5,FALSE)</f>
        <v>17/89</v>
      </c>
      <c r="J11" s="7" t="str">
        <f>VLOOKUP(N11,[1]Revistas!$B$2:$G$62863,6,FALSE)</f>
        <v>NO</v>
      </c>
      <c r="K11" s="7" t="s">
        <v>62</v>
      </c>
      <c r="L11" s="7" t="s">
        <v>63</v>
      </c>
      <c r="M11" s="7">
        <v>1</v>
      </c>
      <c r="N11" s="8" t="s">
        <v>64</v>
      </c>
      <c r="O11" s="7" t="s">
        <v>65</v>
      </c>
      <c r="P11" s="7">
        <v>2020</v>
      </c>
      <c r="Q11" s="7">
        <v>12</v>
      </c>
      <c r="R11" s="7">
        <v>1</v>
      </c>
      <c r="S11" s="7"/>
      <c r="T11" s="7">
        <v>117</v>
      </c>
    </row>
    <row r="12" spans="2:20" s="1" customFormat="1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2:20" s="1" customFormat="1"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2:20" s="1" customFormat="1"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2:20" s="1" customFormat="1"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2:20" s="1" customFormat="1"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5:20" s="1" customFormat="1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5:20" s="1" customFormat="1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5:20" s="1" customFormat="1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5:20" s="1" customFormat="1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5:20" s="1" customFormat="1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5:20" s="1" customFormat="1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5:20" s="1" customFormat="1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5:20" s="1" customFormat="1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5:20" s="1" customFormat="1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5:20" s="1" customFormat="1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5:20" s="1" customFormat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5:20" s="1" customForma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5:20" s="1" customFormat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5:20" s="1" customFormat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5:20" s="1" customFormat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5:20" s="1" customFormat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1" spans="2:20" s="1" customFormat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2:20" s="11" customFormat="1">
      <c r="B1042" s="11" t="s">
        <v>4</v>
      </c>
      <c r="C1042" s="11" t="s">
        <v>4</v>
      </c>
      <c r="D1042" s="11" t="s">
        <v>4</v>
      </c>
      <c r="E1042" s="12" t="s">
        <v>5</v>
      </c>
      <c r="F1042" s="12" t="s">
        <v>4</v>
      </c>
      <c r="G1042" s="12" t="s">
        <v>6</v>
      </c>
      <c r="H1042" s="12" t="s">
        <v>66</v>
      </c>
      <c r="I1042" s="12" t="s">
        <v>4</v>
      </c>
      <c r="J1042" s="12" t="s">
        <v>9</v>
      </c>
      <c r="K1042" s="12" t="s">
        <v>67</v>
      </c>
      <c r="L1042" s="12"/>
      <c r="M1042" s="12"/>
      <c r="N1042" s="12"/>
      <c r="O1042" s="12"/>
      <c r="P1042" s="12"/>
      <c r="Q1042" s="12"/>
      <c r="R1042" s="12"/>
      <c r="S1042" s="12"/>
      <c r="T1042" s="12"/>
    </row>
    <row r="1043" spans="2:20" s="11" customFormat="1">
      <c r="B1043" s="11" t="s">
        <v>23</v>
      </c>
      <c r="C1043" s="11">
        <f>DCOUNTA(A4:T1036,C1042,B1042:B1043)</f>
        <v>6</v>
      </c>
      <c r="D1043" s="11" t="s">
        <v>23</v>
      </c>
      <c r="E1043" s="12">
        <f>DSUM(A4:T1037,F4,D1042:D1043)</f>
        <v>29.767999999999997</v>
      </c>
      <c r="F1043" s="12" t="s">
        <v>23</v>
      </c>
      <c r="G1043" s="12" t="s">
        <v>68</v>
      </c>
      <c r="H1043" s="12">
        <f>DCOUNTA(A4:T1037,G4,F1042:G1043)</f>
        <v>6</v>
      </c>
      <c r="I1043" s="12" t="s">
        <v>23</v>
      </c>
      <c r="J1043" s="12" t="s">
        <v>69</v>
      </c>
      <c r="K1043" s="12">
        <f>DCOUNTA(A4:T1037,J4,I1042:J1043)</f>
        <v>2</v>
      </c>
      <c r="L1043" s="12"/>
      <c r="M1043" s="12"/>
      <c r="N1043" s="12"/>
      <c r="O1043" s="12"/>
      <c r="P1043" s="12"/>
      <c r="Q1043" s="12"/>
      <c r="R1043" s="12"/>
      <c r="S1043" s="12"/>
      <c r="T1043" s="12"/>
    </row>
    <row r="1044" spans="2:20" s="11" customFormat="1">
      <c r="E1044" s="12"/>
      <c r="F1044" s="12"/>
      <c r="G1044" s="12"/>
      <c r="H1044" s="12"/>
      <c r="I1044" s="12"/>
      <c r="J1044" s="12"/>
      <c r="K1044" s="12"/>
      <c r="L1044" s="12"/>
      <c r="M1044" s="12"/>
      <c r="N1044" s="12"/>
      <c r="O1044" s="12"/>
      <c r="P1044" s="12"/>
      <c r="Q1044" s="12"/>
      <c r="R1044" s="12"/>
      <c r="S1044" s="12"/>
      <c r="T1044" s="12"/>
    </row>
    <row r="1045" spans="2:20" s="11" customFormat="1">
      <c r="B1045" s="11" t="s">
        <v>4</v>
      </c>
      <c r="D1045" s="11" t="s">
        <v>4</v>
      </c>
      <c r="E1045" s="12" t="s">
        <v>5</v>
      </c>
      <c r="F1045" s="12" t="s">
        <v>4</v>
      </c>
      <c r="G1045" s="12" t="s">
        <v>6</v>
      </c>
      <c r="H1045" s="12" t="s">
        <v>66</v>
      </c>
      <c r="I1045" s="12" t="s">
        <v>4</v>
      </c>
      <c r="J1045" s="12" t="s">
        <v>9</v>
      </c>
      <c r="K1045" s="12" t="s">
        <v>67</v>
      </c>
      <c r="L1045" s="12"/>
      <c r="M1045" s="12"/>
      <c r="N1045" s="12"/>
      <c r="O1045" s="12"/>
      <c r="P1045" s="12"/>
      <c r="Q1045" s="12"/>
      <c r="R1045" s="12"/>
      <c r="S1045" s="12"/>
      <c r="T1045" s="12"/>
    </row>
    <row r="1046" spans="2:20" s="11" customFormat="1">
      <c r="B1046" s="11" t="s">
        <v>70</v>
      </c>
      <c r="C1046" s="11">
        <f>DCOUNTA(A4:T1037,E4,B1045:B1046)</f>
        <v>0</v>
      </c>
      <c r="D1046" s="11" t="s">
        <v>70</v>
      </c>
      <c r="E1046" s="12">
        <f>DSUM(A4:T1037,E1045,D1045:D1046)</f>
        <v>0</v>
      </c>
      <c r="F1046" s="12" t="s">
        <v>70</v>
      </c>
      <c r="G1046" s="12" t="s">
        <v>68</v>
      </c>
      <c r="H1046" s="12">
        <f>DCOUNTA(A4:T1037,G4,F1045:G1046)</f>
        <v>0</v>
      </c>
      <c r="I1046" s="12" t="s">
        <v>70</v>
      </c>
      <c r="J1046" s="12" t="s">
        <v>69</v>
      </c>
      <c r="K1046" s="12">
        <f>DCOUNTA(A4:T1037,J4,I1045:J1046)</f>
        <v>0</v>
      </c>
      <c r="L1046" s="12"/>
      <c r="M1046" s="12"/>
      <c r="N1046" s="12"/>
      <c r="O1046" s="12"/>
      <c r="P1046" s="12"/>
      <c r="Q1046" s="12"/>
      <c r="R1046" s="12"/>
      <c r="S1046" s="12"/>
      <c r="T1046" s="12"/>
    </row>
    <row r="1047" spans="2:20" s="11" customFormat="1">
      <c r="E1047" s="12"/>
      <c r="F1047" s="12"/>
      <c r="G1047" s="12"/>
      <c r="H1047" s="12"/>
      <c r="I1047" s="12"/>
      <c r="J1047" s="12"/>
      <c r="K1047" s="12"/>
      <c r="L1047" s="12"/>
      <c r="M1047" s="12"/>
      <c r="N1047" s="12"/>
      <c r="O1047" s="12"/>
      <c r="P1047" s="12"/>
      <c r="Q1047" s="12"/>
      <c r="R1047" s="12"/>
      <c r="S1047" s="12"/>
      <c r="T1047" s="12"/>
    </row>
    <row r="1048" spans="2:20" s="11" customFormat="1">
      <c r="B1048" s="11" t="s">
        <v>4</v>
      </c>
      <c r="D1048" s="11" t="s">
        <v>4</v>
      </c>
      <c r="E1048" s="12" t="s">
        <v>5</v>
      </c>
      <c r="F1048" s="12" t="s">
        <v>4</v>
      </c>
      <c r="G1048" s="12" t="s">
        <v>6</v>
      </c>
      <c r="H1048" s="12" t="s">
        <v>66</v>
      </c>
      <c r="I1048" s="12" t="s">
        <v>4</v>
      </c>
      <c r="J1048" s="12" t="s">
        <v>9</v>
      </c>
      <c r="K1048" s="12" t="s">
        <v>67</v>
      </c>
      <c r="L1048" s="12"/>
      <c r="M1048" s="12"/>
      <c r="N1048" s="12"/>
      <c r="O1048" s="12"/>
      <c r="P1048" s="12"/>
      <c r="Q1048" s="12"/>
      <c r="R1048" s="12"/>
      <c r="S1048" s="12"/>
      <c r="T1048" s="12"/>
    </row>
    <row r="1049" spans="2:20" s="11" customFormat="1">
      <c r="B1049" s="11" t="s">
        <v>71</v>
      </c>
      <c r="C1049" s="11">
        <f>DCOUNTA(A4:T1037,E4,B1048:B1049)</f>
        <v>0</v>
      </c>
      <c r="D1049" s="11" t="s">
        <v>71</v>
      </c>
      <c r="E1049" s="12">
        <f>DSUM(A4:T1037,F4,D1048:D1049)</f>
        <v>0</v>
      </c>
      <c r="F1049" s="12" t="s">
        <v>71</v>
      </c>
      <c r="G1049" s="12" t="s">
        <v>68</v>
      </c>
      <c r="H1049" s="12">
        <f>DCOUNTA(A4:T1037,G4,F1048:G1049)</f>
        <v>0</v>
      </c>
      <c r="I1049" s="12" t="s">
        <v>71</v>
      </c>
      <c r="J1049" s="12" t="s">
        <v>69</v>
      </c>
      <c r="K1049" s="12">
        <f>DCOUNTA(A4:T1037,J4,I1048:J1049)</f>
        <v>0</v>
      </c>
      <c r="L1049" s="12"/>
      <c r="M1049" s="12"/>
      <c r="N1049" s="12"/>
      <c r="O1049" s="12"/>
      <c r="P1049" s="12"/>
      <c r="Q1049" s="12"/>
      <c r="R1049" s="12"/>
      <c r="S1049" s="12"/>
      <c r="T1049" s="12"/>
    </row>
    <row r="1050" spans="2:20" s="11" customFormat="1">
      <c r="E1050" s="12"/>
      <c r="F1050" s="12"/>
      <c r="G1050" s="12"/>
      <c r="H1050" s="12"/>
      <c r="I1050" s="12"/>
      <c r="J1050" s="12"/>
      <c r="K1050" s="12"/>
      <c r="L1050" s="12"/>
      <c r="M1050" s="12"/>
      <c r="N1050" s="12"/>
      <c r="O1050" s="12"/>
      <c r="P1050" s="12"/>
      <c r="Q1050" s="12"/>
      <c r="R1050" s="12"/>
      <c r="S1050" s="12"/>
      <c r="T1050" s="12"/>
    </row>
    <row r="1051" spans="2:20" s="11" customFormat="1">
      <c r="B1051" s="11" t="s">
        <v>4</v>
      </c>
      <c r="D1051" s="11" t="s">
        <v>4</v>
      </c>
      <c r="E1051" s="12" t="s">
        <v>5</v>
      </c>
      <c r="F1051" s="12" t="s">
        <v>4</v>
      </c>
      <c r="G1051" s="12" t="s">
        <v>6</v>
      </c>
      <c r="H1051" s="12" t="s">
        <v>66</v>
      </c>
      <c r="I1051" s="12" t="s">
        <v>4</v>
      </c>
      <c r="J1051" s="12" t="s">
        <v>9</v>
      </c>
      <c r="K1051" s="12" t="s">
        <v>67</v>
      </c>
      <c r="L1051" s="12"/>
      <c r="M1051" s="12"/>
      <c r="N1051" s="12"/>
      <c r="O1051" s="12"/>
      <c r="P1051" s="12"/>
      <c r="Q1051" s="12"/>
      <c r="R1051" s="12"/>
      <c r="S1051" s="12"/>
      <c r="T1051" s="12"/>
    </row>
    <row r="1052" spans="2:20" s="11" customFormat="1">
      <c r="B1052" s="11" t="s">
        <v>72</v>
      </c>
      <c r="C1052" s="11">
        <f>DCOUNTA(C4:T1037,E4,B1051:B1052)</f>
        <v>0</v>
      </c>
      <c r="D1052" s="11" t="s">
        <v>72</v>
      </c>
      <c r="E1052" s="12">
        <f>DSUM(A4:T1037,F4,D1051:D1052)</f>
        <v>0</v>
      </c>
      <c r="F1052" s="12" t="s">
        <v>72</v>
      </c>
      <c r="G1052" s="12" t="s">
        <v>68</v>
      </c>
      <c r="H1052" s="12">
        <f>DCOUNTA(A4:T1037,G4,F1051:G1052)</f>
        <v>0</v>
      </c>
      <c r="I1052" s="12" t="s">
        <v>72</v>
      </c>
      <c r="J1052" s="12" t="s">
        <v>69</v>
      </c>
      <c r="K1052" s="12">
        <f>DCOUNTA(A4:T1037,J4,I1051:J1052)</f>
        <v>0</v>
      </c>
      <c r="L1052" s="12"/>
      <c r="M1052" s="12"/>
      <c r="N1052" s="12"/>
      <c r="O1052" s="12"/>
      <c r="P1052" s="12"/>
      <c r="Q1052" s="12"/>
      <c r="R1052" s="12"/>
      <c r="S1052" s="12"/>
      <c r="T1052" s="12"/>
    </row>
    <row r="1053" spans="2:20" s="11" customFormat="1">
      <c r="E1053" s="12"/>
      <c r="F1053" s="12"/>
      <c r="G1053" s="12"/>
      <c r="H1053" s="12"/>
      <c r="I1053" s="12"/>
      <c r="J1053" s="12"/>
      <c r="K1053" s="12"/>
      <c r="L1053" s="12"/>
      <c r="M1053" s="12"/>
      <c r="N1053" s="12"/>
      <c r="O1053" s="12"/>
      <c r="P1053" s="12"/>
      <c r="Q1053" s="12"/>
      <c r="R1053" s="12"/>
      <c r="S1053" s="12"/>
      <c r="T1053" s="12"/>
    </row>
    <row r="1054" spans="2:20" s="11" customFormat="1">
      <c r="E1054" s="12"/>
      <c r="F1054" s="12"/>
      <c r="G1054" s="12"/>
      <c r="H1054" s="12"/>
      <c r="I1054" s="12"/>
      <c r="J1054" s="12"/>
      <c r="K1054" s="12"/>
      <c r="L1054" s="12"/>
      <c r="M1054" s="12"/>
      <c r="N1054" s="12"/>
      <c r="O1054" s="12"/>
      <c r="P1054" s="12"/>
      <c r="Q1054" s="12"/>
      <c r="R1054" s="12"/>
      <c r="S1054" s="12"/>
      <c r="T1054" s="12"/>
    </row>
    <row r="1055" spans="2:20" s="11" customFormat="1">
      <c r="B1055" s="11" t="s">
        <v>4</v>
      </c>
      <c r="D1055" s="11" t="s">
        <v>4</v>
      </c>
      <c r="E1055" s="12" t="s">
        <v>5</v>
      </c>
      <c r="F1055" s="12" t="s">
        <v>4</v>
      </c>
      <c r="G1055" s="12" t="s">
        <v>6</v>
      </c>
      <c r="H1055" s="12" t="s">
        <v>66</v>
      </c>
      <c r="I1055" s="12" t="s">
        <v>4</v>
      </c>
      <c r="J1055" s="12" t="s">
        <v>9</v>
      </c>
      <c r="K1055" s="12" t="s">
        <v>67</v>
      </c>
      <c r="L1055" s="12"/>
      <c r="M1055" s="12"/>
      <c r="N1055" s="12"/>
      <c r="O1055" s="12"/>
      <c r="P1055" s="12"/>
      <c r="Q1055" s="12"/>
      <c r="R1055" s="12"/>
      <c r="S1055" s="12"/>
      <c r="T1055" s="12"/>
    </row>
    <row r="1056" spans="2:20" s="11" customFormat="1">
      <c r="B1056" s="11" t="s">
        <v>73</v>
      </c>
      <c r="C1056" s="11">
        <f>DCOUNTA(A4:T1037,E4,B1055:B1056)</f>
        <v>0</v>
      </c>
      <c r="D1056" s="11" t="s">
        <v>73</v>
      </c>
      <c r="E1056" s="12">
        <f>DSUM(A4:T1037,F4,D1055:D1056)</f>
        <v>0</v>
      </c>
      <c r="F1056" s="12" t="s">
        <v>73</v>
      </c>
      <c r="G1056" s="12" t="s">
        <v>68</v>
      </c>
      <c r="H1056" s="12">
        <f>DCOUNTA(A4:T1037,G4,F1055:G1056)</f>
        <v>0</v>
      </c>
      <c r="I1056" s="12" t="s">
        <v>73</v>
      </c>
      <c r="J1056" s="12" t="s">
        <v>69</v>
      </c>
      <c r="K1056" s="12">
        <f>DCOUNTA(A4:T1037,J4,I1055:J1056)</f>
        <v>0</v>
      </c>
      <c r="L1056" s="12"/>
      <c r="M1056" s="12"/>
      <c r="N1056" s="12"/>
      <c r="O1056" s="12"/>
      <c r="P1056" s="12"/>
      <c r="Q1056" s="12"/>
      <c r="R1056" s="12"/>
      <c r="S1056" s="12"/>
      <c r="T1056" s="12"/>
    </row>
    <row r="1057" spans="2:51" s="11" customFormat="1" hidden="1">
      <c r="E1057" s="12"/>
      <c r="F1057" s="12"/>
      <c r="G1057" s="12"/>
      <c r="H1057" s="12"/>
      <c r="I1057" s="12"/>
      <c r="J1057" s="12"/>
      <c r="K1057" s="12"/>
      <c r="L1057" s="12"/>
      <c r="M1057" s="12"/>
      <c r="N1057" s="12"/>
      <c r="O1057" s="12"/>
      <c r="P1057" s="12"/>
      <c r="Q1057" s="12"/>
      <c r="R1057" s="12"/>
      <c r="S1057" s="12"/>
      <c r="T1057" s="12"/>
    </row>
    <row r="1058" spans="2:51" s="11" customFormat="1" hidden="1">
      <c r="B1058" s="11" t="s">
        <v>4</v>
      </c>
      <c r="D1058" s="11" t="s">
        <v>4</v>
      </c>
      <c r="E1058" s="12" t="s">
        <v>5</v>
      </c>
      <c r="F1058" s="12" t="s">
        <v>4</v>
      </c>
      <c r="G1058" s="12" t="s">
        <v>6</v>
      </c>
      <c r="H1058" s="12" t="s">
        <v>66</v>
      </c>
      <c r="I1058" s="12" t="s">
        <v>4</v>
      </c>
      <c r="J1058" s="12" t="s">
        <v>9</v>
      </c>
      <c r="K1058" s="12" t="s">
        <v>67</v>
      </c>
      <c r="L1058" s="12"/>
      <c r="M1058" s="12"/>
      <c r="N1058" s="12"/>
      <c r="O1058" s="12"/>
      <c r="P1058" s="12"/>
      <c r="Q1058" s="12"/>
      <c r="R1058" s="12"/>
      <c r="S1058" s="12"/>
      <c r="T1058" s="12"/>
    </row>
    <row r="1059" spans="2:51" s="11" customFormat="1" hidden="1">
      <c r="B1059" s="11" t="s">
        <v>55</v>
      </c>
      <c r="C1059" s="11">
        <f>DCOUNTA(B4:T1037,B1058,B1058:B1059)</f>
        <v>1</v>
      </c>
      <c r="D1059" s="11" t="s">
        <v>55</v>
      </c>
      <c r="E1059" s="12">
        <f>DSUM(A4:T1037,F4,D1058:D1059)</f>
        <v>2.2080000000000002</v>
      </c>
      <c r="F1059" s="12" t="s">
        <v>55</v>
      </c>
      <c r="G1059" s="12" t="s">
        <v>68</v>
      </c>
      <c r="H1059" s="12">
        <f>DCOUNTA(A4:T1037,G4,F1058:G1059)</f>
        <v>0</v>
      </c>
      <c r="I1059" s="12" t="s">
        <v>55</v>
      </c>
      <c r="J1059" s="12" t="s">
        <v>69</v>
      </c>
      <c r="K1059" s="12">
        <f>DCOUNTA(A4:T1037,J4,I1058:J1059)</f>
        <v>0</v>
      </c>
      <c r="L1059" s="12"/>
      <c r="M1059" s="12"/>
      <c r="N1059" s="12"/>
      <c r="O1059" s="12"/>
      <c r="P1059" s="12"/>
      <c r="Q1059" s="12"/>
      <c r="R1059" s="12"/>
      <c r="S1059" s="12"/>
      <c r="T1059" s="12"/>
    </row>
    <row r="1060" spans="2:51" s="11" customFormat="1">
      <c r="E1060" s="12"/>
      <c r="F1060" s="12"/>
      <c r="G1060" s="12"/>
      <c r="H1060" s="12"/>
      <c r="I1060" s="12"/>
      <c r="J1060" s="12"/>
      <c r="K1060" s="12"/>
      <c r="L1060" s="12"/>
      <c r="M1060" s="12"/>
      <c r="N1060" s="12"/>
      <c r="O1060" s="12"/>
      <c r="P1060" s="12"/>
      <c r="Q1060" s="12"/>
      <c r="R1060" s="12"/>
      <c r="S1060" s="12"/>
      <c r="T1060" s="12"/>
    </row>
    <row r="1061" spans="2:51" s="11" customFormat="1" ht="15.75">
      <c r="C1061" s="13" t="s">
        <v>74</v>
      </c>
      <c r="D1061" s="13" t="s">
        <v>75</v>
      </c>
      <c r="E1061" s="13" t="s">
        <v>76</v>
      </c>
      <c r="F1061" s="13" t="s">
        <v>77</v>
      </c>
      <c r="G1061" s="13" t="s">
        <v>78</v>
      </c>
      <c r="H1061" s="12"/>
      <c r="I1061" s="12"/>
      <c r="J1061" s="12"/>
      <c r="K1061" s="12"/>
      <c r="L1061" s="12"/>
      <c r="M1061" s="12"/>
      <c r="N1061" s="12"/>
      <c r="O1061" s="14"/>
      <c r="P1061" s="12"/>
      <c r="Q1061" s="12"/>
      <c r="R1061" s="12"/>
      <c r="S1061" s="12"/>
      <c r="T1061" s="12"/>
      <c r="AX1061" s="11" t="s">
        <v>79</v>
      </c>
      <c r="AY1061" s="11" t="s">
        <v>80</v>
      </c>
    </row>
    <row r="1062" spans="2:51" s="11" customFormat="1" ht="15.75">
      <c r="C1062" s="15">
        <f>C1043</f>
        <v>6</v>
      </c>
      <c r="D1062" s="16" t="s">
        <v>81</v>
      </c>
      <c r="E1062" s="16">
        <f>E1043</f>
        <v>29.767999999999997</v>
      </c>
      <c r="F1062" s="15">
        <f>H1043</f>
        <v>6</v>
      </c>
      <c r="G1062" s="15">
        <f>K1043</f>
        <v>2</v>
      </c>
      <c r="H1062" s="12"/>
      <c r="I1062" s="12"/>
      <c r="J1062" s="12"/>
      <c r="K1062" s="12"/>
      <c r="L1062" s="12"/>
      <c r="M1062" s="12"/>
      <c r="N1062" s="12"/>
      <c r="O1062" s="14"/>
      <c r="P1062" s="12"/>
      <c r="Q1062" s="12"/>
      <c r="R1062" s="12"/>
      <c r="S1062" s="12"/>
      <c r="T1062" s="12"/>
    </row>
    <row r="1063" spans="2:51" s="11" customFormat="1" ht="15.75">
      <c r="C1063" s="15">
        <f>C1046</f>
        <v>0</v>
      </c>
      <c r="D1063" s="16" t="s">
        <v>82</v>
      </c>
      <c r="E1063" s="16">
        <f>E1046</f>
        <v>0</v>
      </c>
      <c r="F1063" s="15">
        <f>H1046</f>
        <v>0</v>
      </c>
      <c r="G1063" s="15">
        <f>K1046</f>
        <v>0</v>
      </c>
      <c r="H1063" s="12"/>
      <c r="I1063" s="12"/>
      <c r="J1063" s="12"/>
      <c r="K1063" s="12"/>
      <c r="L1063" s="12"/>
      <c r="M1063" s="12"/>
      <c r="N1063" s="12"/>
      <c r="O1063" s="14"/>
      <c r="P1063" s="12"/>
      <c r="Q1063" s="12"/>
      <c r="R1063" s="12"/>
      <c r="S1063" s="12"/>
      <c r="T1063" s="12"/>
    </row>
    <row r="1064" spans="2:51" s="11" customFormat="1" ht="15.75">
      <c r="C1064" s="15">
        <f>C1049</f>
        <v>0</v>
      </c>
      <c r="D1064" s="16" t="s">
        <v>83</v>
      </c>
      <c r="E1064" s="16">
        <f>E1049</f>
        <v>0</v>
      </c>
      <c r="F1064" s="15">
        <f>H1049</f>
        <v>0</v>
      </c>
      <c r="G1064" s="15">
        <f>K1049</f>
        <v>0</v>
      </c>
      <c r="H1064" s="12"/>
      <c r="I1064" s="12"/>
      <c r="J1064" s="12"/>
      <c r="K1064" s="12"/>
      <c r="L1064" s="12"/>
      <c r="M1064" s="12"/>
      <c r="N1064" s="12"/>
      <c r="O1064" s="14"/>
      <c r="P1064" s="12"/>
      <c r="Q1064" s="12"/>
      <c r="R1064" s="12"/>
      <c r="S1064" s="12"/>
      <c r="T1064" s="12"/>
    </row>
    <row r="1065" spans="2:51" s="11" customFormat="1" ht="15.75">
      <c r="C1065" s="15">
        <f>C1052</f>
        <v>0</v>
      </c>
      <c r="D1065" s="16" t="s">
        <v>84</v>
      </c>
      <c r="E1065" s="16">
        <f>E1052</f>
        <v>0</v>
      </c>
      <c r="F1065" s="15">
        <f>H1052</f>
        <v>0</v>
      </c>
      <c r="G1065" s="15">
        <f>K1052</f>
        <v>0</v>
      </c>
      <c r="H1065" s="12"/>
      <c r="I1065" s="12"/>
      <c r="J1065" s="12"/>
      <c r="K1065" s="12"/>
      <c r="L1065" s="12"/>
      <c r="M1065" s="12"/>
      <c r="N1065" s="12"/>
      <c r="O1065" s="14"/>
      <c r="P1065" s="12"/>
      <c r="Q1065" s="12"/>
      <c r="R1065" s="12"/>
      <c r="S1065" s="12"/>
      <c r="T1065" s="12"/>
    </row>
    <row r="1066" spans="2:51" s="11" customFormat="1" ht="15.75">
      <c r="C1066" s="15">
        <f>C1056</f>
        <v>0</v>
      </c>
      <c r="D1066" s="16" t="s">
        <v>73</v>
      </c>
      <c r="E1066" s="16">
        <f>E1056</f>
        <v>0</v>
      </c>
      <c r="F1066" s="15">
        <f>H1056</f>
        <v>0</v>
      </c>
      <c r="G1066" s="15">
        <f>K1056</f>
        <v>0</v>
      </c>
      <c r="H1066" s="12"/>
      <c r="I1066" s="12"/>
      <c r="J1066" s="12"/>
      <c r="K1066" s="12"/>
      <c r="L1066" s="12"/>
      <c r="M1066" s="12"/>
      <c r="N1066" s="12"/>
      <c r="O1066" s="14"/>
      <c r="P1066" s="12"/>
      <c r="Q1066" s="12"/>
      <c r="R1066" s="12"/>
      <c r="S1066" s="12"/>
      <c r="T1066" s="12"/>
    </row>
    <row r="1067" spans="2:51" s="11" customFormat="1" ht="15.75">
      <c r="C1067" s="15">
        <f>C1059</f>
        <v>1</v>
      </c>
      <c r="D1067" s="16" t="s">
        <v>85</v>
      </c>
      <c r="E1067" s="16">
        <f>E1059</f>
        <v>2.2080000000000002</v>
      </c>
      <c r="F1067" s="15">
        <f>H1059</f>
        <v>0</v>
      </c>
      <c r="G1067" s="15">
        <f>K1059</f>
        <v>0</v>
      </c>
      <c r="H1067" s="12"/>
      <c r="I1067" s="12"/>
      <c r="J1067" s="12"/>
      <c r="K1067" s="12"/>
      <c r="L1067" s="12"/>
      <c r="M1067" s="12"/>
      <c r="N1067" s="12"/>
      <c r="O1067" s="14"/>
      <c r="P1067" s="12"/>
      <c r="Q1067" s="12"/>
      <c r="R1067" s="12"/>
      <c r="S1067" s="12"/>
      <c r="T1067" s="12"/>
    </row>
    <row r="1068" spans="2:51" s="11" customFormat="1" ht="15.75">
      <c r="C1068" s="17"/>
      <c r="D1068" s="13" t="s">
        <v>86</v>
      </c>
      <c r="E1068" s="13">
        <f>E1062</f>
        <v>29.767999999999997</v>
      </c>
      <c r="F1068" s="17"/>
      <c r="G1068" s="12"/>
      <c r="H1068" s="12"/>
      <c r="I1068" s="12"/>
      <c r="J1068" s="12"/>
      <c r="K1068" s="12"/>
      <c r="L1068" s="12"/>
      <c r="M1068" s="12"/>
      <c r="N1068" s="12"/>
      <c r="O1068" s="14"/>
      <c r="P1068" s="12"/>
      <c r="Q1068" s="12"/>
      <c r="R1068" s="12"/>
      <c r="S1068" s="12"/>
      <c r="T1068" s="12"/>
    </row>
    <row r="1069" spans="2:51" s="11" customFormat="1" ht="15.75">
      <c r="C1069" s="17"/>
      <c r="D1069" s="13" t="s">
        <v>87</v>
      </c>
      <c r="E1069" s="13">
        <f>E1062+E1063+E1064+E1065+E1066+E1067</f>
        <v>31.975999999999999</v>
      </c>
      <c r="F1069" s="12"/>
      <c r="G1069" s="12"/>
      <c r="H1069" s="12"/>
      <c r="I1069" s="12"/>
      <c r="J1069" s="12"/>
      <c r="K1069" s="12"/>
      <c r="L1069" s="12"/>
      <c r="M1069" s="12"/>
      <c r="N1069" s="12"/>
      <c r="O1069" s="12"/>
      <c r="P1069" s="12"/>
      <c r="Q1069" s="12"/>
      <c r="R1069" s="12"/>
      <c r="S1069" s="12"/>
      <c r="T1069" s="12"/>
    </row>
    <row r="1070" spans="2:51" s="1" customFormat="1" ht="12.75" customHeight="1"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</row>
    <row r="1071" spans="2:51" s="1" customFormat="1"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</row>
    <row r="1072" spans="2:51" s="1" customFormat="1"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</row>
    <row r="1073" spans="5:20" s="1" customFormat="1"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</row>
    <row r="1074" spans="5:20" s="1" customFormat="1"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</row>
    <row r="1075" spans="5:20" s="1" customFormat="1"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</row>
    <row r="1076" spans="5:20" s="1" customForma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5:20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5:20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5:20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5:20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5:20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5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5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5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5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5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5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5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2021-02-17T22:24:45Z</dcterms:created>
  <dcterms:modified xsi:type="dcterms:W3CDTF">2021-02-17T22:24:54Z</dcterms:modified>
</cp:coreProperties>
</file>