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82" i="1"/>
  <c r="C1090" s="1"/>
  <c r="K1079"/>
  <c r="G1089" s="1"/>
  <c r="H1079"/>
  <c r="F1089" s="1"/>
  <c r="E1079"/>
  <c r="E1089" s="1"/>
  <c r="C1079"/>
  <c r="C1089" s="1"/>
  <c r="C1075"/>
  <c r="C1088" s="1"/>
  <c r="K1072"/>
  <c r="G1087" s="1"/>
  <c r="H1072"/>
  <c r="F1087" s="1"/>
  <c r="E1072"/>
  <c r="E1087" s="1"/>
  <c r="C1072"/>
  <c r="C1087" s="1"/>
  <c r="C1069"/>
  <c r="C1086" s="1"/>
  <c r="C1066"/>
  <c r="C1085" s="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K1075" s="1"/>
  <c r="G1088" s="1"/>
  <c r="I19"/>
  <c r="H19"/>
  <c r="G19"/>
  <c r="H1075" s="1"/>
  <c r="F1088" s="1"/>
  <c r="F19"/>
  <c r="E1075" s="1"/>
  <c r="E1088" s="1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K1082" s="1"/>
  <c r="G1090" s="1"/>
  <c r="I13"/>
  <c r="H13"/>
  <c r="G13"/>
  <c r="H1082" s="1"/>
  <c r="F1090" s="1"/>
  <c r="F13"/>
  <c r="E1082" s="1"/>
  <c r="E1090" s="1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K1069" s="1"/>
  <c r="G1086" s="1"/>
  <c r="I7"/>
  <c r="H7"/>
  <c r="G7"/>
  <c r="H1069" s="1"/>
  <c r="F1086" s="1"/>
  <c r="F7"/>
  <c r="E1069" s="1"/>
  <c r="E1086" s="1"/>
  <c r="J6"/>
  <c r="I6"/>
  <c r="H6"/>
  <c r="G6"/>
  <c r="F6"/>
  <c r="J5"/>
  <c r="K1066" s="1"/>
  <c r="G1085" s="1"/>
  <c r="I5"/>
  <c r="H5"/>
  <c r="G5"/>
  <c r="H1066" s="1"/>
  <c r="F1085" s="1"/>
  <c r="F5"/>
  <c r="E1066" s="1"/>
  <c r="E1085" s="1"/>
  <c r="E1091" l="1"/>
  <c r="E1092"/>
</calcChain>
</file>

<file path=xl/sharedStrings.xml><?xml version="1.0" encoding="utf-8"?>
<sst xmlns="http://schemas.openxmlformats.org/spreadsheetml/2006/main" count="348" uniqueCount="203">
  <si>
    <t>PATOLOGÍA URGENTE Y EMERGENTE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</si>
  <si>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</si>
  <si>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</si>
  <si>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</si>
  <si>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</si>
  <si>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</si>
  <si>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</si>
  <si>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</si>
  <si>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</si>
  <si>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</si>
  <si>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</si>
  <si>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</si>
  <si>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</si>
  <si>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</si>
  <si>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</si>
  <si>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</si>
  <si>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</si>
  <si>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</si>
  <si>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</si>
  <si>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</si>
  <si>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Alvarez-Troncoso, Jorge; Tung-Chen, Yale; Villen-Villegas, Tomas; Arcos-Rueda, Maria Del Mar</t>
  </si>
  <si>
    <t>[Bilateral bronchopneumonia simulating cardiac decompensation easily detected with multi-window ultrasound].</t>
  </si>
  <si>
    <t>Revista espanola de geriatria y gerontologia</t>
  </si>
  <si>
    <t>Article</t>
  </si>
  <si>
    <t>Servicio de Medicina Interna, Hospital Universitario La Paz, Madrid, Espana. Electronic address: yale.tung.chen@gmail.es.; Servicio de Urgencias, Hospital Universitario La Paz, Madrid, Espana.; Servicio de Medicina Interna, Hospital Universitario La Paz, Madrid, Espana.</t>
  </si>
  <si>
    <t>Tung Chen, Yale/0000-0002-5613-3609</t>
  </si>
  <si>
    <t>no tiene</t>
  </si>
  <si>
    <t>1578-1747</t>
  </si>
  <si>
    <t>2020  (Epub 2020 Feb 18)</t>
  </si>
  <si>
    <t>183-185</t>
  </si>
  <si>
    <t>Tung-Chen, Y; Blanco-Alonso, S; Anton-Huguet, B; Figueras-Lopez, C; Ugueto-Rodrigo, C</t>
  </si>
  <si>
    <t>[Persistent chest pain after resolution of coronavirus 2019 disease (COVID-19)].</t>
  </si>
  <si>
    <t>Semergen</t>
  </si>
  <si>
    <t>Hospital Universitario La Paz. Servicio de Urgencias, Madrid, Espana. Electronic address: yale.tung.chen@gmail.es.; Servicio de Medicina Interna. Hospital Universitario Puerta de Hierro- Majadahonda, Madrid, Espana.; Hospital Universitario La Paz. Servicio de Urgencias, Madrid, Espana.; Centro de Salud Fuencarral. Unidad Asistencial Norte, Madrid, Espana.; Hospital Universitario La Paz. Servicio de Cardiologia, Madrid, Espana.</t>
  </si>
  <si>
    <t>1578-8865</t>
  </si>
  <si>
    <t>2020 08 (Epub 2020 Jun 11)</t>
  </si>
  <si>
    <t>46 Suppl 1</t>
  </si>
  <si>
    <t>88-90</t>
  </si>
  <si>
    <t>Azorin Soriano, I; Tung-Chen, Y; Deza Palacios, R</t>
  </si>
  <si>
    <t>[Point-of-care ultrasound in the evaluation of acute pericarditis].</t>
  </si>
  <si>
    <t>Letter</t>
  </si>
  <si>
    <t>Unidad Docente Albacete-Hellin, Servicio de Atencion Primaria y Comunitaria, Hospital de Hellin, Hellin, Espana.; Servicio de Urgencias, Hospital Universitario La Paz, Madrid, Espana. Electronic address: yale.tung@salud.madrid.org.; Servicio de Urgencias, Hospital Universitario La Paz, Madrid, Espana.</t>
  </si>
  <si>
    <t>2020 09 (Epub 2020 Apr 02)</t>
  </si>
  <si>
    <t>426-427</t>
  </si>
  <si>
    <t>Garcia Moreno, R; Noguer Martos, R; Tung-Chen, Y; Villen Villegas, T</t>
  </si>
  <si>
    <t>[Unmasking congestive jaundice with point-of-care ultrasound].</t>
  </si>
  <si>
    <t>Hospital Universitario Virgen de la Victoria, Malaga, Espana, Servicio de Medicina de familia y Comunitaria, Unidad Docente Distrito Malaga Guadalhorce, Espana.; Hospital General Universitario, Alicante, Servicio de Medicina de familia y comunitaria, Unidad Docente Alicante, Espana.; Servicio de Urgencias, Hospital Universitario La Paz, Madrid, Espana. Electronic address: yale.tung.chen@gmail.es.; Servicio de Urgencias, Hospital Universitario La Paz, Madrid, Espana.</t>
  </si>
  <si>
    <t>2020 09 (Epub 2020 Feb 20)</t>
  </si>
  <si>
    <t>434-436</t>
  </si>
  <si>
    <t>Borobia, AM; Carcas, AJ; Arnalich, F; Alvarez-Sala, R; Monserrat-Villatoro, J; Quintana, M; Figueira, JC; Santos-Olmo, RMT; Garcia-Rodriguez, J; Martin-Vega, A; Buno, A; Ramirez, E; Martinez-Ales, G; Garcia-Arenzana, N; Nunez, MC; Marti-de-Gracia, M; Ramos, FM; Reinoso-Barbero, F; Martin-Quiros, A; Nunez, AR; Mingorance, J; Segura, CJC; Arribas, DP; Cuevas, ER; Sanchez, CP; Rios, JJ; Hernan, MA; Frias, J; Arribas, JR</t>
  </si>
  <si>
    <t>A Cohort of Patients with COVID-19 in a Major Teaching Hospital in Europe</t>
  </si>
  <si>
    <t>JOURNAL OF CLINICAL MEDICINE</t>
  </si>
  <si>
    <t>[Borobia, Alberto M.; Carcas, Antonio J.; Monserrat-Villatoro, Jaime; Ramirez, Elena; Frias, Jesus] Univ Autonoma Madrid, La Paz Univ Hosp IdiPAZ, Clin Pharmacol Dept, Madrid 28046, Spain; [Arnalich, Francisco; Rios, Juan J.; Arribas, Jose R.] Univ Autonoma Madrid, La Paz Univ Hosp IdiPAZ, Internal Med Dept, Madrid 28046, Spain; [Alvarez-Sala, Rodolfo; Carpio Segura, Carlos J.; Prados Sanchez, Concepcion] Univ Autonoma Madrid, La Paz Univ Hosp IdiPAZ, Pneumol Dept, Madrid 28046, Spain; [Quintana, Manuel; Carlos Figueira, Juan] Univ Autonoma Madrid, La Paz Univ Hosp IdiPAZ, Intens Care Unit, Madrid 28046, Spain; [Torres Santos-Olmo, Rosario M.; Martin-Quiros, Alejandro; Rivera Nunez, Angelica] Univ Autonoma Madrid, La Paz Univ Hosp IdiPAZ, Emergency Dept, Madrid 28046, Spain; [Garcia-Rodriguez, Julio; Mingorance, Jesus] La Paz Univ Hosp IdiPAZ, Microbiol Dept, Madrid 28046, Spain; [Martin-Vega, Alberto] La Paz Univ Hosp IdiPAZ, CSUR Coordinat, Madrid 28046, Spain; [Buno, Antonio; Prieto Arribas, Daniel] La Paz Univ Hosp IdiPAZ, Lab Med Dept, Madrid 28046, Spain; [Martinez-Ales, Gonzalo] Columbia Univ, Mailman Sch Publ Hlth, Dept Epidemiol, New York, NY 10032 USA; [Garcia-Arenzana, Nicolas] La Paz Univ Hosp IdiPAZ, Prevent Med Dept, Madrid 28046, Spain; [Concepcion Nunez, M.] La Paz Univ Hosp IdiPAZ, Risk Prevent Dept, Madrid 28046, Spain; [Marti-de-Gracia, Milagros] La Paz Univ Hosp IdiPAZ, Emergency Radiol Unit, Madrid 28046, Spain; [Moreno Ramos, Francisco] La Paz Univ Hosp IdiPAZ, Pharm Dept, Madrid 28046, Spain; [Reinoso-Barbero, Francisco] La Paz Univ Hosp IdiPAZ, Anesthesiol Dept, Madrid 28046, Spain; [Rey Cuevas, Esther] La Paz Univ Hosp IdiPAZ, Nursing Dept, Madrid 28046, Spain; [Hernan, Miguel A.] Harvard TH Chan Sch Publ Hlth, Harvard Mit Div Hlth Sci &amp; Technol, Dept Epidemiol, Boston, MA 02115 USA; [Hernan, Miguel A.] Harvard TH Chan Sch Publ Hlth, Harvard Mit Div Hlth Sci &amp; Technol, Dept Biostat, Boston, MA 02115 USA</t>
  </si>
  <si>
    <t>Borobia, AM; Carcas, AJ (corresponding author), Univ Autonoma Madrid, La Paz Univ Hosp IdiPAZ, Clin Pharmacol Dept, Madrid 28046, Spain.; Arribas, JR (corresponding author), Univ Autonoma Madrid, La Paz Univ Hosp IdiPAZ, Internal Med Dept, Madrid 28046, Spain.</t>
  </si>
  <si>
    <t>2077-0383</t>
  </si>
  <si>
    <t>JUN</t>
  </si>
  <si>
    <t>Rivera-Nunez, MA; Tung-Chen, Y; Alvarez, MCH; Diaz, MQ; Virto, AMM; Santos-Olmo, RT</t>
  </si>
  <si>
    <t>A prospective study of the adequacy in the tromboprofilaxis in patients admitted in a short-stay unit</t>
  </si>
  <si>
    <t>ANGIOLOGIA</t>
  </si>
  <si>
    <t>[Angelica Rivera-Nunez, Maria; Tung-Chen, Yale; Martinez Virto, Ana Maria; Torres Santos-Olmo, Rosario] Hosp Univ La Paz, Serv Urgencias, Paseo Castellana 261, Madrid 28046, Spain; [Huerta Alvarez, Maria Consuelo] Agencia Espanola Medicamentos &amp; Prod Sanitarios A, Unidad Farmacoepidemiol &amp; Farmacovigilancia, Madrid, Spain; [Quintana Diaz, Manuel] Hosp Univ La Paz, Unidad Cuidados Intens, Madrid, Spain</t>
  </si>
  <si>
    <t>Tung-Chen, Y (corresponding author), Hosp Univ La Paz, Serv Urgencias, Paseo Castellana 261, Madrid 28046, Spain.</t>
  </si>
  <si>
    <t>0003-3170</t>
  </si>
  <si>
    <t>SEP-OCT</t>
  </si>
  <si>
    <t>Tung-Chen, Yale</t>
  </si>
  <si>
    <t>Acute pericarditis due to COVID-19 infection: An underdiagnosed disease?</t>
  </si>
  <si>
    <t>Medicina clinica (English ed.)</t>
  </si>
  <si>
    <t>Servicio de Urgencias, Hospital Universitario La Paz, Paseo de la Castellana, 261, 28046 Madrid, Spain.</t>
  </si>
  <si>
    <t>2387-0206</t>
  </si>
  <si>
    <t>2020 Jul 10 (Epub 2020 Jul 03)</t>
  </si>
  <si>
    <t>44-45</t>
  </si>
  <si>
    <t>Gil-Rodrigo, A; Miro, O; Pinera, P; Burillo-Putze, G; Jimenez, S; Martin, A; Martin-Sanchez, FJ; Jacob, J; Guardiola, JM; Garcia-Lamberechts, EJ; Espinosa, B; Mojarro, EM; Tejera, MG; Serrano, L; Aguera, C; Soy, E; Llauger, L; Juan, MA; Palau, A; del Arco, C; Miranda, BR; Vera, MTM; Quiros, AM; de los Santos, LT; de Lobera, NR; Vela, MI; Garate, RT; Alquezar-Arbe, A; del Castillo, JG; Llorens, P</t>
  </si>
  <si>
    <t>Analysis of clinical characteristics and outcomes in patients with COVID-19 based on a series of 1000 patients treated in Spanish emergency departments</t>
  </si>
  <si>
    <t>EMERGENCIAS</t>
  </si>
  <si>
    <t>[Gil-Rodrigo, Adriana; Espinosa, Begona; Llorens, Pere] Univ Miguel Hernandez, Serv Urgencias, Hosp Gen Univ Alicante, Inst Invest Sanitaria &amp; Biomed Alicante ISABIAL, Alicante, Spain; [Miro, Oscar; Jimenez, Sonia] Univ Barcelona, Hosp Clin, Serv Urgencias, IDIBAPS, Barcelona, Spain; [Pinera, Pascual] Hosp Gen Univ Reina Sofia, Serv Urgencias, Murcia, Spain; [Burillo-Putze, Guillermo] Hosp Univ Canarias, Serv Urgencias, Tenerife, Spain; [Martin, Alfonso; Torres Garate, Raquel] Hosp Univ Severo Ochoa, Serv Urgencias, Madrid, Spain; [Javier Martin-Sanchez, Francisco; Jorge Garcia-Lamberechts, Eric; Gonzalez del Castillo, Juan] Univ Complutense, Hosp Clin San Carlos, Serv Urgencias, IDISSC, Madrid, Spain; [Jacob, Javier] Hosp Univ Bellvitge, Serv Urgencias, Barcelona, Spain; [Maria Guardiola, Josep; Alquezar-Arbe, Aitor] Hosp Santa Creu &amp; Sant Pau, Serv Urgencias, Barcelona, Spain; [Martin Mojarro, Enrique] Hosp Santa Tecla, Serv Urgencias, Tarragona, Spain; [Gonzalez Tejera, Matilde] Hosp Gen Elche, Serv Urgencias, Alicante, Spain; [Serrano, Leticia] Hosp Politecn La Fe, Serv Urgencias, Valencia, Spain; [Aguera, Carmen] Hosp Costa Sol, Serv Urgencias, Malaga, Spain; [Soy, Ester] Hosp Univ Doctor Josep Trueta, Serv Urgencias, Girona, Spain; [Llauger, Lluis] Hosp Univ Vic, Serv Urgencias, Barcelona, Spain; [Angeles Juan, Maria] Hosp Doctor Peset, Serv Urgencias, Valencia, Spain; [Palau, Anna] Hosp Univ Loan XXIII, Serv Urgencias, Tarragona, Spain; [del Arco, Carmen] Hosp La Princesa, Serv Urgencias, Madrid, Spain; [Rodriguez Miranda, Belen] Hosp Rey Juan Carlos, Serv Urgencias, Madrid, Spain; [Maza Vera, Maria Teresa] Hosp Alvaro Cunqueiro Vigo, Complejo Hosp Univ Vigo, Serv Urgencias, Pontevedra, Spain; [Martin Quiros, Alejandro] Hosp Univ La Paz, Serv Urgencias, Madrid, Spain; [Tejada de los Santos, Laura] Complejo Asistencial Soria, Serv Urgencias, Soria, Spain; [Ruiz de Lobera, Noemi] Hosp San Pedro, Serv Urgencias, Logrono, Spain; [Iglesias Vela, Marta] Hosp Leon, Serv Urgencias, Leon, Spain</t>
  </si>
  <si>
    <t>Gil-Rodrigo, A (corresponding author), Hosp Gen Alicante, Serv Urgencias Gen UCE, C Pintor Baeza 12, Alicante 03010, Spain.</t>
  </si>
  <si>
    <t>1137-6821</t>
  </si>
  <si>
    <t>AUG</t>
  </si>
  <si>
    <t>May, Larissa; Martin Quiros, Alejandro; Ten Oever, Jaap; Hoogerwerf, Jacobien; Schoffelen, Teske; Schouten, Jeroen</t>
  </si>
  <si>
    <t>Antimicrobial stewardship in the emergency department: characteristics and evidence for effectiveness of interventions.</t>
  </si>
  <si>
    <t>Clinical microbiology and infection : the official publication of the European Society of Clinical Microbiology and Infectious Diseases</t>
  </si>
  <si>
    <t>Review</t>
  </si>
  <si>
    <t>Department of Emergency Medicine, University of California Davis, Sacramento, CA, USA.; Department of Emergency Medicine, IdiPAZ, La Paz University Hospital, Madrid, Spain.; Department of Internal Medicine, Radboud Center for Infectious Diseases, Radboud University Medical Center, Nijmegen, the Netherlands.; Scientific Center for Quality of Healthcare (IQ Healthcare), Radboud Institute for Health Sciences, Radboud University Medical Center, Nijmegen, the Netherlands; Department of Intensive Care Medicine, Radboud University Medical Center, Nijmegen, the Netherlands. Electronic address: Jeroen.Schouten@radboudumc.nl.</t>
  </si>
  <si>
    <t>Oever, Jaap ten/0000-0003-2397-0125</t>
  </si>
  <si>
    <t>1469-0691</t>
  </si>
  <si>
    <t>2020 Nov 02 (Epub 2020 Nov 02)</t>
  </si>
  <si>
    <t>Tung-Chen, Y; de Gracia, MM; Diez-Tascon, A; Alonso-Gonzalez, R; Agudo-Fernandez, S; Parra-Gordo, ML; Ossaba-Velez, S; Rodriguez-Fuertes, P; Llamas-Fuentes, R</t>
  </si>
  <si>
    <t>CORRELATION BETWEEN CHEST COMPUTED TOMOGRAPHY AND LUNG ULTRASONOGRAPHY IN PATIENTS WITH CORONAVIRUS DISEASE 2019 (COVID-19)</t>
  </si>
  <si>
    <t>ULTRASOUND IN MEDICINE AND BIOLOGY</t>
  </si>
  <si>
    <t>[Tung-Chen, Yale; Rodriguez-Fuertes, Pablo] Hosp Univ La Paz, Dept Emergency Med, Madrid, Spain; [Marti de Gracia, Milagros; Diez-Tascon, Aurea; Alonso-Gonzalez, Rodrigo; Agudo-Fernandez, Sergio; Luz Parra-Gordo, Maria; Ossaba-Velez, Silvia] Hosp Univ La Paz, Dept Emergency Radiol, Madrid, Spain; [Llamas-Fuentes, Rafael] Hosp Univ Reina Sofia, Dept Emergency Med, Cordoba, Spain</t>
  </si>
  <si>
    <t>Tung-Chen, Y (corresponding author), Paseo Castellana 241, Madrid 28046, Spain.</t>
  </si>
  <si>
    <t>0301-5629</t>
  </si>
  <si>
    <t>NOV</t>
  </si>
  <si>
    <t>Rubio-Perez, I; Badia, JM; Mora-Rillo, M; Quiros, AM; Rodriguez, JG; Balibrea, JM</t>
  </si>
  <si>
    <t>COVID-19: Key Concepts for the Surgeon</t>
  </si>
  <si>
    <t>CIRUGIA ESPANOLA</t>
  </si>
  <si>
    <t>[Rubio-Perez, Ines] Hosp Univ La Paz, Serv Cirugia Gen &amp; Aparato Digest, Madrid, Spain; [Badia, Josep M.] Univ Int Catalunya, Hosp Gen Granollers, Serv Cirugia Gen &amp; Aparato Digest, Barcelona, Spain; [Mora-Rillo, Marta] Hosp Univ La Paz, Serv Med Interna, Unidad Enfermedades Infecciosas &amp; Microbiol Clin, Unidad Aislamiento Alto Nivel,IdiPAZ, Madrid, Spain; [Martin Quiros, Alejandro] Hosp Univ La Paz, Serv Urgencias &amp; Unidad Aislamiento Alto Nivel, Madrid, Spain; [Garcia Rodriguez, Julio] Hosp Univ La Paz, Serv Microbiol, Madrid, Spain; [Balibrea, Jose M.] Univ Barcelona, Hosp Clin Barcelona, Serv Cirugia Gen &amp; Aparato Digest, Barcelona, Spain</t>
  </si>
  <si>
    <t>Rubio-Perez, I (corresponding author), Hosp Univ La Paz, Serv Cirugia Gen &amp; Aparato Digest, Madrid, Spain.</t>
  </si>
  <si>
    <t>0009-739X</t>
  </si>
  <si>
    <t>JUN-JUL</t>
  </si>
  <si>
    <t>Gil-Borrelli, CC; Rios, MDM; Zamalloa, PL; Lopez-Corcuera, L; Ben-Abdellah, LD; Arenas, MAR</t>
  </si>
  <si>
    <t>Hate violence in the emergency rooms of third level hospitals. First data in Spain</t>
  </si>
  <si>
    <t>GACETA SANITARIA</t>
  </si>
  <si>
    <t>[Carlo Gil-Borrelli, Christian; Rodriguez Arenas, M. Angeles] Inst Salud Carlos III, Escuela Nacl Sanidad, Madrid, Spain; [Martin Rios, Maria Dolores; Lopez-Corcuera, Lorena; Ben-Abdellah, Lubna Dani] Hosp Univ La Paz, Serv Urgencias, Madrid, Spain; [Latasa Zamalloa, Pello] Hosp Univ Fdn Jimenez Diaz, Serv Med Prevent, Madrid, Spain; [Latasa Zamalloa, Pello] Minist Sanidad Consumo &amp; Bienestar Social, Direcc Gen Salud Publ Calidad &amp; Innovac, Madrid, Spain</t>
  </si>
  <si>
    <t>Gil-Borrelli, CC (corresponding author), Inst Salud Carlos III, Escuela Nacl Sanidad, Madrid, Spain.</t>
  </si>
  <si>
    <t>0213-9111</t>
  </si>
  <si>
    <t>NOV-DEC</t>
  </si>
  <si>
    <t>Lopez-Collazo, E; Avendano-Ortiz, J; Martin-Quiros, A; Aguirre, LA</t>
  </si>
  <si>
    <t>Immune Response and COVID-19: A mirror image of Sepsis</t>
  </si>
  <si>
    <t>INTERNATIONAL JOURNAL OF BIOLOGICAL SCIENCES</t>
  </si>
  <si>
    <t>[Lopez-Collazo, Eduardo; Avendano-Ortiz, Jose; Aguirre, Luis A.] La Paz Univ Hosp, Innate Immune Response Grp, IdiPAZ, Paseo Castellana 261, Madrid 28046, Spain; [Lopez-Collazo, Eduardo; Avendano-Ortiz, Jose; Aguirre, Luis A.] La Paz Univ Hosp, Tumor Immunol Lab, IdiPAZ, Paseo Castellana 261, Madrid 28046, Spain; [Lopez-Collazo, Eduardo] CIBER Resp Dis CIBERES, Madrid, Spain; [Martin-Quiros, Alejandro] La Paz Univ Hosp, Emergency Dept, IdiPAZ, Paseo Castellana 261, Madrid 28046, Spain; [Martin-Quiros, Alejandro] La Paz Univ Hosp, Emergent Pathol Res Grp, IdiPAZ, Paseo Castellana 261, Madrid 28046, Spain</t>
  </si>
  <si>
    <t>Lopez-Collazo, E; Aguirre, LA (corresponding author), La Paz Univ Hosp, Innate Immune Response Grp, IdiPAZ, Paseo Castellana 261, Madrid 28046, Spain.; Lopez-Collazo, E; Aguirre, LA (corresponding author), La Paz Univ Hosp, Tumor Immunol Lab, IdiPAZ, Paseo Castellana 261, Madrid 28046, Spain.; Lopez-Collazo, E (corresponding author), CIBER Resp Dis CIBERES, Madrid, Spain.</t>
  </si>
  <si>
    <t>1449-2288</t>
  </si>
  <si>
    <t>Tung-Chen, Yale; Alonso-Gonzalez, Berta; Arroyo-Rico, Isabel</t>
  </si>
  <si>
    <t>Lung ultrasonography unmasking the asymptomatic SARS-CoV-2 carrier.</t>
  </si>
  <si>
    <t>Medicina clinica</t>
  </si>
  <si>
    <t>Servicio de Urgencias. Hospital Universitario La Paz, Spain. Electronic address: yale.tung@salud.madrid.org.; Servicio de Urgencias. Hospital Universitario La Paz, Spain.</t>
  </si>
  <si>
    <t>1578-8989</t>
  </si>
  <si>
    <t>2020 Dec 05 (Epub 2020 Dec 05)</t>
  </si>
  <si>
    <t>Tung-Chen, Y; Rivera-Nunez, MA; Martinez-Virto, AM</t>
  </si>
  <si>
    <t>Lung ultrasound in the frontline diagnosis of COVID-19 infection</t>
  </si>
  <si>
    <t>MEDICINA CLINICA</t>
  </si>
  <si>
    <t>Editorial Material</t>
  </si>
  <si>
    <t>[Tung-Chen, Yale; Rivera-Nunez, Maria Angelica; Martinez-Virto, Ana Maria] Hosp Univ La Paz, Serv Urgencias, Paseo Castellana 261, Madrid 28046, Spain</t>
  </si>
  <si>
    <t>0025-7753</t>
  </si>
  <si>
    <t>Tung-Chen, Y</t>
  </si>
  <si>
    <t>Lung ultrasound in the monitoring of COVID-19 infection</t>
  </si>
  <si>
    <t>CLINICAL MEDICINE</t>
  </si>
  <si>
    <t>[Tung-Chen, Yale] Hosp Univ La Paz, Emergency Ultrasound Div Unit, Madrid, Spain; [Tung-Chen, Yale] Univ Alfonso X El Sabio, Madrid, Spain</t>
  </si>
  <si>
    <t>1470-2118</t>
  </si>
  <si>
    <t>JUL</t>
  </si>
  <si>
    <t>E62</t>
  </si>
  <si>
    <t>E65</t>
  </si>
  <si>
    <t>Shokoohi, H; Duggan, NM; Sanchez, GGD; Torres-Arrese, M; Tung-Chen, Y</t>
  </si>
  <si>
    <t>Lung ultrasound monitoring in patients with COVID-19 on home isolation</t>
  </si>
  <si>
    <t>AMERICAN JOURNAL OF EMERGENCY MEDICINE</t>
  </si>
  <si>
    <t>[Shokoohi, Hamid] Harvard Med Sch, Massachusetts Gen Hosp, Dept Emergency Med, Div Emergency Ultrasound, Boston, MA 02115 USA; [Duggan, Nicole M.] Harvard Med Sch, Brigham &amp; Womens Hosp, Massachusetts Gen Hosp, Harvard Affiliated Emergency Med Residency Progra, Boston, MA 02115 USA; [Garcia-de-Casasola Sanchez, Gonzalo] Hosp Infanta Cristina, Internal Med Dept, Madrid, Spain; [Torres-Arrese, Marta] Hosp Univ 12 Octubre, Emergency Dept, Madrid, Spain; [Tung-Chen, Yale] Hosp Univ La Paz, Emergency Dept, Madrid, Spain</t>
  </si>
  <si>
    <t>Shokoohi, H (corresponding author), Massachusetts Gen Hosp, Dept Emergency Med, 55 Fruit St, Boston, MA 02114 USA.</t>
  </si>
  <si>
    <t>0735-6757</t>
  </si>
  <si>
    <t>DEC</t>
  </si>
  <si>
    <t>2759.e5</t>
  </si>
  <si>
    <t>Ros Dopico, Lucia; Tung-Chen, Yale; Pilares Barco, Martin; Munoz Garcia, Ana</t>
  </si>
  <si>
    <t>Monitoring of the rehabilitation therapy of COVID-19 effort dyspnea.</t>
  </si>
  <si>
    <t>Enfermedades infecciosas y microbiologia clinica</t>
  </si>
  <si>
    <t>Servicio de Rehabilitacion, Hospital Universitario La Paz, Madrid, Espana.; Servicio de Urgencias, Hospital Universitario La Paz, Madrid, Espana. Electronic address: yale.tung.chen@gmail.es.; Servicio de Urgencias, Hospital Universitario La Paz, Madrid, Espana.</t>
  </si>
  <si>
    <t>1578-1852</t>
  </si>
  <si>
    <t>2020 Sep 08 (Epub 2020 Sep 08)</t>
  </si>
  <si>
    <t>Rueda, MDA; Troncoso, JA; Chen, YT; Villegas, TV</t>
  </si>
  <si>
    <t>Point-of-care ultrasound in early detection of superior vena cava syndrome</t>
  </si>
  <si>
    <t>[Arcos Rueda, Maria del Mar; Alvarez Troncoso, Jorge] Hosp Univ La Paz, Dept Internal Med, Madrid, Spain; [Tung Chen, Yale; Villen Villegas, Tomas] Hosp Univ La Paz, Dept Emergency Med, Madrid, Spain</t>
  </si>
  <si>
    <t>Chen, YT (corresponding author), Hosp Univ La Paz, Dept Emergency Med, Madrid, Spain.</t>
  </si>
  <si>
    <t>Menchon, CS; Paoli, S; Tung-Chen, Y</t>
  </si>
  <si>
    <t>Point-of-care ultrasound in the assessment of community acquired pneumonia in pregnant women</t>
  </si>
  <si>
    <t>[Menchon, Carmen Saavedra; Paoli, Sara] Hosp Reina Sofia, Serv Atenc Primaria &amp; Comunitaria, Unidad Docente Murcia Este Oeste, Murcia, Spain; [Tung-Chen, Yale] Hosp Univ La Paz, Serv Urgencias, Madrid, Spain</t>
  </si>
  <si>
    <t>Tung-Chen, Y (corresponding author), Hosp Univ La Paz, Serv Urgencias, Madrid, Spain.</t>
  </si>
  <si>
    <t>Gil-Borrelli, CC; Martin-Rios, MD; Corcuera, LL; Martinez, BR; Santos-Olmo, RT; Patino, EM; Rodriguez-Arenas, MA</t>
  </si>
  <si>
    <t>Preparation of a questionnaire to detect cases of hate violence in emergency rooms</t>
  </si>
  <si>
    <t>[Carlo Gil-Borrelli, Christian; Angeles Rodriguez-Arenas, M.] Inst Salud Carlos III, Escuela Nacl Sanidad, Madrid, Spain; [Dolores Martin-Rios, M.] Hosp Fdn Jimenez Diaz, Serv Med Prevent, Madrid, Spain; [Lopez Corcuera, Lorena; Reche Martinez, Begona; Torres Santos-Olmo, Rosario; Muriel Patino, Eva] Hosp Univ La Paz, Serv Urgencias, Madrid, Spain</t>
  </si>
  <si>
    <t>MAR-APR</t>
  </si>
  <si>
    <t>Avendano-Ortiz, J; Lozano-Rodriguez, R; Martin-Quiros, A; Maroun-Eid, C; Terron, V; Valentin, J; Montalban-Hernandez, K; de la Bastida, FR; Garcia-Garrido, MA; Cubillos-Zapata, C; Del Balzo-Castillo, A; Aguirre, LA; Lopez-Collazo, E</t>
  </si>
  <si>
    <t>Proteins from SARS-CoV-2 reduce T cell proliferation: A mirror image of sepsis</t>
  </si>
  <si>
    <t>HELIYON</t>
  </si>
  <si>
    <t>[Avendano-Ortiz, Jose; Lozano-Rodriguez, Roberto; Maroun-Eid, Charbel; Terron, Veronica; Valentin, Jaime; Montalban-Hernandez, Karla; de la Bastida, Fatima Ruiz; Garcia-Garrido, Miguel A.; Cubillos-Zapata, Carolina; Del Balzo-Castillo, Alvaro; Aguirre, Luis A.; Lopez-Collazo, Eduardo] La Paz Univ Hosp, IdiPAZ, Innate Immune Response Grp, Paseo Castellana 261, Madrid 28046, Spain; [Avendano-Ortiz, Jose; Lozano-Rodriguez, Roberto; Terron, Veronica; Valentin, Jaime; Montalban-Hernandez, Karla; de la Bastida, Fatima Ruiz; Aguirre, Luis A.; Lopez-Collazo, Eduardo] La Paz Univ Hosp, Tumor Immunol Lab, IdiPAZ, Paseo Castellana 261, Madrid 28046, Spain; [Martin-Quiros, Alejandro; Garcia-Garrido, Miguel A.; Del Balzo-Castillo, Alvaro] IdiPAZ La Paz Univ Hosp, Emergency Dept, Paseo Castellana 261, Madrid 28046, Spain; [Martin-Quiros, Alejandro; Garcia-Garrido, Miguel A.; Del Balzo-Castillo, Alvaro] IdiPAZ La Paz Univ Hosp, Emergent Pathol Res Grp, Paseo Castellana 261, Madrid 28046, Spain; [Cubillos-Zapata, Carolina; Lopez-Collazo, Eduardo] CIBER Resp Dis CIBERES, Madrid, Spain</t>
  </si>
  <si>
    <t>Aguirre, LA; Lopez-Collazo, E (corresponding author), La Paz Univ Hosp, IdiPAZ, Innate Immune Response Grp, Paseo Castellana 261, Madrid 28046, Spain.; Aguirre, LA; Lopez-Collazo, E (corresponding author), La Paz Univ Hosp, Tumor Immunol Lab, IdiPAZ, Paseo Castellana 261, Madrid 28046, Spain.; Lopez-Collazo, E (corresponding author), CIBER Resp Dis CIBERES, Madrid, Spain.</t>
  </si>
  <si>
    <t>2405-8440</t>
  </si>
  <si>
    <t>e05635</t>
  </si>
  <si>
    <t>Schoffelen, Teske; Schouten, Jeroen; Hoogerwerf, Jacobien; Martin Quiros, Alejandro; May, Larissa; Ten Oever, Jaap; Hulscher, Marlies</t>
  </si>
  <si>
    <t>Quality indicators for appropriate antimicrobial therapy in the emergency department: a pragmatic Delphi procedure.</t>
  </si>
  <si>
    <t>Department of Internal Medicine, Radboud Centre for Infectious Diseases, Radboud University Medical Centre, Nijmegen, the Netherlands. Electronic address: Teske.Schoffelen@radboudumc.nl.; Scientific Centre for Quality of Healthcare (IQ Healthcare), Radboud Institute for Health Sciences, Radboud University Medical Centre, Nijmegen, the Netherlands; Department of Intensive Care Medicine, Radboud University Medical Centre, Nijmegen, the Netherlands.; Department of Internal Medicine, Radboud Centre for Infectious Diseases, Radboud University Medical Centre, Nijmegen, the Netherlands.; Department of Emergency Medicine, IdiPAZ, La Paz University Hospital, Madrid, Spain.; Department of Emergency Medicine, University of California Davis, Sacramento, CA, USA.; Scientific Centre for Quality of Healthcare (IQ Healthcare), Radboud Institute for Health Sciences, Radboud University Medical Centre, Nijmegen, the Netherlands.</t>
  </si>
  <si>
    <t>Liu, RHB; Tayal, VS; Panebianco, NL; Tung-Chen, Y; Nagdev, A; Shah, SH; Pivetta, E; Henwood, PC; Nelson, MJ; Moore, CL</t>
  </si>
  <si>
    <t>Ultrasound on the Frontlines of COVID-19: Report From an International Webinar</t>
  </si>
  <si>
    <t>ACADEMIC EMERGENCY MEDICINE</t>
  </si>
  <si>
    <t>[Liu, Rachel B.; Moore, Christopher L.] Yale Sch Med, Dept Emergency Med, New Haven, CT 06510 USA; [Tayal, Vivek S.] Carolinas Med Ctr Atrium Hlth, Dept Emergency Med, Charlotte, NC USA; [Panebianco, Nova L.] Univ Penn, Perelman Sch Med, Dept Emergency Med, Philadelphia, PA 19104 USA; [Tung-Chen, Yale] Univ Hosp La Paz, Dept Emergency Med, Madrid, Spain; [Nagdev, Arun] Highland Gen Hosp, Dept Emergency Med, Oakland, CA USA; [Shah, Sachita] Univ Washington, Dept Emergency Med, Seattle, WA 98195 USA; [Pivetta, Emanuele] Azienda Osped Univ Citta Salute Sci &amp; Torino, Div Emergency Med, Turin, Italy; [Pivetta, Emanuele] Azienda Osped Univ Citta Salute Sci &amp; Torino, High Dependency Unit, Turin, Italy; [Henwood, Patricia C.] Thomas Jefferson Univ, Sidney Kimmel Med Coll, Dept Emergency Med, Philadelphia, PA 19107 USA; [Nelson, Mathew J.] North Shore Univ Hosp, Dept Emergency Med, Manhasset, NY USA</t>
  </si>
  <si>
    <t>Liu, RHB (corresponding author), Yale Sch Med, Dept Emergency Med, New Haven, CT 06510 USA.</t>
  </si>
  <si>
    <t>1069-6563</t>
  </si>
  <si>
    <t>Arenas-Berenguer, Isabel; Tung-Chen, Yale; Alonso Gonzalez, Berta</t>
  </si>
  <si>
    <t>Usefulness of point-of-care ultrasonography in the diagnosis and follow-up of acute sinusitis.</t>
  </si>
  <si>
    <t>Servicio de Urgencias, Hospital Universitario La Paz, Madrid, Espana.; Servicio de Urgencias, Hospital Universitario La Paz, Madrid, Espana. Electronic address: yale.tung.chen@gmail.es.</t>
  </si>
  <si>
    <t>2020 12 (Epub 2020 Jun 17)</t>
  </si>
  <si>
    <t>508-509</t>
  </si>
  <si>
    <t>Yale, TC; Martin, AA; Gallego-Acho, PR</t>
  </si>
  <si>
    <t>Usefulness ofpoint-of-care ultrasonography in the suspicion of necrotizingfasciitis</t>
  </si>
  <si>
    <t>ENFERMEDADES INFECCIOSAS Y MICROBIOLOGIA CLINICA</t>
  </si>
  <si>
    <t>[Yale Tung-Chen; Gallego-Acho, Paloma Romero] Hosp Univ La Paz, Serv Urgencias, Madrid, Spain; [Martin, Ana Algora] Hosp Univ La Paz, Serv Geriatria, Madrid, Spain</t>
  </si>
  <si>
    <t>Yale, TC (corresponding author), Hosp Univ La Paz, Serv Urgencias, Madrid, Spain.</t>
  </si>
  <si>
    <t>0213-005X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</si>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</sst>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58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15" customWidth="1"/>
    <col min="6" max="7" width="9" style="15"/>
    <col min="8" max="9" width="0" style="15" hidden="1" customWidth="1"/>
    <col min="10" max="10" width="9" style="15"/>
    <col min="11" max="12" width="0" style="15" hidden="1" customWidth="1"/>
    <col min="13" max="13" width="9" style="15"/>
    <col min="14" max="14" width="0" style="15" hidden="1" customWidth="1"/>
    <col min="15" max="20" width="9" style="15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 t="str">
        <f>VLOOKUP(N5,[1]Revistas!$B$2:$G$62863,2,FALSE)</f>
        <v>NO TIENE</v>
      </c>
      <c r="G5" s="7" t="str">
        <f>VLOOKUP(N5,[1]Revistas!$B$2:$G$62863,3,FALSE)</f>
        <v>NO TIENE</v>
      </c>
      <c r="H5" s="7" t="str">
        <f>VLOOKUP(N5,[1]Revistas!$B$2:$G$62863,4,FALSE)</f>
        <v>NO TIENE</v>
      </c>
      <c r="I5" s="7" t="str">
        <f>VLOOKUP(N5,[1]Revistas!$B$2:$G$62863,5,FALSE)</f>
        <v>NO TIENE</v>
      </c>
      <c r="J5" s="7" t="str">
        <f>VLOOKUP(N5,[1]Revistas!$B$2:$G$62863,6,FALSE)</f>
        <v>NO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>
        <v>2020</v>
      </c>
      <c r="Q5" s="7">
        <v>55</v>
      </c>
      <c r="R5" s="7">
        <v>3</v>
      </c>
      <c r="S5" s="7" t="s">
        <v>29</v>
      </c>
      <c r="T5" s="7"/>
    </row>
    <row r="6" spans="2:20" s="1" customFormat="1">
      <c r="B6" s="6" t="s">
        <v>30</v>
      </c>
      <c r="C6" s="6" t="s">
        <v>31</v>
      </c>
      <c r="D6" s="6" t="s">
        <v>32</v>
      </c>
      <c r="E6" s="7" t="s">
        <v>23</v>
      </c>
      <c r="F6" s="7" t="str">
        <f>VLOOKUP(N6,[1]Revistas!$B$2:$G$62863,2,FALSE)</f>
        <v>NO TIENE</v>
      </c>
      <c r="G6" s="7" t="str">
        <f>VLOOKUP(N6,[1]Revistas!$B$2:$G$62863,3,FALSE)</f>
        <v>NO TIENE</v>
      </c>
      <c r="H6" s="7" t="str">
        <f>VLOOKUP(N6,[1]Revistas!$B$2:$G$62863,4,FALSE)</f>
        <v>NO TIENE</v>
      </c>
      <c r="I6" s="7" t="str">
        <f>VLOOKUP(N6,[1]Revistas!$B$2:$G$62863,5,FALSE)</f>
        <v>NO TIENE</v>
      </c>
      <c r="J6" s="7" t="str">
        <f>VLOOKUP(N6,[1]Revistas!$B$2:$G$62863,6,FALSE)</f>
        <v>NO</v>
      </c>
      <c r="K6" s="7" t="s">
        <v>33</v>
      </c>
      <c r="L6" s="7" t="s">
        <v>25</v>
      </c>
      <c r="M6" s="7" t="s">
        <v>26</v>
      </c>
      <c r="N6" s="7" t="s">
        <v>34</v>
      </c>
      <c r="O6" s="7" t="s">
        <v>35</v>
      </c>
      <c r="P6" s="7">
        <v>2020</v>
      </c>
      <c r="Q6" s="7" t="s">
        <v>36</v>
      </c>
      <c r="R6" s="7"/>
      <c r="S6" s="7" t="s">
        <v>37</v>
      </c>
      <c r="T6" s="7"/>
    </row>
    <row r="7" spans="2:20" s="1" customFormat="1">
      <c r="B7" s="6" t="s">
        <v>38</v>
      </c>
      <c r="C7" s="6" t="s">
        <v>39</v>
      </c>
      <c r="D7" s="6" t="s">
        <v>32</v>
      </c>
      <c r="E7" s="7" t="s">
        <v>40</v>
      </c>
      <c r="F7" s="7" t="str">
        <f>VLOOKUP(N7,[1]Revistas!$B$2:$G$62863,2,FALSE)</f>
        <v>NO TIENE</v>
      </c>
      <c r="G7" s="7" t="str">
        <f>VLOOKUP(N7,[1]Revistas!$B$2:$G$62863,3,FALSE)</f>
        <v>NO TIENE</v>
      </c>
      <c r="H7" s="7" t="str">
        <f>VLOOKUP(N7,[1]Revistas!$B$2:$G$62863,4,FALSE)</f>
        <v>NO TIENE</v>
      </c>
      <c r="I7" s="7" t="str">
        <f>VLOOKUP(N7,[1]Revistas!$B$2:$G$62863,5,FALSE)</f>
        <v>NO TIENE</v>
      </c>
      <c r="J7" s="7" t="str">
        <f>VLOOKUP(N7,[1]Revistas!$B$2:$G$62863,6,FALSE)</f>
        <v>NO</v>
      </c>
      <c r="K7" s="7" t="s">
        <v>41</v>
      </c>
      <c r="L7" s="7" t="s">
        <v>25</v>
      </c>
      <c r="M7" s="7" t="s">
        <v>26</v>
      </c>
      <c r="N7" s="7" t="s">
        <v>34</v>
      </c>
      <c r="O7" s="7" t="s">
        <v>42</v>
      </c>
      <c r="P7" s="7">
        <v>2020</v>
      </c>
      <c r="Q7" s="7">
        <v>46</v>
      </c>
      <c r="R7" s="7">
        <v>6</v>
      </c>
      <c r="S7" s="7" t="s">
        <v>43</v>
      </c>
      <c r="T7" s="7"/>
    </row>
    <row r="8" spans="2:20" s="1" customFormat="1">
      <c r="B8" s="6" t="s">
        <v>44</v>
      </c>
      <c r="C8" s="6" t="s">
        <v>45</v>
      </c>
      <c r="D8" s="6" t="s">
        <v>32</v>
      </c>
      <c r="E8" s="7" t="s">
        <v>23</v>
      </c>
      <c r="F8" s="7" t="str">
        <f>VLOOKUP(N8,[1]Revistas!$B$2:$G$62863,2,FALSE)</f>
        <v>NO TIENE</v>
      </c>
      <c r="G8" s="7" t="str">
        <f>VLOOKUP(N8,[1]Revistas!$B$2:$G$62863,3,FALSE)</f>
        <v>NO TIENE</v>
      </c>
      <c r="H8" s="7" t="str">
        <f>VLOOKUP(N8,[1]Revistas!$B$2:$G$62863,4,FALSE)</f>
        <v>NO TIENE</v>
      </c>
      <c r="I8" s="7" t="str">
        <f>VLOOKUP(N8,[1]Revistas!$B$2:$G$62863,5,FALSE)</f>
        <v>NO TIENE</v>
      </c>
      <c r="J8" s="7" t="str">
        <f>VLOOKUP(N8,[1]Revistas!$B$2:$G$62863,6,FALSE)</f>
        <v>NO</v>
      </c>
      <c r="K8" s="7" t="s">
        <v>46</v>
      </c>
      <c r="L8" s="7" t="s">
        <v>25</v>
      </c>
      <c r="M8" s="7" t="s">
        <v>26</v>
      </c>
      <c r="N8" s="7" t="s">
        <v>34</v>
      </c>
      <c r="O8" s="7" t="s">
        <v>47</v>
      </c>
      <c r="P8" s="7">
        <v>2020</v>
      </c>
      <c r="Q8" s="7">
        <v>46</v>
      </c>
      <c r="R8" s="7">
        <v>6</v>
      </c>
      <c r="S8" s="7" t="s">
        <v>48</v>
      </c>
      <c r="T8" s="7"/>
    </row>
    <row r="9" spans="2:20" s="1" customFormat="1">
      <c r="B9" s="6" t="s">
        <v>49</v>
      </c>
      <c r="C9" s="6" t="s">
        <v>50</v>
      </c>
      <c r="D9" s="6" t="s">
        <v>51</v>
      </c>
      <c r="E9" s="7" t="s">
        <v>23</v>
      </c>
      <c r="F9" s="7">
        <f>VLOOKUP(N9,[1]Revistas!$B$2:$G$62863,2,FALSE)</f>
        <v>3.3029999999999999</v>
      </c>
      <c r="G9" s="7" t="str">
        <f>VLOOKUP(N9,[1]Revistas!$B$2:$G$62863,3,FALSE)</f>
        <v>Q1</v>
      </c>
      <c r="H9" s="7" t="str">
        <f>VLOOKUP(N9,[1]Revistas!$B$2:$G$62863,4,FALSE)</f>
        <v>MEDICINE, GENERAL &amp; INTERNAL -- SCIE</v>
      </c>
      <c r="I9" s="7" t="str">
        <f>VLOOKUP(N9,[1]Revistas!$B$2:$G$62863,5,FALSE)</f>
        <v>36/165</v>
      </c>
      <c r="J9" s="7" t="str">
        <f>VLOOKUP(N9,[1]Revistas!$B$2:$G$62863,6,FALSE)</f>
        <v>NO</v>
      </c>
      <c r="K9" s="7" t="s">
        <v>52</v>
      </c>
      <c r="L9" s="7" t="s">
        <v>53</v>
      </c>
      <c r="M9" s="7">
        <v>34</v>
      </c>
      <c r="N9" s="7" t="s">
        <v>54</v>
      </c>
      <c r="O9" s="7" t="s">
        <v>55</v>
      </c>
      <c r="P9" s="7">
        <v>2020</v>
      </c>
      <c r="Q9" s="7">
        <v>9</v>
      </c>
      <c r="R9" s="7">
        <v>6</v>
      </c>
      <c r="S9" s="7"/>
      <c r="T9" s="7">
        <v>1733</v>
      </c>
    </row>
    <row r="10" spans="2:20" s="1" customFormat="1">
      <c r="B10" s="6" t="s">
        <v>56</v>
      </c>
      <c r="C10" s="6" t="s">
        <v>57</v>
      </c>
      <c r="D10" s="6" t="s">
        <v>58</v>
      </c>
      <c r="E10" s="7" t="s">
        <v>23</v>
      </c>
      <c r="F10" s="7" t="str">
        <f>VLOOKUP(N10,[1]Revistas!$B$2:$G$62863,2,FALSE)</f>
        <v>NO TIENE</v>
      </c>
      <c r="G10" s="7" t="str">
        <f>VLOOKUP(N10,[1]Revistas!$B$2:$G$62863,3,FALSE)</f>
        <v>NO TIENE</v>
      </c>
      <c r="H10" s="7" t="str">
        <f>VLOOKUP(N10,[1]Revistas!$B$2:$G$62863,4,FALSE)</f>
        <v>NO TIENE</v>
      </c>
      <c r="I10" s="7" t="str">
        <f>VLOOKUP(N10,[1]Revistas!$B$2:$G$62863,5,FALSE)</f>
        <v>NO TIENE</v>
      </c>
      <c r="J10" s="7" t="str">
        <f>VLOOKUP(N10,[1]Revistas!$B$2:$G$62863,6,FALSE)</f>
        <v>NO</v>
      </c>
      <c r="K10" s="7" t="s">
        <v>59</v>
      </c>
      <c r="L10" s="7" t="s">
        <v>60</v>
      </c>
      <c r="M10" s="7">
        <v>0</v>
      </c>
      <c r="N10" s="7" t="s">
        <v>61</v>
      </c>
      <c r="O10" s="7" t="s">
        <v>62</v>
      </c>
      <c r="P10" s="7">
        <v>2020</v>
      </c>
      <c r="Q10" s="7">
        <v>72</v>
      </c>
      <c r="R10" s="7">
        <v>5</v>
      </c>
      <c r="S10" s="7">
        <v>219</v>
      </c>
      <c r="T10" s="7">
        <v>228</v>
      </c>
    </row>
    <row r="11" spans="2:20" s="1" customFormat="1">
      <c r="B11" s="6" t="s">
        <v>63</v>
      </c>
      <c r="C11" s="6" t="s">
        <v>64</v>
      </c>
      <c r="D11" s="6" t="s">
        <v>65</v>
      </c>
      <c r="E11" s="7" t="s">
        <v>23</v>
      </c>
      <c r="F11" s="7" t="str">
        <f>VLOOKUP(N11,[1]Revistas!$B$2:$G$62863,2,FALSE)</f>
        <v>NO TIENE</v>
      </c>
      <c r="G11" s="7" t="str">
        <f>VLOOKUP(N11,[1]Revistas!$B$2:$G$62863,3,FALSE)</f>
        <v>NO TIENE</v>
      </c>
      <c r="H11" s="7" t="str">
        <f>VLOOKUP(N11,[1]Revistas!$B$2:$G$62863,4,FALSE)</f>
        <v>NO TIENE</v>
      </c>
      <c r="I11" s="7" t="str">
        <f>VLOOKUP(N11,[1]Revistas!$B$2:$G$62863,5,FALSE)</f>
        <v>NO TIENE</v>
      </c>
      <c r="J11" s="7" t="str">
        <f>VLOOKUP(N11,[1]Revistas!$B$2:$G$62863,6,FALSE)</f>
        <v>NO</v>
      </c>
      <c r="K11" s="7" t="s">
        <v>66</v>
      </c>
      <c r="L11" s="7" t="s">
        <v>25</v>
      </c>
      <c r="M11" s="7" t="s">
        <v>26</v>
      </c>
      <c r="N11" s="7" t="s">
        <v>67</v>
      </c>
      <c r="O11" s="7" t="s">
        <v>68</v>
      </c>
      <c r="P11" s="7">
        <v>2020</v>
      </c>
      <c r="Q11" s="7">
        <v>155</v>
      </c>
      <c r="R11" s="7">
        <v>1</v>
      </c>
      <c r="S11" s="7" t="s">
        <v>69</v>
      </c>
      <c r="T11" s="7"/>
    </row>
    <row r="12" spans="2:20" s="1" customFormat="1">
      <c r="B12" s="6" t="s">
        <v>70</v>
      </c>
      <c r="C12" s="6" t="s">
        <v>71</v>
      </c>
      <c r="D12" s="6" t="s">
        <v>72</v>
      </c>
      <c r="E12" s="7" t="s">
        <v>23</v>
      </c>
      <c r="F12" s="7">
        <f>VLOOKUP(N12,[1]Revistas!$B$2:$G$62863,2,FALSE)</f>
        <v>3.173</v>
      </c>
      <c r="G12" s="7" t="str">
        <f>VLOOKUP(N12,[1]Revistas!$B$2:$G$62863,3,FALSE)</f>
        <v>Q1</v>
      </c>
      <c r="H12" s="7" t="str">
        <f>VLOOKUP(N12,[1]Revistas!$B$2:$G$62863,4,FALSE)</f>
        <v>EMERGENCY MEDICINE -- SCIE</v>
      </c>
      <c r="I12" s="7" t="str">
        <f>VLOOKUP(N12,[1]Revistas!$B$2:$G$62863,5,FALSE)</f>
        <v>4 DE 31</v>
      </c>
      <c r="J12" s="7" t="str">
        <f>VLOOKUP(N12,[1]Revistas!$B$2:$G$62863,6,FALSE)</f>
        <v>NO</v>
      </c>
      <c r="K12" s="7" t="s">
        <v>73</v>
      </c>
      <c r="L12" s="7" t="s">
        <v>74</v>
      </c>
      <c r="M12" s="7">
        <v>10</v>
      </c>
      <c r="N12" s="7" t="s">
        <v>75</v>
      </c>
      <c r="O12" s="7" t="s">
        <v>76</v>
      </c>
      <c r="P12" s="7">
        <v>2020</v>
      </c>
      <c r="Q12" s="7">
        <v>32</v>
      </c>
      <c r="R12" s="7">
        <v>4</v>
      </c>
      <c r="S12" s="7">
        <v>233</v>
      </c>
      <c r="T12" s="7">
        <v>241</v>
      </c>
    </row>
    <row r="13" spans="2:20" s="1" customFormat="1">
      <c r="B13" s="6" t="s">
        <v>77</v>
      </c>
      <c r="C13" s="6" t="s">
        <v>78</v>
      </c>
      <c r="D13" s="6" t="s">
        <v>79</v>
      </c>
      <c r="E13" s="7" t="s">
        <v>80</v>
      </c>
      <c r="F13" s="7">
        <f>VLOOKUP(N13,[1]Revistas!$B$2:$G$62863,2,FALSE)</f>
        <v>7.117</v>
      </c>
      <c r="G13" s="7" t="str">
        <f>VLOOKUP(N13,[1]Revistas!$B$2:$G$62863,3,FALSE)</f>
        <v>Q1</v>
      </c>
      <c r="H13" s="7" t="str">
        <f>VLOOKUP(N13,[1]Revistas!$B$2:$G$62863,4,FALSE)</f>
        <v>INFECTIOUS DISEASES -- SCIE</v>
      </c>
      <c r="I13" s="7" t="str">
        <f>VLOOKUP(N13,[1]Revistas!$B$2:$G$62863,5,FALSE)</f>
        <v>4 DE 93</v>
      </c>
      <c r="J13" s="7" t="str">
        <f>VLOOKUP(N13,[1]Revistas!$B$2:$G$62863,6,FALSE)</f>
        <v>SI</v>
      </c>
      <c r="K13" s="7" t="s">
        <v>81</v>
      </c>
      <c r="L13" s="7" t="s">
        <v>82</v>
      </c>
      <c r="M13" s="7" t="s">
        <v>26</v>
      </c>
      <c r="N13" s="7" t="s">
        <v>83</v>
      </c>
      <c r="O13" s="7" t="s">
        <v>84</v>
      </c>
      <c r="P13" s="7">
        <v>2020</v>
      </c>
      <c r="Q13" s="7"/>
      <c r="R13" s="7"/>
      <c r="S13" s="7"/>
      <c r="T13" s="7"/>
    </row>
    <row r="14" spans="2:20" s="1" customFormat="1">
      <c r="B14" s="6" t="s">
        <v>85</v>
      </c>
      <c r="C14" s="6" t="s">
        <v>86</v>
      </c>
      <c r="D14" s="6" t="s">
        <v>87</v>
      </c>
      <c r="E14" s="7" t="s">
        <v>23</v>
      </c>
      <c r="F14" s="7">
        <f>VLOOKUP(N14,[1]Revistas!$B$2:$G$62863,2,FALSE)</f>
        <v>2.5139999999999998</v>
      </c>
      <c r="G14" s="7" t="str">
        <f>VLOOKUP(N14,[1]Revistas!$B$2:$G$62863,3,FALSE)</f>
        <v>Q1</v>
      </c>
      <c r="H14" s="7" t="str">
        <f>VLOOKUP(N14,[1]Revistas!$B$2:$G$62863,4,FALSE)</f>
        <v>ACOUSTICS -- SCIE</v>
      </c>
      <c r="I14" s="7" t="str">
        <f>VLOOKUP(N14,[1]Revistas!$B$2:$G$62863,5,FALSE)</f>
        <v>8 DE 32</v>
      </c>
      <c r="J14" s="7" t="str">
        <f>VLOOKUP(N14,[1]Revistas!$B$2:$G$62863,6,FALSE)</f>
        <v>NO</v>
      </c>
      <c r="K14" s="7" t="s">
        <v>88</v>
      </c>
      <c r="L14" s="7" t="s">
        <v>89</v>
      </c>
      <c r="M14" s="7">
        <v>6</v>
      </c>
      <c r="N14" s="7" t="s">
        <v>90</v>
      </c>
      <c r="O14" s="7" t="s">
        <v>91</v>
      </c>
      <c r="P14" s="7">
        <v>2020</v>
      </c>
      <c r="Q14" s="7">
        <v>46</v>
      </c>
      <c r="R14" s="7">
        <v>11</v>
      </c>
      <c r="S14" s="7">
        <v>2918</v>
      </c>
      <c r="T14" s="7">
        <v>2926</v>
      </c>
    </row>
    <row r="15" spans="2:20" s="1" customFormat="1">
      <c r="B15" s="6" t="s">
        <v>92</v>
      </c>
      <c r="C15" s="6" t="s">
        <v>93</v>
      </c>
      <c r="D15" s="6" t="s">
        <v>94</v>
      </c>
      <c r="E15" s="7" t="s">
        <v>23</v>
      </c>
      <c r="F15" s="7">
        <f>VLOOKUP(N15,[1]Revistas!$B$2:$G$62863,2,FALSE)</f>
        <v>1.323</v>
      </c>
      <c r="G15" s="7" t="str">
        <f>VLOOKUP(N15,[1]Revistas!$B$2:$G$62863,3,FALSE)</f>
        <v>Q3</v>
      </c>
      <c r="H15" s="7" t="str">
        <f>VLOOKUP(N15,[1]Revistas!$B$2:$G$62863,4,FALSE)</f>
        <v>SURGERY -- SCIE</v>
      </c>
      <c r="I15" s="7" t="str">
        <f>VLOOKUP(N15,[1]Revistas!$B$2:$G$62863,5,FALSE)</f>
        <v>154/210</v>
      </c>
      <c r="J15" s="7" t="str">
        <f>VLOOKUP(N15,[1]Revistas!$B$2:$G$62863,6,FALSE)</f>
        <v>NO</v>
      </c>
      <c r="K15" s="7" t="s">
        <v>95</v>
      </c>
      <c r="L15" s="7" t="s">
        <v>96</v>
      </c>
      <c r="M15" s="7">
        <v>0</v>
      </c>
      <c r="N15" s="7" t="s">
        <v>97</v>
      </c>
      <c r="O15" s="7" t="s">
        <v>98</v>
      </c>
      <c r="P15" s="7">
        <v>2020</v>
      </c>
      <c r="Q15" s="7">
        <v>98</v>
      </c>
      <c r="R15" s="7">
        <v>6</v>
      </c>
      <c r="S15" s="7">
        <v>310</v>
      </c>
      <c r="T15" s="7">
        <v>319</v>
      </c>
    </row>
    <row r="16" spans="2:20" s="1" customFormat="1">
      <c r="B16" s="6" t="s">
        <v>99</v>
      </c>
      <c r="C16" s="6" t="s">
        <v>100</v>
      </c>
      <c r="D16" s="6" t="s">
        <v>101</v>
      </c>
      <c r="E16" s="7" t="s">
        <v>23</v>
      </c>
      <c r="F16" s="7">
        <f>VLOOKUP(N16,[1]Revistas!$B$2:$G$62863,2,FALSE)</f>
        <v>1.5640000000000001</v>
      </c>
      <c r="G16" s="7" t="str">
        <f>VLOOKUP(N16,[1]Revistas!$B$2:$G$62863,3,FALSE)</f>
        <v>Q3</v>
      </c>
      <c r="H16" s="7" t="str">
        <f>VLOOKUP(N16,[1]Revistas!$B$2:$G$62863,4,FALSE)</f>
        <v>PUBLIC, ENVIRONMENTAL &amp; OCCUPATIONAL HEALTH -- SCIE</v>
      </c>
      <c r="I16" s="7" t="str">
        <f>VLOOKUP(N16,[1]Revistas!$B$2:$G$62863,5,FALSE)</f>
        <v>134/193</v>
      </c>
      <c r="J16" s="7" t="str">
        <f>VLOOKUP(N16,[1]Revistas!$B$2:$G$62863,6,FALSE)</f>
        <v>NO</v>
      </c>
      <c r="K16" s="7" t="s">
        <v>102</v>
      </c>
      <c r="L16" s="7" t="s">
        <v>103</v>
      </c>
      <c r="M16" s="7">
        <v>0</v>
      </c>
      <c r="N16" s="7" t="s">
        <v>104</v>
      </c>
      <c r="O16" s="7" t="s">
        <v>105</v>
      </c>
      <c r="P16" s="7">
        <v>2020</v>
      </c>
      <c r="Q16" s="7">
        <v>34</v>
      </c>
      <c r="R16" s="7">
        <v>6</v>
      </c>
      <c r="S16" s="7">
        <v>561</v>
      </c>
      <c r="T16" s="7">
        <v>566</v>
      </c>
    </row>
    <row r="17" spans="2:20" s="1" customFormat="1">
      <c r="B17" s="6" t="s">
        <v>106</v>
      </c>
      <c r="C17" s="6" t="s">
        <v>107</v>
      </c>
      <c r="D17" s="6" t="s">
        <v>108</v>
      </c>
      <c r="E17" s="7" t="s">
        <v>80</v>
      </c>
      <c r="F17" s="7">
        <f>VLOOKUP(N17,[1]Revistas!$B$2:$G$62863,2,FALSE)</f>
        <v>4.8579999999999997</v>
      </c>
      <c r="G17" s="7" t="str">
        <f>VLOOKUP(N17,[1]Revistas!$B$2:$G$62863,3,FALSE)</f>
        <v>Q1</v>
      </c>
      <c r="H17" s="7" t="str">
        <f>VLOOKUP(N17,[1]Revistas!$B$2:$G$62863,4,FALSE)</f>
        <v>BIOCHEMISTRY &amp; MOLECULAR BIOLOGY -- SCIE</v>
      </c>
      <c r="I17" s="7" t="str">
        <f>VLOOKUP(N17,[1]Revistas!$B$2:$G$62863,5,FALSE)</f>
        <v>65/297</v>
      </c>
      <c r="J17" s="7" t="str">
        <f>VLOOKUP(N17,[1]Revistas!$B$2:$G$62863,6,FALSE)</f>
        <v>NO</v>
      </c>
      <c r="K17" s="7" t="s">
        <v>109</v>
      </c>
      <c r="L17" s="7" t="s">
        <v>110</v>
      </c>
      <c r="M17" s="7">
        <v>2</v>
      </c>
      <c r="N17" s="7" t="s">
        <v>111</v>
      </c>
      <c r="O17" s="7"/>
      <c r="P17" s="7">
        <v>2020</v>
      </c>
      <c r="Q17" s="7">
        <v>16</v>
      </c>
      <c r="R17" s="7">
        <v>14</v>
      </c>
      <c r="S17" s="7">
        <v>2479</v>
      </c>
      <c r="T17" s="7">
        <v>2489</v>
      </c>
    </row>
    <row r="18" spans="2:20" s="1" customFormat="1">
      <c r="B18" s="6" t="s">
        <v>112</v>
      </c>
      <c r="C18" s="6" t="s">
        <v>113</v>
      </c>
      <c r="D18" s="6" t="s">
        <v>114</v>
      </c>
      <c r="E18" s="7" t="s">
        <v>40</v>
      </c>
      <c r="F18" s="7">
        <f>VLOOKUP(N18,[1]Revistas!$B$2:$G$62863,2,FALSE)</f>
        <v>1.635</v>
      </c>
      <c r="G18" s="7" t="str">
        <f>VLOOKUP(N18,[1]Revistas!$B$2:$G$62863,3,FALSE)</f>
        <v>Q3</v>
      </c>
      <c r="H18" s="7" t="str">
        <f>VLOOKUP(N18,[1]Revistas!$B$2:$G$62863,4,FALSE)</f>
        <v>MEDICINE, GENERAL &amp; INTERNAL -- SCIE</v>
      </c>
      <c r="I18" s="7" t="str">
        <f>VLOOKUP(N18,[1]Revistas!$B$2:$G$62863,5,FALSE)</f>
        <v>87/165</v>
      </c>
      <c r="J18" s="7" t="str">
        <f>VLOOKUP(N18,[1]Revistas!$B$2:$G$62863,6,FALSE)</f>
        <v>NO</v>
      </c>
      <c r="K18" s="7" t="s">
        <v>115</v>
      </c>
      <c r="L18" s="7"/>
      <c r="M18" s="7" t="s">
        <v>26</v>
      </c>
      <c r="N18" s="7" t="s">
        <v>116</v>
      </c>
      <c r="O18" s="7" t="s">
        <v>117</v>
      </c>
      <c r="P18" s="7">
        <v>2020</v>
      </c>
      <c r="Q18" s="7"/>
      <c r="R18" s="7"/>
      <c r="S18" s="7"/>
      <c r="T18" s="7"/>
    </row>
    <row r="19" spans="2:20" s="1" customFormat="1">
      <c r="B19" s="6" t="s">
        <v>118</v>
      </c>
      <c r="C19" s="6" t="s">
        <v>119</v>
      </c>
      <c r="D19" s="6" t="s">
        <v>120</v>
      </c>
      <c r="E19" s="7" t="s">
        <v>121</v>
      </c>
      <c r="F19" s="7">
        <f>VLOOKUP(N19,[1]Revistas!$B$2:$G$62863,2,FALSE)</f>
        <v>1.635</v>
      </c>
      <c r="G19" s="7" t="str">
        <f>VLOOKUP(N19,[1]Revistas!$B$2:$G$62863,3,FALSE)</f>
        <v>Q3</v>
      </c>
      <c r="H19" s="7" t="str">
        <f>VLOOKUP(N19,[1]Revistas!$B$2:$G$62863,4,FALSE)</f>
        <v>MEDICINE, GENERAL &amp; INTERNAL -- SCIE</v>
      </c>
      <c r="I19" s="7" t="str">
        <f>VLOOKUP(N19,[1]Revistas!$B$2:$G$62863,5,FALSE)</f>
        <v>87/165</v>
      </c>
      <c r="J19" s="7" t="str">
        <f>VLOOKUP(N19,[1]Revistas!$B$2:$G$62863,6,FALSE)</f>
        <v>NO</v>
      </c>
      <c r="K19" s="7" t="s">
        <v>122</v>
      </c>
      <c r="L19" s="7" t="s">
        <v>60</v>
      </c>
      <c r="M19" s="7">
        <v>0</v>
      </c>
      <c r="N19" s="7" t="s">
        <v>123</v>
      </c>
      <c r="O19" s="7">
        <v>41883</v>
      </c>
      <c r="P19" s="7">
        <v>2020</v>
      </c>
      <c r="Q19" s="7">
        <v>155</v>
      </c>
      <c r="R19" s="7">
        <v>5</v>
      </c>
      <c r="S19" s="7">
        <v>232</v>
      </c>
      <c r="T19" s="7">
        <v>232</v>
      </c>
    </row>
    <row r="20" spans="2:20" s="1" customFormat="1">
      <c r="B20" s="6" t="s">
        <v>124</v>
      </c>
      <c r="C20" s="6" t="s">
        <v>125</v>
      </c>
      <c r="D20" s="6" t="s">
        <v>126</v>
      </c>
      <c r="E20" s="7" t="s">
        <v>23</v>
      </c>
      <c r="F20" s="7">
        <f>VLOOKUP(N20,[1]Revistas!$B$2:$G$62863,2,FALSE)</f>
        <v>1.883</v>
      </c>
      <c r="G20" s="7" t="str">
        <f>VLOOKUP(N20,[1]Revistas!$B$2:$G$62863,3,FALSE)</f>
        <v>Q2</v>
      </c>
      <c r="H20" s="7" t="str">
        <f>VLOOKUP(N20,[1]Revistas!$B$2:$G$62863,4,FALSE)</f>
        <v>MEDICINE, GENERAL &amp; INTERNAL -- SCIE</v>
      </c>
      <c r="I20" s="7" t="str">
        <f>VLOOKUP(N20,[1]Revistas!$B$2:$G$62863,5,FALSE)</f>
        <v>78/165</v>
      </c>
      <c r="J20" s="7" t="str">
        <f>VLOOKUP(N20,[1]Revistas!$B$2:$G$62863,6,FALSE)</f>
        <v>NO</v>
      </c>
      <c r="K20" s="7" t="s">
        <v>127</v>
      </c>
      <c r="L20" s="7" t="s">
        <v>60</v>
      </c>
      <c r="M20" s="7">
        <v>5</v>
      </c>
      <c r="N20" s="7" t="s">
        <v>128</v>
      </c>
      <c r="O20" s="7" t="s">
        <v>129</v>
      </c>
      <c r="P20" s="7">
        <v>2020</v>
      </c>
      <c r="Q20" s="7">
        <v>20</v>
      </c>
      <c r="R20" s="7">
        <v>4</v>
      </c>
      <c r="S20" s="7" t="s">
        <v>130</v>
      </c>
      <c r="T20" s="7" t="s">
        <v>131</v>
      </c>
    </row>
    <row r="21" spans="2:20" s="1" customFormat="1">
      <c r="B21" s="6" t="s">
        <v>132</v>
      </c>
      <c r="C21" s="6" t="s">
        <v>133</v>
      </c>
      <c r="D21" s="6" t="s">
        <v>134</v>
      </c>
      <c r="E21" s="7" t="s">
        <v>23</v>
      </c>
      <c r="F21" s="7">
        <f>VLOOKUP(N21,[1]Revistas!$B$2:$G$62863,2,FALSE)</f>
        <v>1.911</v>
      </c>
      <c r="G21" s="7" t="str">
        <f>VLOOKUP(N21,[1]Revistas!$B$2:$G$62863,3,FALSE)</f>
        <v>Q2</v>
      </c>
      <c r="H21" s="7" t="str">
        <f>VLOOKUP(N21,[1]Revistas!$B$2:$G$62863,4,FALSE)</f>
        <v>EMERGENCY MEDICINE -- SCIE</v>
      </c>
      <c r="I21" s="7" t="str">
        <f>VLOOKUP(N21,[1]Revistas!$B$2:$G$62863,5,FALSE)</f>
        <v>13 DE 31</v>
      </c>
      <c r="J21" s="7" t="str">
        <f>VLOOKUP(N21,[1]Revistas!$B$2:$G$62863,6,FALSE)</f>
        <v>NO</v>
      </c>
      <c r="K21" s="7" t="s">
        <v>135</v>
      </c>
      <c r="L21" s="7" t="s">
        <v>136</v>
      </c>
      <c r="M21" s="7">
        <v>0</v>
      </c>
      <c r="N21" s="7" t="s">
        <v>137</v>
      </c>
      <c r="O21" s="7" t="s">
        <v>138</v>
      </c>
      <c r="P21" s="7">
        <v>2020</v>
      </c>
      <c r="Q21" s="7">
        <v>38</v>
      </c>
      <c r="R21" s="7">
        <v>12</v>
      </c>
      <c r="S21" s="7"/>
      <c r="T21" s="7" t="s">
        <v>139</v>
      </c>
    </row>
    <row r="22" spans="2:20" s="1" customFormat="1">
      <c r="B22" s="6" t="s">
        <v>140</v>
      </c>
      <c r="C22" s="6" t="s">
        <v>141</v>
      </c>
      <c r="D22" s="6" t="s">
        <v>142</v>
      </c>
      <c r="E22" s="7" t="s">
        <v>23</v>
      </c>
      <c r="F22" s="7">
        <f>VLOOKUP(N22,[1]Revistas!$B$2:$G$62863,2,FALSE)</f>
        <v>1.6539999999999999</v>
      </c>
      <c r="G22" s="7" t="str">
        <f>VLOOKUP(N22,[1]Revistas!$B$2:$G$62863,3,FALSE)</f>
        <v>Q4</v>
      </c>
      <c r="H22" s="7" t="str">
        <f>VLOOKUP(N22,[1]Revistas!$B$2:$G$62863,4,FALSE)</f>
        <v>MICROBIOLOGY -- SCIE</v>
      </c>
      <c r="I22" s="7" t="str">
        <f>VLOOKUP(N22,[1]Revistas!$B$2:$G$62863,5,FALSE)</f>
        <v>112/135</v>
      </c>
      <c r="J22" s="7" t="str">
        <f>VLOOKUP(N22,[1]Revistas!$B$2:$G$62863,6,FALSE)</f>
        <v>NO</v>
      </c>
      <c r="K22" s="7" t="s">
        <v>143</v>
      </c>
      <c r="L22" s="7" t="s">
        <v>25</v>
      </c>
      <c r="M22" s="7" t="s">
        <v>26</v>
      </c>
      <c r="N22" s="7" t="s">
        <v>144</v>
      </c>
      <c r="O22" s="7" t="s">
        <v>145</v>
      </c>
      <c r="P22" s="7">
        <v>2020</v>
      </c>
      <c r="Q22" s="7"/>
      <c r="R22" s="7"/>
      <c r="S22" s="7"/>
      <c r="T22" s="7"/>
    </row>
    <row r="23" spans="2:20" s="1" customFormat="1">
      <c r="B23" s="6" t="s">
        <v>146</v>
      </c>
      <c r="C23" s="6" t="s">
        <v>147</v>
      </c>
      <c r="D23" s="6" t="s">
        <v>120</v>
      </c>
      <c r="E23" s="7" t="s">
        <v>121</v>
      </c>
      <c r="F23" s="7">
        <f>VLOOKUP(N23,[1]Revistas!$B$2:$G$62863,2,FALSE)</f>
        <v>1.635</v>
      </c>
      <c r="G23" s="7" t="str">
        <f>VLOOKUP(N23,[1]Revistas!$B$2:$G$62863,3,FALSE)</f>
        <v>Q3</v>
      </c>
      <c r="H23" s="7" t="str">
        <f>VLOOKUP(N23,[1]Revistas!$B$2:$G$62863,4,FALSE)</f>
        <v>MEDICINE, GENERAL &amp; INTERNAL -- SCIE</v>
      </c>
      <c r="I23" s="7" t="str">
        <f>VLOOKUP(N23,[1]Revistas!$B$2:$G$62863,5,FALSE)</f>
        <v>87/165</v>
      </c>
      <c r="J23" s="7" t="str">
        <f>VLOOKUP(N23,[1]Revistas!$B$2:$G$62863,6,FALSE)</f>
        <v>NO</v>
      </c>
      <c r="K23" s="7" t="s">
        <v>148</v>
      </c>
      <c r="L23" s="7" t="s">
        <v>149</v>
      </c>
      <c r="M23" s="7">
        <v>1</v>
      </c>
      <c r="N23" s="7" t="s">
        <v>123</v>
      </c>
      <c r="O23" s="7">
        <v>44682</v>
      </c>
      <c r="P23" s="7">
        <v>2020</v>
      </c>
      <c r="Q23" s="7">
        <v>154</v>
      </c>
      <c r="R23" s="7">
        <v>10</v>
      </c>
      <c r="S23" s="7">
        <v>433</v>
      </c>
      <c r="T23" s="7">
        <v>433</v>
      </c>
    </row>
    <row r="24" spans="2:20" s="1" customFormat="1">
      <c r="B24" s="6" t="s">
        <v>150</v>
      </c>
      <c r="C24" s="6" t="s">
        <v>151</v>
      </c>
      <c r="D24" s="6" t="s">
        <v>120</v>
      </c>
      <c r="E24" s="7" t="s">
        <v>40</v>
      </c>
      <c r="F24" s="7">
        <f>VLOOKUP(N24,[1]Revistas!$B$2:$G$62863,2,FALSE)</f>
        <v>1.635</v>
      </c>
      <c r="G24" s="7" t="str">
        <f>VLOOKUP(N24,[1]Revistas!$B$2:$G$62863,3,FALSE)</f>
        <v>Q3</v>
      </c>
      <c r="H24" s="7" t="str">
        <f>VLOOKUP(N24,[1]Revistas!$B$2:$G$62863,4,FALSE)</f>
        <v>MEDICINE, GENERAL &amp; INTERNAL -- SCIE</v>
      </c>
      <c r="I24" s="7" t="str">
        <f>VLOOKUP(N24,[1]Revistas!$B$2:$G$62863,5,FALSE)</f>
        <v>87/165</v>
      </c>
      <c r="J24" s="7" t="str">
        <f>VLOOKUP(N24,[1]Revistas!$B$2:$G$62863,6,FALSE)</f>
        <v>NO</v>
      </c>
      <c r="K24" s="7" t="s">
        <v>152</v>
      </c>
      <c r="L24" s="7" t="s">
        <v>153</v>
      </c>
      <c r="M24" s="7">
        <v>1</v>
      </c>
      <c r="N24" s="7" t="s">
        <v>123</v>
      </c>
      <c r="O24" s="7">
        <v>40360</v>
      </c>
      <c r="P24" s="7">
        <v>2020</v>
      </c>
      <c r="Q24" s="7">
        <v>155</v>
      </c>
      <c r="R24" s="7">
        <v>1</v>
      </c>
      <c r="S24" s="7">
        <v>46</v>
      </c>
      <c r="T24" s="7">
        <v>47</v>
      </c>
    </row>
    <row r="25" spans="2:20" s="1" customFormat="1">
      <c r="B25" s="6" t="s">
        <v>154</v>
      </c>
      <c r="C25" s="6" t="s">
        <v>155</v>
      </c>
      <c r="D25" s="6" t="s">
        <v>101</v>
      </c>
      <c r="E25" s="7" t="s">
        <v>23</v>
      </c>
      <c r="F25" s="7">
        <f>VLOOKUP(N25,[1]Revistas!$B$2:$G$62863,2,FALSE)</f>
        <v>1.5640000000000001</v>
      </c>
      <c r="G25" s="7" t="str">
        <f>VLOOKUP(N25,[1]Revistas!$B$2:$G$62863,3,FALSE)</f>
        <v>Q3</v>
      </c>
      <c r="H25" s="7" t="str">
        <f>VLOOKUP(N25,[1]Revistas!$B$2:$G$62863,4,FALSE)</f>
        <v>PUBLIC, ENVIRONMENTAL &amp; OCCUPATIONAL HEALTH -- SCIE</v>
      </c>
      <c r="I25" s="7" t="str">
        <f>VLOOKUP(N25,[1]Revistas!$B$2:$G$62863,5,FALSE)</f>
        <v>134/193</v>
      </c>
      <c r="J25" s="7" t="str">
        <f>VLOOKUP(N25,[1]Revistas!$B$2:$G$62863,6,FALSE)</f>
        <v>NO</v>
      </c>
      <c r="K25" s="7" t="s">
        <v>156</v>
      </c>
      <c r="L25" s="7" t="s">
        <v>103</v>
      </c>
      <c r="M25" s="7">
        <v>2</v>
      </c>
      <c r="N25" s="7" t="s">
        <v>104</v>
      </c>
      <c r="O25" s="7" t="s">
        <v>157</v>
      </c>
      <c r="P25" s="7">
        <v>2020</v>
      </c>
      <c r="Q25" s="7">
        <v>34</v>
      </c>
      <c r="R25" s="7">
        <v>2</v>
      </c>
      <c r="S25" s="7">
        <v>166</v>
      </c>
      <c r="T25" s="7">
        <v>170</v>
      </c>
    </row>
    <row r="26" spans="2:20" s="1" customFormat="1">
      <c r="B26" s="6" t="s">
        <v>158</v>
      </c>
      <c r="C26" s="6" t="s">
        <v>159</v>
      </c>
      <c r="D26" s="6" t="s">
        <v>160</v>
      </c>
      <c r="E26" s="7" t="s">
        <v>23</v>
      </c>
      <c r="F26" s="7" t="str">
        <f>VLOOKUP(N26,[1]Revistas!$B$2:$G$62863,2,FALSE)</f>
        <v>NO TIENE</v>
      </c>
      <c r="G26" s="7" t="str">
        <f>VLOOKUP(N26,[1]Revistas!$B$2:$G$62863,3,FALSE)</f>
        <v>NO TIENE</v>
      </c>
      <c r="H26" s="7" t="str">
        <f>VLOOKUP(N26,[1]Revistas!$B$2:$G$62863,4,FALSE)</f>
        <v>NO TIENE</v>
      </c>
      <c r="I26" s="7" t="str">
        <f>VLOOKUP(N26,[1]Revistas!$B$2:$G$62863,5,FALSE)</f>
        <v>NO TIENE</v>
      </c>
      <c r="J26" s="7" t="str">
        <f>VLOOKUP(N26,[1]Revistas!$B$2:$G$62863,6,FALSE)</f>
        <v>NO</v>
      </c>
      <c r="K26" s="7" t="s">
        <v>161</v>
      </c>
      <c r="L26" s="7" t="s">
        <v>162</v>
      </c>
      <c r="M26" s="7">
        <v>0</v>
      </c>
      <c r="N26" s="7" t="s">
        <v>163</v>
      </c>
      <c r="O26" s="7" t="s">
        <v>138</v>
      </c>
      <c r="P26" s="7">
        <v>2020</v>
      </c>
      <c r="Q26" s="7">
        <v>6</v>
      </c>
      <c r="R26" s="7">
        <v>12</v>
      </c>
      <c r="S26" s="7"/>
      <c r="T26" s="7" t="s">
        <v>164</v>
      </c>
    </row>
    <row r="27" spans="2:20" s="1" customFormat="1">
      <c r="B27" s="6" t="s">
        <v>165</v>
      </c>
      <c r="C27" s="6" t="s">
        <v>166</v>
      </c>
      <c r="D27" s="6" t="s">
        <v>79</v>
      </c>
      <c r="E27" s="7" t="s">
        <v>23</v>
      </c>
      <c r="F27" s="7">
        <f>VLOOKUP(N27,[1]Revistas!$B$2:$G$62863,2,FALSE)</f>
        <v>7.117</v>
      </c>
      <c r="G27" s="7" t="str">
        <f>VLOOKUP(N27,[1]Revistas!$B$2:$G$62863,3,FALSE)</f>
        <v>Q1</v>
      </c>
      <c r="H27" s="7" t="str">
        <f>VLOOKUP(N27,[1]Revistas!$B$2:$G$62863,4,FALSE)</f>
        <v>INFECTIOUS DISEASES -- SCIE</v>
      </c>
      <c r="I27" s="7" t="str">
        <f>VLOOKUP(N27,[1]Revistas!$B$2:$G$62863,5,FALSE)</f>
        <v>4 DE 93</v>
      </c>
      <c r="J27" s="7" t="str">
        <f>VLOOKUP(N27,[1]Revistas!$B$2:$G$62863,6,FALSE)</f>
        <v>SI</v>
      </c>
      <c r="K27" s="7" t="s">
        <v>167</v>
      </c>
      <c r="L27" s="7" t="s">
        <v>82</v>
      </c>
      <c r="M27" s="7" t="s">
        <v>26</v>
      </c>
      <c r="N27" s="7" t="s">
        <v>83</v>
      </c>
      <c r="O27" s="7" t="s">
        <v>84</v>
      </c>
      <c r="P27" s="7">
        <v>2020</v>
      </c>
      <c r="Q27" s="7"/>
      <c r="R27" s="7"/>
      <c r="S27" s="7"/>
      <c r="T27" s="7"/>
    </row>
    <row r="28" spans="2:20" s="1" customFormat="1">
      <c r="B28" s="6" t="s">
        <v>168</v>
      </c>
      <c r="C28" s="6" t="s">
        <v>169</v>
      </c>
      <c r="D28" s="6" t="s">
        <v>170</v>
      </c>
      <c r="E28" s="7" t="s">
        <v>121</v>
      </c>
      <c r="F28" s="7">
        <f>VLOOKUP(N28,[1]Revistas!$B$2:$G$62863,2,FALSE)</f>
        <v>3.0640000000000001</v>
      </c>
      <c r="G28" s="7" t="str">
        <f>VLOOKUP(N28,[1]Revistas!$B$2:$G$62863,3,FALSE)</f>
        <v>Q1</v>
      </c>
      <c r="H28" s="7" t="str">
        <f>VLOOKUP(N28,[1]Revistas!$B$2:$G$62863,4,FALSE)</f>
        <v>EMERGENCY MEDICINE -- SCIE</v>
      </c>
      <c r="I28" s="7" t="str">
        <f>VLOOKUP(N28,[1]Revistas!$B$2:$G$62863,5,FALSE)</f>
        <v>6 DE 31</v>
      </c>
      <c r="J28" s="7" t="str">
        <f>VLOOKUP(N28,[1]Revistas!$B$2:$G$62863,6,FALSE)</f>
        <v>NO</v>
      </c>
      <c r="K28" s="7" t="s">
        <v>171</v>
      </c>
      <c r="L28" s="7" t="s">
        <v>172</v>
      </c>
      <c r="M28" s="7">
        <v>5</v>
      </c>
      <c r="N28" s="7" t="s">
        <v>173</v>
      </c>
      <c r="O28" s="7" t="s">
        <v>55</v>
      </c>
      <c r="P28" s="7">
        <v>2020</v>
      </c>
      <c r="Q28" s="7">
        <v>27</v>
      </c>
      <c r="R28" s="7">
        <v>6</v>
      </c>
      <c r="S28" s="7">
        <v>523</v>
      </c>
      <c r="T28" s="7">
        <v>526</v>
      </c>
    </row>
    <row r="29" spans="2:20" s="1" customFormat="1">
      <c r="B29" s="6" t="s">
        <v>174</v>
      </c>
      <c r="C29" s="6" t="s">
        <v>175</v>
      </c>
      <c r="D29" s="6" t="s">
        <v>142</v>
      </c>
      <c r="E29" s="7" t="s">
        <v>40</v>
      </c>
      <c r="F29" s="7">
        <f>VLOOKUP(N29,[1]Revistas!$B$2:$G$62863,2,FALSE)</f>
        <v>1.6539999999999999</v>
      </c>
      <c r="G29" s="7" t="str">
        <f>VLOOKUP(N29,[1]Revistas!$B$2:$G$62863,3,FALSE)</f>
        <v>Q4</v>
      </c>
      <c r="H29" s="7" t="str">
        <f>VLOOKUP(N29,[1]Revistas!$B$2:$G$62863,4,FALSE)</f>
        <v>MICROBIOLOGY -- SCIE</v>
      </c>
      <c r="I29" s="7" t="str">
        <f>VLOOKUP(N29,[1]Revistas!$B$2:$G$62863,5,FALSE)</f>
        <v>112/135</v>
      </c>
      <c r="J29" s="7" t="str">
        <f>VLOOKUP(N29,[1]Revistas!$B$2:$G$62863,6,FALSE)</f>
        <v>NO</v>
      </c>
      <c r="K29" s="7" t="s">
        <v>176</v>
      </c>
      <c r="L29" s="7" t="s">
        <v>25</v>
      </c>
      <c r="M29" s="7" t="s">
        <v>26</v>
      </c>
      <c r="N29" s="7" t="s">
        <v>144</v>
      </c>
      <c r="O29" s="7" t="s">
        <v>177</v>
      </c>
      <c r="P29" s="7">
        <v>2020</v>
      </c>
      <c r="Q29" s="7">
        <v>38</v>
      </c>
      <c r="R29" s="7">
        <v>10</v>
      </c>
      <c r="S29" s="7" t="s">
        <v>178</v>
      </c>
      <c r="T29" s="7"/>
    </row>
    <row r="30" spans="2:20" s="1" customFormat="1">
      <c r="B30" s="6" t="s">
        <v>179</v>
      </c>
      <c r="C30" s="6" t="s">
        <v>180</v>
      </c>
      <c r="D30" s="6" t="s">
        <v>181</v>
      </c>
      <c r="E30" s="7" t="s">
        <v>40</v>
      </c>
      <c r="F30" s="7">
        <f>VLOOKUP(N30,[1]Revistas!$B$2:$G$62863,2,FALSE)</f>
        <v>1.6539999999999999</v>
      </c>
      <c r="G30" s="7" t="str">
        <f>VLOOKUP(N30,[1]Revistas!$B$2:$G$62863,3,FALSE)</f>
        <v>Q4</v>
      </c>
      <c r="H30" s="7" t="str">
        <f>VLOOKUP(N30,[1]Revistas!$B$2:$G$62863,4,FALSE)</f>
        <v>MICROBIOLOGY -- SCIE</v>
      </c>
      <c r="I30" s="7" t="str">
        <f>VLOOKUP(N30,[1]Revistas!$B$2:$G$62863,5,FALSE)</f>
        <v>112/135</v>
      </c>
      <c r="J30" s="7" t="str">
        <f>VLOOKUP(N30,[1]Revistas!$B$2:$G$62863,6,FALSE)</f>
        <v>NO</v>
      </c>
      <c r="K30" s="7" t="s">
        <v>182</v>
      </c>
      <c r="L30" s="7" t="s">
        <v>183</v>
      </c>
      <c r="M30" s="7">
        <v>0</v>
      </c>
      <c r="N30" s="7" t="s">
        <v>184</v>
      </c>
      <c r="O30" s="7" t="s">
        <v>91</v>
      </c>
      <c r="P30" s="7">
        <v>2020</v>
      </c>
      <c r="Q30" s="7">
        <v>38</v>
      </c>
      <c r="R30" s="7">
        <v>9</v>
      </c>
      <c r="S30" s="7">
        <v>457</v>
      </c>
      <c r="T30" s="7">
        <v>458</v>
      </c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2:21" s="1" customFormat="1" hidden="1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2:21" s="1" customFormat="1" hidden="1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2:21" s="1" customFormat="1" hidden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2:21" s="1" customFormat="1" hidden="1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2:21" s="1" customFormat="1" hidden="1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2:21" s="1" customFormat="1" hidden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2:21" s="1" customFormat="1" hidden="1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2:21" s="1" customFormat="1" hidden="1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2:21" s="8" customFormat="1" hidden="1">
      <c r="B1065" s="8" t="s">
        <v>4</v>
      </c>
      <c r="C1065" s="8" t="s">
        <v>4</v>
      </c>
      <c r="D1065" s="8" t="s">
        <v>4</v>
      </c>
      <c r="E1065" s="9" t="s">
        <v>5</v>
      </c>
      <c r="F1065" s="9" t="s">
        <v>4</v>
      </c>
      <c r="G1065" s="9" t="s">
        <v>6</v>
      </c>
      <c r="H1065" s="9" t="s">
        <v>185</v>
      </c>
      <c r="I1065" s="9" t="s">
        <v>4</v>
      </c>
      <c r="J1065" s="9" t="s">
        <v>9</v>
      </c>
      <c r="K1065" s="9" t="s">
        <v>186</v>
      </c>
      <c r="L1065" s="9"/>
      <c r="M1065" s="9"/>
      <c r="N1065" s="9"/>
      <c r="O1065" s="9"/>
      <c r="P1065" s="9"/>
      <c r="Q1065" s="9"/>
      <c r="R1065" s="9"/>
      <c r="S1065" s="9"/>
      <c r="T1065" s="9"/>
      <c r="U1065" s="9"/>
    </row>
    <row r="1066" spans="2:21" s="8" customFormat="1" hidden="1">
      <c r="B1066" s="8" t="s">
        <v>23</v>
      </c>
      <c r="C1066" s="8">
        <f>DCOUNTA(A4:T1059,C1065,B1065:B1066)</f>
        <v>16</v>
      </c>
      <c r="D1066" s="8" t="s">
        <v>23</v>
      </c>
      <c r="E1066" s="9">
        <f>DSUM(A4:T1060,F4,D1065:D1066)</f>
        <v>26.006000000000004</v>
      </c>
      <c r="F1066" s="9" t="s">
        <v>23</v>
      </c>
      <c r="G1066" s="9" t="s">
        <v>187</v>
      </c>
      <c r="H1066" s="9">
        <f>DCOUNTA(A4:T1060,G4,F1065:G1066)</f>
        <v>4</v>
      </c>
      <c r="I1066" s="9" t="s">
        <v>23</v>
      </c>
      <c r="J1066" s="9" t="s">
        <v>188</v>
      </c>
      <c r="K1066" s="9">
        <f>DCOUNTA(A4:T1060,J4,I1065:J1066)</f>
        <v>1</v>
      </c>
      <c r="L1066" s="9"/>
      <c r="M1066" s="9"/>
      <c r="N1066" s="9"/>
      <c r="O1066" s="9"/>
      <c r="P1066" s="9"/>
      <c r="Q1066" s="9"/>
      <c r="R1066" s="9"/>
      <c r="S1066" s="9"/>
      <c r="T1066" s="9"/>
      <c r="U1066" s="9"/>
    </row>
    <row r="1067" spans="2:21" s="8" customFormat="1" hidden="1"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</row>
    <row r="1068" spans="2:21" s="8" customFormat="1" hidden="1">
      <c r="B1068" s="8" t="s">
        <v>4</v>
      </c>
      <c r="D1068" s="8" t="s">
        <v>4</v>
      </c>
      <c r="E1068" s="9" t="s">
        <v>5</v>
      </c>
      <c r="F1068" s="9" t="s">
        <v>4</v>
      </c>
      <c r="G1068" s="9" t="s">
        <v>6</v>
      </c>
      <c r="H1068" s="9" t="s">
        <v>185</v>
      </c>
      <c r="I1068" s="9" t="s">
        <v>4</v>
      </c>
      <c r="J1068" s="9" t="s">
        <v>9</v>
      </c>
      <c r="K1068" s="9" t="s">
        <v>186</v>
      </c>
      <c r="L1068" s="9"/>
      <c r="M1068" s="9"/>
      <c r="N1068" s="9"/>
      <c r="O1068" s="9"/>
      <c r="P1068" s="9"/>
      <c r="Q1068" s="9"/>
      <c r="R1068" s="9"/>
      <c r="S1068" s="9"/>
      <c r="T1068" s="9"/>
      <c r="U1068" s="9"/>
    </row>
    <row r="1069" spans="2:21" s="8" customFormat="1" hidden="1">
      <c r="B1069" s="8" t="s">
        <v>40</v>
      </c>
      <c r="C1069" s="8">
        <f>DCOUNTA(A4:T1060,E4,B1068:B1069)</f>
        <v>5</v>
      </c>
      <c r="D1069" s="8" t="s">
        <v>40</v>
      </c>
      <c r="E1069" s="9">
        <f>DSUM(A4:T1060,E1068,D1068:D1069)</f>
        <v>6.5779999999999994</v>
      </c>
      <c r="F1069" s="9" t="s">
        <v>40</v>
      </c>
      <c r="G1069" s="9" t="s">
        <v>187</v>
      </c>
      <c r="H1069" s="9">
        <f>DCOUNTA(A4:T1060,G4,F1068:G1069)</f>
        <v>0</v>
      </c>
      <c r="I1069" s="9" t="s">
        <v>40</v>
      </c>
      <c r="J1069" s="9" t="s">
        <v>188</v>
      </c>
      <c r="K1069" s="9">
        <f>DCOUNTA(A4:T1060,J4,I1068:J1069)</f>
        <v>0</v>
      </c>
      <c r="L1069" s="9"/>
      <c r="M1069" s="9"/>
      <c r="N1069" s="9"/>
      <c r="O1069" s="9"/>
      <c r="P1069" s="9"/>
      <c r="Q1069" s="9"/>
      <c r="R1069" s="9"/>
      <c r="S1069" s="9"/>
      <c r="T1069" s="9"/>
      <c r="U1069" s="9"/>
    </row>
    <row r="1070" spans="2:21" s="8" customFormat="1" hidden="1"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</row>
    <row r="1071" spans="2:21" s="8" customFormat="1" hidden="1">
      <c r="B1071" s="8" t="s">
        <v>4</v>
      </c>
      <c r="D1071" s="8" t="s">
        <v>4</v>
      </c>
      <c r="E1071" s="9" t="s">
        <v>5</v>
      </c>
      <c r="F1071" s="9" t="s">
        <v>4</v>
      </c>
      <c r="G1071" s="9" t="s">
        <v>6</v>
      </c>
      <c r="H1071" s="9" t="s">
        <v>185</v>
      </c>
      <c r="I1071" s="9" t="s">
        <v>4</v>
      </c>
      <c r="J1071" s="9" t="s">
        <v>9</v>
      </c>
      <c r="K1071" s="9" t="s">
        <v>186</v>
      </c>
      <c r="L1071" s="9"/>
      <c r="M1071" s="9"/>
      <c r="N1071" s="9"/>
      <c r="O1071" s="9"/>
      <c r="P1071" s="9"/>
      <c r="Q1071" s="9"/>
      <c r="R1071" s="9"/>
      <c r="S1071" s="9"/>
      <c r="T1071" s="9"/>
      <c r="U1071" s="9"/>
    </row>
    <row r="1072" spans="2:21" s="8" customFormat="1" hidden="1">
      <c r="B1072" s="8" t="s">
        <v>189</v>
      </c>
      <c r="C1072" s="8">
        <f>DCOUNTA(A4:T1060,E4,B1071:B1072)</f>
        <v>0</v>
      </c>
      <c r="D1072" s="8" t="s">
        <v>189</v>
      </c>
      <c r="E1072" s="9">
        <f>DSUM(A4:T1060,F4,D1071:D1072)</f>
        <v>0</v>
      </c>
      <c r="F1072" s="9" t="s">
        <v>189</v>
      </c>
      <c r="G1072" s="9" t="s">
        <v>187</v>
      </c>
      <c r="H1072" s="9">
        <f>DCOUNTA(A4:T1060,G4,F1071:G1072)</f>
        <v>0</v>
      </c>
      <c r="I1072" s="9" t="s">
        <v>189</v>
      </c>
      <c r="J1072" s="9" t="s">
        <v>188</v>
      </c>
      <c r="K1072" s="9">
        <f>DCOUNTA(A4:T1060,J4,I1071:J1072)</f>
        <v>0</v>
      </c>
      <c r="L1072" s="9"/>
      <c r="M1072" s="9"/>
      <c r="N1072" s="9"/>
      <c r="O1072" s="9"/>
      <c r="P1072" s="9"/>
      <c r="Q1072" s="9"/>
      <c r="R1072" s="9"/>
      <c r="S1072" s="9"/>
      <c r="T1072" s="9"/>
      <c r="U1072" s="9"/>
    </row>
    <row r="1073" spans="2:21" s="8" customFormat="1" hidden="1"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</row>
    <row r="1074" spans="2:21" s="8" customFormat="1" hidden="1">
      <c r="B1074" s="8" t="s">
        <v>4</v>
      </c>
      <c r="D1074" s="8" t="s">
        <v>4</v>
      </c>
      <c r="E1074" s="9" t="s">
        <v>5</v>
      </c>
      <c r="F1074" s="9" t="s">
        <v>4</v>
      </c>
      <c r="G1074" s="9" t="s">
        <v>6</v>
      </c>
      <c r="H1074" s="9" t="s">
        <v>185</v>
      </c>
      <c r="I1074" s="9" t="s">
        <v>4</v>
      </c>
      <c r="J1074" s="9" t="s">
        <v>9</v>
      </c>
      <c r="K1074" s="9" t="s">
        <v>186</v>
      </c>
      <c r="L1074" s="9"/>
      <c r="M1074" s="9"/>
      <c r="N1074" s="9"/>
      <c r="O1074" s="9"/>
      <c r="P1074" s="9"/>
      <c r="Q1074" s="9"/>
      <c r="R1074" s="9"/>
      <c r="S1074" s="9"/>
      <c r="T1074" s="9"/>
      <c r="U1074" s="9"/>
    </row>
    <row r="1075" spans="2:21" s="8" customFormat="1" hidden="1">
      <c r="B1075" s="8" t="s">
        <v>121</v>
      </c>
      <c r="C1075" s="8">
        <f>DCOUNTA(C4:T1060,E4,B1074:B1075)</f>
        <v>3</v>
      </c>
      <c r="D1075" s="8" t="s">
        <v>121</v>
      </c>
      <c r="E1075" s="9">
        <f>DSUM(A4:T1060,F4,D1074:D1075)</f>
        <v>6.3339999999999996</v>
      </c>
      <c r="F1075" s="9" t="s">
        <v>121</v>
      </c>
      <c r="G1075" s="9" t="s">
        <v>187</v>
      </c>
      <c r="H1075" s="9">
        <f>DCOUNTA(A4:T1060,G4,F1074:G1075)</f>
        <v>1</v>
      </c>
      <c r="I1075" s="9" t="s">
        <v>121</v>
      </c>
      <c r="J1075" s="9" t="s">
        <v>188</v>
      </c>
      <c r="K1075" s="9">
        <f>DCOUNTA(A4:T1060,J4,I1074:J1075)</f>
        <v>0</v>
      </c>
      <c r="L1075" s="9"/>
      <c r="M1075" s="9"/>
      <c r="N1075" s="9"/>
      <c r="O1075" s="9"/>
      <c r="P1075" s="9"/>
      <c r="Q1075" s="9"/>
      <c r="R1075" s="9"/>
      <c r="S1075" s="9"/>
      <c r="T1075" s="9"/>
      <c r="U1075" s="9"/>
    </row>
    <row r="1076" spans="2:21" s="8" customFormat="1" hidden="1"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</row>
    <row r="1077" spans="2:21" s="8" customFormat="1" hidden="1"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</row>
    <row r="1078" spans="2:21" s="8" customFormat="1" hidden="1">
      <c r="B1078" s="8" t="s">
        <v>4</v>
      </c>
      <c r="D1078" s="8" t="s">
        <v>4</v>
      </c>
      <c r="E1078" s="9" t="s">
        <v>5</v>
      </c>
      <c r="F1078" s="9" t="s">
        <v>4</v>
      </c>
      <c r="G1078" s="9" t="s">
        <v>6</v>
      </c>
      <c r="H1078" s="9" t="s">
        <v>185</v>
      </c>
      <c r="I1078" s="9" t="s">
        <v>4</v>
      </c>
      <c r="J1078" s="9" t="s">
        <v>9</v>
      </c>
      <c r="K1078" s="9" t="s">
        <v>186</v>
      </c>
      <c r="L1078" s="9"/>
      <c r="M1078" s="9"/>
      <c r="N1078" s="9"/>
      <c r="O1078" s="9"/>
      <c r="P1078" s="9"/>
      <c r="Q1078" s="9"/>
      <c r="R1078" s="9"/>
      <c r="S1078" s="9"/>
      <c r="T1078" s="9"/>
      <c r="U1078" s="9"/>
    </row>
    <row r="1079" spans="2:21" s="8" customFormat="1" hidden="1">
      <c r="B1079" s="8" t="s">
        <v>190</v>
      </c>
      <c r="C1079" s="8">
        <f>DCOUNTA(A4:T1060,E4,B1078:B1079)</f>
        <v>0</v>
      </c>
      <c r="D1079" s="8" t="s">
        <v>190</v>
      </c>
      <c r="E1079" s="9">
        <f>DSUM(A4:T1060,F4,D1078:D1079)</f>
        <v>0</v>
      </c>
      <c r="F1079" s="9" t="s">
        <v>190</v>
      </c>
      <c r="G1079" s="9" t="s">
        <v>187</v>
      </c>
      <c r="H1079" s="9">
        <f>DCOUNTA(A4:T1060,G4,F1078:G1079)</f>
        <v>0</v>
      </c>
      <c r="I1079" s="9" t="s">
        <v>190</v>
      </c>
      <c r="J1079" s="9" t="s">
        <v>188</v>
      </c>
      <c r="K1079" s="9">
        <f>DCOUNTA(A4:T1060,J4,I1078:J1079)</f>
        <v>0</v>
      </c>
      <c r="L1079" s="9"/>
      <c r="M1079" s="9"/>
      <c r="N1079" s="9"/>
      <c r="O1079" s="9"/>
      <c r="P1079" s="9"/>
      <c r="Q1079" s="9"/>
      <c r="R1079" s="9"/>
      <c r="S1079" s="9"/>
      <c r="T1079" s="9"/>
      <c r="U1079" s="9"/>
    </row>
    <row r="1080" spans="2:21" s="8" customFormat="1" hidden="1"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</row>
    <row r="1081" spans="2:21" s="8" customFormat="1" hidden="1">
      <c r="B1081" s="8" t="s">
        <v>4</v>
      </c>
      <c r="D1081" s="8" t="s">
        <v>4</v>
      </c>
      <c r="E1081" s="9" t="s">
        <v>5</v>
      </c>
      <c r="F1081" s="9" t="s">
        <v>4</v>
      </c>
      <c r="G1081" s="9" t="s">
        <v>6</v>
      </c>
      <c r="H1081" s="9" t="s">
        <v>185</v>
      </c>
      <c r="I1081" s="9" t="s">
        <v>4</v>
      </c>
      <c r="J1081" s="9" t="s">
        <v>9</v>
      </c>
      <c r="K1081" s="9" t="s">
        <v>186</v>
      </c>
      <c r="L1081" s="9"/>
      <c r="M1081" s="9"/>
      <c r="N1081" s="9"/>
      <c r="O1081" s="9"/>
      <c r="P1081" s="9"/>
      <c r="Q1081" s="9"/>
      <c r="R1081" s="9"/>
      <c r="S1081" s="9"/>
      <c r="T1081" s="9"/>
      <c r="U1081" s="9"/>
    </row>
    <row r="1082" spans="2:21" s="8" customFormat="1" hidden="1">
      <c r="B1082" s="8" t="s">
        <v>80</v>
      </c>
      <c r="C1082" s="8">
        <f>DCOUNTA(B4:T1060,B1081,B1081:B1082)</f>
        <v>2</v>
      </c>
      <c r="D1082" s="8" t="s">
        <v>80</v>
      </c>
      <c r="E1082" s="9">
        <f>DSUM(A4:T1060,F4,D1081:D1082)</f>
        <v>11.975</v>
      </c>
      <c r="F1082" s="9" t="s">
        <v>80</v>
      </c>
      <c r="G1082" s="9" t="s">
        <v>187</v>
      </c>
      <c r="H1082" s="9">
        <f>DCOUNTA(A4:T1060,G4,F1081:G1082)</f>
        <v>2</v>
      </c>
      <c r="I1082" s="9" t="s">
        <v>80</v>
      </c>
      <c r="J1082" s="9" t="s">
        <v>188</v>
      </c>
      <c r="K1082" s="9">
        <f>DCOUNTA(A4:T1060,J4,I1081:J1082)</f>
        <v>1</v>
      </c>
      <c r="L1082" s="9"/>
      <c r="M1082" s="9"/>
      <c r="N1082" s="9"/>
      <c r="O1082" s="9"/>
      <c r="P1082" s="9"/>
      <c r="Q1082" s="9"/>
      <c r="R1082" s="9"/>
      <c r="S1082" s="9"/>
      <c r="T1082" s="9"/>
      <c r="U1082" s="9"/>
    </row>
    <row r="1083" spans="2:21" s="8" customFormat="1"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</row>
    <row r="1084" spans="2:21" s="8" customFormat="1" ht="15.75">
      <c r="C1084" s="10" t="s">
        <v>191</v>
      </c>
      <c r="D1084" s="10" t="s">
        <v>192</v>
      </c>
      <c r="E1084" s="10" t="s">
        <v>193</v>
      </c>
      <c r="F1084" s="10" t="s">
        <v>194</v>
      </c>
      <c r="G1084" s="10" t="s">
        <v>195</v>
      </c>
      <c r="H1084" s="9"/>
      <c r="I1084" s="9"/>
      <c r="J1084" s="9"/>
      <c r="K1084" s="9"/>
      <c r="L1084" s="9"/>
      <c r="M1084" s="9"/>
      <c r="N1084" s="9"/>
      <c r="O1084" s="11"/>
      <c r="P1084" s="9"/>
      <c r="Q1084" s="9"/>
      <c r="R1084" s="9"/>
      <c r="S1084" s="9"/>
      <c r="T1084" s="9"/>
      <c r="U1084" s="9"/>
    </row>
    <row r="1085" spans="2:21" s="8" customFormat="1" ht="15.75">
      <c r="C1085" s="12">
        <f>C1066</f>
        <v>16</v>
      </c>
      <c r="D1085" s="13" t="s">
        <v>196</v>
      </c>
      <c r="E1085" s="13">
        <f>E1066</f>
        <v>26.006000000000004</v>
      </c>
      <c r="F1085" s="12">
        <f>H1066</f>
        <v>4</v>
      </c>
      <c r="G1085" s="12">
        <f>K1066</f>
        <v>1</v>
      </c>
      <c r="H1085" s="9"/>
      <c r="I1085" s="9"/>
      <c r="J1085" s="9"/>
      <c r="K1085" s="9"/>
      <c r="L1085" s="9"/>
      <c r="M1085" s="9"/>
      <c r="N1085" s="9"/>
      <c r="O1085" s="11"/>
      <c r="P1085" s="9"/>
      <c r="Q1085" s="9"/>
      <c r="R1085" s="9"/>
      <c r="S1085" s="9"/>
      <c r="T1085" s="9"/>
      <c r="U1085" s="9"/>
    </row>
    <row r="1086" spans="2:21" s="8" customFormat="1" ht="15.75">
      <c r="C1086" s="12">
        <f>C1069</f>
        <v>5</v>
      </c>
      <c r="D1086" s="13" t="s">
        <v>197</v>
      </c>
      <c r="E1086" s="13">
        <f>E1069</f>
        <v>6.5779999999999994</v>
      </c>
      <c r="F1086" s="12">
        <f>H1069</f>
        <v>0</v>
      </c>
      <c r="G1086" s="12">
        <f>K1069</f>
        <v>0</v>
      </c>
      <c r="H1086" s="9"/>
      <c r="I1086" s="9"/>
      <c r="J1086" s="9"/>
      <c r="K1086" s="9"/>
      <c r="L1086" s="9"/>
      <c r="M1086" s="9"/>
      <c r="N1086" s="9"/>
      <c r="O1086" s="11"/>
      <c r="P1086" s="9"/>
      <c r="Q1086" s="9"/>
      <c r="R1086" s="9"/>
      <c r="S1086" s="9"/>
      <c r="T1086" s="9"/>
      <c r="U1086" s="9"/>
    </row>
    <row r="1087" spans="2:21" s="8" customFormat="1" ht="15.75">
      <c r="C1087" s="12">
        <f>C1072</f>
        <v>0</v>
      </c>
      <c r="D1087" s="13" t="s">
        <v>198</v>
      </c>
      <c r="E1087" s="13">
        <f>E1072</f>
        <v>0</v>
      </c>
      <c r="F1087" s="12">
        <f>H1072</f>
        <v>0</v>
      </c>
      <c r="G1087" s="12">
        <f>K1072</f>
        <v>0</v>
      </c>
      <c r="H1087" s="9"/>
      <c r="I1087" s="9"/>
      <c r="J1087" s="9"/>
      <c r="K1087" s="9"/>
      <c r="L1087" s="9"/>
      <c r="M1087" s="9"/>
      <c r="N1087" s="9"/>
      <c r="O1087" s="11"/>
      <c r="P1087" s="9"/>
      <c r="Q1087" s="9"/>
      <c r="R1087" s="9"/>
      <c r="S1087" s="9"/>
      <c r="T1087" s="9"/>
      <c r="U1087" s="9"/>
    </row>
    <row r="1088" spans="2:21" s="8" customFormat="1" ht="15.75">
      <c r="C1088" s="12">
        <f>C1075</f>
        <v>3</v>
      </c>
      <c r="D1088" s="13" t="s">
        <v>199</v>
      </c>
      <c r="E1088" s="13">
        <f>E1075</f>
        <v>6.3339999999999996</v>
      </c>
      <c r="F1088" s="12">
        <f>H1075</f>
        <v>1</v>
      </c>
      <c r="G1088" s="12">
        <f>K1075</f>
        <v>0</v>
      </c>
      <c r="H1088" s="9"/>
      <c r="I1088" s="9"/>
      <c r="J1088" s="9"/>
      <c r="K1088" s="9"/>
      <c r="L1088" s="9"/>
      <c r="M1088" s="9"/>
      <c r="N1088" s="9"/>
      <c r="O1088" s="11"/>
      <c r="P1088" s="9"/>
      <c r="Q1088" s="9"/>
      <c r="R1088" s="9"/>
      <c r="S1088" s="9"/>
      <c r="T1088" s="9"/>
      <c r="U1088" s="9"/>
    </row>
    <row r="1089" spans="3:21" s="8" customFormat="1" ht="15.75">
      <c r="C1089" s="12">
        <f>C1079</f>
        <v>0</v>
      </c>
      <c r="D1089" s="13" t="s">
        <v>190</v>
      </c>
      <c r="E1089" s="13">
        <f>E1079</f>
        <v>0</v>
      </c>
      <c r="F1089" s="12">
        <f>H1079</f>
        <v>0</v>
      </c>
      <c r="G1089" s="12">
        <f>K1079</f>
        <v>0</v>
      </c>
      <c r="H1089" s="9"/>
      <c r="I1089" s="9"/>
      <c r="J1089" s="9"/>
      <c r="K1089" s="9"/>
      <c r="L1089" s="9"/>
      <c r="M1089" s="9"/>
      <c r="N1089" s="9"/>
      <c r="O1089" s="11"/>
      <c r="P1089" s="9"/>
      <c r="Q1089" s="9"/>
      <c r="R1089" s="9"/>
      <c r="S1089" s="9"/>
      <c r="T1089" s="9"/>
      <c r="U1089" s="9"/>
    </row>
    <row r="1090" spans="3:21" s="8" customFormat="1" ht="15.75">
      <c r="C1090" s="12">
        <f>C1082</f>
        <v>2</v>
      </c>
      <c r="D1090" s="13" t="s">
        <v>200</v>
      </c>
      <c r="E1090" s="13">
        <f>E1082</f>
        <v>11.975</v>
      </c>
      <c r="F1090" s="12">
        <f>H1082</f>
        <v>2</v>
      </c>
      <c r="G1090" s="12">
        <f>K1082</f>
        <v>1</v>
      </c>
      <c r="H1090" s="9"/>
      <c r="I1090" s="9"/>
      <c r="J1090" s="9"/>
      <c r="K1090" s="9"/>
      <c r="L1090" s="9"/>
      <c r="M1090" s="9"/>
      <c r="N1090" s="9"/>
      <c r="O1090" s="11"/>
      <c r="P1090" s="9"/>
      <c r="Q1090" s="9"/>
      <c r="R1090" s="9"/>
      <c r="S1090" s="9"/>
      <c r="T1090" s="9"/>
      <c r="U1090" s="9"/>
    </row>
    <row r="1091" spans="3:21" s="8" customFormat="1" ht="15.75">
      <c r="C1091" s="14"/>
      <c r="D1091" s="10" t="s">
        <v>201</v>
      </c>
      <c r="E1091" s="10">
        <f>E1085</f>
        <v>26.006000000000004</v>
      </c>
      <c r="F1091" s="14"/>
      <c r="G1091" s="9"/>
      <c r="H1091" s="9"/>
      <c r="I1091" s="9"/>
      <c r="J1091" s="9"/>
      <c r="K1091" s="9"/>
      <c r="L1091" s="9"/>
      <c r="M1091" s="9"/>
      <c r="N1091" s="9"/>
      <c r="O1091" s="11"/>
      <c r="P1091" s="9"/>
      <c r="Q1091" s="9"/>
      <c r="R1091" s="9"/>
      <c r="S1091" s="9"/>
      <c r="T1091" s="9"/>
      <c r="U1091" s="9"/>
    </row>
    <row r="1092" spans="3:21" s="8" customFormat="1" ht="15.75">
      <c r="C1092" s="14"/>
      <c r="D1092" s="10" t="s">
        <v>202</v>
      </c>
      <c r="E1092" s="10">
        <f>E1085+E1086+E1087+E1088+E1089+E1090</f>
        <v>50.893000000000008</v>
      </c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</row>
    <row r="1093" spans="3:21" s="1" customFormat="1" ht="12.75" customHeigh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3:21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3:21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3:21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3:21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3:21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3:21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3:21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3:21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3:21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3:21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3:21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5:20" s="1" customFormat="1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5:20" s="1" customFormat="1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5:20" s="1" customFormat="1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  <row r="2350" spans="5:20" s="1" customFormat="1"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</row>
    <row r="2351" spans="5:20" s="1" customFormat="1"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</row>
    <row r="2352" spans="5:20" s="1" customFormat="1"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</row>
    <row r="2353" spans="5:20" s="1" customFormat="1"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</row>
    <row r="2354" spans="5:20" s="1" customFormat="1"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</row>
    <row r="2355" spans="5:20" s="1" customFormat="1"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</row>
    <row r="2356" spans="5:20" s="1" customFormat="1"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</row>
    <row r="2357" spans="5:20" s="1" customFormat="1"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</row>
    <row r="2358" spans="5:20" s="1" customFormat="1"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2021-02-17T22:38:19Z</dcterms:created>
  <dcterms:modified xsi:type="dcterms:W3CDTF">2021-02-17T22:38:34Z</dcterms:modified>
</cp:coreProperties>
</file>