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65" i="1"/>
  <c r="G1073" s="1"/>
  <c r="H1065"/>
  <c r="F1073" s="1"/>
  <c r="E1065"/>
  <c r="E1073" s="1"/>
  <c r="C1065"/>
  <c r="C1073" s="1"/>
  <c r="K1062"/>
  <c r="G1072" s="1"/>
  <c r="H1062"/>
  <c r="F1072" s="1"/>
  <c r="E1062"/>
  <c r="E1072" s="1"/>
  <c r="C1062"/>
  <c r="C1072" s="1"/>
  <c r="K1058"/>
  <c r="G1071" s="1"/>
  <c r="H1058"/>
  <c r="F1071" s="1"/>
  <c r="E1058"/>
  <c r="E1071" s="1"/>
  <c r="C1058"/>
  <c r="C1071" s="1"/>
  <c r="K1055"/>
  <c r="G1070" s="1"/>
  <c r="H1055"/>
  <c r="F1070" s="1"/>
  <c r="E1055"/>
  <c r="E1070" s="1"/>
  <c r="C1055"/>
  <c r="C1070" s="1"/>
  <c r="C1052"/>
  <c r="C1069" s="1"/>
  <c r="C1049"/>
  <c r="C1068" s="1"/>
  <c r="J17"/>
  <c r="K1052" s="1"/>
  <c r="G1069" s="1"/>
  <c r="I17"/>
  <c r="H17"/>
  <c r="G17"/>
  <c r="H1052" s="1"/>
  <c r="F1069" s="1"/>
  <c r="F17"/>
  <c r="E1052" s="1"/>
  <c r="E1069" s="1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9" s="1"/>
  <c r="G1068" s="1"/>
  <c r="I5"/>
  <c r="H5"/>
  <c r="G5"/>
  <c r="H1049" s="1"/>
  <c r="F1068" s="1"/>
  <c r="F5"/>
  <c r="E1049" s="1"/>
  <c r="E1068" s="1"/>
  <c r="E1074" l="1"/>
  <c r="E1075"/>
</calcChain>
</file>

<file path=xl/sharedStrings.xml><?xml version="1.0" encoding="utf-8"?>
<sst xmlns="http://schemas.openxmlformats.org/spreadsheetml/2006/main" count="231" uniqueCount="132">
  <si>
    <t>MEDICINA MATERNO FETAL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</si>
  <si>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</si>
  <si>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</si>
  <si>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</si>
  <si>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</si>
  <si>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</si>
  <si>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</si>
  <si>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</si>
  <si>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</si>
  <si>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</si>
  <si>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</si>
  <si>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</si>
  <si>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</si>
  <si>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</si>
  <si>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</si>
  <si>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</si>
  <si>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</si>
  <si>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</si>
  <si>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</si>
  <si>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</si>
  <si>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Ramiro-Cortijo, D; de la Calle, M; Boger, R; Hannemann, J; Luneburg, N; Lopez-Gimenez, MR; Rodriguez-Rodriguez, P; Martin-Cabrejas, MA; Benitez, V; de Pablo, ALL; Gonzalez, MD; Arribas, SM</t>
  </si>
  <si>
    <t>Male fetal sex is associated with low maternal plasma anti-inflammatory cytokine profile in the first trimester of healthy pregnancies</t>
  </si>
  <si>
    <t>CYTOKINE</t>
  </si>
  <si>
    <t>Article</t>
  </si>
  <si>
    <t>[Ramiro-Cortijo, David; Rodriguez-Rodriguez, Pilar; Luis Lopez de Pablo, Angel; del Carmen Gonzalez, Maria; Arribas, Silvia M.] Univ Autonoma Madrid, Dept Physiol, Fac Med, Madrid, Spain; [de la Calle, Maria] La Paz Univ Hosp, Obstet &amp; Gynecol Serv, Madrid, Spain; [Boeger, Rainer; Hannemann, Juliane] Univ Med Ctr Hamburg Eppendorf, Dept Clin Pharmacol &amp; Toxicol, Hamburg, Germany; [Lueneburg, Nicole] Univ Med Ctr Hamburg Eppendorf, Hosp Pharm, Hamburg, Germany; [Rosario Lopez-Gimenez, Maria] Univ Autonoma Madrid, Fac Med, Dept Prevent Med Publ Hlth &amp; Microbiol, Madrid, Spain; [Angeles Martin-Cabrejas, Maria; Benitez, Vanesa] Univ Autonoma Madrid, Inst Food Sci Res CIAL, Madrid, Spain; [Angeles Martin-Cabrejas, Maria; Benitez, Vanesa] Univ Autonoma Madrid, Fac Sci, Madrid, Spain</t>
  </si>
  <si>
    <t>Arribas, SM (corresponding author), C Arzobispo Morcillo 2, Madrid 28029, Spain.</t>
  </si>
  <si>
    <t>1043-4666</t>
  </si>
  <si>
    <t>DEC</t>
  </si>
  <si>
    <t>Ramiro-Cortijo, D; de la Calle, M; Rodriguez-Rodriguez, P; Phuthong, S; de Pablo, ALL; Martin-Cabrejas, MA; Arribas, SM</t>
  </si>
  <si>
    <t>First trimester elevations of hematocrit, lipid peroxidation and nitrates in women with twin pregnancies who develop preeclampsia</t>
  </si>
  <si>
    <t>PREGNANCY HYPERTENSION-AN INTERNATIONAL JOURNAL OF WOMENS CARDIOVASCULAR HEALTH</t>
  </si>
  <si>
    <t>[Ramiro-Cortijo, David] Harvard Med Sch, Beth Israel Deaconess Med Ctr, Div Gastroenterol, Boston, MA 02215 USA; [Ramiro-Cortijo, David; Rodriguez-Rodriguez, Pilar; Phuthong, Sophida; Lopez de Pablo, Angel L.; Arribas, Silvia M.] Univ Autonoma Madrid, Dept Physiol, Fac Med, Madrid, Spain; [de la Calle, Maria] La Paz Univ Hosp, Obstet &amp; Gynecol Serv, Madrid, Spain; [Phuthong, Sophida] Khon Kaen Univ, Dept Physiol, Fac Med, Khon Kaen, Thailand; [Martin-Cabrejas, Maria A.] Univ Autonoma Madrid, Dept Agr &amp; Food Chem CIAL, Fac Sci, Madrid, Spain</t>
  </si>
  <si>
    <t>Arribas, SM (corresponding author), Univ Autonoma Madrid, Dept Physiol, Fac Med, Madrid, Spain.</t>
  </si>
  <si>
    <t>2210-7789</t>
  </si>
  <si>
    <t>OCT</t>
  </si>
  <si>
    <t>Illescas, T; Mansilla, E; Herrero, B; Rodriguez, R; Lopez, F; Aza-Carmona, M; Regojo, RM; Santos-Simarro, F; Heath, KE; Bartha, JL; Antolin, E</t>
  </si>
  <si>
    <t>Prenatal diagnosis of fetal skeletal dysplasias in a tertiary Hospital in Spain</t>
  </si>
  <si>
    <t>EUROPEAN JOURNAL OF OBSTETRICS &amp; GYNECOLOGY AND REPRODUCTIVE BIOLOGY</t>
  </si>
  <si>
    <t>[Illescas, Tamara; Herrero, Beatriz; Rodriguez, Roberto; Lopez, Francisco; Luis Bartha, Jose; Antolin, Eugenia] Hosp Univ La Paz, Dept Obstet &amp; Gynecol, Fetal Med Unit, Madrid, Spain; [Mansilla, Elena; Aza-Carmona, Miriam; Santos-Simarro, Fernando; Heath, Karen E.] Hosp Univ La Paz, Inst Med &amp; Mol Genet INGEMM, Madrid, Spain; [Maria Regojo, Rita] Hosp Univ La Paz, Dept Pathol, Madrid, Spain</t>
  </si>
  <si>
    <t>Illescas, T (corresponding author), Hosp Univ La Paz, Dept Obstet &amp; Gynecol, Fetal Med Unit, Madrid, Spain.</t>
  </si>
  <si>
    <t>0301-2115</t>
  </si>
  <si>
    <t>JUL</t>
  </si>
  <si>
    <t>Boria, F; de la Calle, M; Cuerva, M; Sainz, A; Bartha, JL</t>
  </si>
  <si>
    <t>Impact of oocyte donation on obstetric and perinatal complications in twin pregnancies</t>
  </si>
  <si>
    <t>JOURNAL OF MATERNAL-FETAL &amp; NEONATAL MEDICINE</t>
  </si>
  <si>
    <t>[Boria, Felix; de la Calle, Maria; Sainz, Angela; Bartha, Jose Luis] Hosp Univ La Paz, Madrid, Spain; [Cuerva, Marcos] Quiron San Jose Hosp, Dept Obstet, Madrid, Spain</t>
  </si>
  <si>
    <t>de la Calle, M (corresponding author), Hosp Univ La Paz, Madrid, Spain.</t>
  </si>
  <si>
    <t>1476-7058</t>
  </si>
  <si>
    <t>Diaz, SD; de la Calle, M; Valbuena-Lopez, SC; Lopez, NM; Colunga, PM; Bartha, JL; Guzman-Martinez, G</t>
  </si>
  <si>
    <t>Does the right ventricle experiment morphologic and functional changes similarly to the left ventricle during pregnancy?</t>
  </si>
  <si>
    <t>ECHOCARDIOGRAPHY-A JOURNAL OF CARDIOVASCULAR ULTRASOUND AND ALLIED TECHNIQUES</t>
  </si>
  <si>
    <t>[del Prado Diaz, Susana] Ramon y Cajal Univ Hosp, Cardiol Dept, Ctra Colmenar Viejo,Km 9100, Madrid 28034, Spain; [de la Calle, Maria; Luis Bartha, Jose] La Paz Univ Hosp, Obstet &amp; Gynecol Dept, Madrid, Spain; [Valbuena-Lopez, Silvia C.; Meras Colunga, Pablo; Guzman-Martinez, Gabriela] La Paz Univ Hosp, Cardiol Dept, Madrid, Spain; [Montoro Lopez, Nieves] Hamad Med Corp, Heart Hosp, Doha, Qatar; [Guzman-Martinez, Gabriela] Spanish Natl Ctr Cardiovasc Res CNIC, Madrid, Spain</t>
  </si>
  <si>
    <t>Diaz, SD (corresponding author), Ramon y Cajal Univ Hosp, Cardiol Dept, Ctra Colmenar Viejo,Km 9100, Madrid 28034, Spain.</t>
  </si>
  <si>
    <t>0742-2822</t>
  </si>
  <si>
    <t>JUN</t>
  </si>
  <si>
    <t>Soriano-Arandes, A; Frick, MA; Lopez-Hortelano, MG; Sulleiro, E; Rodo, C; Sanchez-Seco, MP; Cabrera-Lafuente, M; Suy, A; De la Calle, M; Santos, M; Antolin, E; Vinuela, MD; Espiau, M; Salazar, A; Guarch-Ibanez, B; Vazquez, A; Navarro-Moron, J; Ramos-Amador, JT; Martin-Nalda, A; Duenas, E; Blazquez-Gamero, D; Reques-Cosme, R; Olabarrieta, I; Prieto, L; De Ory, F; Thorne, C; Byrne, T; Ades, AE; Ruiz-Burga, E; Giaquinto, C; Mellado-Pena, MJ; Garcia-Alix, A; Carreras, E; Soler-Palacin, P</t>
  </si>
  <si>
    <t>Clinical Outcomes of a Zika Virus Mother-Child Pair Cohort in Spain</t>
  </si>
  <si>
    <t>PATHOGENS</t>
  </si>
  <si>
    <t>[Soriano-Arandes, Antoni; Antoinette Frick, Marie; Espiau, Maria; Salazar, Ainara; Martin-Nalda, Andrea; Soler-Palacin, Pere] Univ Autonoma Barcelona, Hosp Univ Vall dHebron, Vall dHebron Res Inst, Paediat Infect Dis &amp; Immunodeficiencies Unit, Barcelona 08035, Spain; [Garcia Lopez-Hortelano, Milagros; Jose Mellado-Pena, Maria] Hosp Univ La Paz, Dept Paediat, Madrid 28046, Spain; [Sulleiro, Elena] Hosp Univ Vall dHebron, Dept Microbiol, Barcelona 08035, Spain; [Rodo, Carlota; Suy, Anna; Carreras, Elena] Hosp Univ Vall dHebron, Dept Obstet, Unit Fetal Med, Barcelona 08035, Spain; [Paz Sanchez-Seco, Maria; Vazquez, Ana; De Ory, Fernando] Inst Salud Carlos III, Madrid 28029, Spain; [Cabrera-Lafuente, Marta] Hosp Univ La Paz, Dept Neonatol, Madrid 28046, Spain; [De la Calle, Maria; Antolin, Eugenia] Hosp Univ La Paz, Dept Obstet, Madrid 28046, Spain; [Santos, Mar; Duenas, Eva] Hosp Gen Univ Gregorio Maranon, Dept Paediat, Madrid 28009, Spain; [del Carmen Vinuela, Maria] Hosp Gen Univ Gregorio Maranon, Dept Obstet, Madrid 28009, Spain; [Guarch-Ibanez, Borja] Hosp Univ Josep Trueta, Dept Paediat, Girona 17007, Spain; [Navarro-Moron, Juan] Hosp Costa del Sol, Marbella 29603, Spain; [Ramos-Amador, Jose-Tomas] Hosp Univ Clin San Carlos, Dept Paediat, Madrid 28040, Spain; [Blazquez-Gamero, Daniel; Prieto, Luis] Hosp Univ 12 Octubre, Pediat Infect Dis Unit, Madrid, Spain; [Blazquez-Gamero, Daniel; Prieto, Luis] Univ Complutense, Imas12, Inst Invest Hosp 12 Octubre, Madrid 28041, Spain; [Reques-Cosme, Resurreccion] Hosp El Escorial, Madrid 28200, Spain; [Olabarrieta, Iciar] Hosp Severo Ochoa, Madrid 28911, Spain; [Thorne, Claire; Byrne, Thomas; Ruiz-Burga, Elisa] Univ Coll London Great Ormond St Inst Child Hlth, GOSH NIHR BRC, London WC1N 1EH, England; [Ades, Anthony E.] Univ Bristol, Bristol BS9 1AF, Avon, England; [Giaquinto, Carlo] Univ Padua, Dept Woman &amp; Child Hlth, Div Pediat Infect Dis, I-35122 Padua, Italy; [Garcia-Alix, Alfredo] Fundacio NeNe, Madrid 28010, Spain</t>
  </si>
  <si>
    <t>Soriano-Arandes, A (corresponding author), Univ Autonoma Barcelona, Hosp Univ Vall dHebron, Vall dHebron Res Inst, Paediat Infect Dis &amp; Immunodeficiencies Unit, Barcelona 08035, Spain.</t>
  </si>
  <si>
    <t>2076-0817</t>
  </si>
  <si>
    <t>MAY</t>
  </si>
  <si>
    <t>Ramiro-Cortijo, D; de la Calle, M; Rodriguez-Rodriguez, P; de Pablo, ALL; Lopez-Gimenez, MR; Aguilera, Y; Martin-Cabrejas, MA; Gonzalez, MD; Arribas, SM</t>
  </si>
  <si>
    <t>Maternal Antioxidant Status in Early Pregnancy and Development of Fetal Complications in Twin Pregnancies: A Pilot Study</t>
  </si>
  <si>
    <t>ANTIOXIDANTS</t>
  </si>
  <si>
    <t>[Ramiro-Cortijo, David; Rodriguez-Rodriguez, Pilar; Lopez de Pablo, Angel L.; del Carmen Gonzalez, Maria; Arribas, Silvia M.] Univ Autonoma Madrid, Fac Med, Dept Physiol, C Arzobispo Morcillo 2, Madrid 28029, Spain; [de la Calle, Maria] La Paz Univ Hosp, Obstet &amp; Gynecol Serv, Paseo Castellana 261, Madrid 28046, Spain; [Lopez-Gimenez, Maria R.] Univ Autonoma Madrid, Fac Med, Dept Prevent Med Publ Hlth &amp; Microbiol, C Arzobispo Morcillo 2, Madrid 28029, Spain; [Aguilera, Yolanda; Martin-Cabrejas, Maria A.] Univ Autonoma Madrid, Fac Sci, Dept Agr &amp; Food Chem CIAL, Ciudad Univ Cantoblanco, Madrid 28049, Spain</t>
  </si>
  <si>
    <t>Arribas, SM (corresponding author), Univ Autonoma Madrid, Fac Med, Dept Physiol, C Arzobispo Morcillo 2, Madrid 28029, Spain.</t>
  </si>
  <si>
    <t>2076-3921</t>
  </si>
  <si>
    <t>APR</t>
  </si>
  <si>
    <t>Gallardo-Vara, E; Gamella-Pozuelo, L; Perez-Roque, L; Bartha, JL; Garcia-Palmero, I; Casal, JI; Lopez-Novoa, JM; Pericacho, M; Bernabeu, C</t>
  </si>
  <si>
    <t>Potential Role of Circulating Endoglin in Hypertension via the Upregulated Expression of BMP4</t>
  </si>
  <si>
    <t>CELLS</t>
  </si>
  <si>
    <t>[Gallardo-Vara, Eunate; Gamella-Pozuelo, Luis; Garcia-Palmero, Irene; Ignacio Casal, J.; Bernabeu, Carmelo] CSIC, Ctr Invest Biol Margarita Salas, Madrid 28040, Spain; [Gallardo-Vara, Eunate; Bernabeu, Carmelo] Ctr Invest Biomed Red Enfermedades Raras CIBERER, Madrid 28040, Spain; [Gallardo-Vara, Eunate] Yale Univ, Sch Med, Yale Cardiovasc Res Ctr, Sect Cardiovasc Med,Dept Internal Med, 333 Cedar St, New Haven, CT 06511 USA; [Gamella-Pozuelo, Luis; Perez-Roque, Lucia; Lopez-Novoa, Jose M.; Pericacho, Miguel] Univ Salamanca, Biomed Res Inst Salamanca IBSAL, Salamanca 37007, Spain; [Gamella-Pozuelo, Luis; Perez-Roque, Lucia; Lopez-Novoa, Jose M.; Pericacho, Miguel] Univ Salamanca, Renal &amp; Cardiovasc Physiopathol Unit, Dept Physiol &amp; Pharmacol, Salamanca 37007, Spain; [Bartha, Jose L.] Univ Hosp La Paz, Div Obstet &amp; Maternal &amp; Fetal Med, Madrid 28046, Spain</t>
  </si>
  <si>
    <t>Bernabeu, C (corresponding author), CSIC, Ctr Invest Biol Margarita Salas, Madrid 28040, Spain.; Bernabeu, C (corresponding author), Ctr Invest Biomed Red Enfermedades Raras CIBERER, Madrid 28040, Spain.; Pericacho, M (corresponding author), Univ Salamanca, Biomed Res Inst Salamanca IBSAL, Salamanca 37007, Spain.; Pericacho, M (corresponding author), Univ Salamanca, Renal &amp; Cardiovasc Physiopathol Unit, Dept Physiol &amp; Pharmacol, Salamanca 37007, Spain.</t>
  </si>
  <si>
    <t>2073-4409</t>
  </si>
  <si>
    <t>Sotillo, L; De la Calle, M; Magdaleno, F; Bartha, JL</t>
  </si>
  <si>
    <t>Efficacy of carbetocin for preventing postpartum bleeding after cesarean section in twin pregnancy</t>
  </si>
  <si>
    <t>[Sotillo, Laura; De la Calle, Maria; Magdaleno, Fernando; Luis Bartha, Jose] Hosp Univ La Paz, Dept Obstet, Madrid, Spain</t>
  </si>
  <si>
    <t>De la Calle, M (corresponding author), Hosp Univ La Paz, Dept Obstet, Madrid, Spain.</t>
  </si>
  <si>
    <t>JAN 17</t>
  </si>
  <si>
    <t>Crespillo-Andujar, C; Diaz-Menendez, M; Trigo, E; Arsuaga, M; De la Calle, F; Lago, M; de Guevara, MCL; Barreiro, P; Montero, D; Garcia-Bujalance, S; Alvarado, EA; de la Calle, M; Sanchez-Seco, MP; de Ory, F; Vazquez, A; Arribas, JR; La Paz-Carlos III; Garcia, J; Martin-Boado, E; Martinez-Sanchez, N; Rodriguez, R; Herrero, B; Lopez, F; Bartha, JL; Elorza, MD; Lafuente, MC; Hortelano, MG</t>
  </si>
  <si>
    <t>Characteristics of Zika virus infection among international travelers: A prospective study from a Spanish referral unit</t>
  </si>
  <si>
    <t>TRAVEL MEDICINE AND INFECTIOUS DISEASE</t>
  </si>
  <si>
    <t>[Crespillo-Andujar, Clara; Diaz-Menendez, Marta; Trigo, Elena; Arsuaga, Marta; De la Calle, Fernando; Lago, Mar; Ladron de Guevara, Maria Concepcion; Barreiro, Pablo] Hosp Univ La Paz Carlos III, IdiPAZ, Natl Referral Unit Trop &amp; Travel Med, Dept Internal Med, Madrid, Spain; [Montero, Dolores; Garcia, Julio] Hosp Univ La Paz Carlos III, Microbiol, IdiPAZ, Madrid, Spain; [Garcia-Bujalance, Silvia] Hosp Univ La Paz Carlos III, Microbiol &amp; Parasitol, IdiPAZ, Madrid, Spain; [Antolin Alvarado, Eugenia; de la Calle, Maria; Martin-Boado, Elena; Martinez-Sanchez, Nuria] Hosp Univ La Paz Carlos III, Dept Gynecol &amp; Obstet, IdiPAZ, Madrid, Spain; [Paz Sanchez-Seco, Maria] Inst Hlth Carlos III, Natl Microbiol Ctr, Madrid, Spain; [de Ory, Fernando; Vazquez, Ana] Inst Hlth Carlos III, Biomed Res Networking Ctr Publ Hlth CiberESP, Natl Microbiol Ctr, Madrid, Spain; [Arribas, Jose R.] Inst Invest Hosp La Paz IdiPaz, Dept Internal Med, Infect Dis Unit, Madrid, Spain; [Rodriguez, Roberto; Herrero, Beatriz; Lopez, Francisco] Dept Gynecol &amp; Obstet, Ultrasound &amp; Fetal Med Sect, Madrid, Spain; [Luis Bartha, Jose] Dept Gynecol &amp; Obstet, Madrid, Spain; [Dolores Elorza, Maria; Cabrera Lafuente, Marta] Pediat Dept, Neonatol Unit, Madrid, Spain; [Garcia Hortelano, Milagros] Pediat Dept, Natl Referral Unit Trop &amp; Travel Med, Madrid, Spain; [Diaz-Menendez, Marta] IdiPAZ, C Sinesio Delgado 10, Madrid 28029, Spain</t>
  </si>
  <si>
    <t>Diaz-Menendez, M (corresponding author), Hosp Univ La Paz Carlos III, IdiPAZ, Natl Referral Unit Trop &amp; Travel Med, Dept Internal Med, Madrid, Spain.; Diaz-Menendez, M (corresponding author), IdiPAZ, C Sinesio Delgado 10, Madrid 28029, Spain.</t>
  </si>
  <si>
    <t>1477-8939</t>
  </si>
  <si>
    <t>JAN-FEB</t>
  </si>
  <si>
    <t>Barquiel, B; Herranz, L; Martinez-Sanchez, N; Mantes, C; Hillman, N; Bartha, JL</t>
  </si>
  <si>
    <t>Increased risk of neonatal complications or death among neonates born small for gestational age to mothers with gestational diabetes</t>
  </si>
  <si>
    <t>DIABETES RESEARCH AND CLINICAL PRACTICE</t>
  </si>
  <si>
    <t>[Barquiel, Beatriz; Herranz, Lucretia; Mantes, Cristina; Hillman, Natalia] La Paz Univ Hosp, Div Diabet, Diabet &amp; Pregnancy Unit, Madrid, Spain; [Martinez-Sanchez, Nuria; Luis Bartha, Jose] La Paz Univ Hosp, Dept Obstet, Diabet &amp; Pregnancy Unit, Madrid, Spain</t>
  </si>
  <si>
    <t>Barquiel, B (corresponding author), Hosp Univ La Paz, Unidad Diabet, Paseo Castellana 261, Madrid 28046, Spain.</t>
  </si>
  <si>
    <t>0168-8227</t>
  </si>
  <si>
    <t>JAN</t>
  </si>
  <si>
    <t>Engels, V; Medina, M; Antolin, E; Ros, C; Amaro, A; De-Guirior, C; Manzour, N; Sotillo, L; De la Cuesta, R; Rodriguez, R; San-Frutos, L; Peralta, S; Martin-Martinez, A; Alcazar, J L</t>
  </si>
  <si>
    <t>Feasibility, tolerability, and safety of hysterosalpingo-foam sonography (hyfosy). multicenter, prospective Spanish study.</t>
  </si>
  <si>
    <t>Journal of gynecology obstetrics and human reproduction</t>
  </si>
  <si>
    <t>Hospital Universitario Puerta de Hierro Majadahonda, Spain. Electronic address: v_engels_77@hotmail.com.; Hospital Materno Infantil Las Palmas de Gran Canaria, Spain.; Hospital Materno Infantil La Paz, Spain.; Hospital Clinic Barcelona, Spain.; Hospital Materno Infantil La Paz, Spain; Hospital Clinic Barcelona, Spain.; Clinica Universitaria De Navarra, Spain.; Hospital Universitario Puerta de Hierro Majadahonda, Spain.</t>
  </si>
  <si>
    <t>Rodriguez, Roberto/E-7011-2018</t>
  </si>
  <si>
    <t>no tiene</t>
  </si>
  <si>
    <t>2468-7847</t>
  </si>
  <si>
    <t>2020 Nov 23 (Epub 2020 Nov 23)</t>
  </si>
  <si>
    <t>Rodriguez-Molino, Paula; de la Calle, Maria; Del Rosal, Teresa; Baquero-Artigao, Fernando</t>
  </si>
  <si>
    <t>Gestational and congenital tuberculosis: An ongoing problem.</t>
  </si>
  <si>
    <t>Enfermedades infecciosas y microbiologia clinica</t>
  </si>
  <si>
    <t>Letter</t>
  </si>
  <si>
    <t>Servicio de Pediatria Hospitalaria, Enfermedades Infecciosas y Tropicales, Hospital Universitario La Paz, Madrid, Espana. Electronic address: paularmolino@gmail.com.; Servicio de Obstetricia y Ginecologia, Hospital Universitario La Paz, Madrid, Espana.; Servicio de Pediatria Hospitalaria, Enfermedades Infecciosas y Tropicales, Hospital Universitario La Paz, Madrid, Espana.</t>
  </si>
  <si>
    <t>1578-1852</t>
  </si>
  <si>
    <t>2020 12 (Epub 2020 Apr 03)</t>
  </si>
  <si>
    <t>505-506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</si>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</sst>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41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2.952</v>
      </c>
      <c r="G5" s="7" t="str">
        <f>VLOOKUP(N5,[1]Revistas!$B$2:$G$62863,3,FALSE)</f>
        <v>Q3</v>
      </c>
      <c r="H5" s="7" t="str">
        <f>VLOOKUP(N5,[1]Revistas!$B$2:$G$62863,4,FALSE)</f>
        <v>CELL BIOLOGY -- SCIE</v>
      </c>
      <c r="I5" s="7" t="str">
        <f>VLOOKUP(N5,[1]Revistas!$B$2:$G$62863,5,FALSE)</f>
        <v>125/195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1</v>
      </c>
      <c r="N5" s="7" t="s">
        <v>26</v>
      </c>
      <c r="O5" s="7" t="s">
        <v>27</v>
      </c>
      <c r="P5" s="7">
        <v>2020</v>
      </c>
      <c r="Q5" s="7">
        <v>136</v>
      </c>
      <c r="R5" s="7"/>
      <c r="S5" s="7"/>
      <c r="T5" s="7">
        <v>155290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2.0950000000000002</v>
      </c>
      <c r="G6" s="7" t="str">
        <f>VLOOKUP(N6,[1]Revistas!$B$2:$G$62863,3,FALSE)</f>
        <v>Q3</v>
      </c>
      <c r="H6" s="7" t="str">
        <f>VLOOKUP(N6,[1]Revistas!$B$2:$G$62863,4,FALSE)</f>
        <v>PERIPHERAL VASCULAR DISEASE -- SCIE</v>
      </c>
      <c r="I6" s="7" t="str">
        <f>VLOOKUP(N6,[1]Revistas!$B$2:$G$62863,5,FALSE)</f>
        <v>42/65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 t="s">
        <v>34</v>
      </c>
      <c r="P6" s="7">
        <v>2020</v>
      </c>
      <c r="Q6" s="7">
        <v>22</v>
      </c>
      <c r="R6" s="7"/>
      <c r="S6" s="7">
        <v>132</v>
      </c>
      <c r="T6" s="7">
        <v>135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1.8680000000000001</v>
      </c>
      <c r="G7" s="7" t="str">
        <f>VLOOKUP(N7,[1]Revistas!$B$2:$G$62863,3,FALSE)</f>
        <v>Q3</v>
      </c>
      <c r="H7" s="7" t="str">
        <f>VLOOKUP(N7,[1]Revistas!$B$2:$G$62863,4,FALSE)</f>
        <v>OBSTETRICS &amp; GYNECOLOGY -- SCIE</v>
      </c>
      <c r="I7" s="7" t="str">
        <f>VLOOKUP(N7,[1]Revistas!$B$2:$G$62863,5,FALSE)</f>
        <v>52/82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41</v>
      </c>
      <c r="P7" s="7">
        <v>2020</v>
      </c>
      <c r="Q7" s="7">
        <v>250</v>
      </c>
      <c r="R7" s="7"/>
      <c r="S7" s="7">
        <v>209</v>
      </c>
      <c r="T7" s="7">
        <v>215</v>
      </c>
    </row>
    <row r="8" spans="2:20" s="1" customFormat="1">
      <c r="B8" s="6" t="s">
        <v>42</v>
      </c>
      <c r="C8" s="6" t="s">
        <v>43</v>
      </c>
      <c r="D8" s="6" t="s">
        <v>44</v>
      </c>
      <c r="E8" s="7" t="s">
        <v>23</v>
      </c>
      <c r="F8" s="7">
        <f>VLOOKUP(N8,[1]Revistas!$B$2:$G$62863,2,FALSE)</f>
        <v>1.7370000000000001</v>
      </c>
      <c r="G8" s="7" t="str">
        <f>VLOOKUP(N8,[1]Revistas!$B$2:$G$62863,3,FALSE)</f>
        <v>Q3</v>
      </c>
      <c r="H8" s="7" t="str">
        <f>VLOOKUP(N8,[1]Revistas!$B$2:$G$62863,4,FALSE)</f>
        <v>OBSTETRICS &amp; GYNECOLOGY -- SCIE</v>
      </c>
      <c r="I8" s="7" t="str">
        <f>VLOOKUP(N8,[1]Revistas!$B$2:$G$62863,5,FALSE)</f>
        <v>56/82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2</v>
      </c>
      <c r="N8" s="7" t="s">
        <v>47</v>
      </c>
      <c r="O8" s="7">
        <v>37408</v>
      </c>
      <c r="P8" s="7">
        <v>2020</v>
      </c>
      <c r="Q8" s="7">
        <v>33</v>
      </c>
      <c r="R8" s="7">
        <v>11</v>
      </c>
      <c r="S8" s="7">
        <v>1960</v>
      </c>
      <c r="T8" s="7">
        <v>1963</v>
      </c>
    </row>
    <row r="9" spans="2:20" s="1" customFormat="1">
      <c r="B9" s="6" t="s">
        <v>48</v>
      </c>
      <c r="C9" s="6" t="s">
        <v>49</v>
      </c>
      <c r="D9" s="6" t="s">
        <v>50</v>
      </c>
      <c r="E9" s="7" t="s">
        <v>23</v>
      </c>
      <c r="F9" s="7">
        <f>VLOOKUP(N9,[1]Revistas!$B$2:$G$62863,2,FALSE)</f>
        <v>1.393</v>
      </c>
      <c r="G9" s="7" t="str">
        <f>VLOOKUP(N9,[1]Revistas!$B$2:$G$62863,3,FALSE)</f>
        <v>Q4</v>
      </c>
      <c r="H9" s="7" t="str">
        <f>VLOOKUP(N9,[1]Revistas!$B$2:$G$62863,4,FALSE)</f>
        <v>CARDIAC &amp; CARDIOVASCULAR SYSTEMS -- SCIE</v>
      </c>
      <c r="I9" s="7" t="str">
        <f>VLOOKUP(N9,[1]Revistas!$B$2:$G$62863,5,FALSE)</f>
        <v>113/138</v>
      </c>
      <c r="J9" s="7" t="str">
        <f>VLOOKUP(N9,[1]Revistas!$B$2:$G$62863,6,FALSE)</f>
        <v>NO</v>
      </c>
      <c r="K9" s="7" t="s">
        <v>51</v>
      </c>
      <c r="L9" s="7" t="s">
        <v>52</v>
      </c>
      <c r="M9" s="7">
        <v>0</v>
      </c>
      <c r="N9" s="7" t="s">
        <v>53</v>
      </c>
      <c r="O9" s="7" t="s">
        <v>54</v>
      </c>
      <c r="P9" s="7">
        <v>2020</v>
      </c>
      <c r="Q9" s="7">
        <v>37</v>
      </c>
      <c r="R9" s="7">
        <v>6</v>
      </c>
      <c r="S9" s="7">
        <v>850</v>
      </c>
      <c r="T9" s="7">
        <v>857</v>
      </c>
    </row>
    <row r="10" spans="2:20" s="1" customFormat="1">
      <c r="B10" s="6" t="s">
        <v>55</v>
      </c>
      <c r="C10" s="6" t="s">
        <v>56</v>
      </c>
      <c r="D10" s="6" t="s">
        <v>57</v>
      </c>
      <c r="E10" s="7" t="s">
        <v>23</v>
      </c>
      <c r="F10" s="7">
        <f>VLOOKUP(N10,[1]Revistas!$B$2:$G$62863,2,FALSE)</f>
        <v>3.4049999999999998</v>
      </c>
      <c r="G10" s="7" t="str">
        <f>VLOOKUP(N10,[1]Revistas!$B$2:$G$62863,3,FALSE)</f>
        <v>Q2</v>
      </c>
      <c r="H10" s="7" t="str">
        <f>VLOOKUP(N10,[1]Revistas!$B$2:$G$62863,4,FALSE)</f>
        <v>MICROBIOLOGY -- SCIE</v>
      </c>
      <c r="I10" s="7" t="str">
        <f>VLOOKUP(N10,[1]Revistas!$B$2:$G$62863,5,FALSE)</f>
        <v>65/136</v>
      </c>
      <c r="J10" s="7" t="str">
        <f>VLOOKUP(N10,[1]Revistas!$B$2:$G$62863,6,FALSE)</f>
        <v>NO</v>
      </c>
      <c r="K10" s="7" t="s">
        <v>58</v>
      </c>
      <c r="L10" s="7" t="s">
        <v>59</v>
      </c>
      <c r="M10" s="7">
        <v>0</v>
      </c>
      <c r="N10" s="7" t="s">
        <v>60</v>
      </c>
      <c r="O10" s="7" t="s">
        <v>61</v>
      </c>
      <c r="P10" s="7">
        <v>2020</v>
      </c>
      <c r="Q10" s="7">
        <v>9</v>
      </c>
      <c r="R10" s="7">
        <v>5</v>
      </c>
      <c r="S10" s="7"/>
      <c r="T10" s="7">
        <v>352</v>
      </c>
    </row>
    <row r="11" spans="2:20" s="1" customFormat="1">
      <c r="B11" s="6" t="s">
        <v>62</v>
      </c>
      <c r="C11" s="6" t="s">
        <v>63</v>
      </c>
      <c r="D11" s="6" t="s">
        <v>64</v>
      </c>
      <c r="E11" s="7" t="s">
        <v>23</v>
      </c>
      <c r="F11" s="7">
        <f>VLOOKUP(N11,[1]Revistas!$B$2:$G$62863,2,FALSE)</f>
        <v>5.0140000000000002</v>
      </c>
      <c r="G11" s="7" t="str">
        <f>VLOOKUP(N11,[1]Revistas!$B$2:$G$62863,3,FALSE)</f>
        <v>Q1</v>
      </c>
      <c r="H11" s="7" t="str">
        <f>VLOOKUP(N11,[1]Revistas!$B$2:$G$62863,4,FALSE)</f>
        <v>FOOD SCIENCE &amp; TECHNOLOGY -- SCIE</v>
      </c>
      <c r="I11" s="7" t="str">
        <f>VLOOKUP(N11,[1]Revistas!$B$2:$G$62863,5,FALSE)</f>
        <v>10/139</v>
      </c>
      <c r="J11" s="7" t="str">
        <f>VLOOKUP(N11,[1]Revistas!$B$2:$G$62863,6,FALSE)</f>
        <v>SI</v>
      </c>
      <c r="K11" s="7" t="s">
        <v>65</v>
      </c>
      <c r="L11" s="7" t="s">
        <v>66</v>
      </c>
      <c r="M11" s="7">
        <v>3</v>
      </c>
      <c r="N11" s="7" t="s">
        <v>67</v>
      </c>
      <c r="O11" s="7" t="s">
        <v>68</v>
      </c>
      <c r="P11" s="7">
        <v>2020</v>
      </c>
      <c r="Q11" s="7">
        <v>9</v>
      </c>
      <c r="R11" s="7">
        <v>4</v>
      </c>
      <c r="S11" s="7"/>
      <c r="T11" s="7">
        <v>269</v>
      </c>
    </row>
    <row r="12" spans="2:20" s="1" customFormat="1">
      <c r="B12" s="6" t="s">
        <v>69</v>
      </c>
      <c r="C12" s="6" t="s">
        <v>70</v>
      </c>
      <c r="D12" s="6" t="s">
        <v>71</v>
      </c>
      <c r="E12" s="7" t="s">
        <v>23</v>
      </c>
      <c r="F12" s="7">
        <f>VLOOKUP(N12,[1]Revistas!$B$2:$G$62863,2,FALSE)</f>
        <v>4.3659999999999997</v>
      </c>
      <c r="G12" s="7" t="str">
        <f>VLOOKUP(N12,[1]Revistas!$B$2:$G$62863,3,FALSE)</f>
        <v>Q2</v>
      </c>
      <c r="H12" s="7" t="str">
        <f>VLOOKUP(N12,[1]Revistas!$B$2:$G$62863,4,FALSE)</f>
        <v>CELL BIOLOGY -- SCIE</v>
      </c>
      <c r="I12" s="7" t="str">
        <f>VLOOKUP(N12,[1]Revistas!$B$2:$G$62863,5,FALSE)</f>
        <v>70/195</v>
      </c>
      <c r="J12" s="7" t="str">
        <f>VLOOKUP(N12,[1]Revistas!$B$2:$G$62863,6,FALSE)</f>
        <v>NO</v>
      </c>
      <c r="K12" s="7" t="s">
        <v>72</v>
      </c>
      <c r="L12" s="7" t="s">
        <v>73</v>
      </c>
      <c r="M12" s="7">
        <v>5</v>
      </c>
      <c r="N12" s="7" t="s">
        <v>74</v>
      </c>
      <c r="O12" s="7" t="s">
        <v>68</v>
      </c>
      <c r="P12" s="7">
        <v>2020</v>
      </c>
      <c r="Q12" s="7">
        <v>9</v>
      </c>
      <c r="R12" s="7">
        <v>4</v>
      </c>
      <c r="S12" s="7"/>
      <c r="T12" s="7">
        <v>988</v>
      </c>
    </row>
    <row r="13" spans="2:20" s="1" customFormat="1">
      <c r="B13" s="6" t="s">
        <v>75</v>
      </c>
      <c r="C13" s="6" t="s">
        <v>76</v>
      </c>
      <c r="D13" s="6" t="s">
        <v>44</v>
      </c>
      <c r="E13" s="7" t="s">
        <v>23</v>
      </c>
      <c r="F13" s="7">
        <f>VLOOKUP(N13,[1]Revistas!$B$2:$G$62863,2,FALSE)</f>
        <v>1.7370000000000001</v>
      </c>
      <c r="G13" s="7" t="str">
        <f>VLOOKUP(N13,[1]Revistas!$B$2:$G$62863,3,FALSE)</f>
        <v>Q3</v>
      </c>
      <c r="H13" s="7" t="str">
        <f>VLOOKUP(N13,[1]Revistas!$B$2:$G$62863,4,FALSE)</f>
        <v>OBSTETRICS &amp; GYNECOLOGY -- SCIE</v>
      </c>
      <c r="I13" s="7" t="str">
        <f>VLOOKUP(N13,[1]Revistas!$B$2:$G$62863,5,FALSE)</f>
        <v>56/82</v>
      </c>
      <c r="J13" s="7" t="str">
        <f>VLOOKUP(N13,[1]Revistas!$B$2:$G$62863,6,FALSE)</f>
        <v>NO</v>
      </c>
      <c r="K13" s="7" t="s">
        <v>77</v>
      </c>
      <c r="L13" s="7" t="s">
        <v>78</v>
      </c>
      <c r="M13" s="7">
        <v>1</v>
      </c>
      <c r="N13" s="7" t="s">
        <v>47</v>
      </c>
      <c r="O13" s="7" t="s">
        <v>79</v>
      </c>
      <c r="P13" s="7">
        <v>2020</v>
      </c>
      <c r="Q13" s="7">
        <v>33</v>
      </c>
      <c r="R13" s="7">
        <v>2</v>
      </c>
      <c r="S13" s="7">
        <v>267</v>
      </c>
      <c r="T13" s="7">
        <v>271</v>
      </c>
    </row>
    <row r="14" spans="2:20" s="1" customFormat="1">
      <c r="B14" s="6" t="s">
        <v>80</v>
      </c>
      <c r="C14" s="6" t="s">
        <v>81</v>
      </c>
      <c r="D14" s="6" t="s">
        <v>82</v>
      </c>
      <c r="E14" s="7" t="s">
        <v>23</v>
      </c>
      <c r="F14" s="7">
        <f>VLOOKUP(N14,[1]Revistas!$B$2:$G$62863,2,FALSE)</f>
        <v>4.5890000000000004</v>
      </c>
      <c r="G14" s="7" t="str">
        <f>VLOOKUP(N14,[1]Revistas!$B$2:$G$62863,3,FALSE)</f>
        <v>Q1</v>
      </c>
      <c r="H14" s="7" t="str">
        <f>VLOOKUP(N14,[1]Revistas!$B$2:$G$62863,4,FALSE)</f>
        <v>INFECTIOUS DISEASES -- SCIE</v>
      </c>
      <c r="I14" s="7" t="str">
        <f>VLOOKUP(N14,[1]Revistas!$B$2:$G$62863,5,FALSE)</f>
        <v>17/93</v>
      </c>
      <c r="J14" s="7" t="str">
        <f>VLOOKUP(N14,[1]Revistas!$B$2:$G$62863,6,FALSE)</f>
        <v>NO</v>
      </c>
      <c r="K14" s="7" t="s">
        <v>83</v>
      </c>
      <c r="L14" s="7" t="s">
        <v>84</v>
      </c>
      <c r="M14" s="7">
        <v>0</v>
      </c>
      <c r="N14" s="7" t="s">
        <v>85</v>
      </c>
      <c r="O14" s="7" t="s">
        <v>86</v>
      </c>
      <c r="P14" s="7">
        <v>2020</v>
      </c>
      <c r="Q14" s="7">
        <v>33</v>
      </c>
      <c r="R14" s="7"/>
      <c r="S14" s="7"/>
      <c r="T14" s="7">
        <v>101543</v>
      </c>
    </row>
    <row r="15" spans="2:20" s="1" customFormat="1">
      <c r="B15" s="6" t="s">
        <v>87</v>
      </c>
      <c r="C15" s="6" t="s">
        <v>88</v>
      </c>
      <c r="D15" s="6" t="s">
        <v>89</v>
      </c>
      <c r="E15" s="7" t="s">
        <v>23</v>
      </c>
      <c r="F15" s="7">
        <f>VLOOKUP(N15,[1]Revistas!$B$2:$G$62863,2,FALSE)</f>
        <v>4.234</v>
      </c>
      <c r="G15" s="7" t="str">
        <f>VLOOKUP(N15,[1]Revistas!$B$2:$G$62863,3,FALSE)</f>
        <v>Q1</v>
      </c>
      <c r="H15" s="7" t="str">
        <f>VLOOKUP(N15,[1]Revistas!$B$2:$G$62863,4,FALSE)</f>
        <v>ENDOCRINOLOGY &amp; METABOLISM -- SCIE</v>
      </c>
      <c r="I15" s="7" t="str">
        <f>VLOOKUP(N15,[1]Revistas!$B$2:$G$62863,5,FALSE)</f>
        <v>34/143</v>
      </c>
      <c r="J15" s="7" t="str">
        <f>VLOOKUP(N15,[1]Revistas!$B$2:$G$62863,6,FALSE)</f>
        <v>NO</v>
      </c>
      <c r="K15" s="7" t="s">
        <v>90</v>
      </c>
      <c r="L15" s="7" t="s">
        <v>91</v>
      </c>
      <c r="M15" s="7">
        <v>1</v>
      </c>
      <c r="N15" s="7" t="s">
        <v>92</v>
      </c>
      <c r="O15" s="7" t="s">
        <v>93</v>
      </c>
      <c r="P15" s="7">
        <v>2020</v>
      </c>
      <c r="Q15" s="7">
        <v>159</v>
      </c>
      <c r="R15" s="7"/>
      <c r="S15" s="7"/>
      <c r="T15" s="7">
        <v>107971</v>
      </c>
    </row>
    <row r="16" spans="2:20" s="1" customFormat="1">
      <c r="B16" s="6" t="s">
        <v>94</v>
      </c>
      <c r="C16" s="6" t="s">
        <v>95</v>
      </c>
      <c r="D16" s="6" t="s">
        <v>96</v>
      </c>
      <c r="E16" s="7" t="s">
        <v>23</v>
      </c>
      <c r="F16" s="7">
        <f>VLOOKUP(N16,[1]Revistas!$B$2:$G$62863,2,FALSE)</f>
        <v>1.232</v>
      </c>
      <c r="G16" s="7" t="str">
        <f>VLOOKUP(N16,[1]Revistas!$B$2:$G$62863,3,FALSE)</f>
        <v>Q4</v>
      </c>
      <c r="H16" s="7" t="str">
        <f>VLOOKUP(N16,[1]Revistas!$B$2:$G$62863,4,FALSE)</f>
        <v>OBSTETRICS &amp; GYNECOLOGY -- SCIE</v>
      </c>
      <c r="I16" s="7" t="str">
        <f>VLOOKUP(N16,[1]Revistas!$B$2:$G$62863,5,FALSE)</f>
        <v>73/82</v>
      </c>
      <c r="J16" s="7" t="str">
        <f>VLOOKUP(N16,[1]Revistas!$B$2:$G$62863,6,FALSE)</f>
        <v>NO</v>
      </c>
      <c r="K16" s="7" t="s">
        <v>97</v>
      </c>
      <c r="L16" s="7" t="s">
        <v>98</v>
      </c>
      <c r="M16" s="7" t="s">
        <v>99</v>
      </c>
      <c r="N16" s="7" t="s">
        <v>100</v>
      </c>
      <c r="O16" s="7" t="s">
        <v>101</v>
      </c>
      <c r="P16" s="7">
        <v>2020</v>
      </c>
      <c r="Q16" s="7">
        <v>50</v>
      </c>
      <c r="R16" s="7">
        <v>5</v>
      </c>
      <c r="S16" s="7">
        <v>102004</v>
      </c>
      <c r="T16" s="7"/>
    </row>
    <row r="17" spans="2:20" s="1" customFormat="1">
      <c r="B17" s="6" t="s">
        <v>102</v>
      </c>
      <c r="C17" s="6" t="s">
        <v>103</v>
      </c>
      <c r="D17" s="6" t="s">
        <v>104</v>
      </c>
      <c r="E17" s="7" t="s">
        <v>105</v>
      </c>
      <c r="F17" s="7">
        <f>VLOOKUP(N17,[1]Revistas!$B$2:$G$62863,2,FALSE)</f>
        <v>1.6539999999999999</v>
      </c>
      <c r="G17" s="7" t="str">
        <f>VLOOKUP(N17,[1]Revistas!$B$2:$G$62863,3,FALSE)</f>
        <v>Q4</v>
      </c>
      <c r="H17" s="7" t="str">
        <f>VLOOKUP(N17,[1]Revistas!$B$2:$G$62863,4,FALSE)</f>
        <v>MICROBIOLOGY -- SCIE</v>
      </c>
      <c r="I17" s="7" t="str">
        <f>VLOOKUP(N17,[1]Revistas!$B$2:$G$62863,5,FALSE)</f>
        <v>112/135</v>
      </c>
      <c r="J17" s="7" t="str">
        <f>VLOOKUP(N17,[1]Revistas!$B$2:$G$62863,6,FALSE)</f>
        <v>NO</v>
      </c>
      <c r="K17" s="7" t="s">
        <v>106</v>
      </c>
      <c r="L17" s="7"/>
      <c r="M17" s="7" t="s">
        <v>99</v>
      </c>
      <c r="N17" s="7" t="s">
        <v>107</v>
      </c>
      <c r="O17" s="7" t="s">
        <v>108</v>
      </c>
      <c r="P17" s="7">
        <v>2020</v>
      </c>
      <c r="Q17" s="7">
        <v>38</v>
      </c>
      <c r="R17" s="7">
        <v>10</v>
      </c>
      <c r="S17" s="7" t="s">
        <v>109</v>
      </c>
      <c r="T17" s="7"/>
    </row>
    <row r="18" spans="2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7" spans="2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9" customFormat="1">
      <c r="B1048" s="9" t="s">
        <v>4</v>
      </c>
      <c r="C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110</v>
      </c>
      <c r="I1048" s="10" t="s">
        <v>4</v>
      </c>
      <c r="J1048" s="10" t="s">
        <v>9</v>
      </c>
      <c r="K1048" s="10" t="s">
        <v>111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>
      <c r="B1049" s="9" t="s">
        <v>23</v>
      </c>
      <c r="C1049" s="9">
        <f>DCOUNTA(A4:T1042,C1048,B1048:B1049)</f>
        <v>12</v>
      </c>
      <c r="D1049" s="9" t="s">
        <v>23</v>
      </c>
      <c r="E1049" s="10">
        <f>DSUM(A4:T1043,F4,D1048:D1049)</f>
        <v>34.622</v>
      </c>
      <c r="F1049" s="10" t="s">
        <v>23</v>
      </c>
      <c r="G1049" s="10" t="s">
        <v>112</v>
      </c>
      <c r="H1049" s="10">
        <f>DCOUNTA(A4:T1043,G4,F1048:G1049)</f>
        <v>3</v>
      </c>
      <c r="I1049" s="10" t="s">
        <v>23</v>
      </c>
      <c r="J1049" s="10" t="s">
        <v>113</v>
      </c>
      <c r="K1049" s="10">
        <f>DCOUNTA(A4:T1043,J4,I1048:J1049)</f>
        <v>1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110</v>
      </c>
      <c r="I1051" s="10" t="s">
        <v>4</v>
      </c>
      <c r="J1051" s="10" t="s">
        <v>9</v>
      </c>
      <c r="K1051" s="10" t="s">
        <v>111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105</v>
      </c>
      <c r="C1052" s="9">
        <f>DCOUNTA(A4:T1043,E4,B1051:B1052)</f>
        <v>1</v>
      </c>
      <c r="D1052" s="9" t="s">
        <v>105</v>
      </c>
      <c r="E1052" s="10">
        <f>DSUM(A4:T1043,E1051,D1051:D1052)</f>
        <v>1.6539999999999999</v>
      </c>
      <c r="F1052" s="10" t="s">
        <v>105</v>
      </c>
      <c r="G1052" s="10" t="s">
        <v>112</v>
      </c>
      <c r="H1052" s="10">
        <f>DCOUNTA(A4:T1043,G4,F1051:G1052)</f>
        <v>0</v>
      </c>
      <c r="I1052" s="10" t="s">
        <v>105</v>
      </c>
      <c r="J1052" s="10" t="s">
        <v>113</v>
      </c>
      <c r="K1052" s="10">
        <f>DCOUNTA(A4:T1043,J4,I1051:J1052)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110</v>
      </c>
      <c r="I1054" s="10" t="s">
        <v>4</v>
      </c>
      <c r="J1054" s="10" t="s">
        <v>9</v>
      </c>
      <c r="K1054" s="10" t="s">
        <v>111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114</v>
      </c>
      <c r="C1055" s="9">
        <f>DCOUNTA(A4:T1043,E4,B1054:B1055)</f>
        <v>0</v>
      </c>
      <c r="D1055" s="9" t="s">
        <v>114</v>
      </c>
      <c r="E1055" s="10">
        <f>DSUM(A4:T1043,F4,D1054:D1055)</f>
        <v>0</v>
      </c>
      <c r="F1055" s="10" t="s">
        <v>114</v>
      </c>
      <c r="G1055" s="10" t="s">
        <v>112</v>
      </c>
      <c r="H1055" s="10">
        <f>DCOUNTA(A4:T1043,G4,F1054:G1055)</f>
        <v>0</v>
      </c>
      <c r="I1055" s="10" t="s">
        <v>114</v>
      </c>
      <c r="J1055" s="10" t="s">
        <v>113</v>
      </c>
      <c r="K1055" s="10">
        <f>DCOUNTA(A4:T1043,J4,I1054:J1055)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51" s="9" customFormat="1" hidden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110</v>
      </c>
      <c r="I1057" s="10" t="s">
        <v>4</v>
      </c>
      <c r="J1057" s="10" t="s">
        <v>9</v>
      </c>
      <c r="K1057" s="10" t="s">
        <v>111</v>
      </c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51" s="9" customFormat="1" hidden="1">
      <c r="B1058" s="9" t="s">
        <v>115</v>
      </c>
      <c r="C1058" s="9">
        <f>DCOUNTA(C4:T1043,E4,B1057:B1058)</f>
        <v>0</v>
      </c>
      <c r="D1058" s="9" t="s">
        <v>115</v>
      </c>
      <c r="E1058" s="10">
        <f>DSUM(A4:T1043,F4,D1057:D1058)</f>
        <v>0</v>
      </c>
      <c r="F1058" s="10" t="s">
        <v>115</v>
      </c>
      <c r="G1058" s="10" t="s">
        <v>112</v>
      </c>
      <c r="H1058" s="10">
        <f>DCOUNTA(A4:T1043,G4,F1057:G1058)</f>
        <v>0</v>
      </c>
      <c r="I1058" s="10" t="s">
        <v>115</v>
      </c>
      <c r="J1058" s="10" t="s">
        <v>113</v>
      </c>
      <c r="K1058" s="10">
        <f>DCOUNTA(A4:T1043,J4,I1057:J1058)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51" s="9" customFormat="1" hidden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51" s="9" customFormat="1" hidden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51" s="9" customFormat="1" hidden="1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110</v>
      </c>
      <c r="I1061" s="10" t="s">
        <v>4</v>
      </c>
      <c r="J1061" s="10" t="s">
        <v>9</v>
      </c>
      <c r="K1061" s="10" t="s">
        <v>111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51" s="9" customFormat="1" hidden="1">
      <c r="B1062" s="9" t="s">
        <v>116</v>
      </c>
      <c r="C1062" s="9">
        <f>DCOUNTA(A4:T1043,E4,B1061:B1062)</f>
        <v>0</v>
      </c>
      <c r="D1062" s="9" t="s">
        <v>116</v>
      </c>
      <c r="E1062" s="10">
        <f>DSUM(A4:T1043,F4,D1061:D1062)</f>
        <v>0</v>
      </c>
      <c r="F1062" s="10" t="s">
        <v>116</v>
      </c>
      <c r="G1062" s="10" t="s">
        <v>112</v>
      </c>
      <c r="H1062" s="10">
        <f>DCOUNTA(A4:T1043,G4,F1061:G1062)</f>
        <v>0</v>
      </c>
      <c r="I1062" s="10" t="s">
        <v>116</v>
      </c>
      <c r="J1062" s="10" t="s">
        <v>113</v>
      </c>
      <c r="K1062" s="10">
        <f>DCOUNTA(A4:T1043,J4,I1061:J1062)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51" s="9" customFormat="1" hidden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51" s="9" customFormat="1" hidden="1">
      <c r="B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110</v>
      </c>
      <c r="I1064" s="10" t="s">
        <v>4</v>
      </c>
      <c r="J1064" s="10" t="s">
        <v>9</v>
      </c>
      <c r="K1064" s="10" t="s">
        <v>111</v>
      </c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51" s="9" customFormat="1" hidden="1">
      <c r="B1065" s="9" t="s">
        <v>117</v>
      </c>
      <c r="C1065" s="9">
        <f>DCOUNTA(B4:T1043,B1064,B1064:B1065)</f>
        <v>0</v>
      </c>
      <c r="D1065" s="9" t="s">
        <v>117</v>
      </c>
      <c r="E1065" s="10">
        <f>DSUM(A4:T1043,F4,D1064:D1065)</f>
        <v>0</v>
      </c>
      <c r="F1065" s="10" t="s">
        <v>117</v>
      </c>
      <c r="G1065" s="10" t="s">
        <v>112</v>
      </c>
      <c r="H1065" s="10">
        <f>DCOUNTA(A4:T1043,G4,F1064:G1065)</f>
        <v>0</v>
      </c>
      <c r="I1065" s="10" t="s">
        <v>117</v>
      </c>
      <c r="J1065" s="10" t="s">
        <v>113</v>
      </c>
      <c r="K1065" s="10">
        <f>DCOUNTA(A4:T1043,J4,I1064:J1065)</f>
        <v>0</v>
      </c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51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51" s="9" customFormat="1" ht="15.75">
      <c r="C1067" s="11" t="s">
        <v>118</v>
      </c>
      <c r="D1067" s="11" t="s">
        <v>119</v>
      </c>
      <c r="E1067" s="11" t="s">
        <v>120</v>
      </c>
      <c r="F1067" s="11" t="s">
        <v>121</v>
      </c>
      <c r="G1067" s="11" t="s">
        <v>122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AX1067" s="9" t="s">
        <v>123</v>
      </c>
      <c r="AY1067" s="9" t="s">
        <v>124</v>
      </c>
    </row>
    <row r="1068" spans="2:51" s="9" customFormat="1" ht="15.75">
      <c r="C1068" s="13">
        <f>C1049</f>
        <v>12</v>
      </c>
      <c r="D1068" s="14" t="s">
        <v>125</v>
      </c>
      <c r="E1068" s="14">
        <f>E1049</f>
        <v>34.622</v>
      </c>
      <c r="F1068" s="13">
        <f>H1049</f>
        <v>3</v>
      </c>
      <c r="G1068" s="13">
        <f>K1049</f>
        <v>1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51" s="9" customFormat="1" ht="15.75">
      <c r="C1069" s="13">
        <f>C1052</f>
        <v>1</v>
      </c>
      <c r="D1069" s="14" t="s">
        <v>126</v>
      </c>
      <c r="E1069" s="14">
        <f>E1052</f>
        <v>1.6539999999999999</v>
      </c>
      <c r="F1069" s="13">
        <f>H1052</f>
        <v>0</v>
      </c>
      <c r="G1069" s="13">
        <f>K1052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51" s="9" customFormat="1" ht="15.75">
      <c r="C1070" s="13">
        <f>C1055</f>
        <v>0</v>
      </c>
      <c r="D1070" s="14" t="s">
        <v>127</v>
      </c>
      <c r="E1070" s="14">
        <f>E1055</f>
        <v>0</v>
      </c>
      <c r="F1070" s="13">
        <f>H1055</f>
        <v>0</v>
      </c>
      <c r="G1070" s="13">
        <f>K1055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51" s="9" customFormat="1" ht="15.75">
      <c r="C1071" s="13">
        <f>C1058</f>
        <v>0</v>
      </c>
      <c r="D1071" s="14" t="s">
        <v>128</v>
      </c>
      <c r="E1071" s="14">
        <f>E1058</f>
        <v>0</v>
      </c>
      <c r="F1071" s="13">
        <f>H1058</f>
        <v>0</v>
      </c>
      <c r="G1071" s="13">
        <f>K1058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51" s="9" customFormat="1" ht="15.75">
      <c r="C1072" s="13">
        <f>C1062</f>
        <v>0</v>
      </c>
      <c r="D1072" s="14" t="s">
        <v>116</v>
      </c>
      <c r="E1072" s="14">
        <f>E1062</f>
        <v>0</v>
      </c>
      <c r="F1072" s="13">
        <f>H1062</f>
        <v>0</v>
      </c>
      <c r="G1072" s="13">
        <f>K1062</f>
        <v>0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3">
        <f>C1065</f>
        <v>0</v>
      </c>
      <c r="D1073" s="14" t="s">
        <v>129</v>
      </c>
      <c r="E1073" s="14">
        <f>E1065</f>
        <v>0</v>
      </c>
      <c r="F1073" s="13">
        <f>H1065</f>
        <v>0</v>
      </c>
      <c r="G1073" s="13">
        <f>K1065</f>
        <v>0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</row>
    <row r="1074" spans="3:20" s="9" customFormat="1" ht="15.75">
      <c r="C1074" s="15"/>
      <c r="D1074" s="11" t="s">
        <v>130</v>
      </c>
      <c r="E1074" s="11">
        <f>E1068</f>
        <v>34.622</v>
      </c>
      <c r="F1074" s="15"/>
      <c r="G1074" s="10"/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</row>
    <row r="1075" spans="3:20" s="9" customFormat="1" ht="15.75">
      <c r="C1075" s="15"/>
      <c r="D1075" s="11" t="s">
        <v>131</v>
      </c>
      <c r="E1075" s="11">
        <f>E1068+E1069+E1070+E1071+E1072+E1073</f>
        <v>36.275999999999996</v>
      </c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</row>
    <row r="1076" spans="3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2021-02-17T22:37:46Z</dcterms:created>
  <dcterms:modified xsi:type="dcterms:W3CDTF">2021-02-17T22:38:05Z</dcterms:modified>
</cp:coreProperties>
</file>