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<sst xmlns="http://schemas.openxmlformats.org/spreadsheetml/2006/main" count="212" uniqueCount="114">
  <si>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</si>
  <si>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</si>
  <si>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</si>
  <si>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</si>
  <si>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</si>
  <si>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</si>
  <si>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</si>
  <si>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</si>
  <si>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</si>
  <si>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</si>
  <si>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</si>
  <si>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</si>
  <si>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</si>
  <si>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</si>
  <si>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</si>
  <si>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</si>
  <si>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</si>
  <si>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</si>
  <si>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</si>
  <si>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Gonzalez-Fernandez, MA; Jimenez-Nacher, I; Villamanan-Bueno, E; Garcia-Trevijano, M; Herrero, A</t>
  </si>
  <si>
    <t>The role of the pharmacist within an immune-mediated inflammatory disease unit: Results of a survey of healthcare providers and patients</t>
  </si>
  <si>
    <t>FARMACIA HOSPITALARIA</t>
  </si>
  <si>
    <t>Article</t>
  </si>
  <si>
    <t>[Angeles Gonzalez-Fernandez, Maria; Jimenez-Nacher, Inmaculada; Villamanan-Bueno, Elena; Garcia-Trevijano, Macarena; Herrero, Alicia] Hosp Univ La Paz, Serv Farm, Paseo Castellana 261, Madrid 28046, Spain</t>
  </si>
  <si>
    <t>Gonzalez-Fernandez, MA (corresponding author), Hosp Univ La Paz, Serv Farm, Paseo Castellana 261, Madrid 28046, Spain.</t>
  </si>
  <si>
    <t>1130-6343</t>
  </si>
  <si>
    <t>NOV-DEC</t>
  </si>
  <si>
    <t>Jimenez, CS; Romero-Garrido, JA; Garcia-Martin, A; Quintana-Diaz, M; Jimenez-Vicente, C; Gonzalez-Del Valle, L; Ambrosio, AH; Benedi-Gonzalez, J</t>
  </si>
  <si>
    <t>Safety and effectiveness of a four-factor prothrombin complex concentrate for vitamin K antagonist reversal following a fixed-dose strategy</t>
  </si>
  <si>
    <t>EUROPEAN JOURNAL OF HOSPITAL PHARMACY</t>
  </si>
  <si>
    <t>[Sobrino Jimenez, Carmen; Antonio Romero-Garrido, Jose; Garcia-Martin, Angeles; Jimenez-Vicente, Carlos; Gonzalez-Del Valle, Luis; Ambrosio, Alicia Herrero] Hosp Univ La Paz, Dept Hosp Pharm, Madrid, Spain; [Quintana-Diaz, Manuel] Hosp Univ La Paz, Intens Care Unit, Madrid, Spain; [Benedi-Gonzalez, Juana] Univ Complutense Madrid, Dept Pharmacol, Madrid, Spain</t>
  </si>
  <si>
    <t>Jimenez, CS (corresponding author), Hosp Univ La Paz, Pharm, Madrid 28046, Spain.</t>
  </si>
  <si>
    <t>2047-9956</t>
  </si>
  <si>
    <t>NOV</t>
  </si>
  <si>
    <t>E1</t>
  </si>
  <si>
    <t>E66</t>
  </si>
  <si>
    <t>E71</t>
  </si>
  <si>
    <t>Villamanan, E; Sobrino, C; Bilbao, C; Fernandez, J; Herrero, A; Calle, M; Alvaro, D; Segura, M; Picazo, G; Rodriguez, JM; Baldominos, G; Ramirez, MT; Larrubia, Y; Llorente, J; Martinez, A; Alvarez-Sala, R</t>
  </si>
  <si>
    <t>Off-label use of inhaled bronchodilators in hospitalised patients in Spain: a multicentre observational study</t>
  </si>
  <si>
    <t>[Villamanan, Elena; Sobrino, Carmen] Hosp la Paz, Pharm, Madrid 28046, Spain; [Bilbao, Cristina; Calle, Myriam] Hosp Clin Univ San Carlos, Pharm, Madrid, Spain; [Fernandez, Jaime; Herrero, Alicia; Alvarez-Sala, Rodolfo] La Paz Univ Hosp, Pneumol, Madrid, Spain; [Alvaro, Dolores] Mostoles Univ Hosp, Pneumol, Mostoles, Spain; [Segura, Maria; Picazo, Gracia] Mostoles Univ Hosp, Pharm, Mostoles, Spain; [Miguel Rodriguez, Jose] Hosp Univ Principe Asturias, Pneumol, Alcala De Henares, Spain; [Baldominos, Gema] Hosp Univ Principe Asturias, Pharm, Alcala De Henares, Spain; [Teresa Ramirez, Maria] Infanta Sofia Univ Hosp, Pneumol, San Sebastian De Reyes, Spain; [Larrubia, Yolanda; Llorente, Jesus] Infanta Sofia Univ Hosp, Pharm, San Sebastian De Reyes, Spain; [Martinez, Alicia] Infanta Sofia Univ Hosp, San Sebastian De Reyes, Spain</t>
  </si>
  <si>
    <t>Villamanan, E (corresponding author), Hosp la Paz, Pharm, Madrid 28046, Spain.</t>
  </si>
  <si>
    <t>E23</t>
  </si>
  <si>
    <t>E28</t>
  </si>
  <si>
    <t>Pardo, AA; Palomino, MM; Jimenez-Nacher, I; Moreno, F; Fernandez, MAG; Gonzalez-Garcia, J; Ambrosio, AH</t>
  </si>
  <si>
    <t>Real-World Experience with Two-Drug Regimens in HIV-1-Infected Patients Beyond the Indication of Clinical Trials: 48 Weeks' Results</t>
  </si>
  <si>
    <t>AIDS RESEARCH AND HUMAN RETROVIRUSES</t>
  </si>
  <si>
    <t>[Arancon Pardo, Ana; Moreno Palomino, Marta; Jimenez-Nacher, Inmaculada; Moreno, Francisco; Gonzalez Fernandez, Maria Angeles; Herrero Ambrosio, Alicia] La Paz Univ Hosp IdiPAZ, Pharm Dept, Paseo Castellana 261, Madrid 28046, Spain; [Gonzalez-Garcia, Juan] La Paz Univ Hosp IdiPAZ, Internal Med Dept, Infect Dis Unit, Madrid, Spain</t>
  </si>
  <si>
    <t>Pardo, AA (corresponding author), La Paz Univ Hosp IdiPAZ, Pharm Dept, Paseo Castellana 261, Madrid 28046, Spain.</t>
  </si>
  <si>
    <t>0889-2229</t>
  </si>
  <si>
    <t>OCT 1</t>
  </si>
  <si>
    <t>Caro-Codon, J; Rey, JR; Buno, A; Iniesta, AM; Rosillo, SO; Castrejon-Castrejon, S; Merino, C; Marco, I; Martinez, LA; Garcia-Veas, JM; Martin-Polo, L; Rodriguez-Sotelo, L; Martinez-Cossiani, M; Gonzalez-Valle, L; Herrero, A; Lopez-de-Sa, E; Merino, JL</t>
  </si>
  <si>
    <t>Characterization of myocardial injury in a cohort of patients with SARS-CoV-2 infection</t>
  </si>
  <si>
    <t>MEDICINA CLINICA</t>
  </si>
  <si>
    <t>[Caro-Codon, Juan; Rey, Juan R.; Iniesta, Angel M.; Rosillo, Sandra O.; Castrejon-Castrejon, Sergio; Merino, Carlos; Marco, Irene; Martinez, Luis A.; Garcia-Veas, Jose M.; Martin-Polo, Lorena; Rodriguez-Sotelo, Laura; Martinez-Cossiani, Marcel; Lopez-de-Sa, Esteban; Merino, Jose L.] Hosp Univ La Paz, Cardiol Dept, Madrid, Spain; [Buno, Antonio] Hosp Univ La Paz, Clin Analyt Dept, Madrid, Spain; [Gonzalez-Valle, Luis; Herrero, Alicia] Hosp Univ La Paz, Pharm Dept, Madrid, Spain</t>
  </si>
  <si>
    <t>Caro-Codon, J (corresponding author), Hosp Univ La Paz, Cardiol Dept, Madrid, Spain.</t>
  </si>
  <si>
    <t>0025-7753</t>
  </si>
  <si>
    <t>SEP 24</t>
  </si>
  <si>
    <t>Villamanan, E; Sobrino, C; Carpio, C; Moreno, M; Arancon, A; Lara, C; Perez, E; Jimenez, C; Zamarron, E; Jimenez-Nacher, I; Herrero, A; Alvarez-Sala, R</t>
  </si>
  <si>
    <t>Inhaled bronchodilators use and clinical course of adult inpatients with Covid-19 pneumonia in Spain: A retrospective cohort study</t>
  </si>
  <si>
    <t>PULMONARY PHARMACOLOGY &amp; THERAPEUTICS</t>
  </si>
  <si>
    <t>[Villamanan, Elena; Sobrino, Carmen; Moreno, Marta; Arancon, Ana; Lara, Catalina; Perez, Ester; Jimenez, Carlos; Jimenez-Nacher, Inmaculada; Herrero, Alicia] La Paz Univ Hosp, Pharm Dept, IdiPAZ, Paseo Castellana 231, Madrid 28046, Spain; [Carpio, Carlos; Zamarron, Ester; Alvarez-Sala, Rodolfo] La Paz Univ Hosp, Pneumol Dept, IdiPAZ, Madrid, Spain</t>
  </si>
  <si>
    <t>Villamanan, E (corresponding author), La Paz Univ Hosp, Pharm Dept, IdiPAZ, Paseo Castellana 231, Madrid 28046, Spain.</t>
  </si>
  <si>
    <t>1094-5539</t>
  </si>
  <si>
    <t>AUG</t>
  </si>
  <si>
    <t/>
  </si>
  <si>
    <t>Fernandez, MG; Villamanan, E; Jimenez-Nacher, I; Moreno, F; Plasencia, C; Gaya, F; Herrero, A; Balsa, A</t>
  </si>
  <si>
    <t>Cost evolution of biological drugs in rheumatoid arthritis patients in a tertiary hospital: Influential factors on price</t>
  </si>
  <si>
    <t>REUMATOLOGIA CLINICA</t>
  </si>
  <si>
    <t>[Fernandez, Mariangeles Gonzalez; Villamanan, Elena; Jimenez-Nacher, Inmaculada; Moreno, Francisco; Herrero, Alicia] La Paz Univ Hosp, Dept Pharm, Paseo Castellana 261, Madrid 28046, Spain; [Plasencia, Chamaida; Balsa, Alejandro] La Paz Univ Hosp, Dept Rheumatol, Madrid, Spain; [Gaya, Francisco] La Paz Univ Hosp, Biostat Dept, Madrid, Spain</t>
  </si>
  <si>
    <t>Fernandez, MG (corresponding author), La Paz Univ Hosp, Dept Pharm, Paseo Castellana 261, Madrid 28046, Spain.</t>
  </si>
  <si>
    <t>1699-258X</t>
  </si>
  <si>
    <t>JUN-JUL</t>
  </si>
  <si>
    <t>Sanchez, MDC; Gomez, VG; Urgelles, AS; de Sabando, DPL; Aparicio, PR; Martinez, LM; Gamarra, EA; Kreilinger, JJP; Zapata, RMR; Gutierrez, JCL; Alvarado, EA; Martin, FG; Torres, AMS; Manzano, EM; del Valle, LG; Perez-Martinez, A</t>
  </si>
  <si>
    <t>Treatment of infantile fibrosarcoma associated to an abdominal aortic aneurysm with larotrectinib: a case report</t>
  </si>
  <si>
    <t>PEDIATRIC HEMATOLOGY AND ONCOLOGY</t>
  </si>
  <si>
    <t>[Corral Sanchez, Maria Dolores; Galan Gomez, Victor; Sastre Urgelles, Ana; Plaza Lopez de Sabando, Diego; Rubio Aparicio, Pedro; Perez-Martinez, Antonio] Univ Hosp La Paz, Pediat Hematol &amp; Oncol Serv, Paseo Castellana 261, Madrid 28046, Spain; [Martinez Martinez, Leopoldo] Univ Hosp La Paz, Pediat Surg Serv, Madrid, Spain; [Alonso Gamarra, Eduardo] Univ Hosp La Paz, Pediat Radiol Serv, Madrid, Spain; [Pozo Kreilinger, Jose Juan; Regojo Zapata, Rita Maria] Univ Hosp La Paz, Anath Pathol Serv, Madrid, Spain; [Lopez Gutierrez, Juan Carlos] Univ Hosp La Paz, Vasc Congenital Anomalies Unit, Madrid, Spain; [Antolin Alvarado, Eugenia] Univ Hosp La Paz, Obstet &amp; Gynecol Serv, Madrid, Spain; [Gomez Martin, Felipe] Univ Hosp La Paz, Neonatol Serv, Madrid, Spain; [Sanchez Torres, Ana Maria] Univ Hosp La Paz, Vasc Surg Serv, Madrid, Spain; [Marin Manzano, Elena; Gonzalez del Valle, Luis] Univ Hosp La Paz, Pharm Serv, Madrid, Spain; [Perez-Martinez, Antonio] Univ Autonoma Madrid, Madrid, Spain</t>
  </si>
  <si>
    <t>Perez-Martinez, A (corresponding author), Univ Hosp La Paz, Pediat Hematol &amp; Oncol Serv, Paseo Castellana 261, Madrid 28046, Spain.</t>
  </si>
  <si>
    <t>0888-0018</t>
  </si>
  <si>
    <t>JUL 12</t>
  </si>
  <si>
    <t>Caro-Codon, J; Lip, GYH; Rey, JR; Iniesta, AM; Rosillo, SO; Castrejon-Castrejon, S; Rodriguez-Sotelo, L; Garcia-Veas, JM; Marco, I; Martinez, LA; Martin-Polo, L; Merino, C; Martinez-Cossiani, M; Buno, A; Gonzalez-Valle, L; Herrero, A; Lopez-de-Sa, E; Merino, JL</t>
  </si>
  <si>
    <t>Prediction of thromboembolic events and mortality by the CHADS(2) and the CHA(2)DS(2)-VASc in COVID-19</t>
  </si>
  <si>
    <t>EUROPACE</t>
  </si>
  <si>
    <t>[Caro-Codon, Juan; Rey, Juan R.; Iniesta, Angel M.; Rosillo, Sandra O.; Castrejon-Castrejon, Sergio; Rodriguez-Sotelo, Laura; Garcia-Veas, Jose M.; Marco, Irene; Martinez, Luis A.; Martin-Polo, Lorena; Merino, Carlos; Martinez-Cossiani, Marcel; Lopez-de-Sa, Esteban; Merino, Jose L.] Hosp Univ La Paz, Dept Cardiol, IdiPaz, CiberCV, Madrid, Spain; [Lip, Gregory Y. H.] Univ Birmingham, Inst Cardiovasc Sci, Birmingham, W Midlands, England; [Lip, Gregory Y. H.] Univ Liverpool, Liverpool Ctr Cardiovasc Sci, Liverpool, Merseyside, England; [Lip, Gregory Y. H.] Liverpool Heart &amp; Chest Hosp, Liverpool, Merseyside, England; [Buno, Antonio; Gonzalez-Valle, Luis; Herrero, Alicia] Hosp Univ La Paz, Dept Pharm, IdiPaz, Madrid, Spain</t>
  </si>
  <si>
    <t>Caro-Codon, J (corresponding author), Hosp Univ La Paz, Dept Cardiol, IdiPaz, CiberCV, Madrid, Spain.</t>
  </si>
  <si>
    <t>1099-5129</t>
  </si>
  <si>
    <t>JUN</t>
  </si>
  <si>
    <t>Caro-Codon, J; Rey, JR; Buno, A; Iniesta, AM; Rosillo, SO; Castrejon-Castrejon, S; Rodriguez-Sotelo, L; Martinez, LA; Marco, I; Merino, C; Martin-Polo, L; Garcia-Veas, JM; Martinez-Cossiani, M; Gonzalez-Valle, L; Herrero, A; Lopez-de-Sa, E; Merino, JL</t>
  </si>
  <si>
    <t>Characterization of NT-proBNP in a large cohort of COVID-19 patients</t>
  </si>
  <si>
    <t>EUROPEAN JOURNAL OF HEART FAILURE</t>
  </si>
  <si>
    <t>[Caro-Codon, Juan; Rey, Juan R.; Iniesta, Angel M.; Rosillo, Sandra O.; Castrejon-Castrejon, Sergio; Rodriguez-Sotelo, Laura; Martinez, Luis A.; Marco, Irene; Merino, Carlos; Martin-Polo, Lorena; Garcia-Veas, Jose M.; Martinez-Cossiani, Marcel; Lopez-de-Sa, Esteban; Merino, Jose L.] Hosp Univ La Paz, CiberCV, IdiPaz, Cardiol, Madrid, Spain; [Buno, Antonio] Hosp Univ La Paz, CiberCV, IdiPaz, Clin Analyt, Madrid, Spain; [Gonzalez-Valle, Luis; Herrero, Alicia] Hosp Univ La Paz, Pharm Dept, CiberCV, IdiPaz, Madrid, Spain</t>
  </si>
  <si>
    <t>Caro-Codon, J (corresponding author), Hosp Univ La Paz, Cardiol Dept, Paseo Castellana 261, Madrid 28046, Spain.</t>
  </si>
  <si>
    <t>1388-9842</t>
  </si>
  <si>
    <t>MAR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</si>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</sst>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44"/>
  <sheetViews>
    <sheetView tabSelected="1" zoomScalePageLayoutView="0" workbookViewId="0" topLeftCell="A1">
      <selection activeCell="A1" sqref="A1:IV16384"/>
    </sheetView>
  </sheetViews>
  <sheetFormatPr defaultColWidth="11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6" customWidth="1"/>
    <col min="6" max="6" width="11.8515625" style="16" customWidth="1"/>
    <col min="7" max="7" width="12.00390625" style="16" customWidth="1"/>
    <col min="8" max="9" width="0" style="16" hidden="1" customWidth="1"/>
    <col min="10" max="10" width="8.7109375" style="16" customWidth="1"/>
    <col min="11" max="14" width="0" style="16" hidden="1" customWidth="1"/>
    <col min="15" max="15" width="9.28125" style="16" customWidth="1"/>
    <col min="16" max="17" width="8.140625" style="16" customWidth="1"/>
    <col min="18" max="18" width="9.57421875" style="16" customWidth="1"/>
    <col min="19" max="19" width="11.8515625" style="16" customWidth="1"/>
    <col min="20" max="20" width="9.7109375" style="16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</row>
    <row r="5" spans="2:20" s="1" customFormat="1" ht="15">
      <c r="B5" s="6" t="s">
        <v>19</v>
      </c>
      <c r="C5" s="6" t="s">
        <v>20</v>
      </c>
      <c r="D5" s="6" t="s">
        <v>21</v>
      </c>
      <c r="E5" s="7" t="s">
        <v>22</v>
      </c>
      <c r="F5" s="7" t="str">
        <f>VLOOKUP(N5,'[1]Revistas'!$B$2:$H$62913,2,FALSE)</f>
        <v>not indexed</v>
      </c>
      <c r="G5" s="7" t="str">
        <f>VLOOKUP(N5,'[1]Revistas'!$B$2:$H$62913,3,FALSE)</f>
        <v>not indexed</v>
      </c>
      <c r="H5" s="7" t="str">
        <f>VLOOKUP(N5,'[1]Revistas'!$B$2:$H$62913,4,FALSE)</f>
        <v>not indexed</v>
      </c>
      <c r="I5" s="7" t="str">
        <f>VLOOKUP(N5,'[1]Revistas'!$B$2:$H$62913,5,FALSE)</f>
        <v>not indexed</v>
      </c>
      <c r="J5" s="7" t="str">
        <f>VLOOKUP(N5,'[1]Revistas'!$B$2:$H$62913,6,FALSE)</f>
        <v>NO</v>
      </c>
      <c r="K5" s="7" t="s">
        <v>23</v>
      </c>
      <c r="L5" s="7" t="s">
        <v>24</v>
      </c>
      <c r="M5" s="7">
        <v>0</v>
      </c>
      <c r="N5" s="7" t="s">
        <v>25</v>
      </c>
      <c r="O5" s="7" t="s">
        <v>26</v>
      </c>
      <c r="P5" s="7">
        <v>2021</v>
      </c>
      <c r="Q5" s="7">
        <v>45</v>
      </c>
      <c r="R5" s="7">
        <v>6</v>
      </c>
      <c r="S5" s="7">
        <v>305</v>
      </c>
      <c r="T5" s="7">
        <v>316</v>
      </c>
    </row>
    <row r="6" spans="2:20" s="1" customFormat="1" ht="15">
      <c r="B6" s="6" t="s">
        <v>27</v>
      </c>
      <c r="C6" s="6" t="s">
        <v>28</v>
      </c>
      <c r="D6" s="6" t="s">
        <v>29</v>
      </c>
      <c r="E6" s="7" t="s">
        <v>22</v>
      </c>
      <c r="F6" s="7">
        <f>VLOOKUP(N6,'[1]Revistas'!$B$2:$H$62913,2,FALSE)</f>
        <v>1.652</v>
      </c>
      <c r="G6" s="7" t="str">
        <f>VLOOKUP(N6,'[1]Revistas'!$B$2:$H$62913,3,FALSE)</f>
        <v>Q4</v>
      </c>
      <c r="H6" s="7" t="str">
        <f>VLOOKUP(N6,'[1]Revistas'!$B$2:$H$62913,4,FALSE)</f>
        <v>PHARMACOLOGY &amp; PHARMACY</v>
      </c>
      <c r="I6" s="7" t="str">
        <f>VLOOKUP(N6,'[1]Revistas'!$B$2:$H$62913,5,FALSE)</f>
        <v>241/275</v>
      </c>
      <c r="J6" s="7" t="str">
        <f>VLOOKUP(N6,'[1]Revistas'!$B$2:$H$62913,6,FALSE)</f>
        <v>NO</v>
      </c>
      <c r="K6" s="7" t="s">
        <v>30</v>
      </c>
      <c r="L6" s="7" t="s">
        <v>31</v>
      </c>
      <c r="M6" s="7">
        <v>0</v>
      </c>
      <c r="N6" s="7" t="s">
        <v>32</v>
      </c>
      <c r="O6" s="7" t="s">
        <v>33</v>
      </c>
      <c r="P6" s="7">
        <v>2021</v>
      </c>
      <c r="Q6" s="7">
        <v>28</v>
      </c>
      <c r="R6" s="7" t="s">
        <v>34</v>
      </c>
      <c r="S6" s="7" t="s">
        <v>35</v>
      </c>
      <c r="T6" s="7" t="s">
        <v>36</v>
      </c>
    </row>
    <row r="7" spans="2:20" s="1" customFormat="1" ht="15">
      <c r="B7" s="6" t="s">
        <v>37</v>
      </c>
      <c r="C7" s="6" t="s">
        <v>38</v>
      </c>
      <c r="D7" s="6" t="s">
        <v>29</v>
      </c>
      <c r="E7" s="7" t="s">
        <v>22</v>
      </c>
      <c r="F7" s="7">
        <f>VLOOKUP(N7,'[1]Revistas'!$B$2:$H$62913,2,FALSE)</f>
        <v>1.652</v>
      </c>
      <c r="G7" s="7" t="str">
        <f>VLOOKUP(N7,'[1]Revistas'!$B$2:$H$62913,3,FALSE)</f>
        <v>Q4</v>
      </c>
      <c r="H7" s="7" t="str">
        <f>VLOOKUP(N7,'[1]Revistas'!$B$2:$H$62913,4,FALSE)</f>
        <v>PHARMACOLOGY &amp; PHARMACY</v>
      </c>
      <c r="I7" s="7" t="str">
        <f>VLOOKUP(N7,'[1]Revistas'!$B$2:$H$62913,5,FALSE)</f>
        <v>241/275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1</v>
      </c>
      <c r="N7" s="7" t="s">
        <v>32</v>
      </c>
      <c r="O7" s="7" t="s">
        <v>33</v>
      </c>
      <c r="P7" s="7">
        <v>2021</v>
      </c>
      <c r="Q7" s="7">
        <v>28</v>
      </c>
      <c r="R7" s="7" t="s">
        <v>34</v>
      </c>
      <c r="S7" s="7" t="s">
        <v>41</v>
      </c>
      <c r="T7" s="7" t="s">
        <v>42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22</v>
      </c>
      <c r="F8" s="7">
        <f>VLOOKUP(N8,'[1]Revistas'!$B$2:$H$62913,2,FALSE)</f>
        <v>2.205</v>
      </c>
      <c r="G8" s="7" t="str">
        <f>VLOOKUP(N8,'[1]Revistas'!$B$2:$H$62913,3,FALSE)</f>
        <v>Q4</v>
      </c>
      <c r="H8" s="7" t="str">
        <f>VLOOKUP(N8,'[1]Revistas'!$B$2:$H$62913,4,FALSE)</f>
        <v>IMMUNOLOGY</v>
      </c>
      <c r="I8" s="7" t="str">
        <f>VLOOKUP(N8,'[1]Revistas'!$B$2:$H$62913,5,FALSE)</f>
        <v>142/162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0</v>
      </c>
      <c r="N8" s="7" t="s">
        <v>48</v>
      </c>
      <c r="O8" s="7" t="s">
        <v>49</v>
      </c>
      <c r="P8" s="7">
        <v>2021</v>
      </c>
      <c r="Q8" s="7">
        <v>37</v>
      </c>
      <c r="R8" s="7">
        <v>10</v>
      </c>
      <c r="S8" s="7">
        <v>761</v>
      </c>
      <c r="T8" s="7">
        <v>767</v>
      </c>
    </row>
    <row r="9" spans="2:20" s="1" customFormat="1" ht="15">
      <c r="B9" s="6" t="s">
        <v>50</v>
      </c>
      <c r="C9" s="6" t="s">
        <v>51</v>
      </c>
      <c r="D9" s="6" t="s">
        <v>52</v>
      </c>
      <c r="E9" s="7" t="s">
        <v>22</v>
      </c>
      <c r="F9" s="7">
        <f>VLOOKUP(N9,'[1]Revistas'!$B$2:$H$62913,2,FALSE)</f>
        <v>1.725</v>
      </c>
      <c r="G9" s="7" t="str">
        <f>VLOOKUP(N9,'[1]Revistas'!$B$2:$H$62913,3,FALSE)</f>
        <v>Q3</v>
      </c>
      <c r="H9" s="7" t="str">
        <f>VLOOKUP(N9,'[1]Revistas'!$B$2:$H$62913,4,FALSE)</f>
        <v>MEDICINE, GENERAL &amp; INTERNAL</v>
      </c>
      <c r="I9" s="7" t="str">
        <f>VLOOKUP(N9,'[1]Revistas'!$B$2:$H$62913,5,FALSE)</f>
        <v>105/169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2</v>
      </c>
      <c r="N9" s="7" t="s">
        <v>55</v>
      </c>
      <c r="O9" s="7" t="s">
        <v>56</v>
      </c>
      <c r="P9" s="7">
        <v>2021</v>
      </c>
      <c r="Q9" s="7">
        <v>157</v>
      </c>
      <c r="R9" s="7">
        <v>6</v>
      </c>
      <c r="S9" s="7">
        <v>274</v>
      </c>
      <c r="T9" s="7">
        <v>280</v>
      </c>
    </row>
    <row r="10" spans="2:20" s="1" customFormat="1" ht="15">
      <c r="B10" s="6" t="s">
        <v>57</v>
      </c>
      <c r="C10" s="6" t="s">
        <v>58</v>
      </c>
      <c r="D10" s="6" t="s">
        <v>59</v>
      </c>
      <c r="E10" s="7" t="s">
        <v>22</v>
      </c>
      <c r="F10" s="7">
        <f>VLOOKUP(N10,'[1]Revistas'!$B$2:$H$62913,2,FALSE)</f>
        <v>3.41</v>
      </c>
      <c r="G10" s="7" t="str">
        <f>VLOOKUP(N10,'[1]Revistas'!$B$2:$H$62913,3,FALSE)</f>
        <v>Q2</v>
      </c>
      <c r="H10" s="7" t="str">
        <f>VLOOKUP(N10,'[1]Revistas'!$B$2:$H$62913,4,FALSE)</f>
        <v>RESPIRATORY SYSTEM</v>
      </c>
      <c r="I10" s="7" t="str">
        <f>VLOOKUP(N10,'[1]Revistas'!$B$2:$H$62913,5,FALSE)</f>
        <v>28/64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63</v>
      </c>
      <c r="P10" s="7">
        <v>2021</v>
      </c>
      <c r="Q10" s="7">
        <v>69</v>
      </c>
      <c r="R10" s="7" t="s">
        <v>64</v>
      </c>
      <c r="S10" s="7" t="s">
        <v>64</v>
      </c>
      <c r="T10" s="7">
        <v>102007</v>
      </c>
    </row>
    <row r="11" spans="2:20" s="1" customFormat="1" ht="15">
      <c r="B11" s="6" t="s">
        <v>65</v>
      </c>
      <c r="C11" s="6" t="s">
        <v>66</v>
      </c>
      <c r="D11" s="6" t="s">
        <v>67</v>
      </c>
      <c r="E11" s="7" t="s">
        <v>22</v>
      </c>
      <c r="F11" s="7" t="str">
        <f>VLOOKUP(N11,'[1]Revistas'!$B$2:$H$62913,2,FALSE)</f>
        <v>not indexed</v>
      </c>
      <c r="G11" s="7" t="str">
        <f>VLOOKUP(N11,'[1]Revistas'!$B$2:$H$62913,3,FALSE)</f>
        <v>not indexed</v>
      </c>
      <c r="H11" s="7" t="str">
        <f>VLOOKUP(N11,'[1]Revistas'!$B$2:$H$62913,4,FALSE)</f>
        <v>not indexed</v>
      </c>
      <c r="I11" s="7" t="str">
        <f>VLOOKUP(N11,'[1]Revistas'!$B$2:$H$62913,5,FALSE)</f>
        <v>not indexed</v>
      </c>
      <c r="J11" s="7" t="str">
        <f>VLOOKUP(N11,'[1]Revistas'!$B$2:$H$62913,6,FALSE)</f>
        <v>NO</v>
      </c>
      <c r="K11" s="7" t="s">
        <v>68</v>
      </c>
      <c r="L11" s="7" t="s">
        <v>69</v>
      </c>
      <c r="M11" s="7">
        <v>2</v>
      </c>
      <c r="N11" s="7" t="s">
        <v>70</v>
      </c>
      <c r="O11" s="7" t="s">
        <v>71</v>
      </c>
      <c r="P11" s="7">
        <v>2021</v>
      </c>
      <c r="Q11" s="7">
        <v>17</v>
      </c>
      <c r="R11" s="7">
        <v>6</v>
      </c>
      <c r="S11" s="7">
        <v>335</v>
      </c>
      <c r="T11" s="7">
        <v>342</v>
      </c>
    </row>
    <row r="12" spans="2:20" s="1" customFormat="1" ht="15">
      <c r="B12" s="6" t="s">
        <v>72</v>
      </c>
      <c r="C12" s="6" t="s">
        <v>73</v>
      </c>
      <c r="D12" s="6" t="s">
        <v>74</v>
      </c>
      <c r="E12" s="7" t="s">
        <v>22</v>
      </c>
      <c r="F12" s="7">
        <f>VLOOKUP(N12,'[1]Revistas'!$B$2:$H$62913,2,FALSE)</f>
        <v>1.969</v>
      </c>
      <c r="G12" s="7" t="str">
        <f>VLOOKUP(N12,'[1]Revistas'!$B$2:$H$62913,3,FALSE)</f>
        <v>Q3</v>
      </c>
      <c r="H12" s="7" t="str">
        <f>VLOOKUP(N12,'[1]Revistas'!$B$2:$H$62913,4,FALSE)</f>
        <v>PEDIATRICS</v>
      </c>
      <c r="I12" s="7" t="str">
        <f>VLOOKUP(N12,'[1]Revistas'!$B$2:$H$62913,5,FALSE)</f>
        <v>77/129</v>
      </c>
      <c r="J12" s="7" t="str">
        <f>VLOOKUP(N12,'[1]Revistas'!$B$2:$H$62913,6,FALSE)</f>
        <v>NO</v>
      </c>
      <c r="K12" s="7" t="s">
        <v>75</v>
      </c>
      <c r="L12" s="7" t="s">
        <v>76</v>
      </c>
      <c r="M12" s="7">
        <v>0</v>
      </c>
      <c r="N12" s="7" t="s">
        <v>77</v>
      </c>
      <c r="O12" s="7" t="s">
        <v>78</v>
      </c>
      <c r="P12" s="7">
        <v>2021</v>
      </c>
      <c r="Q12" s="7">
        <v>38</v>
      </c>
      <c r="R12" s="7">
        <v>5</v>
      </c>
      <c r="S12" s="7">
        <v>504</v>
      </c>
      <c r="T12" s="7">
        <v>509</v>
      </c>
    </row>
    <row r="13" spans="2:20" s="1" customFormat="1" ht="15">
      <c r="B13" s="6" t="s">
        <v>79</v>
      </c>
      <c r="C13" s="6" t="s">
        <v>80</v>
      </c>
      <c r="D13" s="6" t="s">
        <v>81</v>
      </c>
      <c r="E13" s="7" t="s">
        <v>22</v>
      </c>
      <c r="F13" s="7">
        <f>VLOOKUP(N13,'[1]Revistas'!$B$2:$H$62913,2,FALSE)</f>
        <v>5.214</v>
      </c>
      <c r="G13" s="7" t="str">
        <f>VLOOKUP(N13,'[1]Revistas'!$B$2:$H$62913,3,FALSE)</f>
        <v>Q2</v>
      </c>
      <c r="H13" s="7" t="str">
        <f>VLOOKUP(N13,'[1]Revistas'!$B$2:$H$62913,4,FALSE)</f>
        <v>CARDIAC &amp; CARDIOVASCULAR SYSTEMS</v>
      </c>
      <c r="I13" s="7" t="str">
        <f>VLOOKUP(N13,'[1]Revistas'!$B$2:$H$62913,5,FALSE)</f>
        <v>40/142</v>
      </c>
      <c r="J13" s="7" t="str">
        <f>VLOOKUP(N13,'[1]Revistas'!$B$2:$H$62913,6,FALSE)</f>
        <v>NO</v>
      </c>
      <c r="K13" s="7" t="s">
        <v>82</v>
      </c>
      <c r="L13" s="7" t="s">
        <v>83</v>
      </c>
      <c r="M13" s="7">
        <v>2</v>
      </c>
      <c r="N13" s="7" t="s">
        <v>84</v>
      </c>
      <c r="O13" s="7" t="s">
        <v>85</v>
      </c>
      <c r="P13" s="7">
        <v>2021</v>
      </c>
      <c r="Q13" s="7">
        <v>23</v>
      </c>
      <c r="R13" s="7">
        <v>6</v>
      </c>
      <c r="S13" s="7">
        <v>937</v>
      </c>
      <c r="T13" s="7">
        <v>947</v>
      </c>
    </row>
    <row r="14" spans="2:20" s="1" customFormat="1" ht="15">
      <c r="B14" s="6" t="s">
        <v>86</v>
      </c>
      <c r="C14" s="6" t="s">
        <v>87</v>
      </c>
      <c r="D14" s="6" t="s">
        <v>88</v>
      </c>
      <c r="E14" s="7" t="s">
        <v>22</v>
      </c>
      <c r="F14" s="7">
        <f>VLOOKUP(N14,'[1]Revistas'!$B$2:$H$62913,2,FALSE)</f>
        <v>15.534</v>
      </c>
      <c r="G14" s="7" t="str">
        <f>VLOOKUP(N14,'[1]Revistas'!$B$2:$H$62913,3,FALSE)</f>
        <v>Q1</v>
      </c>
      <c r="H14" s="7" t="str">
        <f>VLOOKUP(N14,'[1]Revistas'!$B$2:$H$62913,4,FALSE)</f>
        <v>CARDIAC &amp; CARDIOVASCULAR SYSTEMS</v>
      </c>
      <c r="I14" s="7" t="str">
        <f>VLOOKUP(N14,'[1]Revistas'!$B$2:$H$62913,5,FALSE)</f>
        <v>7/142</v>
      </c>
      <c r="J14" s="7" t="str">
        <f>VLOOKUP(N14,'[1]Revistas'!$B$2:$H$62913,6,FALSE)</f>
        <v>SI</v>
      </c>
      <c r="K14" s="7" t="s">
        <v>89</v>
      </c>
      <c r="L14" s="7" t="s">
        <v>90</v>
      </c>
      <c r="M14" s="7">
        <v>17</v>
      </c>
      <c r="N14" s="7" t="s">
        <v>91</v>
      </c>
      <c r="O14" s="7" t="s">
        <v>92</v>
      </c>
      <c r="P14" s="7">
        <v>2021</v>
      </c>
      <c r="Q14" s="7">
        <v>23</v>
      </c>
      <c r="R14" s="7">
        <v>3</v>
      </c>
      <c r="S14" s="7">
        <v>456</v>
      </c>
      <c r="T14" s="7">
        <v>464</v>
      </c>
    </row>
    <row r="15" spans="2:12" s="1" customFormat="1" ht="15" hidden="1"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</row>
    <row r="16" spans="2:16" s="1" customFormat="1" ht="15" hidden="1"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8" s="1" customFormat="1" ht="15" hidden="1"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2:20" s="1" customFormat="1" ht="15" hidden="1"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7"/>
      <c r="T18" s="7"/>
    </row>
    <row r="19" spans="2:20" s="1" customFormat="1" ht="15" hidden="1"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s="1" customFormat="1" ht="15" hidden="1"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1" s="1" customFormat="1" ht="15" hidden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2:21" s="9" customFormat="1" ht="15" hidden="1">
      <c r="B1051" s="9" t="s">
        <v>3</v>
      </c>
      <c r="C1051" s="9" t="s">
        <v>3</v>
      </c>
      <c r="D1051" s="9" t="s">
        <v>3</v>
      </c>
      <c r="E1051" s="10" t="s">
        <v>4</v>
      </c>
      <c r="F1051" s="10" t="s">
        <v>3</v>
      </c>
      <c r="G1051" s="10" t="s">
        <v>5</v>
      </c>
      <c r="H1051" s="10" t="s">
        <v>93</v>
      </c>
      <c r="I1051" s="10" t="s">
        <v>3</v>
      </c>
      <c r="J1051" s="10" t="s">
        <v>8</v>
      </c>
      <c r="K1051" s="10" t="s">
        <v>94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 ht="15" hidden="1">
      <c r="B1052" s="9" t="s">
        <v>22</v>
      </c>
      <c r="C1052" s="9">
        <f>DCOUNTA(A4:T1045,C1051,B1051:B1052)</f>
        <v>10</v>
      </c>
      <c r="D1052" s="9" t="s">
        <v>22</v>
      </c>
      <c r="E1052" s="10">
        <f>DSUM(A4:T1046,F4,D1051:D1052)</f>
        <v>33.361</v>
      </c>
      <c r="F1052" s="10" t="s">
        <v>22</v>
      </c>
      <c r="G1052" s="10" t="s">
        <v>95</v>
      </c>
      <c r="H1052" s="10">
        <f>DCOUNTA(A4:T1046,G4,F1051:G1052)</f>
        <v>1</v>
      </c>
      <c r="I1052" s="10" t="s">
        <v>22</v>
      </c>
      <c r="J1052" s="10" t="s">
        <v>96</v>
      </c>
      <c r="K1052" s="10">
        <f>DCOUNTA(A4:T1046,J4,I1051:J1052)</f>
        <v>1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5:21" s="9" customFormat="1" ht="15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 ht="15" hidden="1">
      <c r="B1054" s="9" t="s">
        <v>3</v>
      </c>
      <c r="D1054" s="9" t="s">
        <v>3</v>
      </c>
      <c r="E1054" s="10" t="s">
        <v>4</v>
      </c>
      <c r="F1054" s="10" t="s">
        <v>3</v>
      </c>
      <c r="G1054" s="10" t="s">
        <v>5</v>
      </c>
      <c r="H1054" s="10" t="s">
        <v>93</v>
      </c>
      <c r="I1054" s="10" t="s">
        <v>3</v>
      </c>
      <c r="J1054" s="10" t="s">
        <v>8</v>
      </c>
      <c r="K1054" s="10" t="s">
        <v>94</v>
      </c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 ht="15" hidden="1">
      <c r="B1055" s="9" t="s">
        <v>97</v>
      </c>
      <c r="C1055" s="9">
        <f>DCOUNTA(A4:T1046,E4,B1054:B1055)</f>
        <v>0</v>
      </c>
      <c r="D1055" s="9" t="s">
        <v>97</v>
      </c>
      <c r="E1055" s="10">
        <f>DSUM(A4:T1046,E1054,D1054:D1055)</f>
        <v>0</v>
      </c>
      <c r="F1055" s="10" t="s">
        <v>97</v>
      </c>
      <c r="G1055" s="10" t="s">
        <v>95</v>
      </c>
      <c r="H1055" s="10">
        <f>DCOUNTA(A4:T1046,G4,F1054:G1055)</f>
        <v>0</v>
      </c>
      <c r="I1055" s="10" t="s">
        <v>97</v>
      </c>
      <c r="J1055" s="10" t="s">
        <v>96</v>
      </c>
      <c r="K1055" s="10">
        <f>DCOUNTA(A4:T1046,J4,I1054:J1055)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5:21" s="9" customFormat="1" ht="15" hidden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21" s="9" customFormat="1" ht="15" hidden="1">
      <c r="B1057" s="9" t="s">
        <v>3</v>
      </c>
      <c r="D1057" s="9" t="s">
        <v>3</v>
      </c>
      <c r="E1057" s="10" t="s">
        <v>4</v>
      </c>
      <c r="F1057" s="10" t="s">
        <v>3</v>
      </c>
      <c r="G1057" s="10" t="s">
        <v>5</v>
      </c>
      <c r="H1057" s="10" t="s">
        <v>93</v>
      </c>
      <c r="I1057" s="10" t="s">
        <v>3</v>
      </c>
      <c r="J1057" s="10" t="s">
        <v>8</v>
      </c>
      <c r="K1057" s="10" t="s">
        <v>94</v>
      </c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21" s="9" customFormat="1" ht="15" hidden="1">
      <c r="B1058" s="9" t="s">
        <v>98</v>
      </c>
      <c r="C1058" s="9">
        <f>DCOUNTA(A4:T1046,E4,B1057:B1058)</f>
        <v>0</v>
      </c>
      <c r="D1058" s="9" t="s">
        <v>98</v>
      </c>
      <c r="E1058" s="10">
        <f>DSUM(A4:T1046,F4,D1057:D1058)</f>
        <v>0</v>
      </c>
      <c r="F1058" s="10" t="s">
        <v>98</v>
      </c>
      <c r="G1058" s="10" t="s">
        <v>95</v>
      </c>
      <c r="H1058" s="10">
        <f>DCOUNTA(A4:T1046,G4,F1057:G1058)</f>
        <v>0</v>
      </c>
      <c r="I1058" s="10" t="s">
        <v>98</v>
      </c>
      <c r="J1058" s="10" t="s">
        <v>96</v>
      </c>
      <c r="K1058" s="10">
        <f>DCOUNTA(A4:T1046,J4,I1057:J1058)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5:21" s="9" customFormat="1" ht="15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21" s="9" customFormat="1" ht="15" hidden="1">
      <c r="B1060" s="9" t="s">
        <v>3</v>
      </c>
      <c r="D1060" s="9" t="s">
        <v>3</v>
      </c>
      <c r="E1060" s="10" t="s">
        <v>4</v>
      </c>
      <c r="F1060" s="10" t="s">
        <v>3</v>
      </c>
      <c r="G1060" s="10" t="s">
        <v>5</v>
      </c>
      <c r="H1060" s="10" t="s">
        <v>93</v>
      </c>
      <c r="I1060" s="10" t="s">
        <v>3</v>
      </c>
      <c r="J1060" s="10" t="s">
        <v>8</v>
      </c>
      <c r="K1060" s="10" t="s">
        <v>94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21" s="9" customFormat="1" ht="15" hidden="1">
      <c r="B1061" s="9" t="s">
        <v>99</v>
      </c>
      <c r="C1061" s="9">
        <f>DCOUNTA(C4:T1046,E4,B1060:B1061)</f>
        <v>0</v>
      </c>
      <c r="D1061" s="9" t="s">
        <v>99</v>
      </c>
      <c r="E1061" s="10">
        <f>DSUM(A4:T1046,F4,D1060:D1061)</f>
        <v>0</v>
      </c>
      <c r="F1061" s="10" t="s">
        <v>99</v>
      </c>
      <c r="G1061" s="10" t="s">
        <v>95</v>
      </c>
      <c r="H1061" s="10">
        <f>DCOUNTA(A4:T1046,G4,F1060:G1061)</f>
        <v>0</v>
      </c>
      <c r="I1061" s="10" t="s">
        <v>99</v>
      </c>
      <c r="J1061" s="10" t="s">
        <v>96</v>
      </c>
      <c r="K1061" s="10">
        <f>DCOUNTA(A4:T1046,J4,I1060:J1061)</f>
        <v>0</v>
      </c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5:21" s="9" customFormat="1" ht="15" hidden="1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5:21" s="9" customFormat="1" ht="15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2:21" s="9" customFormat="1" ht="15" hidden="1">
      <c r="B1064" s="9" t="s">
        <v>3</v>
      </c>
      <c r="D1064" s="9" t="s">
        <v>3</v>
      </c>
      <c r="E1064" s="10" t="s">
        <v>4</v>
      </c>
      <c r="F1064" s="10" t="s">
        <v>3</v>
      </c>
      <c r="G1064" s="10" t="s">
        <v>5</v>
      </c>
      <c r="H1064" s="10" t="s">
        <v>93</v>
      </c>
      <c r="I1064" s="10" t="s">
        <v>3</v>
      </c>
      <c r="J1064" s="10" t="s">
        <v>8</v>
      </c>
      <c r="K1064" s="10" t="s">
        <v>94</v>
      </c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21" s="9" customFormat="1" ht="15" hidden="1">
      <c r="B1065" s="9" t="s">
        <v>100</v>
      </c>
      <c r="C1065" s="9">
        <f>DCOUNTA(A4:T1046,E4,B1064:B1065)</f>
        <v>0</v>
      </c>
      <c r="D1065" s="9" t="s">
        <v>100</v>
      </c>
      <c r="E1065" s="10">
        <f>DSUM(A4:T1046,F4,D1064:D1065)</f>
        <v>0</v>
      </c>
      <c r="F1065" s="10" t="s">
        <v>100</v>
      </c>
      <c r="G1065" s="10" t="s">
        <v>95</v>
      </c>
      <c r="H1065" s="10">
        <f>DCOUNTA(A4:T1046,G4,F1064:G1065)</f>
        <v>0</v>
      </c>
      <c r="I1065" s="10" t="s">
        <v>100</v>
      </c>
      <c r="J1065" s="10" t="s">
        <v>96</v>
      </c>
      <c r="K1065" s="10">
        <f>DCOUNTA(A4:T1046,J4,I1064:J1065)</f>
        <v>0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5:21" s="9" customFormat="1" ht="15" hidden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2:21" s="9" customFormat="1" ht="15" hidden="1">
      <c r="B1067" s="9" t="s">
        <v>3</v>
      </c>
      <c r="D1067" s="9" t="s">
        <v>3</v>
      </c>
      <c r="E1067" s="10" t="s">
        <v>4</v>
      </c>
      <c r="F1067" s="10" t="s">
        <v>3</v>
      </c>
      <c r="G1067" s="10" t="s">
        <v>5</v>
      </c>
      <c r="H1067" s="10" t="s">
        <v>93</v>
      </c>
      <c r="I1067" s="10" t="s">
        <v>3</v>
      </c>
      <c r="J1067" s="10" t="s">
        <v>8</v>
      </c>
      <c r="K1067" s="10" t="s">
        <v>94</v>
      </c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2:21" s="9" customFormat="1" ht="15" hidden="1">
      <c r="B1068" s="9" t="s">
        <v>101</v>
      </c>
      <c r="C1068" s="9">
        <f>DCOUNTA(B4:T1046,B1067,B1067:B1068)</f>
        <v>0</v>
      </c>
      <c r="D1068" s="9" t="s">
        <v>101</v>
      </c>
      <c r="E1068" s="10">
        <f>DSUM(A4:T1046,F4,D1067:D1068)</f>
        <v>0</v>
      </c>
      <c r="F1068" s="10" t="s">
        <v>101</v>
      </c>
      <c r="G1068" s="10" t="s">
        <v>95</v>
      </c>
      <c r="H1068" s="10">
        <f>DCOUNTA(A4:T1046,G4,F1067:G1068)</f>
        <v>0</v>
      </c>
      <c r="I1068" s="10" t="s">
        <v>101</v>
      </c>
      <c r="J1068" s="10" t="s">
        <v>96</v>
      </c>
      <c r="K1068" s="10">
        <f>DCOUNTA(A4:T1046,J4,I1067:J1068)</f>
        <v>0</v>
      </c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5:21" s="9" customFormat="1" ht="15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3:21" s="9" customFormat="1" ht="15.75">
      <c r="C1070" s="11" t="s">
        <v>102</v>
      </c>
      <c r="D1070" s="11" t="s">
        <v>103</v>
      </c>
      <c r="E1070" s="11" t="s">
        <v>104</v>
      </c>
      <c r="F1070" s="11" t="s">
        <v>105</v>
      </c>
      <c r="G1070" s="11" t="s">
        <v>106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3:21" s="9" customFormat="1" ht="15.75">
      <c r="C1071" s="13">
        <f>C1052</f>
        <v>10</v>
      </c>
      <c r="D1071" s="14" t="s">
        <v>107</v>
      </c>
      <c r="E1071" s="14">
        <f>E1052</f>
        <v>33.361</v>
      </c>
      <c r="F1071" s="13">
        <f>H1052</f>
        <v>1</v>
      </c>
      <c r="G1071" s="13">
        <f>K1052</f>
        <v>1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3:21" s="9" customFormat="1" ht="15.75">
      <c r="C1072" s="13">
        <f>C1055</f>
        <v>0</v>
      </c>
      <c r="D1072" s="14" t="s">
        <v>108</v>
      </c>
      <c r="E1072" s="14">
        <f>E1055</f>
        <v>0</v>
      </c>
      <c r="F1072" s="13">
        <f>H1055</f>
        <v>0</v>
      </c>
      <c r="G1072" s="13">
        <f>K1055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0"/>
    </row>
    <row r="1073" spans="3:21" s="9" customFormat="1" ht="15.75">
      <c r="C1073" s="13">
        <f>C1058</f>
        <v>0</v>
      </c>
      <c r="D1073" s="14" t="s">
        <v>109</v>
      </c>
      <c r="E1073" s="14">
        <f>E1058</f>
        <v>0</v>
      </c>
      <c r="F1073" s="13">
        <f>H1058</f>
        <v>0</v>
      </c>
      <c r="G1073" s="13">
        <f>K1058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  <c r="U1073" s="10"/>
    </row>
    <row r="1074" spans="3:21" s="9" customFormat="1" ht="15.75">
      <c r="C1074" s="13">
        <f>C1061</f>
        <v>0</v>
      </c>
      <c r="D1074" s="14" t="s">
        <v>110</v>
      </c>
      <c r="E1074" s="14">
        <f>E1061</f>
        <v>0</v>
      </c>
      <c r="F1074" s="13">
        <f>H1061</f>
        <v>0</v>
      </c>
      <c r="G1074" s="13">
        <f>K1061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  <c r="U1074" s="10"/>
    </row>
    <row r="1075" spans="3:21" s="9" customFormat="1" ht="15.75">
      <c r="C1075" s="13">
        <f>C1065</f>
        <v>0</v>
      </c>
      <c r="D1075" s="14" t="s">
        <v>100</v>
      </c>
      <c r="E1075" s="14">
        <f>E1065</f>
        <v>0</v>
      </c>
      <c r="F1075" s="13">
        <f>H1065</f>
        <v>0</v>
      </c>
      <c r="G1075" s="13">
        <f>K1065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  <c r="U1075" s="10"/>
    </row>
    <row r="1076" spans="3:21" s="9" customFormat="1" ht="15.75">
      <c r="C1076" s="13">
        <f>C1068</f>
        <v>0</v>
      </c>
      <c r="D1076" s="14" t="s">
        <v>111</v>
      </c>
      <c r="E1076" s="14">
        <f>E1068</f>
        <v>0</v>
      </c>
      <c r="F1076" s="13">
        <f>H1068</f>
        <v>0</v>
      </c>
      <c r="G1076" s="13">
        <f>K1068</f>
        <v>0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  <c r="U1076" s="10"/>
    </row>
    <row r="1077" spans="3:21" s="9" customFormat="1" ht="15.75">
      <c r="C1077" s="15"/>
      <c r="D1077" s="11" t="s">
        <v>112</v>
      </c>
      <c r="E1077" s="11">
        <f>E1071</f>
        <v>33.361</v>
      </c>
      <c r="F1077" s="15"/>
      <c r="G1077" s="10"/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  <c r="U1077" s="10"/>
    </row>
    <row r="1078" spans="3:21" s="9" customFormat="1" ht="15.75">
      <c r="C1078" s="15"/>
      <c r="D1078" s="11" t="s">
        <v>113</v>
      </c>
      <c r="E1078" s="11">
        <f>E1071+E1072+E1073+E1074+E1075+E1076</f>
        <v>33.361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5:20" s="1" customFormat="1" ht="12.75" customHeigh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2022-04-28T14:32:19Z</dcterms:created>
  <dcterms:modified xsi:type="dcterms:W3CDTF">2022-04-28T14:44:45Z</dcterms:modified>
  <cp:category/>
  <cp:version/>
  <cp:contentType/>
  <cp:contentStatus/>
</cp:coreProperties>
</file>