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<sst xmlns="http://schemas.openxmlformats.org/spreadsheetml/2006/main" count="218" uniqueCount="103">
  <si>
    <t>CIRUGÍA ORAL Y MAXILOFACIAL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</si>
  <si>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</si>
  <si>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</si>
  <si>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</si>
  <si>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</si>
  <si>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</si>
  <si>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</si>
  <si>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</si>
  <si>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</si>
  <si>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</si>
  <si>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</si>
  <si>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</si>
  <si>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</si>
  <si>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</si>
  <si>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</si>
  <si>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</si>
  <si>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</si>
  <si>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</si>
  <si>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</si>
  <si>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</si>
  <si>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Gallego-Albertos, CS; Vera, JLDP; Llorente, AV; Carretero, JLC</t>
  </si>
  <si>
    <t>Medication related osteonecrosis of the jaws (MRONJ): Factors related to recurrence after treatment with surgery and platelet rich plasma (PRP) placement</t>
  </si>
  <si>
    <t>MEDICINA ORAL PATOLOGIA ORAL Y CIRUGIA BUCAL</t>
  </si>
  <si>
    <t>Article</t>
  </si>
  <si>
    <t>[Gallego-Albertos, Celia Sanchez; de Vera, Jose Luis Del Castillo Pardo; Carretero, Jose Luis Cebrian] La Paz Hosp, Dept Maxillofacial Surg, Madrid, Spain; [Llorente, Aurora Viejo] La Paz Hosp, Sect Haematol &amp; Hemotherapy, Madrid, Spain</t>
  </si>
  <si>
    <t>Gallego-Albertos, CS (corresponding author), Calle Coslada 3, Madrid 28028, Spain.</t>
  </si>
  <si>
    <t>1698-6946</t>
  </si>
  <si>
    <t>NOV</t>
  </si>
  <si>
    <t>E684</t>
  </si>
  <si>
    <t>E690</t>
  </si>
  <si>
    <t/>
  </si>
  <si>
    <t>Pen, JF; Moro-Rodriguez, JE; Cebrian-Carretero, JL; Pozo-Kreilinger, JJ</t>
  </si>
  <si>
    <t>Commentary on 'Relationship of programmed death ligand-1 expression with clinicopathological features and prognosis in patients with oral squamous cell carcinoma: A meta-analysis' (He et al., (2020) Archives of Oral Biology, 114, 104717)</t>
  </si>
  <si>
    <t>ARCHIVES OF ORAL BIOLOGY</t>
  </si>
  <si>
    <t>Editorial Material</t>
  </si>
  <si>
    <t>[Pen, Juan Francisco] Univ Rey Juan Carlos, Oral Surg &amp; Implantol Program, Madrid, Spain; [Pen, Juan Francisco] Univ Connecticut, UConn Heatlh, Oral &amp; Maxillofacial Surg Div, Storrs, CT USA; [Pen, Juan Francisco] Univ Connecticut, UConn Heatlh, Prosthodont Div, Storrs, CT USA; [Moro-Rodriguez, Jose Ernesto] Univ Rey Juan Carlos, Pathol Anat Area, Madrid, Spain; [Cebrian-Carretero, Jose Luis] Hosp Univ La Paz, Sect Oral &amp; Maxillofacial Surg, Madrid, Spain; [Pozo-Kreilinger, Jose Juan] Hosp Univ La Paz, Dept Pathol, Madrid, Spain</t>
  </si>
  <si>
    <t>Pen, JF (corresponding author), Univ Rey Juan Carlos, Fac Hlth Sci, Oral Surg &amp; Implantol Dept, Univ Clin, Av Atenas S-N, Madrid 28922, Spain.</t>
  </si>
  <si>
    <t>0003-9969</t>
  </si>
  <si>
    <t>DEC</t>
  </si>
  <si>
    <t>Antunez-Conde, R; Cuellar, CN; Escobar, JIS; Diez-Montiel, A; Cuellar, IN; Orabona, GD; de Vera, JLDP; Vila, CN; Carretero, JLC</t>
  </si>
  <si>
    <t>Intraosseous Venous Malformation of the Zygomatic Bone: Comparison between Virtual Surgical Planning and Standard Surgery with Review of the Literature</t>
  </si>
  <si>
    <t>JOURNAL OF CLINICAL MEDICINE</t>
  </si>
  <si>
    <t>Review</t>
  </si>
  <si>
    <t>[Antunez-Conde, Raul; Navarro Cuellar, Carlos; Salmeron Escobar, Jose Ignacio; Diez-Montiel, Alberto; Navarro Cuellar, Ignacio; Navarro Vila, Carlos] Hosp Gen Univ Gregorio Maranon, Maxillofacial Surg Dept, Madrid 28009, Spain; [Dell'Aversana Orabona, Giovanni] Univ Federico II, Maxillofacial Surg Dept, I-80131 Naples, Italy; [del Castillo Pardo de Vera, Jose Luis; Cebrian Carretero, Jose Luis] Hosp Univ La Paz, Maxilofacial Surg Dept, Madrid 28046, Spain</t>
  </si>
  <si>
    <t>Cuellar, CN (corresponding author), Hosp Gen Univ Gregorio Maranon, Maxillofacial Surg Dept, Madrid 28009, Spain.</t>
  </si>
  <si>
    <t>2077-0383</t>
  </si>
  <si>
    <t>OCT</t>
  </si>
  <si>
    <t>de Vera, JLDP; Cuellar, CN; Cuellar, IN; Carretero, JLC; Martinez, SB; Alonso, MIGH; Sanchez-Perez, A; Zamorano-Leon, JJ; Lopez-Farre, AJ; Vila, CN</t>
  </si>
  <si>
    <t>Clinical and Surgical Outcomes in Extensive Scalp Reconstruction after Oncologic Resection: A Comparison of Anterolateral Thigh, Latissimus Dorsi and Omental Free Flaps</t>
  </si>
  <si>
    <t>[Pardo de Vera, Jose Luis del Castillo; Cebrian Carretero, Jose Luis] Hosp La Paz, Maxillofacial Surg Dept, Paseo Castellana 261, Madrid 28046, Spain; [Navarro Cuellar, Carlos; Navarro Cuellar, Ignacio; Bacian Martinez, Sandra; Navarro Vila, Carlos] Gen Univ HLA Moncloa, Maxillofacial Surg Dept, Ave Valladolid 83, Madrid 28008, Spain; [Garcia-Hidalgo Alonso, Maria Isabel] Hosp Puerta de Hierro, Radiol Dept, Madrid 28046, Spain; [Sanchez-Perez, Arturo] Murcia Univ, Fac Med, Murcia 30100, Spain; [Zamorano-Leon, Jose J.; Lopez-Farre, Antonio J.] Univ Complutense Madrid, Fac Med, Madrid 28046, Spain</t>
  </si>
  <si>
    <t>Cuellar, CN (corresponding author), Gen Univ HLA Moncloa, Maxillofacial Surg Dept, Ave Valladolid 83, Madrid 28008, Spain.</t>
  </si>
  <si>
    <t>SEP</t>
  </si>
  <si>
    <t>Pena-Cardelles, JF; Pozo-Kreilinger, JJ; Roncador, G; Esteban-Hernandez, J; Cebrian-Carretero, JL; Moro-Rodriguez, JE</t>
  </si>
  <si>
    <t>Expression of clec9a in the oral cancer microenvironment. A preliminary immunohistochemical pilot study</t>
  </si>
  <si>
    <t>[Pena-Cardelles, Juan-Francisco] Univ Rey Juan Carlos, Fac Hlth Sci, Ave Atenas S-N, Madrid 28922, Spain; [Pozo-Kreilinger, Jose Juan] Univ Autonoma Madrid, Med, Dept Pathol, Hosp Univ La Paz, Madrid, Spain; [Roncador, Giovanna] Spanish Natl Canc Res Ctr CNIO, Monoclonal Antibody Unit, Madrid, Spain; [Esteban-Hernandez, Jesus] Univ Rey Juan Carlos, Fac Hlth Sci, Publ Hlth &amp; Prevent Med Unit, Madrid, Spain; [Cebrian-Carretero, Jose Luis] Hosp Univ La Paz, Dept Oral &amp; Maxillofacial Surg, Madrid, Spain; [Moro-Rodriguez, Jose Ernesto] Univ Rey Juan Carlos, Pathol Anat Area, Madrid, Spain</t>
  </si>
  <si>
    <t>Pena-Cardelles, JF (corresponding author), Univ Rey Juan Carlos, Fac Hlth Sci, Ave Atenas S-N, Madrid 28922, Spain.</t>
  </si>
  <si>
    <t>E651</t>
  </si>
  <si>
    <t>E660</t>
  </si>
  <si>
    <t>Serrano-Garcia, B; Bartrina-Rodriguez, I; Zubeldia-Varela, JM; Cebrian-Carretero, JL; del-Castillo-Pardo-de-Vera, JL; Pardo-Montero, J; Gil-Martinez, A</t>
  </si>
  <si>
    <t>Preliminary study of the Craniofacial Pain and Disability Inventory-11: validation for patients with head and neck cancer</t>
  </si>
  <si>
    <t>[Serrano-Garcia, Beatriz; Bartrina-Rodriguez, Isabel; Zubeldia-Varela, Jose Manuel; Gil-Martinez, Alfonso] Univ Autonoma Madrid, Dept Physiotherapy, Ctr Super Estudios Univ La Salle, Calle La Salle 10, Madrid 28023, Spain; [Cebrian-Carretero, Jose Luis; del-Castillo-Pardo-de-Vera, Jose Luis] Hosp Univ La Paz, Maxilofacial &amp; Oral Surg Dept, Madrid, Spain; [Pardo-Montero, Joaquin] Ctr Super Estudios Univ La Salle, Mot Brains Res Grp, Madrid, Spain; [Gil-Martinez, Alfonso] Ctr Super Estudios Univ La Salle, CranioSPain Res Grp, Madrid, Spain; [Gil-Martinez, Alfonso] Hosp Univ La Paz IdiPAZ, Unit Physiotherapy, Madrid, Spain</t>
  </si>
  <si>
    <t>Gil-Martinez, A (corresponding author), Univ Autonoma Madrid, Dept Physiotherapy, Ctr Super Estudios Univ La Salle, Calle La Salle 10, Madrid 28023, Spain.</t>
  </si>
  <si>
    <t>E661</t>
  </si>
  <si>
    <t>E668</t>
  </si>
  <si>
    <t>Pena-Cardelles, JF; Salgado-Peralvo, AO; Garrido-Martinez, P; Carretero, JLC; Pozo-Kreilinger, JJ; Moro-Rodriguez, JE</t>
  </si>
  <si>
    <t>Oral mucositis. Is it present in the immunotherapy of the immune checkpoint pd1/pd-l1 against oral cancer? A systematic review</t>
  </si>
  <si>
    <t>[Francisco Pena-Cardelles, Juan] Univ Rey Juan Carlos, Postgrad Program Oral Surg &amp; Implantol, Madrid, Spain; [Orion Salgado-Peralvo, Angel] Univ Seville, Fac Dent, Family &amp; Community Dent, Seville, Spain; [Orion Salgado-Peralvo, Angel] Univ Seville, Fac Dent, Oral Implantol, Seville, Spain; [Garrido-Martinez, Pablo] Univ Alfonso X Sabio, Fac Dent, Dept Prosthesis, Madrid, Spain; [Garrido-Martinez, Pablo; Cebrian Carretero, Jose Luis] Hosp La Luz, Dept Oral &amp; Maxillofacial Surg, Madrid, Spain; [Cebrian Carretero, Jose Luis] Hosp Univ La Paz, Dept Oral &amp; Maxillofacial Surg, Madrid, Spain; [Juan Pozo-Kreilinger, Jose] Univ Autonoma Madrid, Dept Pathol, Med, Madrid, Spain; [Juan Pozo-Kreilinger, Jose] Hosp Univ La Paz, Madrid, Spain; [Ernesto Moro-Rodriguez, Jose] Univ Rey Juan Carlos, Pathol Anat Area, Madrid, Spain</t>
  </si>
  <si>
    <t>Pena-Cardelles, JF (corresponding author), Univ Rey Juan Carlos, Av Atenas S-N, Madrid 28922, Spain.</t>
  </si>
  <si>
    <t>JUL</t>
  </si>
  <si>
    <t>E494</t>
  </si>
  <si>
    <t>E501</t>
  </si>
  <si>
    <t>Garrido-Martinez, Pablo; Pena-Cardelles, Juan-Francisco; Pozo-Kreilinger, Jose-Juan; Esparza-Gomez, German; Montesdeoca-Garcia, Nestor; Cebrian-Carretero, Jose-Luis</t>
  </si>
  <si>
    <t>Dental implants rehabilitation in a patient with head and neck radiotherapy for osteosarcoma in the jaw. A clinical case report.</t>
  </si>
  <si>
    <t>Journal of clinical and experimental dentistry</t>
  </si>
  <si>
    <t>1989-5488</t>
  </si>
  <si>
    <t>2021 Apr</t>
  </si>
  <si>
    <t>e418-e421</t>
  </si>
  <si>
    <t>Garrido-Martinez, Pablo; Pena-Cardelles, Juan-Francisco; Quispe-Lopez, Norberto; Pozo-Kreilinger, Jose-Juan; Esparza-Gomez, German; Montesdeoca-Garcia, Nestor; Cebrian-Carretero, Jose-Luis</t>
  </si>
  <si>
    <t>Correction: Dental implants rehabilitation in a patient with head and neck radiotherapy for osteosarcoma in the jaw. A clinical case report.</t>
  </si>
  <si>
    <t>2021 12</t>
  </si>
  <si>
    <t>e1275</t>
  </si>
  <si>
    <t>Jaw in a day: Osseointegration of the implants in the patient's leg before reconstructive surgery of a maxilla with ameloblastoma. A 4-year follow-up case report.</t>
  </si>
  <si>
    <t>2021 Jan</t>
  </si>
  <si>
    <t>e81-e87</t>
  </si>
  <si>
    <t>1º CUARTIL</t>
  </si>
  <si>
    <t>1º DECIL</t>
  </si>
  <si>
    <t>Q1</t>
  </si>
  <si>
    <t>SI</t>
  </si>
  <si>
    <t>Letter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</si>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</sst>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X2312"/>
  <sheetViews>
    <sheetView tabSelected="1" zoomScalePageLayoutView="0" workbookViewId="0" topLeftCell="A1">
      <selection activeCell="A1" sqref="A1:IV16384"/>
    </sheetView>
  </sheetViews>
  <sheetFormatPr defaultColWidth="10.8515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5" customWidth="1"/>
    <col min="6" max="6" width="10.8515625" style="15" customWidth="1"/>
    <col min="7" max="7" width="12.00390625" style="15" customWidth="1"/>
    <col min="8" max="9" width="0" style="15" hidden="1" customWidth="1"/>
    <col min="10" max="10" width="8.7109375" style="15" customWidth="1"/>
    <col min="11" max="14" width="0" style="15" hidden="1" customWidth="1"/>
    <col min="15" max="15" width="9.28125" style="15" customWidth="1"/>
    <col min="16" max="17" width="8.140625" style="15" customWidth="1"/>
    <col min="18" max="18" width="9.57421875" style="15" customWidth="1"/>
    <col min="19" max="19" width="10.8515625" style="15" customWidth="1"/>
    <col min="20" max="20" width="9.7109375" style="15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36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2.407</v>
      </c>
      <c r="G5" s="7" t="str">
        <f>VLOOKUP(N5,'[1]Revistas'!$B$2:$H$62913,3,FALSE)</f>
        <v>Q3</v>
      </c>
      <c r="H5" s="7" t="str">
        <f>VLOOKUP(N5,'[1]Revistas'!$B$2:$H$62913,4,FALSE)</f>
        <v>DENTISTRY, ORAL SURGERY &amp; MEDICINE</v>
      </c>
      <c r="I5" s="7" t="str">
        <f>VLOOKUP(N5,'[1]Revistas'!$B$2:$H$62913,5,FALSE)</f>
        <v>62/91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 t="s">
        <v>27</v>
      </c>
      <c r="P5" s="7">
        <v>2021</v>
      </c>
      <c r="Q5" s="7">
        <v>26</v>
      </c>
      <c r="R5" s="7">
        <v>6</v>
      </c>
      <c r="S5" s="7" t="s">
        <v>28</v>
      </c>
      <c r="T5" s="7" t="s">
        <v>29</v>
      </c>
      <c r="AJ5" s="1" t="s">
        <v>30</v>
      </c>
    </row>
    <row r="6" spans="2:36" s="1" customFormat="1" ht="15">
      <c r="B6" s="6" t="s">
        <v>31</v>
      </c>
      <c r="C6" s="6" t="s">
        <v>32</v>
      </c>
      <c r="D6" s="6" t="s">
        <v>33</v>
      </c>
      <c r="E6" s="7" t="s">
        <v>34</v>
      </c>
      <c r="F6" s="7">
        <f>VLOOKUP(N6,'[1]Revistas'!$B$2:$H$62913,2,FALSE)</f>
        <v>2.635</v>
      </c>
      <c r="G6" s="7" t="str">
        <f>VLOOKUP(N6,'[1]Revistas'!$B$2:$H$62913,3,FALSE)</f>
        <v>Q2</v>
      </c>
      <c r="H6" s="7" t="str">
        <f>VLOOKUP(N6,'[1]Revistas'!$B$2:$H$62913,4,FALSE)</f>
        <v>DENTISTRY, ORAL SURGERY &amp; MEDICINE</v>
      </c>
      <c r="I6" s="7" t="str">
        <f>VLOOKUP(N6,'[1]Revistas'!$B$2:$H$62913,5,FALSE)</f>
        <v>40/92</v>
      </c>
      <c r="J6" s="7" t="str">
        <f>VLOOKUP(N6,'[1]Revistas'!$B$2:$H$62913,6,FALSE)</f>
        <v>NO</v>
      </c>
      <c r="K6" s="7" t="s">
        <v>35</v>
      </c>
      <c r="L6" s="7" t="s">
        <v>36</v>
      </c>
      <c r="M6" s="7">
        <v>0</v>
      </c>
      <c r="N6" s="7" t="s">
        <v>37</v>
      </c>
      <c r="O6" s="7" t="s">
        <v>38</v>
      </c>
      <c r="P6" s="7">
        <v>2021</v>
      </c>
      <c r="Q6" s="7">
        <v>132</v>
      </c>
      <c r="R6" s="7" t="s">
        <v>30</v>
      </c>
      <c r="S6" s="7" t="s">
        <v>30</v>
      </c>
      <c r="T6" s="7">
        <v>105274</v>
      </c>
      <c r="AJ6" s="1" t="s">
        <v>30</v>
      </c>
    </row>
    <row r="7" spans="2:36" s="1" customFormat="1" ht="15">
      <c r="B7" s="6" t="s">
        <v>39</v>
      </c>
      <c r="C7" s="6" t="s">
        <v>40</v>
      </c>
      <c r="D7" s="6" t="s">
        <v>41</v>
      </c>
      <c r="E7" s="7" t="s">
        <v>42</v>
      </c>
      <c r="F7" s="7">
        <f>VLOOKUP(N7,'[1]Revistas'!$B$2:$H$62913,2,FALSE)</f>
        <v>4.241</v>
      </c>
      <c r="G7" s="7" t="str">
        <f>VLOOKUP(N7,'[1]Revistas'!$B$2:$H$62913,3,FALSE)</f>
        <v>Q1</v>
      </c>
      <c r="H7" s="7" t="str">
        <f>VLOOKUP(N7,'[1]Revistas'!$B$2:$H$62913,4,FALSE)</f>
        <v>MEDICINE, GENERAL &amp; INTERNAL</v>
      </c>
      <c r="I7" s="7" t="str">
        <f>VLOOKUP(N7,'[1]Revistas'!$B$2:$H$62913,5,FALSE)</f>
        <v>39/169</v>
      </c>
      <c r="J7" s="7" t="str">
        <f>VLOOKUP(N7,'[1]Revistas'!$B$2:$H$62913,6,FALSE)</f>
        <v>NO</v>
      </c>
      <c r="K7" s="7" t="s">
        <v>43</v>
      </c>
      <c r="L7" s="7" t="s">
        <v>44</v>
      </c>
      <c r="M7" s="7">
        <v>0</v>
      </c>
      <c r="N7" s="7" t="s">
        <v>45</v>
      </c>
      <c r="O7" s="7" t="s">
        <v>46</v>
      </c>
      <c r="P7" s="7">
        <v>2021</v>
      </c>
      <c r="Q7" s="7">
        <v>10</v>
      </c>
      <c r="R7" s="7">
        <v>19</v>
      </c>
      <c r="S7" s="7" t="s">
        <v>30</v>
      </c>
      <c r="T7" s="7">
        <v>4565</v>
      </c>
      <c r="AJ7" s="1" t="s">
        <v>30</v>
      </c>
    </row>
    <row r="8" spans="2:36" s="1" customFormat="1" ht="15">
      <c r="B8" s="6" t="s">
        <v>47</v>
      </c>
      <c r="C8" s="6" t="s">
        <v>48</v>
      </c>
      <c r="D8" s="6" t="s">
        <v>41</v>
      </c>
      <c r="E8" s="7" t="s">
        <v>23</v>
      </c>
      <c r="F8" s="7">
        <f>VLOOKUP(N8,'[1]Revistas'!$B$2:$H$62913,2,FALSE)</f>
        <v>4.241</v>
      </c>
      <c r="G8" s="7" t="str">
        <f>VLOOKUP(N8,'[1]Revistas'!$B$2:$H$62913,3,FALSE)</f>
        <v>Q1</v>
      </c>
      <c r="H8" s="7" t="str">
        <f>VLOOKUP(N8,'[1]Revistas'!$B$2:$H$62913,4,FALSE)</f>
        <v>MEDICINE, GENERAL &amp; INTERNAL</v>
      </c>
      <c r="I8" s="7" t="str">
        <f>VLOOKUP(N8,'[1]Revistas'!$B$2:$H$62913,5,FALSE)</f>
        <v>39/169</v>
      </c>
      <c r="J8" s="7" t="str">
        <f>VLOOKUP(N8,'[1]Revistas'!$B$2:$H$62913,6,FALSE)</f>
        <v>NO</v>
      </c>
      <c r="K8" s="7" t="s">
        <v>49</v>
      </c>
      <c r="L8" s="7" t="s">
        <v>50</v>
      </c>
      <c r="M8" s="7">
        <v>0</v>
      </c>
      <c r="N8" s="7" t="s">
        <v>45</v>
      </c>
      <c r="O8" s="7" t="s">
        <v>51</v>
      </c>
      <c r="P8" s="7">
        <v>2021</v>
      </c>
      <c r="Q8" s="7">
        <v>10</v>
      </c>
      <c r="R8" s="7">
        <v>17</v>
      </c>
      <c r="S8" s="7" t="s">
        <v>30</v>
      </c>
      <c r="T8" s="7">
        <v>3863</v>
      </c>
      <c r="AJ8" s="1" t="s">
        <v>30</v>
      </c>
    </row>
    <row r="9" spans="2:36" s="1" customFormat="1" ht="15">
      <c r="B9" s="6" t="s">
        <v>52</v>
      </c>
      <c r="C9" s="6" t="s">
        <v>53</v>
      </c>
      <c r="D9" s="6" t="s">
        <v>22</v>
      </c>
      <c r="E9" s="7" t="s">
        <v>23</v>
      </c>
      <c r="F9" s="7">
        <f>VLOOKUP(N9,'[1]Revistas'!$B$2:$H$62913,2,FALSE)</f>
        <v>2.407</v>
      </c>
      <c r="G9" s="7" t="str">
        <f>VLOOKUP(N9,'[1]Revistas'!$B$2:$H$62913,3,FALSE)</f>
        <v>Q3</v>
      </c>
      <c r="H9" s="7" t="str">
        <f>VLOOKUP(N9,'[1]Revistas'!$B$2:$H$62913,4,FALSE)</f>
        <v>DENTISTRY, ORAL SURGERY &amp; MEDICINE</v>
      </c>
      <c r="I9" s="7" t="str">
        <f>VLOOKUP(N9,'[1]Revistas'!$B$2:$H$62913,5,FALSE)</f>
        <v>62/91</v>
      </c>
      <c r="J9" s="7" t="str">
        <f>VLOOKUP(N9,'[1]Revistas'!$B$2:$H$62913,6,FALSE)</f>
        <v>NO</v>
      </c>
      <c r="K9" s="7" t="s">
        <v>54</v>
      </c>
      <c r="L9" s="7" t="s">
        <v>55</v>
      </c>
      <c r="M9" s="7">
        <v>0</v>
      </c>
      <c r="N9" s="7" t="s">
        <v>26</v>
      </c>
      <c r="O9" s="7" t="s">
        <v>51</v>
      </c>
      <c r="P9" s="7">
        <v>2021</v>
      </c>
      <c r="Q9" s="7">
        <v>26</v>
      </c>
      <c r="R9" s="7">
        <v>5</v>
      </c>
      <c r="S9" s="7" t="s">
        <v>56</v>
      </c>
      <c r="T9" s="7" t="s">
        <v>57</v>
      </c>
      <c r="AJ9" s="1" t="s">
        <v>30</v>
      </c>
    </row>
    <row r="10" spans="2:20" s="1" customFormat="1" ht="15">
      <c r="B10" s="6" t="s">
        <v>58</v>
      </c>
      <c r="C10" s="6" t="s">
        <v>59</v>
      </c>
      <c r="D10" s="6" t="s">
        <v>22</v>
      </c>
      <c r="E10" s="7" t="s">
        <v>23</v>
      </c>
      <c r="F10" s="7">
        <f>VLOOKUP(N10,'[1]Revistas'!$B$2:$H$62913,2,FALSE)</f>
        <v>2.407</v>
      </c>
      <c r="G10" s="7" t="str">
        <f>VLOOKUP(N10,'[1]Revistas'!$B$2:$H$62913,3,FALSE)</f>
        <v>Q3</v>
      </c>
      <c r="H10" s="7" t="str">
        <f>VLOOKUP(N10,'[1]Revistas'!$B$2:$H$62913,4,FALSE)</f>
        <v>DENTISTRY, ORAL SURGERY &amp; MEDICINE</v>
      </c>
      <c r="I10" s="7" t="str">
        <f>VLOOKUP(N10,'[1]Revistas'!$B$2:$H$62913,5,FALSE)</f>
        <v>62/91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0</v>
      </c>
      <c r="N10" s="7" t="s">
        <v>26</v>
      </c>
      <c r="O10" s="7" t="s">
        <v>51</v>
      </c>
      <c r="P10" s="7">
        <v>2021</v>
      </c>
      <c r="Q10" s="7">
        <v>26</v>
      </c>
      <c r="R10" s="7">
        <v>5</v>
      </c>
      <c r="S10" s="7" t="s">
        <v>62</v>
      </c>
      <c r="T10" s="7" t="s">
        <v>63</v>
      </c>
    </row>
    <row r="11" spans="2:20" s="1" customFormat="1" ht="15">
      <c r="B11" s="6" t="s">
        <v>64</v>
      </c>
      <c r="C11" s="6" t="s">
        <v>65</v>
      </c>
      <c r="D11" s="6" t="s">
        <v>22</v>
      </c>
      <c r="E11" s="7" t="s">
        <v>42</v>
      </c>
      <c r="F11" s="7">
        <f>VLOOKUP(N11,'[1]Revistas'!$B$2:$H$62913,2,FALSE)</f>
        <v>2.407</v>
      </c>
      <c r="G11" s="7" t="str">
        <f>VLOOKUP(N11,'[1]Revistas'!$B$2:$H$62913,3,FALSE)</f>
        <v>Q3</v>
      </c>
      <c r="H11" s="7" t="str">
        <f>VLOOKUP(N11,'[1]Revistas'!$B$2:$H$62913,4,FALSE)</f>
        <v>DENTISTRY, ORAL SURGERY &amp; MEDICINE</v>
      </c>
      <c r="I11" s="7" t="str">
        <f>VLOOKUP(N11,'[1]Revistas'!$B$2:$H$62913,5,FALSE)</f>
        <v>62/91</v>
      </c>
      <c r="J11" s="7" t="str">
        <f>VLOOKUP(N11,'[1]Revistas'!$B$2:$H$62913,6,FALSE)</f>
        <v>NO</v>
      </c>
      <c r="K11" s="7" t="s">
        <v>66</v>
      </c>
      <c r="L11" s="7" t="s">
        <v>67</v>
      </c>
      <c r="M11" s="7">
        <v>2</v>
      </c>
      <c r="N11" s="7" t="s">
        <v>26</v>
      </c>
      <c r="O11" s="7" t="s">
        <v>68</v>
      </c>
      <c r="P11" s="7">
        <v>2021</v>
      </c>
      <c r="Q11" s="7">
        <v>26</v>
      </c>
      <c r="R11" s="7">
        <v>4</v>
      </c>
      <c r="S11" s="7" t="s">
        <v>69</v>
      </c>
      <c r="T11" s="7" t="s">
        <v>70</v>
      </c>
    </row>
    <row r="12" spans="2:20" s="1" customFormat="1" ht="15">
      <c r="B12" s="6" t="s">
        <v>71</v>
      </c>
      <c r="C12" s="6" t="s">
        <v>72</v>
      </c>
      <c r="D12" s="6" t="s">
        <v>73</v>
      </c>
      <c r="E12" s="7" t="s">
        <v>23</v>
      </c>
      <c r="F12" s="7" t="str">
        <f>VLOOKUP(N12,'[1]Revistas'!$B$2:$H$62913,2,FALSE)</f>
        <v>not indexed</v>
      </c>
      <c r="G12" s="7" t="str">
        <f>VLOOKUP(N12,'[1]Revistas'!$B$2:$H$62913,3,FALSE)</f>
        <v>not indexed</v>
      </c>
      <c r="H12" s="7" t="str">
        <f>VLOOKUP(N12,'[1]Revistas'!$B$2:$H$62913,4,FALSE)</f>
        <v>not indexed</v>
      </c>
      <c r="I12" s="7" t="str">
        <f>VLOOKUP(N12,'[1]Revistas'!$B$2:$H$62913,5,FALSE)</f>
        <v>not indexed</v>
      </c>
      <c r="J12" s="7" t="str">
        <f>VLOOKUP(N12,'[1]Revistas'!$B$2:$H$62913,6,FALSE)</f>
        <v>NO</v>
      </c>
      <c r="K12" s="7"/>
      <c r="L12" s="7"/>
      <c r="M12" s="7"/>
      <c r="N12" s="7" t="s">
        <v>74</v>
      </c>
      <c r="O12" s="7" t="s">
        <v>75</v>
      </c>
      <c r="P12" s="7">
        <v>2021</v>
      </c>
      <c r="Q12" s="7">
        <v>13</v>
      </c>
      <c r="R12" s="7">
        <v>4</v>
      </c>
      <c r="S12" s="7" t="s">
        <v>76</v>
      </c>
      <c r="T12" s="7"/>
    </row>
    <row r="13" spans="2:20" s="1" customFormat="1" ht="15">
      <c r="B13" s="6" t="s">
        <v>77</v>
      </c>
      <c r="C13" s="6" t="s">
        <v>78</v>
      </c>
      <c r="D13" s="6" t="s">
        <v>73</v>
      </c>
      <c r="E13" s="7" t="s">
        <v>23</v>
      </c>
      <c r="F13" s="7" t="str">
        <f>VLOOKUP(N13,'[1]Revistas'!$B$2:$H$62913,2,FALSE)</f>
        <v>not indexed</v>
      </c>
      <c r="G13" s="7" t="str">
        <f>VLOOKUP(N13,'[1]Revistas'!$B$2:$H$62913,3,FALSE)</f>
        <v>not indexed</v>
      </c>
      <c r="H13" s="7" t="str">
        <f>VLOOKUP(N13,'[1]Revistas'!$B$2:$H$62913,4,FALSE)</f>
        <v>not indexed</v>
      </c>
      <c r="I13" s="7" t="str">
        <f>VLOOKUP(N13,'[1]Revistas'!$B$2:$H$62913,5,FALSE)</f>
        <v>not indexed</v>
      </c>
      <c r="J13" s="7" t="str">
        <f>VLOOKUP(N13,'[1]Revistas'!$B$2:$H$62913,6,FALSE)</f>
        <v>NO</v>
      </c>
      <c r="K13" s="7"/>
      <c r="L13" s="7"/>
      <c r="M13" s="7"/>
      <c r="N13" s="7" t="s">
        <v>74</v>
      </c>
      <c r="O13" s="7" t="s">
        <v>79</v>
      </c>
      <c r="P13" s="7">
        <v>2021</v>
      </c>
      <c r="Q13" s="7">
        <v>13</v>
      </c>
      <c r="R13" s="7">
        <v>12</v>
      </c>
      <c r="S13" s="7" t="s">
        <v>80</v>
      </c>
      <c r="T13" s="7"/>
    </row>
    <row r="14" spans="2:20" s="1" customFormat="1" ht="15">
      <c r="B14" s="6" t="s">
        <v>71</v>
      </c>
      <c r="C14" s="6" t="s">
        <v>81</v>
      </c>
      <c r="D14" s="6" t="s">
        <v>73</v>
      </c>
      <c r="E14" s="7" t="s">
        <v>23</v>
      </c>
      <c r="F14" s="7" t="str">
        <f>VLOOKUP(N14,'[1]Revistas'!$B$2:$H$62913,2,FALSE)</f>
        <v>not indexed</v>
      </c>
      <c r="G14" s="7" t="str">
        <f>VLOOKUP(N14,'[1]Revistas'!$B$2:$H$62913,3,FALSE)</f>
        <v>not indexed</v>
      </c>
      <c r="H14" s="7" t="str">
        <f>VLOOKUP(N14,'[1]Revistas'!$B$2:$H$62913,4,FALSE)</f>
        <v>not indexed</v>
      </c>
      <c r="I14" s="7" t="str">
        <f>VLOOKUP(N14,'[1]Revistas'!$B$2:$H$62913,5,FALSE)</f>
        <v>not indexed</v>
      </c>
      <c r="J14" s="7" t="str">
        <f>VLOOKUP(N14,'[1]Revistas'!$B$2:$H$62913,6,FALSE)</f>
        <v>NO</v>
      </c>
      <c r="K14" s="7"/>
      <c r="L14" s="7"/>
      <c r="M14" s="7"/>
      <c r="N14" s="7" t="s">
        <v>74</v>
      </c>
      <c r="O14" s="7" t="s">
        <v>82</v>
      </c>
      <c r="P14" s="7">
        <v>2021</v>
      </c>
      <c r="Q14" s="7">
        <v>13</v>
      </c>
      <c r="R14" s="7">
        <v>1</v>
      </c>
      <c r="S14" s="7" t="s">
        <v>83</v>
      </c>
      <c r="T14" s="7"/>
    </row>
    <row r="15" spans="4:20" s="1" customFormat="1" ht="15" hidden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/>
      <c r="R15" s="2"/>
      <c r="S15" s="2"/>
      <c r="T15" s="2"/>
    </row>
    <row r="16" spans="5:20" s="1" customFormat="1" ht="15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t="15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t="15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5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</row>
    <row r="1015" spans="5:5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</row>
    <row r="1016" spans="5:5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</row>
    <row r="1017" spans="5:5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</row>
    <row r="1018" spans="5:5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</row>
    <row r="1019" spans="2:20" s="8" customFormat="1" ht="15" hidden="1">
      <c r="B1019" s="8" t="s">
        <v>4</v>
      </c>
      <c r="C1019" s="8" t="s">
        <v>4</v>
      </c>
      <c r="D1019" s="8" t="s">
        <v>4</v>
      </c>
      <c r="E1019" s="9" t="s">
        <v>5</v>
      </c>
      <c r="F1019" s="9" t="s">
        <v>4</v>
      </c>
      <c r="G1019" s="9" t="s">
        <v>6</v>
      </c>
      <c r="H1019" s="9" t="s">
        <v>84</v>
      </c>
      <c r="I1019" s="9" t="s">
        <v>4</v>
      </c>
      <c r="J1019" s="9" t="s">
        <v>9</v>
      </c>
      <c r="K1019" s="9" t="s">
        <v>85</v>
      </c>
      <c r="L1019" s="9"/>
      <c r="M1019" s="9"/>
      <c r="N1019" s="9"/>
      <c r="O1019" s="9"/>
      <c r="P1019" s="9"/>
      <c r="Q1019" s="9"/>
      <c r="R1019" s="9"/>
      <c r="S1019" s="9"/>
      <c r="T1019" s="9"/>
    </row>
    <row r="1020" spans="2:20" s="8" customFormat="1" ht="15" hidden="1">
      <c r="B1020" s="8" t="s">
        <v>23</v>
      </c>
      <c r="C1020" s="8">
        <f>DCOUNTA(A4:T1013,C1019,B1019:B1020)</f>
        <v>7</v>
      </c>
      <c r="D1020" s="8" t="s">
        <v>23</v>
      </c>
      <c r="E1020" s="9">
        <f>DSUM(A4:T1014,F4,D1019:D1020)</f>
        <v>11.462</v>
      </c>
      <c r="F1020" s="9" t="s">
        <v>23</v>
      </c>
      <c r="G1020" s="9" t="s">
        <v>86</v>
      </c>
      <c r="H1020" s="9">
        <f>DCOUNTA(A4:T1014,G4,F1019:G1020)</f>
        <v>1</v>
      </c>
      <c r="I1020" s="9" t="s">
        <v>23</v>
      </c>
      <c r="J1020" s="9" t="s">
        <v>87</v>
      </c>
      <c r="K1020" s="9">
        <f>DCOUNTA(A4:T1014,J4,I1019:J1020)</f>
        <v>0</v>
      </c>
      <c r="L1020" s="9"/>
      <c r="M1020" s="9"/>
      <c r="N1020" s="9"/>
      <c r="O1020" s="9"/>
      <c r="P1020" s="9"/>
      <c r="Q1020" s="9"/>
      <c r="R1020" s="9"/>
      <c r="S1020" s="9"/>
      <c r="T1020" s="9"/>
    </row>
    <row r="1021" spans="5:20" s="8" customFormat="1" ht="15" hidden="1"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</row>
    <row r="1022" spans="2:20" s="8" customFormat="1" ht="15" hidden="1">
      <c r="B1022" s="8" t="s">
        <v>4</v>
      </c>
      <c r="D1022" s="8" t="s">
        <v>4</v>
      </c>
      <c r="E1022" s="9" t="s">
        <v>5</v>
      </c>
      <c r="F1022" s="9" t="s">
        <v>4</v>
      </c>
      <c r="G1022" s="9" t="s">
        <v>6</v>
      </c>
      <c r="H1022" s="9" t="s">
        <v>84</v>
      </c>
      <c r="I1022" s="9" t="s">
        <v>4</v>
      </c>
      <c r="J1022" s="9" t="s">
        <v>9</v>
      </c>
      <c r="K1022" s="9" t="s">
        <v>85</v>
      </c>
      <c r="L1022" s="9"/>
      <c r="M1022" s="9"/>
      <c r="N1022" s="9"/>
      <c r="O1022" s="9"/>
      <c r="P1022" s="9"/>
      <c r="Q1022" s="9"/>
      <c r="R1022" s="9"/>
      <c r="S1022" s="9"/>
      <c r="T1022" s="9"/>
    </row>
    <row r="1023" spans="2:20" s="8" customFormat="1" ht="15" hidden="1">
      <c r="B1023" s="8" t="s">
        <v>88</v>
      </c>
      <c r="C1023" s="8">
        <f>DCOUNTA(A4:T1014,E4,B1022:B1023)</f>
        <v>0</v>
      </c>
      <c r="D1023" s="8" t="s">
        <v>88</v>
      </c>
      <c r="E1023" s="9">
        <f>DSUM(A4:T1014,E1022,D1022:D1023)</f>
        <v>0</v>
      </c>
      <c r="F1023" s="9" t="s">
        <v>88</v>
      </c>
      <c r="G1023" s="9" t="s">
        <v>86</v>
      </c>
      <c r="H1023" s="9">
        <f>DCOUNTA(A4:T1014,G4,F1022:G1023)</f>
        <v>0</v>
      </c>
      <c r="I1023" s="9" t="s">
        <v>88</v>
      </c>
      <c r="J1023" s="9" t="s">
        <v>87</v>
      </c>
      <c r="K1023" s="9">
        <f>DCOUNTA(A4:T1014,J4,I1022:J1023)</f>
        <v>0</v>
      </c>
      <c r="L1023" s="9"/>
      <c r="M1023" s="9"/>
      <c r="N1023" s="9"/>
      <c r="O1023" s="9"/>
      <c r="P1023" s="9"/>
      <c r="Q1023" s="9"/>
      <c r="R1023" s="9"/>
      <c r="S1023" s="9"/>
      <c r="T1023" s="9"/>
    </row>
    <row r="1024" spans="5:20" s="8" customFormat="1" ht="15" hidden="1"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</row>
    <row r="1025" spans="2:20" s="8" customFormat="1" ht="15" hidden="1">
      <c r="B1025" s="8" t="s">
        <v>4</v>
      </c>
      <c r="D1025" s="8" t="s">
        <v>4</v>
      </c>
      <c r="E1025" s="9" t="s">
        <v>5</v>
      </c>
      <c r="F1025" s="9" t="s">
        <v>4</v>
      </c>
      <c r="G1025" s="9" t="s">
        <v>6</v>
      </c>
      <c r="H1025" s="9" t="s">
        <v>84</v>
      </c>
      <c r="I1025" s="9" t="s">
        <v>4</v>
      </c>
      <c r="J1025" s="9" t="s">
        <v>9</v>
      </c>
      <c r="K1025" s="9" t="s">
        <v>85</v>
      </c>
      <c r="L1025" s="9"/>
      <c r="M1025" s="9"/>
      <c r="N1025" s="9"/>
      <c r="O1025" s="9"/>
      <c r="P1025" s="9"/>
      <c r="Q1025" s="9"/>
      <c r="R1025" s="9"/>
      <c r="S1025" s="9"/>
      <c r="T1025" s="9"/>
    </row>
    <row r="1026" spans="2:20" s="8" customFormat="1" ht="15" hidden="1">
      <c r="B1026" s="8" t="s">
        <v>89</v>
      </c>
      <c r="C1026" s="8">
        <f>DCOUNTA(A4:T1014,E4,B1025:B1026)</f>
        <v>0</v>
      </c>
      <c r="D1026" s="8" t="s">
        <v>89</v>
      </c>
      <c r="E1026" s="9">
        <f>DSUM(A4:T1014,F4,D1025:D1026)</f>
        <v>0</v>
      </c>
      <c r="F1026" s="9" t="s">
        <v>89</v>
      </c>
      <c r="G1026" s="9" t="s">
        <v>86</v>
      </c>
      <c r="H1026" s="9">
        <f>DCOUNTA(A4:T1014,G4,F1025:G1026)</f>
        <v>0</v>
      </c>
      <c r="I1026" s="9" t="s">
        <v>89</v>
      </c>
      <c r="J1026" s="9" t="s">
        <v>87</v>
      </c>
      <c r="K1026" s="9">
        <f>DCOUNTA(A4:T1014,J4,I1025:J1026)</f>
        <v>0</v>
      </c>
      <c r="L1026" s="9"/>
      <c r="M1026" s="9"/>
      <c r="N1026" s="9"/>
      <c r="O1026" s="9"/>
      <c r="P1026" s="9"/>
      <c r="Q1026" s="9"/>
      <c r="R1026" s="9"/>
      <c r="S1026" s="9"/>
      <c r="T1026" s="9"/>
    </row>
    <row r="1027" spans="5:20" s="8" customFormat="1" ht="15" hidden="1"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</row>
    <row r="1028" spans="2:20" s="8" customFormat="1" ht="15" hidden="1">
      <c r="B1028" s="8" t="s">
        <v>4</v>
      </c>
      <c r="D1028" s="8" t="s">
        <v>4</v>
      </c>
      <c r="E1028" s="9" t="s">
        <v>5</v>
      </c>
      <c r="F1028" s="9" t="s">
        <v>4</v>
      </c>
      <c r="G1028" s="9" t="s">
        <v>6</v>
      </c>
      <c r="H1028" s="9" t="s">
        <v>84</v>
      </c>
      <c r="I1028" s="9" t="s">
        <v>4</v>
      </c>
      <c r="J1028" s="9" t="s">
        <v>9</v>
      </c>
      <c r="K1028" s="9" t="s">
        <v>85</v>
      </c>
      <c r="L1028" s="9"/>
      <c r="M1028" s="9"/>
      <c r="N1028" s="9"/>
      <c r="O1028" s="9"/>
      <c r="P1028" s="9"/>
      <c r="Q1028" s="9"/>
      <c r="R1028" s="9"/>
      <c r="S1028" s="9"/>
      <c r="T1028" s="9"/>
    </row>
    <row r="1029" spans="2:20" s="8" customFormat="1" ht="15" hidden="1">
      <c r="B1029" s="8" t="s">
        <v>34</v>
      </c>
      <c r="C1029" s="8">
        <f>DCOUNTA(C4:T1014,E4,B1028:B1029)</f>
        <v>1</v>
      </c>
      <c r="D1029" s="8" t="s">
        <v>34</v>
      </c>
      <c r="E1029" s="9">
        <f>DSUM(A4:T1014,F4,D1028:D1029)</f>
        <v>2.635</v>
      </c>
      <c r="F1029" s="9" t="s">
        <v>34</v>
      </c>
      <c r="G1029" s="9" t="s">
        <v>86</v>
      </c>
      <c r="H1029" s="9">
        <f>DCOUNTA(A4:T1014,G4,F1028:G1029)</f>
        <v>0</v>
      </c>
      <c r="I1029" s="9" t="s">
        <v>34</v>
      </c>
      <c r="J1029" s="9" t="s">
        <v>87</v>
      </c>
      <c r="K1029" s="9">
        <f>DCOUNTA(A4:T1014,J4,I1028:J1029)</f>
        <v>0</v>
      </c>
      <c r="L1029" s="9"/>
      <c r="M1029" s="9"/>
      <c r="N1029" s="9"/>
      <c r="O1029" s="9"/>
      <c r="P1029" s="9"/>
      <c r="Q1029" s="9"/>
      <c r="R1029" s="9"/>
      <c r="S1029" s="9"/>
      <c r="T1029" s="9"/>
    </row>
    <row r="1030" spans="5:20" s="8" customFormat="1" ht="15" hidden="1"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</row>
    <row r="1031" spans="5:20" s="8" customFormat="1" ht="15" hidden="1"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</row>
    <row r="1032" spans="2:20" s="8" customFormat="1" ht="15" hidden="1">
      <c r="B1032" s="8" t="s">
        <v>4</v>
      </c>
      <c r="D1032" s="8" t="s">
        <v>4</v>
      </c>
      <c r="E1032" s="9" t="s">
        <v>5</v>
      </c>
      <c r="F1032" s="9" t="s">
        <v>4</v>
      </c>
      <c r="G1032" s="9" t="s">
        <v>6</v>
      </c>
      <c r="H1032" s="9" t="s">
        <v>84</v>
      </c>
      <c r="I1032" s="9" t="s">
        <v>4</v>
      </c>
      <c r="J1032" s="9" t="s">
        <v>9</v>
      </c>
      <c r="K1032" s="9" t="s">
        <v>85</v>
      </c>
      <c r="L1032" s="9"/>
      <c r="M1032" s="9"/>
      <c r="N1032" s="9"/>
      <c r="O1032" s="9"/>
      <c r="P1032" s="9"/>
      <c r="Q1032" s="9"/>
      <c r="R1032" s="9"/>
      <c r="S1032" s="9"/>
      <c r="T1032" s="9"/>
    </row>
    <row r="1033" spans="2:20" s="8" customFormat="1" ht="15" hidden="1">
      <c r="B1033" s="8" t="s">
        <v>90</v>
      </c>
      <c r="C1033" s="8">
        <f>DCOUNTA(A4:T1014,E4,B1032:B1033)</f>
        <v>0</v>
      </c>
      <c r="D1033" s="8" t="s">
        <v>90</v>
      </c>
      <c r="E1033" s="9">
        <f>DSUM(A4:T1014,F4,D1032:D1033)</f>
        <v>0</v>
      </c>
      <c r="F1033" s="9" t="s">
        <v>90</v>
      </c>
      <c r="G1033" s="9" t="s">
        <v>86</v>
      </c>
      <c r="H1033" s="9">
        <f>DCOUNTA(A4:T1014,G4,F1032:G1033)</f>
        <v>0</v>
      </c>
      <c r="I1033" s="9" t="s">
        <v>90</v>
      </c>
      <c r="J1033" s="9" t="s">
        <v>87</v>
      </c>
      <c r="K1033" s="9">
        <f>DCOUNTA(A4:T1014,J4,I1032:J1033)</f>
        <v>0</v>
      </c>
      <c r="L1033" s="9"/>
      <c r="M1033" s="9"/>
      <c r="N1033" s="9"/>
      <c r="O1033" s="9"/>
      <c r="P1033" s="9"/>
      <c r="Q1033" s="9"/>
      <c r="R1033" s="9"/>
      <c r="S1033" s="9"/>
      <c r="T1033" s="9"/>
    </row>
    <row r="1034" spans="5:20" s="8" customFormat="1" ht="15" hidden="1"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</row>
    <row r="1035" spans="2:20" s="8" customFormat="1" ht="15" hidden="1">
      <c r="B1035" s="8" t="s">
        <v>4</v>
      </c>
      <c r="D1035" s="8" t="s">
        <v>4</v>
      </c>
      <c r="E1035" s="9" t="s">
        <v>5</v>
      </c>
      <c r="F1035" s="9" t="s">
        <v>4</v>
      </c>
      <c r="G1035" s="9" t="s">
        <v>6</v>
      </c>
      <c r="H1035" s="9" t="s">
        <v>84</v>
      </c>
      <c r="I1035" s="9" t="s">
        <v>4</v>
      </c>
      <c r="J1035" s="9" t="s">
        <v>9</v>
      </c>
      <c r="K1035" s="9" t="s">
        <v>85</v>
      </c>
      <c r="L1035" s="9"/>
      <c r="M1035" s="9"/>
      <c r="N1035" s="9"/>
      <c r="O1035" s="9"/>
      <c r="P1035" s="9"/>
      <c r="Q1035" s="9"/>
      <c r="R1035" s="9"/>
      <c r="S1035" s="9"/>
      <c r="T1035" s="9"/>
    </row>
    <row r="1036" spans="2:20" s="8" customFormat="1" ht="15" hidden="1">
      <c r="B1036" s="8" t="s">
        <v>42</v>
      </c>
      <c r="C1036" s="8">
        <f>DCOUNTA(B4:T1014,B1035,B1035:B1036)</f>
        <v>2</v>
      </c>
      <c r="D1036" s="8" t="s">
        <v>42</v>
      </c>
      <c r="E1036" s="9">
        <f>DSUM(A4:T1014,F4,D1035:D1036)</f>
        <v>6.648</v>
      </c>
      <c r="F1036" s="9" t="s">
        <v>42</v>
      </c>
      <c r="G1036" s="9" t="s">
        <v>86</v>
      </c>
      <c r="H1036" s="9">
        <f>DCOUNTA(A4:T1014,G4,F1035:G1036)</f>
        <v>1</v>
      </c>
      <c r="I1036" s="9" t="s">
        <v>42</v>
      </c>
      <c r="J1036" s="9" t="s">
        <v>87</v>
      </c>
      <c r="K1036" s="9">
        <f>DCOUNTA(A4:T1014,J4,I1035:J1036)</f>
        <v>0</v>
      </c>
      <c r="L1036" s="9"/>
      <c r="M1036" s="9"/>
      <c r="N1036" s="9"/>
      <c r="O1036" s="9"/>
      <c r="P1036" s="9"/>
      <c r="Q1036" s="9"/>
      <c r="R1036" s="9"/>
      <c r="S1036" s="9"/>
      <c r="T1036" s="9"/>
    </row>
    <row r="1037" spans="5:20" s="8" customFormat="1" ht="15"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</row>
    <row r="1038" spans="3:20" s="8" customFormat="1" ht="15.75">
      <c r="C1038" s="10" t="s">
        <v>91</v>
      </c>
      <c r="D1038" s="10" t="s">
        <v>92</v>
      </c>
      <c r="E1038" s="10" t="s">
        <v>93</v>
      </c>
      <c r="F1038" s="10" t="s">
        <v>94</v>
      </c>
      <c r="G1038" s="10" t="s">
        <v>95</v>
      </c>
      <c r="H1038" s="9"/>
      <c r="I1038" s="9"/>
      <c r="J1038" s="9"/>
      <c r="K1038" s="9"/>
      <c r="L1038" s="9"/>
      <c r="M1038" s="9"/>
      <c r="N1038" s="9"/>
      <c r="O1038" s="11"/>
      <c r="P1038" s="9"/>
      <c r="Q1038" s="9"/>
      <c r="R1038" s="9"/>
      <c r="S1038" s="9"/>
      <c r="T1038" s="9"/>
    </row>
    <row r="1039" spans="3:20" s="8" customFormat="1" ht="15.75">
      <c r="C1039" s="12">
        <f>C1020</f>
        <v>7</v>
      </c>
      <c r="D1039" s="13" t="s">
        <v>96</v>
      </c>
      <c r="E1039" s="13">
        <f>E1020</f>
        <v>11.462</v>
      </c>
      <c r="F1039" s="12">
        <f>H1020</f>
        <v>1</v>
      </c>
      <c r="G1039" s="12">
        <f>K1020</f>
        <v>0</v>
      </c>
      <c r="H1039" s="9"/>
      <c r="I1039" s="9"/>
      <c r="J1039" s="9"/>
      <c r="K1039" s="9"/>
      <c r="L1039" s="9"/>
      <c r="M1039" s="9"/>
      <c r="N1039" s="9"/>
      <c r="O1039" s="11"/>
      <c r="P1039" s="9"/>
      <c r="Q1039" s="9"/>
      <c r="R1039" s="9"/>
      <c r="S1039" s="9"/>
      <c r="T1039" s="9"/>
    </row>
    <row r="1040" spans="3:20" s="8" customFormat="1" ht="15.75">
      <c r="C1040" s="12">
        <f>C1023</f>
        <v>0</v>
      </c>
      <c r="D1040" s="13" t="s">
        <v>97</v>
      </c>
      <c r="E1040" s="13">
        <f>E1023</f>
        <v>0</v>
      </c>
      <c r="F1040" s="12">
        <f>H1023</f>
        <v>0</v>
      </c>
      <c r="G1040" s="12">
        <f>K1023</f>
        <v>0</v>
      </c>
      <c r="H1040" s="9"/>
      <c r="I1040" s="9"/>
      <c r="J1040" s="9"/>
      <c r="K1040" s="9"/>
      <c r="L1040" s="9"/>
      <c r="M1040" s="9"/>
      <c r="N1040" s="9"/>
      <c r="O1040" s="11"/>
      <c r="P1040" s="9"/>
      <c r="Q1040" s="9"/>
      <c r="R1040" s="9"/>
      <c r="S1040" s="9"/>
      <c r="T1040" s="9"/>
    </row>
    <row r="1041" spans="3:20" s="8" customFormat="1" ht="15.75">
      <c r="C1041" s="12">
        <f>C1026</f>
        <v>0</v>
      </c>
      <c r="D1041" s="13" t="s">
        <v>98</v>
      </c>
      <c r="E1041" s="13">
        <f>E1026</f>
        <v>0</v>
      </c>
      <c r="F1041" s="12">
        <f>H1026</f>
        <v>0</v>
      </c>
      <c r="G1041" s="12">
        <f>K1026</f>
        <v>0</v>
      </c>
      <c r="H1041" s="9"/>
      <c r="I1041" s="9"/>
      <c r="J1041" s="9"/>
      <c r="K1041" s="9"/>
      <c r="L1041" s="9"/>
      <c r="M1041" s="9"/>
      <c r="N1041" s="9"/>
      <c r="O1041" s="11"/>
      <c r="P1041" s="9"/>
      <c r="Q1041" s="9"/>
      <c r="R1041" s="9"/>
      <c r="S1041" s="9"/>
      <c r="T1041" s="9"/>
    </row>
    <row r="1042" spans="3:50" s="8" customFormat="1" ht="15.75">
      <c r="C1042" s="12">
        <f>C1029</f>
        <v>1</v>
      </c>
      <c r="D1042" s="13" t="s">
        <v>99</v>
      </c>
      <c r="E1042" s="13">
        <f>E1029</f>
        <v>2.635</v>
      </c>
      <c r="F1042" s="12">
        <f>H1029</f>
        <v>0</v>
      </c>
      <c r="G1042" s="12">
        <f>K1029</f>
        <v>0</v>
      </c>
      <c r="H1042" s="9"/>
      <c r="I1042" s="9"/>
      <c r="J1042" s="9"/>
      <c r="K1042" s="9"/>
      <c r="L1042" s="9"/>
      <c r="M1042" s="9"/>
      <c r="N1042" s="9"/>
      <c r="O1042" s="11"/>
      <c r="P1042" s="9"/>
      <c r="Q1042" s="9"/>
      <c r="R1042" s="9"/>
      <c r="S1042" s="9"/>
      <c r="T1042" s="9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</row>
    <row r="1043" spans="3:50" s="8" customFormat="1" ht="15.75">
      <c r="C1043" s="12">
        <f>C1033</f>
        <v>0</v>
      </c>
      <c r="D1043" s="13" t="s">
        <v>90</v>
      </c>
      <c r="E1043" s="13">
        <f>E1033</f>
        <v>0</v>
      </c>
      <c r="F1043" s="12">
        <f>H1033</f>
        <v>0</v>
      </c>
      <c r="G1043" s="12">
        <f>K1033</f>
        <v>0</v>
      </c>
      <c r="H1043" s="9"/>
      <c r="I1043" s="9"/>
      <c r="J1043" s="9"/>
      <c r="K1043" s="9"/>
      <c r="L1043" s="9"/>
      <c r="M1043" s="9"/>
      <c r="N1043" s="9"/>
      <c r="O1043" s="11"/>
      <c r="P1043" s="9"/>
      <c r="Q1043" s="9"/>
      <c r="R1043" s="9"/>
      <c r="S1043" s="9"/>
      <c r="T1043" s="9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</row>
    <row r="1044" spans="3:50" s="8" customFormat="1" ht="15.75">
      <c r="C1044" s="12">
        <f>C1036</f>
        <v>2</v>
      </c>
      <c r="D1044" s="13" t="s">
        <v>100</v>
      </c>
      <c r="E1044" s="13">
        <f>E1036</f>
        <v>6.648</v>
      </c>
      <c r="F1044" s="12">
        <f>H1036</f>
        <v>1</v>
      </c>
      <c r="G1044" s="12">
        <f>K1036</f>
        <v>0</v>
      </c>
      <c r="H1044" s="9"/>
      <c r="I1044" s="9"/>
      <c r="J1044" s="9"/>
      <c r="K1044" s="9"/>
      <c r="L1044" s="9"/>
      <c r="M1044" s="9"/>
      <c r="N1044" s="9"/>
      <c r="O1044" s="11"/>
      <c r="P1044" s="9"/>
      <c r="Q1044" s="9"/>
      <c r="R1044" s="9"/>
      <c r="S1044" s="9"/>
      <c r="T1044" s="9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</row>
    <row r="1045" spans="3:50" s="8" customFormat="1" ht="15.75">
      <c r="C1045" s="14"/>
      <c r="D1045" s="10" t="s">
        <v>101</v>
      </c>
      <c r="E1045" s="10">
        <f>E1039</f>
        <v>11.462</v>
      </c>
      <c r="F1045" s="14"/>
      <c r="G1045" s="9"/>
      <c r="H1045" s="9"/>
      <c r="I1045" s="9"/>
      <c r="J1045" s="9"/>
      <c r="K1045" s="9"/>
      <c r="L1045" s="9"/>
      <c r="M1045" s="9"/>
      <c r="N1045" s="9"/>
      <c r="O1045" s="11"/>
      <c r="P1045" s="9"/>
      <c r="Q1045" s="9"/>
      <c r="R1045" s="9"/>
      <c r="S1045" s="9"/>
      <c r="T1045" s="9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</row>
    <row r="1046" spans="3:50" s="8" customFormat="1" ht="15.75">
      <c r="C1046" s="14"/>
      <c r="D1046" s="10" t="s">
        <v>102</v>
      </c>
      <c r="E1046" s="10">
        <f>E1039+E1040+E1041+E1042+E1043+E1044</f>
        <v>20.744999999999997</v>
      </c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</row>
    <row r="1047" spans="5:20" s="1" customFormat="1" ht="1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ht="1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ht="1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 ht="1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 ht="1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 ht="1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 ht="1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 ht="1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 ht="1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 ht="1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5:20" s="1" customFormat="1" ht="1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5:20" s="1" customFormat="1" ht="1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5:20" s="1" customFormat="1" ht="1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5:20" s="1" customFormat="1" ht="1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 ht="1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 ht="1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 ht="1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 ht="1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ht="1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5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</row>
    <row r="2309" spans="5:5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</row>
    <row r="2310" spans="5:5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</row>
    <row r="2311" spans="5:5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</row>
    <row r="2312" spans="5:5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2022-04-28T21:52:11Z</dcterms:created>
  <dcterms:modified xsi:type="dcterms:W3CDTF">2022-04-28T21:52:37Z</dcterms:modified>
  <cp:category/>
  <cp:version/>
  <cp:contentType/>
  <cp:contentStatus/>
</cp:coreProperties>
</file>