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<sst xmlns="http://schemas.openxmlformats.org/spreadsheetml/2006/main" count="446" uniqueCount="266">
  <si>
    <t>NEONATOLOGÍA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</si>
  <si>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</si>
  <si>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</si>
  <si>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</si>
  <si>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</si>
  <si>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</si>
  <si>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</si>
  <si>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</si>
  <si>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</si>
  <si>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</si>
  <si>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</si>
  <si>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</si>
  <si>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</si>
  <si>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</si>
  <si>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</si>
  <si>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</si>
  <si>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</si>
  <si>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</si>
  <si>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</si>
  <si>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</si>
  <si>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Campoy, C; Tonato, AMC; Puente, AD; de Pipaon, MS; Verduci, E; Koletzko, B; Casanova, IG; Larque, E; Valenzuela, R; Villares, JMM; Gil, A</t>
  </si>
  <si>
    <t>Controversy about the critical role of long-chain polyunsaturated fatty acids, arachidonic acid (ARA) and docosahexaenoic acid (DHA), during infancy</t>
  </si>
  <si>
    <t>NUTRICION HOSPITALARIA</t>
  </si>
  <si>
    <t>Article</t>
  </si>
  <si>
    <t>[Campoy, Cristina] Univ Granada, Dept Pediat, Fac Med, Avda Invest 11, Granada 18016, Spain; [Campoy, Cristina] Univ Granada, Ctr Excelencia Invest Pediat EURISTIKOS, Granada, Spain; [Campoy, Cristina; Gil, Angel] Ibs Granada, Inst Biosanitario Granada, Parque Tecnol Ciencias Salud, Granada, Spain; [Campoy, Cristina; Seenz de Pipaon, Miguel; Moreno Villares, Jose Manuel] Assoc Espanola Pediat, Com Nutr, Madrid, Spain; [Chisaguano Tonato, Aida Maribel] Univ San Francisco Quito, Nutr &amp; Dietet, Escuela Salud Publ, Quito, Ecuador; [de la Garza Puente, Andrea] Univ Barcelona, Dept Nutr Ciencias Alimentac &amp; Gastron, Fac Farm &amp; Ciencias Alimentac, Barcelona, Spain; [Seenz de Pipaon, Miguel] Univ Autonoma Madrid, Serv Neonatol, Hosp Univ La Paz, Dept Pediat, Madrid, Spain; [Verduci, Elvira] Univ Milan, Dipartimento Pediat, Dept Hlth Sci, Osped Bambini Vittore Buzzi, Milan, Italy; [Verduci, Elvira] European Soc Paediat Gastroenterol Hepatol &amp; Nutr, Geneva, Switzerland; [Koletzko, Berthold] Ludwig Maximilians Univ Munchen Dr vonHaunersches, Klinikum Univ Munchen, Munich, Germany; [Koletzko, Berthold] Klinikum Univ Munchen, Stiftung Kindergesundheit Dr von Haunersches Kind, Munich, Germany; [Gonzalez Casanova, Ines] Indiana Univ, Dept Appl Hlth Sci, Bloomington Sch Publ Hlth, Bloomington, IN 47405 USA; [Larque, Elvira] Univ Murcia, Dept Fisiol Anim, Fac Biol, Murcia, Spain; [Valenzuela, Rodrigo] Univ Chile, Dept Nutr, Fac Med, Santiago, Chile; [Valenzuela, Rodrigo] Univ Toronto, Dept Ciencias Nutr, Toronto, ON, Canada; [Moreno Villares, Jose Manuel] Clin Univ Navarra, Dept Pediat, Madrid, Spain; [Gil, Angel] Univ Granada, Dept Bioquim &amp; Biol Mol, Fac Farm, Granada, Spain; [Gil, Angel] Univ Granada, Inst Nutr &amp; Tecnol Alimentos INYTA, Granada, Spain; [Gil, Angel] Inst Salud Carlos III, CIBER Fisiopatol Obesidad &amp; Nutr CIBEROBN, Madrid, Spain; [Gil, Angel] Fdn Iberoamer Nutr FINUT, Parque Tecnol Ciencias Salud, Granada, Spain</t>
  </si>
  <si>
    <t>Campoy, C (corresponding author), Univ Granada, Dept Pediat, Fac Med, Avda Invest 11, Granada 18016, Spain.</t>
  </si>
  <si>
    <t>0212-1611</t>
  </si>
  <si>
    <t>SEP-OCT</t>
  </si>
  <si>
    <t>Cordeiro, M; Peinado, H; Montes, MT; Valverde, E</t>
  </si>
  <si>
    <t>Evaluation of the suitability and clinical applicability of different electrodes for aEEG/cEEG monitoring in the extremely premature infant</t>
  </si>
  <si>
    <t>ANALES DE PEDIATRIA</t>
  </si>
  <si>
    <t>[Cordeiro, Malaika; Peinado, Helena; Montes, Maria Teresa; Valverde, Eva] Hosp Univ La Paz, Serv Neonatol, Madrid, Spain; [Cordeiro, Malaika; Montes, Maria Teresa; Valverde, Eva] Fdn NeNe, Madrid, Spain</t>
  </si>
  <si>
    <t>Cordeiro, M (corresponding author), Hosp Univ La Paz, Serv Neonatol, Madrid, Spain.; Cordeiro, M (corresponding author), Fdn NeNe, Madrid, Spain.</t>
  </si>
  <si>
    <t>1695-4033</t>
  </si>
  <si>
    <t>DEC</t>
  </si>
  <si>
    <t>Segura, SA; Casano-Sancho, P; Guindulain, MC</t>
  </si>
  <si>
    <t>Assessment of thyroid function in the preterm and/or very low birth weight newborn</t>
  </si>
  <si>
    <t>[Segura, Susana Ares] Hosp Univ La Paz, Serv Neonatol, Madrid, Spain; [Casano-Sancho, Paula] Univ Barcelona, CIBER Diabet &amp; Enfermedades Metabol Asociadas CIB, Hosp St Joan de Deu, Secc Endocrinol Pediatr,Inst Recerca Pediat, Barcelona, Spain; [Guindulain, Maria Chueca] Complejo Hosp Navarra, Secc Endocrinol Pediat, Pamplona, Navarra, Spain</t>
  </si>
  <si>
    <t>Segura, SA (corresponding author), Hosp Univ La Paz, Serv Neonatol, Madrid, Spain.</t>
  </si>
  <si>
    <t>OCT</t>
  </si>
  <si>
    <t/>
  </si>
  <si>
    <t>Ortega-Garcia, JA; Aguilar-Ros, E; Ares-Segura, S; Aguera-Arenas, JJ; Pernas-Barahona, A; de Pipaon, MS; Lopez, FCI; Tortajada, JFI</t>
  </si>
  <si>
    <t>Occupational exposures, diet and storing: Recommendations to reduce environmental pollutants in breastfeeding</t>
  </si>
  <si>
    <t>[Antonio Ortega-Garcia, Juan; Aguilar-Ros, Estefania; Lopez, Ferran Campillo i; Tortajada, Josep Ferris i] Assoc Espanola Pediat, Com Salud Medioambiental, Madrid, Spain; [Antonio Ortega-Garcia, Juan; Aguilar-Ros, Estefania; Pernas-Barahona, Almudena] Univ Murcia, Unidad Salud Medioambiental, Environm &amp; Human Hlth EH2 Lab, IMIB Murcia,Serv Pediat,Hosp Clin Univ Virgen de, Murcia, Spain; [Ares-Segura, Susana] Assoc Espanola Pediat, Com Nutr &amp; Lactancia Materna, Madrid, Spain; [Ares-Segura, Susana; Saenz de Pipaon, Miguel] Hosp Univ La Paz, Serv Neonatol, Madrid, Spain; [Jose Aguera-Arenas, Juan] Hosp Clin Univ Virgen de la Arrixaca, Serv Pediat, Secc Neonatol, Murcia, Spain; [Lopez, Ferran Campillo i] Fundacio Hosp Olot &amp; Comarcal de la Garrotxa, Unitat Salut Mediambiental Pediat, Equip Pediat Terr Garrotxa &amp; Ripolles, Girona, Spain</t>
  </si>
  <si>
    <t>Ortega-Garcia, JA (corresponding author), Assoc Espanola Pediat, Com Salud Medioambiental, Madrid, Spain.; Ortega-Garcia, JA (corresponding author), Univ Murcia, Unidad Salud Medioambiental, Environm &amp; Human Hlth EH2 Lab, IMIB Murcia,Serv Pediat,Hosp Clin Univ Virgen de, Murcia, Spain.</t>
  </si>
  <si>
    <t>APR</t>
  </si>
  <si>
    <t>Caro-Codon, J; Rey, JR; Buno, A; Iniesta, AM; Rosillo, SO; Castrejon-Castrejon, S; Merino, C; Marco, I; Martinez, LA; Garcia-Veas, JM; Martin-Polo, L; Rodriguez-Sotelo, L; Martinez-Cossiani, M; Gonzalez-Valle, L; Herrero, A; Lopez-de-Sa, E; Merino, JL</t>
  </si>
  <si>
    <t>Characterization of myocardial injury in a cohort of patients with SARS-CoV-2 infection</t>
  </si>
  <si>
    <t>MEDICINA CLINICA</t>
  </si>
  <si>
    <t>[Caro-Codon, Juan; Rey, Juan R.; Iniesta, Angel M.; Rosillo, Sandra O.; Castrejon-Castrejon, Sergio; Merino, Carlos; Marco, Irene; Martinez, Luis A.; Garcia-Veas, Jose M.; Martin-Polo, Lorena; Rodriguez-Sotelo, Laura; Martinez-Cossiani, Marcel; Lopez-de-Sa, Esteban; Merino, Jose L.] Hosp Univ La Paz, Cardiol Dept, Madrid, Spain; [Buno, Antonio] Hosp Univ La Paz, Clin Analyt Dept, Madrid, Spain; [Gonzalez-Valle, Luis; Herrero, Alicia] Hosp Univ La Paz, Pharm Dept, Madrid, Spain</t>
  </si>
  <si>
    <t>Caro-Codon, J (corresponding author), Hosp Univ La Paz, Cardiol Dept, Madrid, Spain.</t>
  </si>
  <si>
    <t>0025-7753</t>
  </si>
  <si>
    <t>SEP 24</t>
  </si>
  <si>
    <t>Alvarez, J; Real, JMF; Guarner, F; Gueimonde, M; Rodriguez, JM; de Pipaon, MS; Sanz, Y</t>
  </si>
  <si>
    <t>Gut microbes and health</t>
  </si>
  <si>
    <t>GASTROENTEROLOGIA Y HEPATOLOGIA</t>
  </si>
  <si>
    <t>Review</t>
  </si>
  <si>
    <t>[Alvarez, Julia] Hosp Univ Principe Asturias, Serv Endocrinol &amp; Nutr, Madrid, Spain; [Alvarez, Julia] Univ Alcala, Dept Ciencias Salud, Madrid, Spain; [Fernandez Real, Jose Manuel] Univ Girona, Hosp Univ Dr Josep Trueta, Unitat Diabet Endocrinol &amp; Nutr, Girona, Spain; [Fernandez Real, Jose Manuel] CIBERobn Fisiopatol Obesidad &amp; Nutr, Madrid, Spain; [Guarner, Francisco] Vall dHebron Inst Recerca, Unidad Invest Aparato Digest, Barcelona, Spain; [Gueimonde, Miguel] IPLA CSIC, Dept Microbiol &amp; Bioquim Prod Lacteos, Villaviciosa, Asturias, Spain; [Miguel Rodriguez, Juan] Univ Complutense Madrid, Dept Nutr &amp; Ciencia Alimentos, Madrid, Spain; [Saenz de Pipaon, Miguel] Hosp Univ La Paz, Serv Neonatol, Madrid, Spain; [Saenz de Pipaon, Miguel] Univ Autonoma Madrid, Dept Pediat, Madrid, Spain; [Sanz, Yolanda] Consejo Super Invest Cient IATA CSIC, Ecol Microbiana Nutr &amp; Salud, Inst Agroquim &amp; Tecnol Alimentos, Valencia, Spain</t>
  </si>
  <si>
    <t>Guarner, F (corresponding author), Vall dHebron Inst Recerca, Unidad Invest Aparato Digest, Barcelona, Spain.</t>
  </si>
  <si>
    <t>0210-5705</t>
  </si>
  <si>
    <t>AUG-SEP</t>
  </si>
  <si>
    <t>Gomez-Roig, MD; Pascal, R; Cahuana, MJ; Garcia-Algar, O; Sebastiani, G; Andreu-Fernandez, V; Martinez, L; Rodriguez, G; Iglesia, I; Ortiz-Arrabal, O; Mesa, MD; Cabero, MJ; Guerra, L; Llurba, E; Dominguez, C; Zanini, MJ; Foraster, M; Larque, E; Cabanas, F; Lopez-Azorin, M; Perez, A; Loureiro, B; Pallas-Alonso, CR; Escuder-Vieco, D; Vento, M</t>
  </si>
  <si>
    <t>Environmental Exposure during Pregnancy: Influence on Prenatal Development and Early Life: A Comprehensive Review</t>
  </si>
  <si>
    <t>FETAL DIAGNOSIS AND THERAPY</t>
  </si>
  <si>
    <t>[Gomez-Roig, M. Dolores; Pascal, Rosalia; Cahuana, Marc Josep; Garcia-Algar, Oscar; Sebastiani, Giorgia] Univ Barcelona, Hosp St Joan de Deu, Barcelona Ctr Maternal Foetal &amp; Neonatal Med, BCNatal, Barcelona, Spain; [Gomez-Roig, M. Dolores; Pascal, Rosalia; Cahuana, Marc Josep; Garcia-Algar, Oscar; Sebastiani, Giorgia] Univ Barcelona, Hosp Clin, Passeig St Joan de Deu,2, ES-08950 Barcelona, Spain; [Gomez-Roig, M. Dolores; Pascal, Rosalia; Cahuana, Marc Josep] Inst Recerca St Joan de Deu IR SJD, Barcelona, Spain; [Garcia-Algar, Oscar; Sebastiani, Giorgia] Univ Barcelona, Hosp Clin Maternitat, Neonatol Unit, ICGON, Barcelona, Spain; [Andreu-Fernandez, Vicente] Inst Invest Biomed August Pi &amp; Sunyer IDIBAPS, Grp Recerca Infancia &amp; Entorn GRIE, Barcelona, Spain; [Andreu-Fernandez, Vicente] Valencian Int Univ, Valencia, Spain; [Martinez, Leopoldo] Inst Invest Paz IdiPAZ, Hosp Paz, Serv Cirugia Pediat, Madrid, Spain; [Rodriguez, Gerardo; Iglesia, Iris] Univ Zaragoza, Inst Invest Sanitaria Aragon IIS Aragon, Growth Exercise Nutr &amp; Dev GENUD Res Grp, Zaragoza, Spain; [Ortiz-Arrabal, Olimpia; Mesa, Maria Dolores] Univ Granada, Biomed Res Ctr, Inst Nutr &amp; Food Technol Jose Mataix, Dept Biochem &amp; Mol Biol 2, Parque Tecnol Salud, Granada, Spain; [Mesa, Maria Dolores] Complejo Hosp Univ Granada, Inst Invest Biosanitaria, Ibs Granada, Granada, Spain; [Cabero, Maria Jesus; Guerra, Lorenzo] Hosp Univ Marques de Valdecilla, Santander, Spain; [Llurba, Elisa; Dominguez, Carla; Zanini, Maria Julia] St Pau Univ Hosp, High Risk Unit, Obstet &amp; Gynaecol Dept, Barcelona, Spain; [Llurba, Elisa; Dominguez, Carla; Zanini, Maria Julia] St Pau Univ Hosp, Biomed Res Inst Sant Pau IIB StPau, Women &amp; Perinatal Hlth Res Grp, Barcelona, Spain; [Llurba, Elisa; Dominguez, Carla; Zanini, Maria Julia] Univ Autonoma Barcelona, Sch Med, Barcelona, Spain; [Foraster, Maria] Barcelona Inst Global Hlth, ISGlobal, Barcelona, Spain; [Foraster, Maria] Univ Pompeu Fabra, Barcelona, Spain; [Foraster, Maria] CIBER Epidemiol &amp; Salud Publ, Madrid, Spain; [Foraster, Maria] Univ Ramon Llull, Blanquerna Sch Hlth Sci, Barcelona, Spain; [Larque, Elvira] Murcia Univ, Biomed Inst Res Murcia Reg IMIB, Dept Physiol, Murcia, Spain; [Cabanas, Fernando; Lopez-Azorin, Manuela] Quironsalud Madrid Univ Hosp, Dept Neonatol, Madrid, Spain; [Cabanas, Fernando; Lopez-Azorin, Manuela] Quironsalud San Jose Hosp, Madrid, Spain; [Cabanas, Fernando] La Paz Univ Hosp, Biomed Res Fdn IDIPAZ, Madrid, Spain; [Perez, Aitziber; Loureiro, Begona] Biocruces Bizkaia Hlth Res Inst, Univ Hosp Cruces, Neonatol Unit, Baracaldo, Spain; [Pallas-Alonso, Carmen Rosa; Escuder-Vieco, Diana] Univ Complutense, Univ Hosp 12 Octubre, Hlth Res Inst i 12, Donated Milk Bank, Madrid, Spain; [Vento, Maximo] Univ &amp; Polytech Hosp La Fe, Hlth Res Inst La Fe, Neonatal Res Grp, Valencia, Spain</t>
  </si>
  <si>
    <t>Pascal, R (corresponding author), Univ Barcelona, Hosp Clin, Passeig St Joan de Deu,2, ES-08950 Barcelona, Spain.; Pascal, R (corresponding author), Hosp St Joan de Deu, Barcelona Ctr Maternal Foetal &amp; Neonatal Med, Passeig St Joan de Deu,2, ES-08950 Barcelona, Spain.</t>
  </si>
  <si>
    <t>1015-3837</t>
  </si>
  <si>
    <t>Garcia, LS; Pellicer, A; Lopez-Martinez, C; Garcia-Garcia, ML; Casas, I; Pozo, F; Calvo, C</t>
  </si>
  <si>
    <t>Respiratory morbidity associated with viral respiratory infections during neonatal stage in premature infants</t>
  </si>
  <si>
    <t>PEDIATRIC PULMONOLOGY</t>
  </si>
  <si>
    <t>[Sanchez Garcia, Laura; Pellicer, Adelina; Lopez-Martinez, Clara] La Paz Univ Hosp, IdiPaz Fdn, Dept Neonatol, Paseo Castellana 261, Madrid 28046, Spain; [Garcia-Garcia, Maria L.] Severo Ochoa Univ Hosp, Dept Neonatol, Madrid, Spain; [Casas, Inmaculada; Pozo, Francisco] Natl Ctr Microbiol, Resp Virus &amp; Influenza Unit, Madrid, Spain; [Calvo, Cristina] IdiPaz Fdn, Dept Pediat Infect Dis, Traslat Res Network Pediat Infect Dis RITIP, Madrid, Spain; [Calvo, Cristina] TEDDY Network, European Network Excellence Pediat Clin Res, Pavia, Italy; [Calvo, Cristina] La Paz Univ Hosp, IdiPaz Fdn, Dept Pediat Infect Dis, Madrid, Spain</t>
  </si>
  <si>
    <t>Garcia, LS (corresponding author), La Paz Univ Hosp, IdiPaz Fdn, Dept Neonatol, Paseo Castellana 261, Madrid 28046, Spain.</t>
  </si>
  <si>
    <t>8755-6863</t>
  </si>
  <si>
    <t>MAY</t>
  </si>
  <si>
    <t>Escudero, A; Ruz-Caracuel, B; Bueno, D; Martinez, M; Rubio, P; Regojo, RM; Antolin, E; Ybarra, M; Martinez, L; Pozo-Kreilinger, JJ; Elorza, MD; Pellicer, A; Omenaca, F; Perez-Martinez, A</t>
  </si>
  <si>
    <t>Genetic predisposition to fetal and neonatal cancer</t>
  </si>
  <si>
    <t>CLINICAL &amp; TRANSLATIONAL ONCOLOGY</t>
  </si>
  <si>
    <t>[Escudero, A.; Ruz-Caracuel, B.; Perez-Martinez, A.] Hosp La Paz, Inst Hlth Res, Inst Med &amp; Mol Genet INGEMM, Madrid, Spain; [Escudero, A.; Ruz-Caracuel, B.; Bueno, D.; Rubio, P.; Perez-Martinez, A.] IdiPAZ, Translat Res Pediat Oncol Hematopoiet Transplanta, Madrid, Spain; [Bueno, D.; Rubio, P.; Perez-Martinez, A.] Hosp Infantil Univ La Paz, Dept Pediat Hematol &amp; Oncol, Madrid, Spain; [Martinez, M.; Ybarra, M.; Elorza, M. D.; Pellicer, A.; Omenaca, F.] Hosp Infantil Univ La Paz, Dept Neonatol, Madrid, Spain; [Regojo, R. M.; Pozo-Kreilinger, J. J.] Hosp Infantil Univ La Paz, Dept Pathol, Madrid, Spain; [Antolin, E.] Hosp Maternal Univ La Paz, Dept Obstet &amp; Gynecol, Madrid, Spain; [Martinez, L.] Hosp Infantil Univ La Paz, Dept Pediat Surg, Madrid, Spain</t>
  </si>
  <si>
    <t>Perez-Martinez, A (corresponding author), Hosp La Paz, Inst Hlth Res, Inst Med &amp; Mol Genet INGEMM, Madrid, Spain.; Perez-Martinez, A (corresponding author), IdiPAZ, Translat Res Pediat Oncol Hematopoiet Transplanta, Madrid, Spain.; Perez-Martinez, A (corresponding author), Hosp Infantil Univ La Paz, Dept Pediat Hematol &amp; Oncol, Madrid, Spain.</t>
  </si>
  <si>
    <t>1699-048X</t>
  </si>
  <si>
    <t>JUN</t>
  </si>
  <si>
    <t>de Lamas, C; Sanchez-Pintos, P; de Castro, MJ; de Pipaon, MS; Couce, ML</t>
  </si>
  <si>
    <t>Screen Time and Bone Status in Children and Adolescents: A Systematic Review</t>
  </si>
  <si>
    <t>FRONTIERS IN PEDIATRICS</t>
  </si>
  <si>
    <t>[de Lamas, Carmela; Sanchez-Pintos, Paula; Jose de Castro, Maria; Couce, Maria Luz] Santiago De Compostela Univ, Santiago De Compostela, Spain; [Sanchez-Pintos, Paula; Jose de Castro, Maria; Couce, Maria Luz] Univ Clin Hosp Santiago De Compostela, Neonatol Dept, Metab Unit, Santiago De Compostela, Spain; [Sanchez-Pintos, Paula; Jose de Castro, Maria; Couce, Maria Luz] IDIS Hlth Res Inst Santiago De Compostela, Santiago De Compostela, Spain; [Sanchez-Pintos, Paula; Jose de Castro, Maria; Couce, Maria Luz] European Reference Network Rare Hereditary Metab, Madrid, Spain; [Sanchez-Pintos, Paula; Jose de Castro, Maria; Couce, Maria Luz] Rare Dis Networking Biomed Res Ctr CIBERER, Madrid, Spain; [Saenz de Pipaon, Miguel] Autonomous Univ Madrid, La Paz Univ Hosp, Dept Pediat Neonatol, Madrid, Spain</t>
  </si>
  <si>
    <t>Couce, ML (corresponding author), Santiago De Compostela Univ, Santiago De Compostela, Spain.; Couce, ML (corresponding author), Univ Clin Hosp Santiago De Compostela, Neonatol Dept, Metab Unit, Santiago De Compostela, Spain.; Couce, ML (corresponding author), IDIS Hlth Res Inst Santiago De Compostela, Santiago De Compostela, Spain.; Couce, ML (corresponding author), European Reference Network Rare Hereditary Metab, Madrid, Spain.; Couce, ML (corresponding author), Rare Dis Networking Biomed Res Ctr CIBERER, Madrid, Spain.</t>
  </si>
  <si>
    <t>2296-2360</t>
  </si>
  <si>
    <t>DEC 1</t>
  </si>
  <si>
    <t>Rasmussen, MI; Hansen, ML; Pichler, G; Dempsey, E; Pellicer, A; El-Khuffash, A; Shashidhar, A; Piris-Borregas, S; Alsina, M; Cetinkaya, M; Chalak, L; Ozkan, H; Baserga, M; Sirc, J; Fuchs, H; Ergenekon, E; Arruza, L; Mathur, A; Stocker, M; Vaccarello, OO; Szczapa, T; Sarafidis, K; Krolak-Olejnik, B; Memisoglu, A; Reigstad, H; Rafinska-Wazny, E; Hatzidaki, E; Peng, Z; Gkentzi, D; Viellevoye, R; De Buyst, J; Mastretta, E; Wang, P; Hahn, GH; Bender, L; Cornette, L; Tkaczyk, J; del Rio, R; Fumagalli, M; Papathoma, E; Wilinska, M; Naulaers, G; Sadowska-Krawczenko, I; Lecart, C; Couce, ML; Fredly, S; Heuchan, AM; Karen, T; Greisen, G</t>
  </si>
  <si>
    <t>Extremely Preterm Infant Admissions Within the SafeBoosC-III Consortium During the COVID-19 Lockdown</t>
  </si>
  <si>
    <t>[Rasmussen, Marie Isabel; Hansen, Mathias Luehr; Hahn, Gitte Holst; Greisen, Gorm] Rigshosp, Dept Neonatol, Copenhagen, Denmark; [Pichler, Gerhard] Med Univ Graz, Dept Pediat, Graz, Austria; [Dempsey, Eugene] Univ Coll Cork, Infant Ctr, Cork, Ireland; [Dempsey, Eugene] Univ Coll Cork, Dept Paediat &amp; Child Hlth, Cork, Ireland; [Pellicer, Adelina] La Paz Univ Hosp, Dept Neonatol, Madrid, Spain; [El-Khuffash, Afif] Royal Coll Surgeons Ireland, Dept Pediat, Dublin, Ireland; [Shashidhar, A.] St Johns Med Coll Hosp, Bengaluru, India; [Piris-Borregas, Salvador] 12 Octubre Univ Hosp, Dept Neonatol, Madrid, Spain; [Alsina, Miguel] Hosp Clin Maternintat, Neonatol Dept, Barcelona, Spain; [Cetinkaya, Merih] Kanuni Sultan Suleyman Training &amp; Res Hosp, Dept Neonatol, Istanbul, Turkey; [Chalak, Lina] Univ Texas UT Southwestern, Div Pediat Neonatal Perinatal, Dallas, TX USA; [Ozkan, Hilal] Uludag Univ, Dept Pediat, Div Neonatol, Med Fac, Uludag, Turkey; [Baserga, Mariana] Univ Utah, Dept Pediat, Div Neonatol, Salt Lake City, UT USA; [Sirc, Jan] Charles Univ Prague, Fac Med 3, Inst Care Mother &amp; Child, Prague, Czech Republic; [Fuchs, Hans] Univ Freiburg, Ctr Pediat, Med Ctr, Dept Neonatol, Freiburg, Germany; [Ergenekon, Ebru] Gazi Univ Hosp, Dept Neonatol, Ankara, Turkey; [Arruza, Luis] Hosp Clin San Carlos, Inst Nino &amp; Adolescente, Div Neonatol, Hlth Res Inst San Carlos IdiSSC, Madrid, Spain; [Mathur, Amit] St Louis Univ, Sch Med, Dept Neonatal Perinatal Med, St Louis, MO USA; [Stocker, Martin] Childrens Hosp Lucerne, Neonatal &amp; Pediat Intens Care Unit, Luzern, Switzerland; [Vaccarello, Olalla Otero] Hosp Univ Tarragona Juan XXIII, Dept Neonatol, Tarragona, Spain; [Szczapa, Tomasz] Poznan Univ Med Sci, Dept Neonatol, Neonatal Biophys Monitoring &amp; Cardiopulm Therapie, Poznan, Poland; [Sarafidis, Kosmas] Aristotle Univ Thessaloniki, Hippokrate Gen Hosp, Dept Neonatol 1, Thessaloniki, Greece; [Krolak-Olejnik, Barbara] Wroclaw Med Univ, Dept Neonatol, Wroclaw, Poland; [Memisoglu, Asli] Marmara Univ Pendik Training &amp; Res Hosp, Dept Neonatol, Istanbul, Turkey; [Reigstad, Hallvard] Haukeland Hosp, Dept Neonatol, Bergen, Norway; [Rafinska-Wazny, Elzbieta] Ctr Med Ujastek, Dept Neonatol, Krakow, Poland; [Hatzidaki, Eleftheria] Univ Hosp Heraklion, Dept Neonatol, Iraklion, Greece; [Hatzidaki, Eleftheria] Univ Hosp Heraklion, Neonatal Intens Care Unit NICU, Iraklion, Greece; [Peng, Zhang] Fudan Univ, Dept Neonatol, Childrens Hosp, Shanghai, Peoples R China; [Gkentzi, Despoina] Patras Med Sch, Dept Pediat, Neonatal Intens Care Unit NICU, Patras, Greece; [Viellevoye, Renaud] Univ Liege, Dept Pediat, Neonatal Intens Care Unit, Liege, Belgium; [De Buyst, Julie] Tivoli Hosp, Neonatal Intens Care Unit NICU, La Louviere, Belgium; [Mastretta, Emmanuele] Pres Osp S Anna Citta Salute &amp; Sci Torino, SC Neonatol, Turin, Italy; [Wang, Ping] Guangzhou Women &amp; Childrens Med Ctr, Dept Neonatol, Guangzhou, Peoples R China; [Bender, Lars] Aalborg Univ Hosp, Dept Neonatol, Aalborg, Denmark; [Cornette, Luc] AZ St Jan Bruges, Dept Neonatol, Brugge, Belgium; [Tkaczyk, Jakub] Univ Hosp Motol, Dept Neonatol, Prague, Czech Republic; [del Rio, Ruth] Hosp St Joan de Deu, Dept Neonatol, Barcelona, Spain; [Fumagalli, Monica] Fdn IRCCS Ca Granda Osped Maggiore Policlin Milan, Dept Neonatol, Milan, Italy; [Fumagalli, Monica] Univ Milan, Dept Clin Sci &amp; Community Hlth, Milan, Italy; [Papathoma, Evangelia] Alexandra Univ &amp; State Matern Hosp, Neonatal Intens Care Unit, Athens, Greece; [Wilinska, Maria] Ctr Postgrad Med Educ, Neonatol Dept, Warsaw, Poland; [Naulaers, Gunnar] Univ Hosp Leuven, Dept Neonatol, Leuven, Belgium; [Sadowska-Krawczenko, Iwona] Nicolaus Copernicus Univ, Dept Neonatol, Coll Med Bydgoszcz, Torun, Poland; [Lecart, Chantal] Grand Hop Charleroi GHdC, Dept Neonatol, Charleroi, Belgium; [Couce, Maria Luz] Univ Clin Hosp Santiago de Compostela, Hlth Res Inst Santiago de Compostela, Neonatol Dept, Santiago, Spain; [Fredly, Siv] Oslo Univ Hosp, Dept Neonatol, Oslo, Norway; [Heuchan, Anne Marie] Royal Hosp Children, Dept Neonatol, Glasgow, Lanark, Scotland; [Karen, Tanja] Univ Hosp Zurich, Dept Neonatol, Zurich, Switzerland</t>
  </si>
  <si>
    <t>Rasmussen, MI (corresponding author), Rigshosp, Dept Neonatol, Copenhagen, Denmark.</t>
  </si>
  <si>
    <t>JUL 12</t>
  </si>
  <si>
    <t>Moreno-Sanz, B; Montes, MT; Anton, M; Serrada, MT; Cabrera, M; Pellicer, A</t>
  </si>
  <si>
    <t>Scaling Up the Family Integrated Care Model in a Level IIIC Neonatal Intensive Care Unit: A Systematic Approach to the Methods and Effort Taken for Implementation</t>
  </si>
  <si>
    <t>[Moreno-Sanz, Barbara; Montes, Maria Teresa; Anton, Marta; Serrada, Maria Teresa; Cabrera, Marta; Pellicer, Adelina] La Paz Univ Hosp, Dept Neonatol, Madrid, Spain; [Moreno-Sanz, Barbara; Montes, Maria Teresa; Pellicer, Adelina] La Paz Univ Hosp, Hosp La Paz, Inst Hlth Res IdIPAZ, Madrid, Spain</t>
  </si>
  <si>
    <t>Moreno-Sanz, B (corresponding author), La Paz Univ Hosp, Dept Neonatol, Madrid, Spain.; Moreno-Sanz, B (corresponding author), La Paz Univ Hosp, Hosp La Paz, Inst Hlth Res IdIPAZ, Madrid, Spain.</t>
  </si>
  <si>
    <t>JUN 9</t>
  </si>
  <si>
    <t>Bravo, MC; Sanchez, R; Blanco, AI; Losantos, I; Pellicer, A</t>
  </si>
  <si>
    <t>Predictive Model of Early Spontaneous Ductus Arteriosus Closure Based on Neonatologist Performed Echocardiography in Preterm Infants</t>
  </si>
  <si>
    <t>[Bravo, Maria Carmen; Sanchez, Rebeca; Blanco, Ana Isabel; Pellicer, Adelina] La Paz Univ Hosp, Dept Neonatol, Madrid, Spain; [Losantos, Itsaso] La Paz Univ Hosp, Div Stat, Madrid, Spain</t>
  </si>
  <si>
    <t>Bravo, MC (corresponding author), La Paz Univ Hosp, Dept Neonatol, Madrid, Spain.</t>
  </si>
  <si>
    <t>FEB 26</t>
  </si>
  <si>
    <t>Bravo, MC; Sanchez-Salmador, R; Moral-Pumarega, MT; Lopez-Azorin, M; Mosqueda-Pena, R; Dorronsoro, I; Cabanas, F; Jimenez, M; Pellicer, A</t>
  </si>
  <si>
    <t>Echocardiography-guided ductus arteriosus treatment: a randomized controlled trial on two prescription strategies to reduce the incidence of necrotizing enterocolitis</t>
  </si>
  <si>
    <t>PEDIATRIC RESEARCH</t>
  </si>
  <si>
    <t>Meeting Abstract</t>
  </si>
  <si>
    <t>[Carmen Bravo, Maria; Sanchez-Salmador, Rebeca; Jimenez, Maria; Pellicer, Adelina] La Paz Univ Hosp, Madrid, Spain; [Teresa Moral-Pumarega, Maria; Mosqueda-Pena, Rocio] Doce Octubre Univ Hosp, Madrid, Spain; [Lopez-Azorin, Manuela; Dorronsoro, Izaskun; Cabanas, Fernando] QuironSalud Univ Hosptital, Madrid, Spain</t>
  </si>
  <si>
    <t>0031-3998</t>
  </si>
  <si>
    <t>SUPPL 1</t>
  </si>
  <si>
    <t>Garcia, LS; Gomez-Torres, N; Cabanas, F; Gonzalez-Sanchez, R; Lopez-Azorin, M; Moral-Pumarega, MT; Escuder-Vieco, D; Cabanes-Alonso, E; Castro, I; Gomez, JMR; Pellicer, A</t>
  </si>
  <si>
    <t>SARS-CoV-2 status and immune profiling of breastmilk in pregnant women: a case-control study</t>
  </si>
  <si>
    <t>[Sanchez Garcia, Laura; Pellicer, Adelina] La Paz Univ Hosp, Madrid, Spain; [Gomez-Torres, Natalia; Castro, Irma; Rodriguez Gomez, Juan Miguel] Univ Complutense Madrid, Madrid, Spain; [Cabanas, Fernando; Gonzalez-Sanchez, Raquel; Lopez-Azorin, Manuela] Quironsalud Madrid Univ Hosp, Madrid, Spain; [Cabanas, Fernando; Gonzalez-Sanchez, Raquel; Lopez-Azorin, Manuela] Quironsalud San Jose Hosp, Madrid, Spain; [Teresa Moral-Pumarega, Maria; Escuder-Vieco, Diana; Cabanes-Alonso, Esther] 12 Octubre Univ Hosp, Madrid, Spain</t>
  </si>
  <si>
    <t>Diaz-Garzon, J; Fernandez-Calle, P; Aarsand, AK; Sandberg, S; Buno, A</t>
  </si>
  <si>
    <t>Biological variation of venous acid-base status measurands in athletes</t>
  </si>
  <si>
    <t>CLINICA CHIMICA ACTA</t>
  </si>
  <si>
    <t>[Diaz-Garzon, Jorge; Fernandez-Calle, Pilar; Buno, Antonio] La Paz Univ Hosp, Lab Med Dept, Paseo Castellana 261, Madrid 28046, Spain; [Aarsand, Aasne K.] Haukeland Hosp, Norwegian Porphyria Ctr, Dept Med Biochem &amp; Pharmacol, Bergen, Norway; [Aarsand, Aasne K.; Sandberg, Sverre] Haraldsplass Deaconess Hosp, Norwegian Org Qual Improvement Lab Examinat NOKLU, Bergen, Norway; [Sandberg, Sverre] Univ Bergen, Fac Med, Dept Global Hlth &amp; Primary Care, Bergen, Norway</t>
  </si>
  <si>
    <t>Diaz-Garzon, J (corresponding author), La Paz Univ Hosp, Lab Med Dept, Paseo Castellana 261, Madrid 28046, Spain.</t>
  </si>
  <si>
    <t>0009-8981</t>
  </si>
  <si>
    <t>Chen, YT; Fuertes, PR; Saez, PO; Villegas, TV; Soto, AB; Calle, PF; Cardona, CC; Mora, JC; Canadas, MJ; Tong, HY; Borobia, AM</t>
  </si>
  <si>
    <t>Efficacy of a fast-track pathway for managing uncomplicated renal or ureteral colic in a hospital emergency department: the STONE randomized clinical trial of Sonography and Testing of a Nephrolithiasis Episode</t>
  </si>
  <si>
    <t>EMERGENCIAS</t>
  </si>
  <si>
    <t>[Chen, Yale Tung; Rodriguez Fuertes, Pablo; Cobo Mora, Julio; Canadas, Milagros Jaen] Hosp Univ La Paz, Serv Urgencias, Madrid, Spain; [Chen, Yale Tung] Univ Alfonso X El Sabio, Dept Med, Madrid, Spain; [Oliver Saez, Paloma; Buno Soto, Antonio; Fernandez Calle, Pilar] Hosp Univ La Paz, Serv AnAl Clin, Madrid, Spain; [Villen Villegas, Tomas] Univ Francisco Vitoria, Fac Med, Madrid, Spain; [Carballo Cardona, Cesar] Hosp Univ Ramon y Cajal, Serv Urgencias, Madrid, Spain; [Tong, Hoi Yan; Borobia, Alberto M.] Hosp Univ La Paz, Serv Farmacol Clin, Unidad Cent Invest Clin &amp; Ensayos Clin UCICEC, Madrid, Spain</t>
  </si>
  <si>
    <t>Chen, YT (corresponding author), Hosp Univ La Paz, Unidad Ecog Clin, Serv Urgencias, Paseo Castellana 241, Madrid 28046, Spain.</t>
  </si>
  <si>
    <t>1137-6821</t>
  </si>
  <si>
    <t>FEB</t>
  </si>
  <si>
    <t>Dahdouh, E; Lazaro-Perona, F; Ruiz-Carrascoso, G; Garcia, LS; de Pipaon, MS; Mingorance, J</t>
  </si>
  <si>
    <t>Intestinal Dominance by Serratia marcescens and Serratia ureilytica among Neonates in the Setting of an Outbreak</t>
  </si>
  <si>
    <t>MICROORGANISMS</t>
  </si>
  <si>
    <t>[Dahdouh, Elias; Lazaro-Perona, Fernando; Ruiz-Carrascoso, Guillermo; Mingorance, Jesus] Hosp Univ La Paz, Serv Microbiol, IdiPAZ, Paseo Castellana 261, Madrid 28046, Spain; [Sanchez Garcia, Laura; Saenz de Pipaon, Miguel] Hosp Univ La Paz, Serv Neonatol, Madrid 28046, Spain</t>
  </si>
  <si>
    <t>Dahdouh, E (corresponding author), Hosp Univ La Paz, Serv Microbiol, IdiPAZ, Paseo Castellana 261, Madrid 28046, Spain.</t>
  </si>
  <si>
    <t>2076-2607</t>
  </si>
  <si>
    <t>NOV</t>
  </si>
  <si>
    <t>Arevalo, MSG; Mahillo-Fernandez, I; Esteban, LM; Andeyro-Garcia, M; Perez, RP; de Pipaon, MS; Saviron-Cornudella, R</t>
  </si>
  <si>
    <t>Perinatal Adverse Effects in Newborns with Estimated Loss of Weight Percentile between the Third Trimester Ultrasound and Delivery. The GROWIN Study</t>
  </si>
  <si>
    <t>JOURNAL OF CLINICAL MEDICINE</t>
  </si>
  <si>
    <t>[Galan Arevalo, Maria Sonsoles] Villalba Univ Gen Hosp, Dept Neonatol, Madrid 28400, Spain; [Mahillo-Fernandez, Ignacio] Hosp Univ Fdn Jimenez Diaz &amp; Fdn, Biostat &amp; Epidemiol Unit, Inst Invest Sanitaria, Madrid 28040, Spain; [Esteban, Luis Mariano] Univ Zaragoza, Escuela Univ Politecn, Zaragoza 50100, Spain; [Andeyro-Garcia, Mercedes] Villalba Univ Gen Hosp, Dept Obstet &amp; Gynecol, Madrid 28400, Spain; [Pineiro Perez, Roi] Villalba Univ Gen Hosp, Dept Paediat, Madrid 28400, Spain; [Saenz de Pipaon, Miguel] Hosp Univ La Paz, Dept Neonatol, Madrid 28046, Spain; [Saenz de Pipaon, Miguel] Univ Autonoma Madrid, Madrid 28046, Spain; [Saviron-Cornudella, Ricardo] Univ Complutense, Dept Obstet &amp; Gynecol, Hosp Clin San Carlos, Madrid 28040, Spain; [Saviron-Cornudella, Ricardo] Univ Complutense, Inst Invest Sanitaria San Carlos IdISSC, Madrid 28040, Spain</t>
  </si>
  <si>
    <t>Arevalo, MSG (corresponding author), Villalba Univ Gen Hosp, Dept Neonatol, Madrid 28400, Spain.; Saviron-Cornudella, R (corresponding author), Univ Complutense, Dept Obstet &amp; Gynecol, Hosp Clin San Carlos, Madrid 28040, Spain.; Saviron-Cornudella, R (corresponding author), Univ Complutense, Inst Invest Sanitaria San Carlos IdISSC, Madrid 28040, Spain.</t>
  </si>
  <si>
    <t>2077-0383</t>
  </si>
  <si>
    <t>Caballero, FF; Struijk, EA; Lana, A; Buno, A; Rodriguez-Artalejo, F; Lopez-Garcia, E</t>
  </si>
  <si>
    <t>Plasma acylcarnitines and risk of lower-extremity functional impairment in older adults: a nested case-control study</t>
  </si>
  <si>
    <t>SCIENTIFIC REPORTS</t>
  </si>
  <si>
    <t>[Felix Caballero, Francisco; Struijk, Ellen A.; Rodriguez-Artalejo, Fernando; Lopez-Garcia, Esther] Univ Autonoma Madrid, Sch Med, Dept Prevent Med &amp; Publ Hlth, C Arzobispo Morcillo S-N, Madrid 28029, Spain; [Felix Caballero, Francisco; Struijk, Ellen A.; Rodriguez-Artalejo, Fernando; Lopez-Garcia, Esther] Hosp Univ La Paz, IdiPaz Inst Invest Sanitaria, Madrid, Spain; [Felix Caballero, Francisco; Struijk, Ellen A.; Rodriguez-Artalejo, Fernando; Lopez-Garcia, Esther] CIBERESP CIBER Epidemiol &amp; Publ Hlth, Madrid, Spain; [Lana, Alberto] Univ Oviedo, Sch Med &amp; Hlth Sci, Dept Med, ISPA, Oviedo, Spain; [Buno, Antonio] La Paz Univ Hosp, Dept Lab Med, Madrid, Spain; [Rodriguez-Artalejo, Fernando; Lopez-Garcia, Esther] CEI UAM CSIC, IMDEA Food Inst, Madrid, Spain</t>
  </si>
  <si>
    <t>Caballero, FF; Lopez-Garcia, E (corresponding author), Univ Autonoma Madrid, Sch Med, Dept Prevent Med &amp; Publ Hlth, C Arzobispo Morcillo S-N, Madrid 28029, Spain.; Caballero, FF; Lopez-Garcia, E (corresponding author), Hosp Univ La Paz, IdiPaz Inst Invest Sanitaria, Madrid, Spain.; Caballero, FF; Lopez-Garcia, E (corresponding author), CIBERESP CIBER Epidemiol &amp; Publ Hlth, Madrid, Spain.; Lopez-Garcia, E (corresponding author), CEI UAM CSIC, IMDEA Food Inst, Madrid, Spain.</t>
  </si>
  <si>
    <t>2045-2322</t>
  </si>
  <si>
    <t>FEB 8</t>
  </si>
  <si>
    <t>Garcia-Alix, A; Arnaez, J; Arca, G; Agut, T; Alarcon, A; Martin-Ancel, A; Girabent-Farres, M; Valverde, E; Benavente-Fernandez, I</t>
  </si>
  <si>
    <t>Development, Reliability, and Testing of a New Rating Scale for Neonatal Encephalopathy</t>
  </si>
  <si>
    <t>JOURNAL OF PEDIATRICS</t>
  </si>
  <si>
    <t>[Garcia-Alix, Alfredo; Agut, Thais; Alarcon, Ana; Martin-Ancel, Ana] Hosp St Joan de Deu, Inst Recerca St Joan de Deu, Passeig St Joan de Deu 2, Barcelona 08950, Spain; [Garcia-Alix, Alfredo] Univ Barcelona, Barcelona, Spain; [Garcia-Alix, Alfredo; Arnaez, Juan; Arca, Gemma; Agut, Thais; Valverde, Eva; Benavente-Fernandez, Isabel] NeNe Fdn, Madrid, Spain; [Arnaez, Juan] Hosp Univ Burgos, Burgos, Spain; [Arca, Gemma] Hosp Clin Maternitat IDIBAPS, Barcelona, Spain; [Girabent-Farres, Montserrat] Pompeu Fabra Univ, Sch Hlth Sci, Dept Physioterapy, TecnoCampus, Barcelona, Spain; [Valverde, Eva] Hosp Univ La Paz, Madrid, Spain; [Benavente-Fernandez, Isabel] Hosp Puerta Mar, Cadiz, Spain; [Benavente-Fernandez, Isabel] Biomed Res &amp; Innovat Inst Cadiz INiB, Cadiz, Spain</t>
  </si>
  <si>
    <t>Garcia-Alix, A (corresponding author), Hosp St Joan de Deu, Inst Recerca St Joan de Deu, Passeig St Joan de Deu 2, Barcelona 08950, Spain.</t>
  </si>
  <si>
    <t>0022-3476</t>
  </si>
  <si>
    <t>AUG</t>
  </si>
  <si>
    <t>+</t>
  </si>
  <si>
    <t>Caro-Codon, J; Lip, GYH; Rey, JR; Iniesta, AM; Rosillo, SO; Castrejon-Castrejon, S; Rodriguez-Sotelo, L; Garcia-Veas, JM; Marco, I; Martinez, LA; Martin-Polo, L; Merino, C; Martinez-Cossiani, M; Buno, A; Gonzalez-Valle, L; Herrero, A; Lopez-de-Sa, E; Merino, JL</t>
  </si>
  <si>
    <t>Prediction of thromboembolic events and mortality by the CHADS(2) and the CHA(2)DS(2)-VASc in COVID-19</t>
  </si>
  <si>
    <t>EUROPACE</t>
  </si>
  <si>
    <t>[Caro-Codon, Juan; Rey, Juan R.; Iniesta, Angel M.; Rosillo, Sandra O.; Castrejon-Castrejon, Sergio; Rodriguez-Sotelo, Laura; Garcia-Veas, Jose M.; Marco, Irene; Martinez, Luis A.; Martin-Polo, Lorena; Merino, Carlos; Martinez-Cossiani, Marcel; Lopez-de-Sa, Esteban; Merino, Jose L.] Hosp Univ La Paz, Dept Cardiol, IdiPaz, CiberCV, Madrid, Spain; [Lip, Gregory Y. H.] Univ Birmingham, Inst Cardiovasc Sci, Birmingham, W Midlands, England; [Lip, Gregory Y. H.] Univ Liverpool, Liverpool Ctr Cardiovasc Sci, Liverpool, Merseyside, England; [Lip, Gregory Y. H.] Liverpool Heart &amp; Chest Hosp, Liverpool, Merseyside, England; [Buno, Antonio; Gonzalez-Valle, Luis; Herrero, Alicia] Hosp Univ La Paz, Dept Pharm, IdiPaz, Madrid, Spain</t>
  </si>
  <si>
    <t>Caro-Codon, J (corresponding author), Hosp Univ La Paz, Dept Cardiol, IdiPaz, CiberCV, Madrid, Spain.</t>
  </si>
  <si>
    <t>1099-5129</t>
  </si>
  <si>
    <t>Castro, I; Arroyo, R; Aparicio, M; Martinez, MA; Rovira, J; Ares, S; Cunha, SC; Casal, S; Fernandes, JO; Schuhmacher, M; Nadal, M; Rodriguez, JM; Fernandez, L</t>
  </si>
  <si>
    <t>Dietary Habits and Relationship with the Presence of Main and Trace Elements, Bisphenol A, Tetrabromobisphenol A, and the Lipid, Microbiological and Immunological Profiles of Breast Milk</t>
  </si>
  <si>
    <t>NUTRIENTS</t>
  </si>
  <si>
    <t>[Castro, Irma; Arroyo, Rebeca; Aparicio, Marina; Rodriguez, Juan Miguel] Univ Complutense Madrid, Dept Nutr &amp; Food Sci, Madrid 28040, Spain; [Martinez, Maria Angeles] Inst Hlth Carlos III, Ctr Invest Biomed Red Fisiopatol Obesidad &amp; Nutr, Madrid 28029, Spain; [Martinez, Maria Angeles] Univ Rovira &amp; Virgili, Dept Bioquim &amp; Biotecnol, Unitat Nutr, Reus 43201, Spain; [Martinez, Maria Angeles] Univ Hosp St Joan Reus, Nutr Unit, Reus 43204, Spain; [Martinez, Maria Angeles] Inst Invest Sanitaria Pere Virgili IISPV, Reus 43007, Spain; [Rovira, Joaquim; Schuhmacher, Marta] Univ Rovira &amp; Virgili, Dept Engn Quim, Environm Engn Lab, Av Paisos Catalans 26, Tarragona 43007, Spain; [Rovira, Joaquim; Nadal, Marti] Univ Rovira &amp; Virgili, Sch Med, Lab Toxicol &amp; Environm Hlth, IISPV, Reus 43201, Spain; [Ares, Susana] Univ Hosp La Paz, Dept Neonatol, P Castellana 261, Madrid 28046, Spain; [Cunha, Sara Cristina; Casal, Susana; Oliveira Fernandes, Jose] Univ Porto, Lab Bromatol &amp; Hydrol, LAQV REQUIMTE, Fac Pharm, P-4050313 Porto, Portugal; [Fernandez, Leonides] Univ Complutense Madrid, Dept Galen Pharm &amp; Food Technol, Madrid 28040, Spain</t>
  </si>
  <si>
    <t>Fernandez, L (corresponding author), Univ Complutense Madrid, Dept Galen Pharm &amp; Food Technol, Madrid 28040, Spain.</t>
  </si>
  <si>
    <t>2072-6643</t>
  </si>
  <si>
    <t>Mihatsch, W; Thome, U; de Pipaon, MS</t>
  </si>
  <si>
    <t>Update on Calcium and Phosphorus Requirements of Preterm Infants and Recommendations for Enteral Mineral Intake</t>
  </si>
  <si>
    <t>[Mihatsch, Walter] Ulm Univ, Dept Pediat, D-89075 Ulm, Germany; [Mihatsch, Walter] Neu Ulm Univ Appl Sci, Dept Hlth Management, D-89231 Neu Ulm, Germany; [Thome, Ulrich] Univ Hosp, Dept Womens &amp; Childrens Hlth, Div Neonatol, Childrens Hosp, D-04103 Leipzig, Germany; [Saenz de Pipaon, Miguel] Univ Autonoma Madrid, Dept Pediat, Hosp Univ La Paz, Dept Neonatol, Madrid 28046, Spain</t>
  </si>
  <si>
    <t>Mihatsch, W (corresponding author), Ulm Univ, Dept Pediat, D-89075 Ulm, Germany.; Mihatsch, W (corresponding author), Neu Ulm Univ Appl Sci, Dept Hlth Management, D-89231 Neu Ulm, Germany.</t>
  </si>
  <si>
    <t>Mihatsch, W; Martin, ID; Barrios-Sabador, V; Couce, ML; Martos-Moreno, GA; Argente, J; Quero, J; de Pipaon, MS</t>
  </si>
  <si>
    <t>Bone Mineral Density, Body Composition, and Metabolic Health of Very Low Birth Weight Infants Fed in Hospital Following Current Macronutrient Recommendations during the First 3 Years of Life</t>
  </si>
  <si>
    <t>[Mihatsch, Walter] Ulm Univ, Dept Pediat, D-89231 Neu Ulm, Germany; [Mihatsch, Walter] Neu Ulm Univ Appl Sci, D-89231 Neu Ulm, Germany; [Dorronsoro Martin, Izaskun; Quero, Jose; Saenz de Pipaon, Miguel] Univ Autonoma Madrid, Hosp Univ La Paz, Dept Neonatol, Dept Pediat, Madrid 28046, Spain; [Barrios-Sabador, Vicente; Martos-Moreno, Gabriel A.; Argente, Jesus] Univ Autonoma Madrid, Hosp Infantil Univ Nino Jesus, Inst Invest La Princesa, Dept Pediat,Dept Endocrinol, Madrid 28039, Spain; [Barrios-Sabador, Vicente; Martos-Moreno, Gabriel A.; Argente, Jesus] Inst Salud Carlos III, CIBER Fisiopatol Obesidad &amp; Nutr CIBERobn, Madrid 28029, Spain; [Couce, Maria L.] Univ Santiago de Compostela, Univ Clin Hosp Santiago de Compostela, IDIS Hlth Res Inst Santiago de Compostela, Neonatol Dept, Santiago De Compostela 15704, Spain; [Argente, Jesus] IMDEA Inst, Madrid 28049, Spain</t>
  </si>
  <si>
    <t>de Pipaon, MS (corresponding author), Univ Autonoma Madrid, Hosp Univ La Paz, Dept Neonatol, Dept Pediat, Madrid 28046, Spain.</t>
  </si>
  <si>
    <t>MAR</t>
  </si>
  <si>
    <t>Arnaez, J; Vega-Del-Val, C; Hortiguela, M; Benavente-Fernandez, I; Martinez-Biarge, M; Sangrador, CO; Garcia-Alix, A</t>
  </si>
  <si>
    <t>Usefulness of video recordings for validating neonatal encephalopathy exams: a population-based cohort study</t>
  </si>
  <si>
    <t>ARCHIVES OF DISEASE IN CHILDHOOD-FETAL AND NEONATAL EDITION</t>
  </si>
  <si>
    <t>[Arnaez, Juan; Vega-Del-Val, Cristina] Hosp Univ Burgos, Neonatol, Avda Islas Baleares, Burgos 09006, Spain; [Arnaez, Juan; Benavente-Fernandez, Isabel; Garcia-Alix, Alfredo] NeNe Fdn, Madrid, Spain; [Hortiguela, Montesclaros] Hosp Univ Burgos, Neuropediat, Burgos, Spain; [Benavente-Fernandez, Isabel] Puerta del Mar Univ Hosp, Neonatol, Cadiz, Spain; [Benavente-Fernandez, Isabel] Puerta del Mar Univ Hosp, Biomed Res &amp; Innovat Inst Cadiz INiB, Res Unit, Cadiz, Spain; [Benavente-Fernandez, Isabel] Univ Cadiz, Fac Med, Dept Child &amp; Mother Hlth &amp; Radiol, Area Paediat, Cadiz, Spain; [Martinez-Biarge, Miriam] Imperial Coll London, Pediat, London, England; [Sangrador, Carlos Ochoa] Hosp Virgen de la Concha, Pediat, Zamora, Spain; [Garcia-Alix, Alfredo] Hosp St Joan de Deu, Inst Recerca Pediat, Barcelona, Spain; [Garcia-Alix, Alfredo] Univ Barcelona, Barcelona, Spain</t>
  </si>
  <si>
    <t>Arnaez, J (corresponding author), Hosp Univ Burgos, Neonatol, Avda Islas Baleares, Burgos 09006, Spain.</t>
  </si>
  <si>
    <t>1359-2998</t>
  </si>
  <si>
    <t>SEP</t>
  </si>
  <si>
    <t>F522</t>
  </si>
  <si>
    <t>F528</t>
  </si>
  <si>
    <t>Diez, D; Morte, B; Bernal, J</t>
  </si>
  <si>
    <t>Single-Cell Transcriptome Profiling of Thyroid Hormone Effectors in the Human Fetal Neocortex: Expression of SLCO1C1, DIO2, and THRB in Specific Cell Types</t>
  </si>
  <si>
    <t>THYROID</t>
  </si>
  <si>
    <t>[Diez, Diego] Osaka Univ, Immunol Frontier Res Ctr, Suita, Osaka, Japan; [Morte, Beatriz] Inst Salud Carlos III, Ctr Biomed Res Rare Dis CIBERER, Madrid, Spain; [Morte, Beatriz; Bernal, Juan] CSIC, Inst Invest Biomed Alberto Sols, Madrid, Spain; [Morte, Beatriz; Bernal, Juan] Univ Autonoma Madrid, Madrid, Spain</t>
  </si>
  <si>
    <t>Bernal, J (corresponding author), Univ Autonoma Madrid, CSIC, Inst Invest Biomed Alberto Sols, Madrid 28029, Spain.</t>
  </si>
  <si>
    <t>1050-7256</t>
  </si>
  <si>
    <t>Morte, B; Gil-Ibanez, P; Heuer, H; Bernal, J</t>
  </si>
  <si>
    <t>Brain Gene Expression in Systemic Hypothyroidism and Mouse Models of MCT8 Deficiency: The Mct8-Oatp1c1-Dio2 Triad</t>
  </si>
  <si>
    <t>[Morte, Beatriz; Gil-Ibanez, Pilar; Bernal, Juan] Univ Autonoma Madrid, Ctr Biomed Res Rare Dis Ciberer U708, Inst Invest Biomed, CSIC, Arturo Duperier 4, Madrid 28029, Spain; [Heuer, Heike] Univ Duisburg Essen, Dept Endocrinol Diabet &amp; Metab, Essen, Germany</t>
  </si>
  <si>
    <t>Bernal, J (corresponding author), Univ Autonoma Madrid, Ctr Biomed Res Rare Dis Ciberer U708, Inst Invest Biomed, CSIC, Arturo Duperier 4, Madrid 28029, Spain.</t>
  </si>
  <si>
    <t>JUN 1</t>
  </si>
  <si>
    <t>Garcia, LS; Gomez-Torres, N; Cabanas, F; Gonzalez-Sanchez, R; Lopez-Azorin, M; Moral-Pumarega, MT; Escuder-Vieco, D; Cabanes-Alonso, E; Castro, I; Alba, C; Gomez, JMR; Pellicer, A</t>
  </si>
  <si>
    <t>Immediate Pre-Partum SARS-CoV-2 Status and Immune Profiling of Breastmilk: A Case-Control Study</t>
  </si>
  <si>
    <t>FRONTIERS IN IMMUNOLOGY</t>
  </si>
  <si>
    <t>[Sanchez Garcia, Laura; Pellicer, Adelina] La Paz Univ Hosp, Dept Neonatol, Biomed Res Fdn IDIPAZ, Madrid, Spain; [Gomez-Torres, Natalia; Castro, Irma; Alba, Claudio; Rodriguez Gomez, Juan Miguel] Univ Complutense Madrid, Nutr &amp; Food Sci Dept, Madrid, Spain; [Cabanas, Fernando] La Paz Univ Hosp, Dept Neonatol, Quironsalud Madrid Univ Hosp, Madrid, Spain; [Cabanas, Fernando] La Paz Univ Hosp, Quironsalud San Jose Hosp, Biomed Res Fdn IDIPAZ, Madrid, Spain; [Gonzalez-Sanchez, Raquel; Lopez-Azorin, Manuela] Quironsalud Madrid Univ Hosp, Dept Neonatol, Madrid, Spain; [Gonzalez-Sanchez, Raquel; Lopez-Azorin, Manuela] Quironsalud San Jose Hosp, Madrid, Spain; [Moral-Pumarega, M. Teresa; Escuder-Vieco, Diana] 12 Octubre Univ Hosp, Dept Neonatol, Madrid, Spain; [Cabanes-Alonso, Esther] 12 Octubre Univ Hosp, Dept Neonatol, Madrid, Spain; [Cabanes-Alonso, Esther] 12 Octubre Univ Hosp, Reg Human Milk Bank, Madrid, Spain</t>
  </si>
  <si>
    <t>Garcia, LS (corresponding author), La Paz Univ Hosp, Dept Neonatol, Biomed Res Fdn IDIPAZ, Madrid, Spain.</t>
  </si>
  <si>
    <t>1664-3224</t>
  </si>
  <si>
    <t>JUL 26</t>
  </si>
  <si>
    <t>Caro-Codon, J; Rey, JR; Buno, A; Iniesta, AM; Rosillo, SO; Castrejon-Castrejon, S; Rodriguez-Sotelo, L; Martinez, LA; Marco, I; Merino, C; Martin-Polo, L; Garcia-Veas, JM; Martinez-Cossiani, M; Gonzalez-Valle, L; Herrero, A; Lopez-de-Sa, E; Merino, JL</t>
  </si>
  <si>
    <t>Characterization of NT-proBNP in a large cohort of COVID-19 patients</t>
  </si>
  <si>
    <t>EUROPEAN JOURNAL OF HEART FAILURE</t>
  </si>
  <si>
    <t>[Caro-Codon, Juan; Rey, Juan R.; Iniesta, Angel M.; Rosillo, Sandra O.; Castrejon-Castrejon, Sergio; Rodriguez-Sotelo, Laura; Martinez, Luis A.; Marco, Irene; Merino, Carlos; Martin-Polo, Lorena; Garcia-Veas, Jose M.; Martinez-Cossiani, Marcel; Lopez-de-Sa, Esteban; Merino, Jose L.] Hosp Univ La Paz, CiberCV, IdiPaz, Cardiol, Madrid, Spain; [Buno, Antonio] Hosp Univ La Paz, CiberCV, IdiPaz, Clin Analyt, Madrid, Spain; [Gonzalez-Valle, Luis; Herrero, Alicia] Hosp Univ La Paz, Pharm Dept, CiberCV, IdiPaz, Madrid, Spain</t>
  </si>
  <si>
    <t>Caro-Codon, J (corresponding author), Hosp Univ La Paz, Cardiol Dept, Paseo Castellana 261, Madrid 28046, Spain.</t>
  </si>
  <si>
    <t>1388-9842</t>
  </si>
  <si>
    <t>Thoresen, M; Jary, S; Walloe, L; Karlsson, M; Martinez-Biarge, M; Chakkarapani, E; Cowan, FM</t>
  </si>
  <si>
    <t>MRI combined with early clinical variables are excellent outcome predictors for newborn infants undergoing therapeutic hypothermia after perinatal asphyxia</t>
  </si>
  <si>
    <t>ECLINICALMEDICINE</t>
  </si>
  <si>
    <t>[Thoresen, Marianne; Jary, Sally; Karlsson, Mathias; Martinez-Biarge, Miriam; Chakkarapani, Ela; Cowan, Frances M.] Univ Bristol, Translat Hlth Sci, Neonatal Neurosci, Bristol, Avon, England; [Thoresen, Marianne; Walloe, Lars] Univ Oslo, Inst Basic Med Sci, Sect Physiol, Oslo, Norway; [Karlsson, Mathias] Uppsala Univ, Dept Med Sci Biomed Struct &amp; Funct, Uppsala, Sweden; [Martinez-Biarge, Miriam; Cowan, Frances M.] Imperial Coll London, Dept Paediat, London, England</t>
  </si>
  <si>
    <t>Thoresen, M (corresponding author), Univ Bristol, Translat Hlth Sci, Neonatal Neurosci, Bristol, Avon, England.; Thoresen, M (corresponding author), Univ Oslo, Inst Basic Med Sci, Sect Physiol, Oslo, Norway.</t>
  </si>
  <si>
    <t>2589-5370</t>
  </si>
  <si>
    <t>Velacoracho, JJ; de la Calle, M; Taboas, A; Rodriguez, R; Herrero, B; Elorza, MD; Antolin, E; Bartha, JL</t>
  </si>
  <si>
    <t>Congenital diaphragmatic hernia in twin gestation</t>
  </si>
  <si>
    <t>CLINICA E INVESTIGACION EN GINECOLOGIA Y OBSTETRICIA</t>
  </si>
  <si>
    <t>[Elorza, M. D.] Hosp Univ La Paz, Serv Neonatol, Madrid, Spain; [Velacoracho, J. J.; de la Calle, M.; Taboas, A.; Rodriguez, R.; Herrero, B.; Antolin, E.; Bartha, J. L.] Hosp Univ La Paz, Serv Obstet, Madrid, Spain</t>
  </si>
  <si>
    <t>de la Calle, M (corresponding author), Hosp Univ La Paz, Serv Obstet, Madrid, Spain.</t>
  </si>
  <si>
    <t>0210-573X</t>
  </si>
  <si>
    <t>OCT-DEC</t>
  </si>
  <si>
    <t>Peinado, AA; Lopez, LP</t>
  </si>
  <si>
    <t>Current perspective of neonatal heart surgery in Spain</t>
  </si>
  <si>
    <t>CIRUGIA CARDIOVASCULAR</t>
  </si>
  <si>
    <t>Editorial Material</t>
  </si>
  <si>
    <t>[Aroca Peinado, Angel] Hosp Univ La Paz, Alianza Hosp Cirugia Cardiovasc Infantil, Madrid, Spain; Hosp Ramon &amp; Cajal, Madrid, Spain</t>
  </si>
  <si>
    <t>Peinado, AA (corresponding author), Hosp Univ La Paz, Alianza Hosp Cirugia Cardiovasc Infantil, Madrid, Spain.</t>
  </si>
  <si>
    <t>1134-0096</t>
  </si>
  <si>
    <t>JAN-FEB</t>
  </si>
  <si>
    <t>Rey, J; Ramchandani, BK; Gonzalez-Rocafort, A; Sanchez, R; Polo, L; Lamas, MJ; Centella, T; Uceda, A; Lopez-Ortego, P; Aroca, A</t>
  </si>
  <si>
    <t>Neonatal cardiac surgery: Does weight matter?</t>
  </si>
  <si>
    <t>[Rey, Juvenal; Ramchandani, Bunty K.; Gonzalez-Rocafort, Alvaro; Sanchez, Raul; Polo, Luz; Lamas, Maria J.; Centella, Tomasa; Aroca, Angel] Hosp Univ La Paz Ramon y Cajal, Serv Aliados Cirugia Cardiovasc Infantil, Madrid, Spain; [Uceda, Angela] Hosp Univ La Paz, Serv Cardiol Pediat, Madrid, Spain; [Lopez-Ortego, Paloma] Hosp Univ La Paz, Serv Neonatol, Madrid, Spain</t>
  </si>
  <si>
    <t>Rey, J (corresponding author), Hosp Univ La Paz Ramon y Cajal, Serv Aliados Cirugia Cardiovasc Infantil, Madrid, Spain.</t>
  </si>
  <si>
    <t>Aker, K; Stoen, R; Martinez-Biarge, M; Thomas, N</t>
  </si>
  <si>
    <t>Questions about the HELIX trial</t>
  </si>
  <si>
    <t>LANCET GLOBAL HEALTH</t>
  </si>
  <si>
    <t>Letter</t>
  </si>
  <si>
    <t>[Aker, Karoline; Stoen, Ragnhild] Norwegian Univ Sci &amp; Technol, Dept Clin &amp; Mol Med, N-8905 Trondheim, Norway; [Aker, Karoline; Stoen, Ragnhild] Trondheim Reg &amp; Univ Hosp, Dept Paediat, St Olavs Hosp, Trondheim, Norway; [Martinez-Biarge, Miriam] Imperial Coll London, Dept Paediat, London, England; [Thomas, Niranjan] Christian Med Coll &amp; Hosp, Dept Neonatol, Vellore, Tamil Nadu, India; [Thomas, Niranjan] Joan Kirner Womens &amp; Childrens Sunshine Hosp, Dept Neonatol, St Albans, Vic, Australia</t>
  </si>
  <si>
    <t>Aker, K (corresponding author), Norwegian Univ Sci &amp; Technol, Dept Clin &amp; Mol Med, N-8905 Trondheim, Norway.; Aker, K (corresponding author), Trondheim Reg &amp; Univ Hosp, Dept Paediat, St Olavs Hosp, Trondheim, Norway.</t>
  </si>
  <si>
    <t>2214-109X</t>
  </si>
  <si>
    <t>E1651</t>
  </si>
  <si>
    <t>Martinez-Biarge, M; Gould, S; de Alvare, ADA; Marques-Lopes, I</t>
  </si>
  <si>
    <t>Lack of supplementation, and not a vegan diet, as a cause of rickets in an infant</t>
  </si>
  <si>
    <t>ARCHIVES DE PEDIATRIE</t>
  </si>
  <si>
    <t>[Martinez-Biarge, Miriam] Imperial Coll NHS Trust, Dept Paediat, Du Cane Rd, London W12 0HS, England; [Gould, Samantha] Bristol Childrens Hosp, Upper Maudlin St, Bristol BS2 8BJ, Avon, England; [Alcalde de Alvare, Ana Dolores] Hosp Infanta Sofia, Dept Paediat Endocrinol, Paseo Europa 34, San Sebastian Reyes Madr 28702, Spain; [Marques-Lopes, Iva] Univ Zaragoza, Fac Hlth Sci &amp; Sports, Zaragoza, Spain</t>
  </si>
  <si>
    <t>Martinez-Biarge, M (corresponding author), Imperial Coll NHS Trust, Dept Paediat, Du Cane Rd, London W12 0HS, England.</t>
  </si>
  <si>
    <t>0929-693X</t>
  </si>
  <si>
    <t>1º CUARTIL</t>
  </si>
  <si>
    <t>1º DECIL</t>
  </si>
  <si>
    <t>Q1</t>
  </si>
  <si>
    <t>SI</t>
  </si>
  <si>
    <t>Correction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</si>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</sst>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45"/>
  <sheetViews>
    <sheetView tabSelected="1" zoomScalePageLayoutView="0" workbookViewId="0" topLeftCell="A1">
      <selection activeCell="A1" sqref="A1:IV16384"/>
    </sheetView>
  </sheetViews>
  <sheetFormatPr defaultColWidth="11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1.5742187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1.5742187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1.057</v>
      </c>
      <c r="G5" s="7" t="str">
        <f>VLOOKUP(N5,'[1]Revistas'!$B$2:$H$62913,3,FALSE)</f>
        <v>Q4</v>
      </c>
      <c r="H5" s="7" t="str">
        <f>VLOOKUP(N5,'[1]Revistas'!$B$2:$H$62913,4,FALSE)</f>
        <v>NUTRITION &amp; DIETETICS</v>
      </c>
      <c r="I5" s="7" t="str">
        <f>VLOOKUP(N5,'[1]Revistas'!$B$2:$H$62913,5,FALSE)</f>
        <v>77/88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38</v>
      </c>
      <c r="R5" s="7">
        <v>5</v>
      </c>
      <c r="S5" s="7">
        <v>1101</v>
      </c>
      <c r="T5" s="7">
        <v>1112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1.5</v>
      </c>
      <c r="G6" s="7" t="str">
        <f>VLOOKUP(N6,'[1]Revistas'!$B$2:$H$62913,3,FALSE)</f>
        <v>Q4</v>
      </c>
      <c r="H6" s="7" t="str">
        <f>VLOOKUP(N6,'[1]Revistas'!$B$2:$H$62913,4,FALSE)</f>
        <v>PEDIATRICS</v>
      </c>
      <c r="I6" s="7" t="str">
        <f>VLOOKUP(N6,'[1]Revistas'!$B$2:$H$62913,5,FALSE)</f>
        <v>100/129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2021</v>
      </c>
      <c r="Q6" s="7">
        <v>95</v>
      </c>
      <c r="R6" s="7">
        <v>6</v>
      </c>
      <c r="S6" s="7">
        <v>423</v>
      </c>
      <c r="T6" s="7">
        <v>430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35</v>
      </c>
      <c r="C7" s="6" t="s">
        <v>36</v>
      </c>
      <c r="D7" s="6" t="s">
        <v>30</v>
      </c>
      <c r="E7" s="7" t="s">
        <v>23</v>
      </c>
      <c r="F7" s="7">
        <f>VLOOKUP(N7,'[1]Revistas'!$B$2:$H$62913,2,FALSE)</f>
        <v>1.5</v>
      </c>
      <c r="G7" s="7" t="str">
        <f>VLOOKUP(N7,'[1]Revistas'!$B$2:$H$62913,3,FALSE)</f>
        <v>Q4</v>
      </c>
      <c r="H7" s="7" t="str">
        <f>VLOOKUP(N7,'[1]Revistas'!$B$2:$H$62913,4,FALSE)</f>
        <v>PEDIATRICS</v>
      </c>
      <c r="I7" s="7" t="str">
        <f>VLOOKUP(N7,'[1]Revistas'!$B$2:$H$62913,5,FALSE)</f>
        <v>100/129</v>
      </c>
      <c r="J7" s="7" t="str">
        <f>VLOOKUP(N7,'[1]Revistas'!$B$2:$H$62913,6,FALSE)</f>
        <v>NO</v>
      </c>
      <c r="K7" s="7" t="s">
        <v>37</v>
      </c>
      <c r="L7" s="7" t="s">
        <v>38</v>
      </c>
      <c r="M7" s="7">
        <v>0</v>
      </c>
      <c r="N7" s="7" t="s">
        <v>33</v>
      </c>
      <c r="O7" s="7" t="s">
        <v>39</v>
      </c>
      <c r="P7" s="7">
        <v>2021</v>
      </c>
      <c r="Q7" s="7">
        <v>95</v>
      </c>
      <c r="R7" s="7">
        <v>4</v>
      </c>
      <c r="S7" s="7" t="s">
        <v>40</v>
      </c>
      <c r="T7" s="7" t="s">
        <v>40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41</v>
      </c>
      <c r="C8" s="6" t="s">
        <v>42</v>
      </c>
      <c r="D8" s="6" t="s">
        <v>30</v>
      </c>
      <c r="E8" s="7" t="s">
        <v>23</v>
      </c>
      <c r="F8" s="7">
        <f>VLOOKUP(N8,'[1]Revistas'!$B$2:$H$62913,2,FALSE)</f>
        <v>1.5</v>
      </c>
      <c r="G8" s="7" t="str">
        <f>VLOOKUP(N8,'[1]Revistas'!$B$2:$H$62913,3,FALSE)</f>
        <v>Q4</v>
      </c>
      <c r="H8" s="7" t="str">
        <f>VLOOKUP(N8,'[1]Revistas'!$B$2:$H$62913,4,FALSE)</f>
        <v>PEDIATRICS</v>
      </c>
      <c r="I8" s="7" t="str">
        <f>VLOOKUP(N8,'[1]Revistas'!$B$2:$H$62913,5,FALSE)</f>
        <v>100/129</v>
      </c>
      <c r="J8" s="7" t="str">
        <f>VLOOKUP(N8,'[1]Revistas'!$B$2:$H$62913,6,FALSE)</f>
        <v>NO</v>
      </c>
      <c r="K8" s="7" t="s">
        <v>43</v>
      </c>
      <c r="L8" s="7" t="s">
        <v>44</v>
      </c>
      <c r="M8" s="7">
        <v>0</v>
      </c>
      <c r="N8" s="7" t="s">
        <v>33</v>
      </c>
      <c r="O8" s="7" t="s">
        <v>45</v>
      </c>
      <c r="P8" s="7">
        <v>2021</v>
      </c>
      <c r="Q8" s="7">
        <v>94</v>
      </c>
      <c r="R8" s="7">
        <v>4</v>
      </c>
      <c r="S8" s="7" t="s">
        <v>40</v>
      </c>
      <c r="T8" s="7" t="s">
        <v>40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46</v>
      </c>
      <c r="C9" s="6" t="s">
        <v>47</v>
      </c>
      <c r="D9" s="6" t="s">
        <v>48</v>
      </c>
      <c r="E9" s="7" t="s">
        <v>23</v>
      </c>
      <c r="F9" s="7">
        <f>VLOOKUP(N9,'[1]Revistas'!$B$2:$H$62913,2,FALSE)</f>
        <v>1.725</v>
      </c>
      <c r="G9" s="7" t="str">
        <f>VLOOKUP(N9,'[1]Revistas'!$B$2:$H$62913,3,FALSE)</f>
        <v>Q3</v>
      </c>
      <c r="H9" s="7" t="str">
        <f>VLOOKUP(N9,'[1]Revistas'!$B$2:$H$62913,4,FALSE)</f>
        <v>MEDICINE, GENERAL &amp; INTERNAL</v>
      </c>
      <c r="I9" s="7" t="str">
        <f>VLOOKUP(N9,'[1]Revistas'!$B$2:$H$62913,5,FALSE)</f>
        <v>105/169</v>
      </c>
      <c r="J9" s="7" t="str">
        <f>VLOOKUP(N9,'[1]Revistas'!$B$2:$H$62913,6,FALSE)</f>
        <v>NO</v>
      </c>
      <c r="K9" s="7" t="s">
        <v>49</v>
      </c>
      <c r="L9" s="7" t="s">
        <v>50</v>
      </c>
      <c r="M9" s="7">
        <v>2</v>
      </c>
      <c r="N9" s="7" t="s">
        <v>51</v>
      </c>
      <c r="O9" s="7" t="s">
        <v>52</v>
      </c>
      <c r="P9" s="7">
        <v>2021</v>
      </c>
      <c r="Q9" s="7">
        <v>157</v>
      </c>
      <c r="R9" s="7">
        <v>6</v>
      </c>
      <c r="S9" s="7">
        <v>274</v>
      </c>
      <c r="T9" s="7">
        <v>280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53</v>
      </c>
      <c r="C10" s="6" t="s">
        <v>54</v>
      </c>
      <c r="D10" s="6" t="s">
        <v>55</v>
      </c>
      <c r="E10" s="7" t="s">
        <v>56</v>
      </c>
      <c r="F10" s="7">
        <f>VLOOKUP(N10,'[1]Revistas'!$B$2:$H$62913,2,FALSE)</f>
        <v>2.102</v>
      </c>
      <c r="G10" s="7" t="str">
        <f>VLOOKUP(N10,'[1]Revistas'!$B$2:$H$62913,3,FALSE)</f>
        <v>Q4</v>
      </c>
      <c r="H10" s="7" t="str">
        <f>VLOOKUP(N10,'[1]Revistas'!$B$2:$H$62913,4,FALSE)</f>
        <v>GASTROENTEROLOGY &amp; HEPATOLOGY</v>
      </c>
      <c r="I10" s="7" t="str">
        <f>VLOOKUP(N10,'[1]Revistas'!$B$2:$H$62913,5,FALSE)</f>
        <v>83/92</v>
      </c>
      <c r="J10" s="7" t="str">
        <f>VLOOKUP(N10,'[1]Revistas'!$B$2:$H$62913,6,FALSE)</f>
        <v>NO</v>
      </c>
      <c r="K10" s="7" t="s">
        <v>57</v>
      </c>
      <c r="L10" s="7" t="s">
        <v>58</v>
      </c>
      <c r="M10" s="7">
        <v>5</v>
      </c>
      <c r="N10" s="7" t="s">
        <v>59</v>
      </c>
      <c r="O10" s="7" t="s">
        <v>60</v>
      </c>
      <c r="P10" s="7">
        <v>2021</v>
      </c>
      <c r="Q10" s="7">
        <v>44</v>
      </c>
      <c r="R10" s="7">
        <v>7</v>
      </c>
      <c r="S10" s="7">
        <v>519</v>
      </c>
      <c r="T10" s="7">
        <v>535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61</v>
      </c>
      <c r="C11" s="6" t="s">
        <v>62</v>
      </c>
      <c r="D11" s="6" t="s">
        <v>63</v>
      </c>
      <c r="E11" s="7" t="s">
        <v>56</v>
      </c>
      <c r="F11" s="7">
        <f>VLOOKUP(N11,'[1]Revistas'!$B$2:$H$62913,2,FALSE)</f>
        <v>2.587</v>
      </c>
      <c r="G11" s="7" t="str">
        <f>VLOOKUP(N11,'[1]Revistas'!$B$2:$H$62913,3,FALSE)</f>
        <v>Q3</v>
      </c>
      <c r="H11" s="7" t="str">
        <f>VLOOKUP(N11,'[1]Revistas'!$B$2:$H$62913,4,FALSE)</f>
        <v>OBSTETRICS &amp; GYNECOLOGY</v>
      </c>
      <c r="I11" s="7" t="str">
        <f>VLOOKUP(N11,'[1]Revistas'!$B$2:$H$62913,5,FALSE)</f>
        <v>47/83</v>
      </c>
      <c r="J11" s="7" t="str">
        <f>VLOOKUP(N11,'[1]Revistas'!$B$2:$H$62913,6,FALSE)</f>
        <v>NO</v>
      </c>
      <c r="K11" s="7" t="s">
        <v>64</v>
      </c>
      <c r="L11" s="7" t="s">
        <v>65</v>
      </c>
      <c r="M11" s="7">
        <v>7</v>
      </c>
      <c r="N11" s="7" t="s">
        <v>66</v>
      </c>
      <c r="O11" s="7" t="s">
        <v>45</v>
      </c>
      <c r="P11" s="7">
        <v>2021</v>
      </c>
      <c r="Q11" s="7">
        <v>48</v>
      </c>
      <c r="R11" s="7">
        <v>4</v>
      </c>
      <c r="S11" s="7">
        <v>245</v>
      </c>
      <c r="T11" s="7">
        <v>257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67</v>
      </c>
      <c r="C12" s="6" t="s">
        <v>68</v>
      </c>
      <c r="D12" s="6" t="s">
        <v>69</v>
      </c>
      <c r="E12" s="7" t="s">
        <v>23</v>
      </c>
      <c r="F12" s="7">
        <f>VLOOKUP(N12,'[1]Revistas'!$B$2:$H$62913,2,FALSE)</f>
        <v>3.039</v>
      </c>
      <c r="G12" s="7" t="str">
        <f>VLOOKUP(N12,'[1]Revistas'!$B$2:$H$62913,3,FALSE)</f>
        <v>Q2</v>
      </c>
      <c r="H12" s="7" t="str">
        <f>VLOOKUP(N12,'[1]Revistas'!$B$2:$H$62913,4,FALSE)</f>
        <v>PEDIATRICS</v>
      </c>
      <c r="I12" s="7" t="str">
        <f>VLOOKUP(N12,'[1]Revistas'!$B$2:$H$62913,5,FALSE)</f>
        <v>36/129</v>
      </c>
      <c r="J12" s="7" t="str">
        <f>VLOOKUP(N12,'[1]Revistas'!$B$2:$H$62913,6,FALSE)</f>
        <v>NO</v>
      </c>
      <c r="K12" s="7" t="s">
        <v>70</v>
      </c>
      <c r="L12" s="7" t="s">
        <v>71</v>
      </c>
      <c r="M12" s="7">
        <v>1</v>
      </c>
      <c r="N12" s="7" t="s">
        <v>72</v>
      </c>
      <c r="O12" s="7" t="s">
        <v>73</v>
      </c>
      <c r="P12" s="7">
        <v>2021</v>
      </c>
      <c r="Q12" s="7">
        <v>56</v>
      </c>
      <c r="R12" s="7">
        <v>5</v>
      </c>
      <c r="S12" s="7">
        <v>967</v>
      </c>
      <c r="T12" s="7">
        <v>973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74</v>
      </c>
      <c r="C13" s="6" t="s">
        <v>75</v>
      </c>
      <c r="D13" s="6" t="s">
        <v>76</v>
      </c>
      <c r="E13" s="7" t="s">
        <v>23</v>
      </c>
      <c r="F13" s="7">
        <f>VLOOKUP(N13,'[1]Revistas'!$B$2:$H$62913,2,FALSE)</f>
        <v>3.405</v>
      </c>
      <c r="G13" s="7" t="str">
        <f>VLOOKUP(N13,'[1]Revistas'!$B$2:$H$62913,3,FALSE)</f>
        <v>Q3</v>
      </c>
      <c r="H13" s="7" t="str">
        <f>VLOOKUP(N13,'[1]Revistas'!$B$2:$H$62913,4,FALSE)</f>
        <v>ONCOLOGY</v>
      </c>
      <c r="I13" s="7" t="str">
        <f>VLOOKUP(N13,'[1]Revistas'!$B$2:$H$62913,5,FALSE)</f>
        <v>159/242</v>
      </c>
      <c r="J13" s="7" t="str">
        <f>VLOOKUP(N13,'[1]Revistas'!$B$2:$H$62913,6,FALSE)</f>
        <v>NO</v>
      </c>
      <c r="K13" s="7" t="s">
        <v>77</v>
      </c>
      <c r="L13" s="7" t="s">
        <v>78</v>
      </c>
      <c r="M13" s="7">
        <v>1</v>
      </c>
      <c r="N13" s="7" t="s">
        <v>79</v>
      </c>
      <c r="O13" s="7" t="s">
        <v>80</v>
      </c>
      <c r="P13" s="7">
        <v>2021</v>
      </c>
      <c r="Q13" s="7">
        <v>23</v>
      </c>
      <c r="R13" s="7">
        <v>6</v>
      </c>
      <c r="S13" s="7">
        <v>1179</v>
      </c>
      <c r="T13" s="7">
        <v>1184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81</v>
      </c>
      <c r="C14" s="6" t="s">
        <v>82</v>
      </c>
      <c r="D14" s="6" t="s">
        <v>83</v>
      </c>
      <c r="E14" s="7" t="s">
        <v>56</v>
      </c>
      <c r="F14" s="7">
        <f>VLOOKUP(N14,'[1]Revistas'!$B$2:$H$62913,2,FALSE)</f>
        <v>3.418</v>
      </c>
      <c r="G14" s="7" t="str">
        <f>VLOOKUP(N14,'[1]Revistas'!$B$2:$H$62913,3,FALSE)</f>
        <v>Q1</v>
      </c>
      <c r="H14" s="7" t="str">
        <f>VLOOKUP(N14,'[1]Revistas'!$B$2:$H$62913,4,FALSE)</f>
        <v>PEDIATRICS</v>
      </c>
      <c r="I14" s="7" t="str">
        <f>VLOOKUP(N14,'[1]Revistas'!$B$2:$H$62913,5,FALSE)</f>
        <v>24/129</v>
      </c>
      <c r="J14" s="7" t="str">
        <f>VLOOKUP(N14,'[1]Revistas'!$B$2:$H$62913,6,FALSE)</f>
        <v>NO</v>
      </c>
      <c r="K14" s="7" t="s">
        <v>84</v>
      </c>
      <c r="L14" s="7" t="s">
        <v>85</v>
      </c>
      <c r="M14" s="7">
        <v>0</v>
      </c>
      <c r="N14" s="7" t="s">
        <v>86</v>
      </c>
      <c r="O14" s="7" t="s">
        <v>87</v>
      </c>
      <c r="P14" s="7">
        <v>2021</v>
      </c>
      <c r="Q14" s="7">
        <v>9</v>
      </c>
      <c r="R14" s="7" t="s">
        <v>40</v>
      </c>
      <c r="S14" s="7" t="s">
        <v>40</v>
      </c>
      <c r="T14" s="7">
        <v>675214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88</v>
      </c>
      <c r="C15" s="6" t="s">
        <v>89</v>
      </c>
      <c r="D15" s="6" t="s">
        <v>83</v>
      </c>
      <c r="E15" s="7" t="s">
        <v>23</v>
      </c>
      <c r="F15" s="7">
        <f>VLOOKUP(N15,'[1]Revistas'!$B$2:$H$62913,2,FALSE)</f>
        <v>3.418</v>
      </c>
      <c r="G15" s="7" t="str">
        <f>VLOOKUP(N15,'[1]Revistas'!$B$2:$H$62913,3,FALSE)</f>
        <v>Q1</v>
      </c>
      <c r="H15" s="7" t="str">
        <f>VLOOKUP(N15,'[1]Revistas'!$B$2:$H$62913,4,FALSE)</f>
        <v>PEDIATRICS</v>
      </c>
      <c r="I15" s="7" t="str">
        <f>VLOOKUP(N15,'[1]Revistas'!$B$2:$H$62913,5,FALSE)</f>
        <v>24/129</v>
      </c>
      <c r="J15" s="7" t="str">
        <f>VLOOKUP(N15,'[1]Revistas'!$B$2:$H$62913,6,FALSE)</f>
        <v>NO</v>
      </c>
      <c r="K15" s="7" t="s">
        <v>90</v>
      </c>
      <c r="L15" s="7" t="s">
        <v>91</v>
      </c>
      <c r="M15" s="7">
        <v>4</v>
      </c>
      <c r="N15" s="7" t="s">
        <v>86</v>
      </c>
      <c r="O15" s="7" t="s">
        <v>92</v>
      </c>
      <c r="P15" s="7">
        <v>2021</v>
      </c>
      <c r="Q15" s="7">
        <v>9</v>
      </c>
      <c r="R15" s="7" t="s">
        <v>40</v>
      </c>
      <c r="S15" s="7" t="s">
        <v>40</v>
      </c>
      <c r="T15" s="7">
        <v>647880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93</v>
      </c>
      <c r="C16" s="6" t="s">
        <v>94</v>
      </c>
      <c r="D16" s="6" t="s">
        <v>83</v>
      </c>
      <c r="E16" s="7" t="s">
        <v>23</v>
      </c>
      <c r="F16" s="7">
        <f>VLOOKUP(N16,'[1]Revistas'!$B$2:$H$62913,2,FALSE)</f>
        <v>3.418</v>
      </c>
      <c r="G16" s="7" t="str">
        <f>VLOOKUP(N16,'[1]Revistas'!$B$2:$H$62913,3,FALSE)</f>
        <v>Q1</v>
      </c>
      <c r="H16" s="7" t="str">
        <f>VLOOKUP(N16,'[1]Revistas'!$B$2:$H$62913,4,FALSE)</f>
        <v>PEDIATRICS</v>
      </c>
      <c r="I16" s="7" t="str">
        <f>VLOOKUP(N16,'[1]Revistas'!$B$2:$H$62913,5,FALSE)</f>
        <v>24/129</v>
      </c>
      <c r="J16" s="7" t="str">
        <f>VLOOKUP(N16,'[1]Revistas'!$B$2:$H$62913,6,FALSE)</f>
        <v>NO</v>
      </c>
      <c r="K16" s="7" t="s">
        <v>95</v>
      </c>
      <c r="L16" s="7" t="s">
        <v>96</v>
      </c>
      <c r="M16" s="7">
        <v>0</v>
      </c>
      <c r="N16" s="7" t="s">
        <v>86</v>
      </c>
      <c r="O16" s="7" t="s">
        <v>97</v>
      </c>
      <c r="P16" s="7">
        <v>2021</v>
      </c>
      <c r="Q16" s="7">
        <v>9</v>
      </c>
      <c r="R16" s="7" t="s">
        <v>40</v>
      </c>
      <c r="S16" s="7" t="s">
        <v>40</v>
      </c>
      <c r="T16" s="7">
        <v>682097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98</v>
      </c>
      <c r="C17" s="6" t="s">
        <v>99</v>
      </c>
      <c r="D17" s="6" t="s">
        <v>83</v>
      </c>
      <c r="E17" s="7" t="s">
        <v>23</v>
      </c>
      <c r="F17" s="7">
        <f>VLOOKUP(N17,'[1]Revistas'!$B$2:$H$62913,2,FALSE)</f>
        <v>3.418</v>
      </c>
      <c r="G17" s="7" t="str">
        <f>VLOOKUP(N17,'[1]Revistas'!$B$2:$H$62913,3,FALSE)</f>
        <v>Q1</v>
      </c>
      <c r="H17" s="7" t="str">
        <f>VLOOKUP(N17,'[1]Revistas'!$B$2:$H$62913,4,FALSE)</f>
        <v>PEDIATRICS</v>
      </c>
      <c r="I17" s="7" t="str">
        <f>VLOOKUP(N17,'[1]Revistas'!$B$2:$H$62913,5,FALSE)</f>
        <v>24/129</v>
      </c>
      <c r="J17" s="7" t="str">
        <f>VLOOKUP(N17,'[1]Revistas'!$B$2:$H$62913,6,FALSE)</f>
        <v>NO</v>
      </c>
      <c r="K17" s="7" t="s">
        <v>100</v>
      </c>
      <c r="L17" s="7" t="s">
        <v>101</v>
      </c>
      <c r="M17" s="7">
        <v>1</v>
      </c>
      <c r="N17" s="7" t="s">
        <v>86</v>
      </c>
      <c r="O17" s="7" t="s">
        <v>102</v>
      </c>
      <c r="P17" s="7">
        <v>2021</v>
      </c>
      <c r="Q17" s="7">
        <v>9</v>
      </c>
      <c r="R17" s="7" t="s">
        <v>40</v>
      </c>
      <c r="S17" s="7" t="s">
        <v>40</v>
      </c>
      <c r="T17" s="7">
        <v>644519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103</v>
      </c>
      <c r="C18" s="6" t="s">
        <v>104</v>
      </c>
      <c r="D18" s="6" t="s">
        <v>105</v>
      </c>
      <c r="E18" s="7" t="s">
        <v>106</v>
      </c>
      <c r="F18" s="7">
        <f>VLOOKUP(N18,'[1]Revistas'!$B$2:$H$62913,2,FALSE)</f>
        <v>3.756</v>
      </c>
      <c r="G18" s="7" t="str">
        <f>VLOOKUP(N18,'[1]Revistas'!$B$2:$H$62913,3,FALSE)</f>
        <v>Q1</v>
      </c>
      <c r="H18" s="7" t="str">
        <f>VLOOKUP(N18,'[1]Revistas'!$B$2:$H$62913,4,FALSE)</f>
        <v>PEDIATRICS</v>
      </c>
      <c r="I18" s="7" t="str">
        <f>VLOOKUP(N18,'[1]Revistas'!$B$2:$H$62913,5,FALSE)</f>
        <v>17/129</v>
      </c>
      <c r="J18" s="7" t="str">
        <f>VLOOKUP(N18,'[1]Revistas'!$B$2:$H$62913,6,FALSE)</f>
        <v>NO</v>
      </c>
      <c r="K18" s="7" t="s">
        <v>107</v>
      </c>
      <c r="L18" s="7" t="s">
        <v>40</v>
      </c>
      <c r="M18" s="7">
        <v>0</v>
      </c>
      <c r="N18" s="7" t="s">
        <v>108</v>
      </c>
      <c r="O18" s="7" t="s">
        <v>39</v>
      </c>
      <c r="P18" s="7">
        <v>2021</v>
      </c>
      <c r="Q18" s="7">
        <v>90</v>
      </c>
      <c r="R18" s="7" t="s">
        <v>109</v>
      </c>
      <c r="S18" s="7">
        <v>10</v>
      </c>
      <c r="T18" s="7"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8" customFormat="1" ht="15">
      <c r="A19" s="1"/>
      <c r="B19" s="6" t="s">
        <v>110</v>
      </c>
      <c r="C19" s="6" t="s">
        <v>111</v>
      </c>
      <c r="D19" s="6" t="s">
        <v>105</v>
      </c>
      <c r="E19" s="7" t="s">
        <v>106</v>
      </c>
      <c r="F19" s="7">
        <f>VLOOKUP(N19,'[1]Revistas'!$B$2:$H$62913,2,FALSE)</f>
        <v>3.756</v>
      </c>
      <c r="G19" s="7" t="str">
        <f>VLOOKUP(N19,'[1]Revistas'!$B$2:$H$62913,3,FALSE)</f>
        <v>Q1</v>
      </c>
      <c r="H19" s="7" t="str">
        <f>VLOOKUP(N19,'[1]Revistas'!$B$2:$H$62913,4,FALSE)</f>
        <v>PEDIATRICS</v>
      </c>
      <c r="I19" s="7" t="str">
        <f>VLOOKUP(N19,'[1]Revistas'!$B$2:$H$62913,5,FALSE)</f>
        <v>17/129</v>
      </c>
      <c r="J19" s="7" t="str">
        <f>VLOOKUP(N19,'[1]Revistas'!$B$2:$H$62913,6,FALSE)</f>
        <v>NO</v>
      </c>
      <c r="K19" s="7" t="s">
        <v>112</v>
      </c>
      <c r="L19" s="7" t="s">
        <v>40</v>
      </c>
      <c r="M19" s="7">
        <v>0</v>
      </c>
      <c r="N19" s="7" t="s">
        <v>108</v>
      </c>
      <c r="O19" s="7" t="s">
        <v>39</v>
      </c>
      <c r="P19" s="7">
        <v>2021</v>
      </c>
      <c r="Q19" s="7">
        <v>90</v>
      </c>
      <c r="R19" s="7" t="s">
        <v>109</v>
      </c>
      <c r="S19" s="7">
        <v>21</v>
      </c>
      <c r="T19" s="7">
        <v>21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8" customFormat="1" ht="15">
      <c r="A20" s="1"/>
      <c r="B20" s="6" t="s">
        <v>113</v>
      </c>
      <c r="C20" s="6" t="s">
        <v>114</v>
      </c>
      <c r="D20" s="6" t="s">
        <v>115</v>
      </c>
      <c r="E20" s="7" t="s">
        <v>23</v>
      </c>
      <c r="F20" s="7">
        <f>VLOOKUP(N20,'[1]Revistas'!$B$2:$H$62913,2,FALSE)</f>
        <v>3.786</v>
      </c>
      <c r="G20" s="7" t="str">
        <f>VLOOKUP(N20,'[1]Revistas'!$B$2:$H$62913,3,FALSE)</f>
        <v>Q1</v>
      </c>
      <c r="H20" s="7" t="str">
        <f>VLOOKUP(N20,'[1]Revistas'!$B$2:$H$62913,4,FALSE)</f>
        <v>MEDICAL LABORATORY TECHNOLOGY</v>
      </c>
      <c r="I20" s="7" t="str">
        <f>VLOOKUP(N20,'[1]Revistas'!$B$2:$H$62913,5,FALSE)</f>
        <v>06 DE 29</v>
      </c>
      <c r="J20" s="7" t="str">
        <f>VLOOKUP(N20,'[1]Revistas'!$B$2:$H$62913,6,FALSE)</f>
        <v>NO</v>
      </c>
      <c r="K20" s="7" t="s">
        <v>116</v>
      </c>
      <c r="L20" s="7" t="s">
        <v>117</v>
      </c>
      <c r="M20" s="7">
        <v>0</v>
      </c>
      <c r="N20" s="7" t="s">
        <v>118</v>
      </c>
      <c r="O20" s="7" t="s">
        <v>34</v>
      </c>
      <c r="P20" s="7">
        <v>2021</v>
      </c>
      <c r="Q20" s="7">
        <v>523</v>
      </c>
      <c r="R20" s="7" t="s">
        <v>40</v>
      </c>
      <c r="S20" s="7">
        <v>497</v>
      </c>
      <c r="T20" s="7">
        <v>503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8" customFormat="1" ht="15">
      <c r="A21" s="1"/>
      <c r="B21" s="6" t="s">
        <v>119</v>
      </c>
      <c r="C21" s="6" t="s">
        <v>120</v>
      </c>
      <c r="D21" s="6" t="s">
        <v>121</v>
      </c>
      <c r="E21" s="7" t="s">
        <v>23</v>
      </c>
      <c r="F21" s="7">
        <f>VLOOKUP(N21,'[1]Revistas'!$B$2:$H$62913,2,FALSE)</f>
        <v>3.881</v>
      </c>
      <c r="G21" s="7" t="str">
        <f>VLOOKUP(N21,'[1]Revistas'!$B$2:$H$62913,3,FALSE)</f>
        <v>Q1</v>
      </c>
      <c r="H21" s="7" t="str">
        <f>VLOOKUP(N21,'[1]Revistas'!$B$2:$H$62913,4,FALSE)</f>
        <v>EMERGENCY MEDICINE</v>
      </c>
      <c r="I21" s="7" t="str">
        <f>VLOOKUP(N21,'[1]Revistas'!$B$2:$H$62913,5,FALSE)</f>
        <v>05 DE 32</v>
      </c>
      <c r="J21" s="7" t="str">
        <f>VLOOKUP(N21,'[1]Revistas'!$B$2:$H$62913,6,FALSE)</f>
        <v>NO</v>
      </c>
      <c r="K21" s="7" t="s">
        <v>122</v>
      </c>
      <c r="L21" s="7" t="s">
        <v>123</v>
      </c>
      <c r="M21" s="7">
        <v>2</v>
      </c>
      <c r="N21" s="7" t="s">
        <v>124</v>
      </c>
      <c r="O21" s="7" t="s">
        <v>125</v>
      </c>
      <c r="P21" s="7">
        <v>2021</v>
      </c>
      <c r="Q21" s="7">
        <v>33</v>
      </c>
      <c r="R21" s="7">
        <v>1</v>
      </c>
      <c r="S21" s="7">
        <v>23</v>
      </c>
      <c r="T21" s="7">
        <v>28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8" customFormat="1" ht="15">
      <c r="A22" s="1"/>
      <c r="B22" s="6" t="s">
        <v>126</v>
      </c>
      <c r="C22" s="6" t="s">
        <v>127</v>
      </c>
      <c r="D22" s="6" t="s">
        <v>128</v>
      </c>
      <c r="E22" s="7" t="s">
        <v>23</v>
      </c>
      <c r="F22" s="7">
        <f>VLOOKUP(N22,'[1]Revistas'!$B$2:$H$62913,2,FALSE)</f>
        <v>4.128</v>
      </c>
      <c r="G22" s="7" t="str">
        <f>VLOOKUP(N22,'[1]Revistas'!$B$2:$H$62913,3,FALSE)</f>
        <v>Q2</v>
      </c>
      <c r="H22" s="7" t="str">
        <f>VLOOKUP(N22,'[1]Revistas'!$B$2:$H$62913,4,FALSE)</f>
        <v>MICROBIOLOGY</v>
      </c>
      <c r="I22" s="7" t="str">
        <f>VLOOKUP(N22,'[1]Revistas'!$B$2:$H$62913,5,FALSE)</f>
        <v>52/137</v>
      </c>
      <c r="J22" s="7" t="str">
        <f>VLOOKUP(N22,'[1]Revistas'!$B$2:$H$62913,6,FALSE)</f>
        <v>NO</v>
      </c>
      <c r="K22" s="7" t="s">
        <v>129</v>
      </c>
      <c r="L22" s="7" t="s">
        <v>130</v>
      </c>
      <c r="M22" s="7">
        <v>0</v>
      </c>
      <c r="N22" s="7" t="s">
        <v>131</v>
      </c>
      <c r="O22" s="7" t="s">
        <v>132</v>
      </c>
      <c r="P22" s="7">
        <v>2021</v>
      </c>
      <c r="Q22" s="7">
        <v>9</v>
      </c>
      <c r="R22" s="7">
        <v>11</v>
      </c>
      <c r="S22" s="7" t="s">
        <v>40</v>
      </c>
      <c r="T22" s="7">
        <v>2271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8" customFormat="1" ht="15">
      <c r="A23" s="1"/>
      <c r="B23" s="6" t="s">
        <v>133</v>
      </c>
      <c r="C23" s="6" t="s">
        <v>134</v>
      </c>
      <c r="D23" s="6" t="s">
        <v>135</v>
      </c>
      <c r="E23" s="7" t="s">
        <v>23</v>
      </c>
      <c r="F23" s="7">
        <f>VLOOKUP(N23,'[1]Revistas'!$B$2:$H$62913,2,FALSE)</f>
        <v>4.241</v>
      </c>
      <c r="G23" s="7" t="str">
        <f>VLOOKUP(N23,'[1]Revistas'!$B$2:$H$62913,3,FALSE)</f>
        <v>Q1</v>
      </c>
      <c r="H23" s="7" t="str">
        <f>VLOOKUP(N23,'[1]Revistas'!$B$2:$H$62913,4,FALSE)</f>
        <v>MEDICINE, GENERAL &amp; INTERNAL</v>
      </c>
      <c r="I23" s="7" t="str">
        <f>VLOOKUP(N23,'[1]Revistas'!$B$2:$H$62913,5,FALSE)</f>
        <v>39/169</v>
      </c>
      <c r="J23" s="7" t="str">
        <f>VLOOKUP(N23,'[1]Revistas'!$B$2:$H$62913,6,FALSE)</f>
        <v>NO</v>
      </c>
      <c r="K23" s="7" t="s">
        <v>136</v>
      </c>
      <c r="L23" s="7" t="s">
        <v>137</v>
      </c>
      <c r="M23" s="7">
        <v>0</v>
      </c>
      <c r="N23" s="7" t="s">
        <v>138</v>
      </c>
      <c r="O23" s="7" t="s">
        <v>39</v>
      </c>
      <c r="P23" s="7">
        <v>2021</v>
      </c>
      <c r="Q23" s="7">
        <v>10</v>
      </c>
      <c r="R23" s="7">
        <v>20</v>
      </c>
      <c r="S23" s="7" t="s">
        <v>40</v>
      </c>
      <c r="T23" s="7">
        <v>4643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8" customFormat="1" ht="15">
      <c r="A24" s="1"/>
      <c r="B24" s="6" t="s">
        <v>139</v>
      </c>
      <c r="C24" s="6" t="s">
        <v>140</v>
      </c>
      <c r="D24" s="6" t="s">
        <v>141</v>
      </c>
      <c r="E24" s="7" t="s">
        <v>23</v>
      </c>
      <c r="F24" s="7">
        <f>VLOOKUP(N24,'[1]Revistas'!$B$2:$H$62913,2,FALSE)</f>
        <v>4.379</v>
      </c>
      <c r="G24" s="7" t="str">
        <f>VLOOKUP(N24,'[1]Revistas'!$B$2:$H$62913,3,FALSE)</f>
        <v>Q1</v>
      </c>
      <c r="H24" s="7" t="str">
        <f>VLOOKUP(N24,'[1]Revistas'!$B$2:$H$62913,4,FALSE)</f>
        <v>MULTIDISCIPLINARY SCIENCES</v>
      </c>
      <c r="I24" s="7" t="str">
        <f>VLOOKUP(N24,'[1]Revistas'!$B$2:$H$62913,5,FALSE)</f>
        <v>17/73</v>
      </c>
      <c r="J24" s="7" t="str">
        <f>VLOOKUP(N24,'[1]Revistas'!$B$2:$H$62913,6,FALSE)</f>
        <v>NO</v>
      </c>
      <c r="K24" s="7" t="s">
        <v>142</v>
      </c>
      <c r="L24" s="7" t="s">
        <v>143</v>
      </c>
      <c r="M24" s="7">
        <v>2</v>
      </c>
      <c r="N24" s="7" t="s">
        <v>144</v>
      </c>
      <c r="O24" s="7" t="s">
        <v>145</v>
      </c>
      <c r="P24" s="7">
        <v>2021</v>
      </c>
      <c r="Q24" s="7">
        <v>11</v>
      </c>
      <c r="R24" s="7">
        <v>1</v>
      </c>
      <c r="S24" s="7" t="s">
        <v>40</v>
      </c>
      <c r="T24" s="7">
        <v>3350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8" customFormat="1" ht="15">
      <c r="A25" s="1"/>
      <c r="B25" s="6" t="s">
        <v>146</v>
      </c>
      <c r="C25" s="6" t="s">
        <v>147</v>
      </c>
      <c r="D25" s="6" t="s">
        <v>148</v>
      </c>
      <c r="E25" s="7" t="s">
        <v>23</v>
      </c>
      <c r="F25" s="7">
        <f>VLOOKUP(N25,'[1]Revistas'!$B$2:$H$62913,2,FALSE)</f>
        <v>4.406</v>
      </c>
      <c r="G25" s="7" t="str">
        <f>VLOOKUP(N25,'[1]Revistas'!$B$2:$H$62913,3,FALSE)</f>
        <v>Q1</v>
      </c>
      <c r="H25" s="7" t="str">
        <f>VLOOKUP(N25,'[1]Revistas'!$B$2:$H$62913,4,FALSE)</f>
        <v>PEDIATRICS</v>
      </c>
      <c r="I25" s="7" t="str">
        <f>VLOOKUP(N25,'[1]Revistas'!$B$2:$H$62913,5,FALSE)</f>
        <v>11/129</v>
      </c>
      <c r="J25" s="7" t="str">
        <f>VLOOKUP(N25,'[1]Revistas'!$B$2:$H$62913,6,FALSE)</f>
        <v>SI</v>
      </c>
      <c r="K25" s="7" t="s">
        <v>149</v>
      </c>
      <c r="L25" s="7" t="s">
        <v>150</v>
      </c>
      <c r="M25" s="7">
        <v>2</v>
      </c>
      <c r="N25" s="7" t="s">
        <v>151</v>
      </c>
      <c r="O25" s="7" t="s">
        <v>152</v>
      </c>
      <c r="P25" s="7">
        <v>2021</v>
      </c>
      <c r="Q25" s="7">
        <v>235</v>
      </c>
      <c r="R25" s="7" t="s">
        <v>40</v>
      </c>
      <c r="S25" s="7">
        <v>83</v>
      </c>
      <c r="T25" s="7" t="s">
        <v>153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8" customFormat="1" ht="15">
      <c r="A26" s="1"/>
      <c r="B26" s="6" t="s">
        <v>154</v>
      </c>
      <c r="C26" s="6" t="s">
        <v>155</v>
      </c>
      <c r="D26" s="6" t="s">
        <v>156</v>
      </c>
      <c r="E26" s="7" t="s">
        <v>23</v>
      </c>
      <c r="F26" s="7">
        <f>VLOOKUP(N26,'[1]Revistas'!$B$2:$H$62913,2,FALSE)</f>
        <v>5.214</v>
      </c>
      <c r="G26" s="7" t="str">
        <f>VLOOKUP(N26,'[1]Revistas'!$B$2:$H$62913,3,FALSE)</f>
        <v>Q2</v>
      </c>
      <c r="H26" s="7" t="str">
        <f>VLOOKUP(N26,'[1]Revistas'!$B$2:$H$62913,4,FALSE)</f>
        <v>CARDIAC &amp; CARDIOVASCULAR SYSTEMS</v>
      </c>
      <c r="I26" s="7" t="str">
        <f>VLOOKUP(N26,'[1]Revistas'!$B$2:$H$62913,5,FALSE)</f>
        <v>40/142</v>
      </c>
      <c r="J26" s="7" t="str">
        <f>VLOOKUP(N26,'[1]Revistas'!$B$2:$H$62913,6,FALSE)</f>
        <v>NO</v>
      </c>
      <c r="K26" s="7" t="s">
        <v>157</v>
      </c>
      <c r="L26" s="7" t="s">
        <v>158</v>
      </c>
      <c r="M26" s="7">
        <v>2</v>
      </c>
      <c r="N26" s="7" t="s">
        <v>159</v>
      </c>
      <c r="O26" s="7" t="s">
        <v>80</v>
      </c>
      <c r="P26" s="7">
        <v>2021</v>
      </c>
      <c r="Q26" s="7">
        <v>23</v>
      </c>
      <c r="R26" s="7">
        <v>6</v>
      </c>
      <c r="S26" s="7">
        <v>937</v>
      </c>
      <c r="T26" s="7">
        <v>947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8" customFormat="1" ht="15">
      <c r="A27" s="1"/>
      <c r="B27" s="6" t="s">
        <v>160</v>
      </c>
      <c r="C27" s="6" t="s">
        <v>161</v>
      </c>
      <c r="D27" s="6" t="s">
        <v>162</v>
      </c>
      <c r="E27" s="7" t="s">
        <v>23</v>
      </c>
      <c r="F27" s="7">
        <f>VLOOKUP(N27,'[1]Revistas'!$B$2:$H$62913,2,FALSE)</f>
        <v>5.717</v>
      </c>
      <c r="G27" s="7" t="str">
        <f>VLOOKUP(N27,'[1]Revistas'!$B$2:$H$62913,3,FALSE)</f>
        <v>Q1</v>
      </c>
      <c r="H27" s="7" t="str">
        <f>VLOOKUP(N27,'[1]Revistas'!$B$2:$H$62913,4,FALSE)</f>
        <v>NUTRITION &amp; DIETETICS</v>
      </c>
      <c r="I27" s="7" t="str">
        <f>VLOOKUP(N27,'[1]Revistas'!$B$2:$H$62913,5,FALSE)</f>
        <v>17/89</v>
      </c>
      <c r="J27" s="7" t="str">
        <f>VLOOKUP(N27,'[1]Revistas'!$B$2:$H$62913,6,FALSE)</f>
        <v>NO</v>
      </c>
      <c r="K27" s="7" t="s">
        <v>163</v>
      </c>
      <c r="L27" s="7" t="s">
        <v>164</v>
      </c>
      <c r="M27" s="7">
        <v>0</v>
      </c>
      <c r="N27" s="7" t="s">
        <v>165</v>
      </c>
      <c r="O27" s="7" t="s">
        <v>34</v>
      </c>
      <c r="P27" s="7">
        <v>2021</v>
      </c>
      <c r="Q27" s="7">
        <v>13</v>
      </c>
      <c r="R27" s="7">
        <v>12</v>
      </c>
      <c r="S27" s="7" t="s">
        <v>40</v>
      </c>
      <c r="T27" s="7">
        <v>4346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8" customFormat="1" ht="15">
      <c r="A28" s="1"/>
      <c r="B28" s="6" t="s">
        <v>166</v>
      </c>
      <c r="C28" s="6" t="s">
        <v>167</v>
      </c>
      <c r="D28" s="6" t="s">
        <v>162</v>
      </c>
      <c r="E28" s="7" t="s">
        <v>56</v>
      </c>
      <c r="F28" s="7">
        <f>VLOOKUP(N28,'[1]Revistas'!$B$2:$H$62913,2,FALSE)</f>
        <v>5.717</v>
      </c>
      <c r="G28" s="7" t="str">
        <f>VLOOKUP(N28,'[1]Revistas'!$B$2:$H$62913,3,FALSE)</f>
        <v>Q1</v>
      </c>
      <c r="H28" s="7" t="str">
        <f>VLOOKUP(N28,'[1]Revistas'!$B$2:$H$62913,4,FALSE)</f>
        <v>NUTRITION &amp; DIETETICS</v>
      </c>
      <c r="I28" s="7" t="str">
        <f>VLOOKUP(N28,'[1]Revistas'!$B$2:$H$62913,5,FALSE)</f>
        <v>17/89</v>
      </c>
      <c r="J28" s="7" t="str">
        <f>VLOOKUP(N28,'[1]Revistas'!$B$2:$H$62913,6,FALSE)</f>
        <v>NO</v>
      </c>
      <c r="K28" s="7" t="s">
        <v>168</v>
      </c>
      <c r="L28" s="7" t="s">
        <v>169</v>
      </c>
      <c r="M28" s="7">
        <v>1</v>
      </c>
      <c r="N28" s="7" t="s">
        <v>165</v>
      </c>
      <c r="O28" s="7" t="s">
        <v>73</v>
      </c>
      <c r="P28" s="7">
        <v>2021</v>
      </c>
      <c r="Q28" s="7">
        <v>13</v>
      </c>
      <c r="R28" s="7">
        <v>5</v>
      </c>
      <c r="S28" s="7" t="s">
        <v>40</v>
      </c>
      <c r="T28" s="7">
        <v>1470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8" customFormat="1" ht="15">
      <c r="A29" s="1"/>
      <c r="B29" s="6" t="s">
        <v>170</v>
      </c>
      <c r="C29" s="6" t="s">
        <v>171</v>
      </c>
      <c r="D29" s="6" t="s">
        <v>162</v>
      </c>
      <c r="E29" s="7" t="s">
        <v>23</v>
      </c>
      <c r="F29" s="7">
        <f>VLOOKUP(N29,'[1]Revistas'!$B$2:$H$62913,2,FALSE)</f>
        <v>5.717</v>
      </c>
      <c r="G29" s="7" t="str">
        <f>VLOOKUP(N29,'[1]Revistas'!$B$2:$H$62913,3,FALSE)</f>
        <v>Q1</v>
      </c>
      <c r="H29" s="7" t="str">
        <f>VLOOKUP(N29,'[1]Revistas'!$B$2:$H$62913,4,FALSE)</f>
        <v>NUTRITION &amp; DIETETICS</v>
      </c>
      <c r="I29" s="7" t="str">
        <f>VLOOKUP(N29,'[1]Revistas'!$B$2:$H$62913,5,FALSE)</f>
        <v>17/89</v>
      </c>
      <c r="J29" s="7" t="str">
        <f>VLOOKUP(N29,'[1]Revistas'!$B$2:$H$62913,6,FALSE)</f>
        <v>NO</v>
      </c>
      <c r="K29" s="7" t="s">
        <v>172</v>
      </c>
      <c r="L29" s="7" t="s">
        <v>173</v>
      </c>
      <c r="M29" s="7">
        <v>1</v>
      </c>
      <c r="N29" s="7" t="s">
        <v>165</v>
      </c>
      <c r="O29" s="7" t="s">
        <v>174</v>
      </c>
      <c r="P29" s="7">
        <v>2021</v>
      </c>
      <c r="Q29" s="7">
        <v>13</v>
      </c>
      <c r="R29" s="7">
        <v>3</v>
      </c>
      <c r="S29" s="7" t="s">
        <v>40</v>
      </c>
      <c r="T29" s="7">
        <v>1005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8" customFormat="1" ht="15">
      <c r="A30" s="1"/>
      <c r="B30" s="6" t="s">
        <v>175</v>
      </c>
      <c r="C30" s="6" t="s">
        <v>176</v>
      </c>
      <c r="D30" s="6" t="s">
        <v>177</v>
      </c>
      <c r="E30" s="7" t="s">
        <v>23</v>
      </c>
      <c r="F30" s="7">
        <f>VLOOKUP(N30,'[1]Revistas'!$B$2:$H$62913,2,FALSE)</f>
        <v>5.747</v>
      </c>
      <c r="G30" s="7" t="str">
        <f>VLOOKUP(N30,'[1]Revistas'!$B$2:$H$62913,3,FALSE)</f>
        <v>Q1</v>
      </c>
      <c r="H30" s="7" t="str">
        <f>VLOOKUP(N30,'[1]Revistas'!$B$2:$H$62913,4,FALSE)</f>
        <v>PEDIATRICS</v>
      </c>
      <c r="I30" s="7" t="str">
        <f>VLOOKUP(N30,'[1]Revistas'!$B$2:$H$62913,5,FALSE)</f>
        <v>6/129</v>
      </c>
      <c r="J30" s="7" t="str">
        <f>VLOOKUP(N30,'[1]Revistas'!$B$2:$H$62913,6,FALSE)</f>
        <v>SI</v>
      </c>
      <c r="K30" s="7" t="s">
        <v>178</v>
      </c>
      <c r="L30" s="7" t="s">
        <v>179</v>
      </c>
      <c r="M30" s="7">
        <v>1</v>
      </c>
      <c r="N30" s="7" t="s">
        <v>180</v>
      </c>
      <c r="O30" s="7" t="s">
        <v>181</v>
      </c>
      <c r="P30" s="7">
        <v>2021</v>
      </c>
      <c r="Q30" s="7">
        <v>106</v>
      </c>
      <c r="R30" s="7">
        <v>5</v>
      </c>
      <c r="S30" s="7" t="s">
        <v>182</v>
      </c>
      <c r="T30" s="7" t="s">
        <v>183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8" customFormat="1" ht="15">
      <c r="A31" s="1"/>
      <c r="B31" s="6" t="s">
        <v>184</v>
      </c>
      <c r="C31" s="6" t="s">
        <v>185</v>
      </c>
      <c r="D31" s="6" t="s">
        <v>186</v>
      </c>
      <c r="E31" s="7" t="s">
        <v>23</v>
      </c>
      <c r="F31" s="7">
        <f>VLOOKUP(N31,'[1]Revistas'!$B$2:$H$62913,2,FALSE)</f>
        <v>6.568</v>
      </c>
      <c r="G31" s="7" t="str">
        <f>VLOOKUP(N31,'[1]Revistas'!$B$2:$H$62913,3,FALSE)</f>
        <v>Q1</v>
      </c>
      <c r="H31" s="7" t="str">
        <f>VLOOKUP(N31,'[1]Revistas'!$B$2:$H$62913,4,FALSE)</f>
        <v>ENDOCRINOLOGY &amp; METABOLISM</v>
      </c>
      <c r="I31" s="7" t="str">
        <f>VLOOKUP(N31,'[1]Revistas'!$B$2:$H$62913,5,FALSE)</f>
        <v>22/145</v>
      </c>
      <c r="J31" s="7" t="str">
        <f>VLOOKUP(N31,'[1]Revistas'!$B$2:$H$62913,6,FALSE)</f>
        <v>NO</v>
      </c>
      <c r="K31" s="7" t="s">
        <v>187</v>
      </c>
      <c r="L31" s="7" t="s">
        <v>188</v>
      </c>
      <c r="M31" s="7">
        <v>0</v>
      </c>
      <c r="N31" s="7" t="s">
        <v>189</v>
      </c>
      <c r="O31" s="7" t="s">
        <v>39</v>
      </c>
      <c r="P31" s="7">
        <v>2021</v>
      </c>
      <c r="Q31" s="7">
        <v>31</v>
      </c>
      <c r="R31" s="7">
        <v>10</v>
      </c>
      <c r="S31" s="7">
        <v>1577</v>
      </c>
      <c r="T31" s="7">
        <v>1588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8" customFormat="1" ht="15">
      <c r="A32" s="1"/>
      <c r="B32" s="6" t="s">
        <v>190</v>
      </c>
      <c r="C32" s="6" t="s">
        <v>191</v>
      </c>
      <c r="D32" s="6" t="s">
        <v>186</v>
      </c>
      <c r="E32" s="7" t="s">
        <v>23</v>
      </c>
      <c r="F32" s="7">
        <f>VLOOKUP(N32,'[1]Revistas'!$B$2:$H$62913,2,FALSE)</f>
        <v>6.568</v>
      </c>
      <c r="G32" s="7" t="str">
        <f>VLOOKUP(N32,'[1]Revistas'!$B$2:$H$62913,3,FALSE)</f>
        <v>Q1</v>
      </c>
      <c r="H32" s="7" t="str">
        <f>VLOOKUP(N32,'[1]Revistas'!$B$2:$H$62913,4,FALSE)</f>
        <v>ENDOCRINOLOGY &amp; METABOLISM</v>
      </c>
      <c r="I32" s="7" t="str">
        <f>VLOOKUP(N32,'[1]Revistas'!$B$2:$H$62913,5,FALSE)</f>
        <v>22/145</v>
      </c>
      <c r="J32" s="7" t="str">
        <f>VLOOKUP(N32,'[1]Revistas'!$B$2:$H$62913,6,FALSE)</f>
        <v>NO</v>
      </c>
      <c r="K32" s="7" t="s">
        <v>192</v>
      </c>
      <c r="L32" s="7" t="s">
        <v>193</v>
      </c>
      <c r="M32" s="7">
        <v>2</v>
      </c>
      <c r="N32" s="7" t="s">
        <v>189</v>
      </c>
      <c r="O32" s="7" t="s">
        <v>194</v>
      </c>
      <c r="P32" s="7">
        <v>2021</v>
      </c>
      <c r="Q32" s="7">
        <v>31</v>
      </c>
      <c r="R32" s="7">
        <v>6</v>
      </c>
      <c r="S32" s="7">
        <v>985</v>
      </c>
      <c r="T32" s="7">
        <v>993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8" customFormat="1" ht="15">
      <c r="A33" s="1"/>
      <c r="B33" s="6" t="s">
        <v>195</v>
      </c>
      <c r="C33" s="6" t="s">
        <v>196</v>
      </c>
      <c r="D33" s="6" t="s">
        <v>197</v>
      </c>
      <c r="E33" s="7" t="s">
        <v>23</v>
      </c>
      <c r="F33" s="7">
        <f>VLOOKUP(N33,'[1]Revistas'!$B$2:$H$62913,2,FALSE)</f>
        <v>7.561</v>
      </c>
      <c r="G33" s="7" t="str">
        <f>VLOOKUP(N33,'[1]Revistas'!$B$2:$H$62913,3,FALSE)</f>
        <v>Q1</v>
      </c>
      <c r="H33" s="7" t="str">
        <f>VLOOKUP(N33,'[1]Revistas'!$B$2:$H$62913,4,FALSE)</f>
        <v>IMMUNOLOGY</v>
      </c>
      <c r="I33" s="7" t="str">
        <f>VLOOKUP(N33,'[1]Revistas'!$B$2:$H$62913,5,FALSE)</f>
        <v>24/162</v>
      </c>
      <c r="J33" s="7" t="str">
        <f>VLOOKUP(N33,'[1]Revistas'!$B$2:$H$62913,6,FALSE)</f>
        <v>NO</v>
      </c>
      <c r="K33" s="7" t="s">
        <v>198</v>
      </c>
      <c r="L33" s="7" t="s">
        <v>199</v>
      </c>
      <c r="M33" s="7">
        <v>0</v>
      </c>
      <c r="N33" s="7" t="s">
        <v>200</v>
      </c>
      <c r="O33" s="7" t="s">
        <v>201</v>
      </c>
      <c r="P33" s="7">
        <v>2021</v>
      </c>
      <c r="Q33" s="7">
        <v>12</v>
      </c>
      <c r="R33" s="7" t="s">
        <v>40</v>
      </c>
      <c r="S33" s="7" t="s">
        <v>40</v>
      </c>
      <c r="T33" s="7">
        <v>720716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8" customFormat="1" ht="15">
      <c r="A34" s="1"/>
      <c r="B34" s="6" t="s">
        <v>202</v>
      </c>
      <c r="C34" s="6" t="s">
        <v>203</v>
      </c>
      <c r="D34" s="6" t="s">
        <v>204</v>
      </c>
      <c r="E34" s="7" t="s">
        <v>23</v>
      </c>
      <c r="F34" s="7">
        <f>VLOOKUP(N34,'[1]Revistas'!$B$2:$H$62913,2,FALSE)</f>
        <v>15.534</v>
      </c>
      <c r="G34" s="7" t="str">
        <f>VLOOKUP(N34,'[1]Revistas'!$B$2:$H$62913,3,FALSE)</f>
        <v>Q1</v>
      </c>
      <c r="H34" s="7" t="str">
        <f>VLOOKUP(N34,'[1]Revistas'!$B$2:$H$62913,4,FALSE)</f>
        <v>CARDIAC &amp; CARDIOVASCULAR SYSTEMS</v>
      </c>
      <c r="I34" s="7" t="str">
        <f>VLOOKUP(N34,'[1]Revistas'!$B$2:$H$62913,5,FALSE)</f>
        <v>7/142</v>
      </c>
      <c r="J34" s="7" t="str">
        <f>VLOOKUP(N34,'[1]Revistas'!$B$2:$H$62913,6,FALSE)</f>
        <v>SI</v>
      </c>
      <c r="K34" s="7" t="s">
        <v>205</v>
      </c>
      <c r="L34" s="7" t="s">
        <v>206</v>
      </c>
      <c r="M34" s="7">
        <v>17</v>
      </c>
      <c r="N34" s="7" t="s">
        <v>207</v>
      </c>
      <c r="O34" s="7" t="s">
        <v>174</v>
      </c>
      <c r="P34" s="7">
        <v>2021</v>
      </c>
      <c r="Q34" s="7">
        <v>23</v>
      </c>
      <c r="R34" s="7">
        <v>3</v>
      </c>
      <c r="S34" s="7">
        <v>456</v>
      </c>
      <c r="T34" s="7">
        <v>464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8" customFormat="1" ht="15">
      <c r="A35" s="1"/>
      <c r="B35" s="6" t="s">
        <v>208</v>
      </c>
      <c r="C35" s="6" t="s">
        <v>209</v>
      </c>
      <c r="D35" s="6" t="s">
        <v>210</v>
      </c>
      <c r="E35" s="7" t="s">
        <v>23</v>
      </c>
      <c r="F35" s="7" t="str">
        <f>VLOOKUP(N35,'[1]Revistas'!$B$2:$H$62913,2,FALSE)</f>
        <v>not indexed</v>
      </c>
      <c r="G35" s="7" t="str">
        <f>VLOOKUP(N35,'[1]Revistas'!$B$2:$H$62913,3,FALSE)</f>
        <v>not indexed</v>
      </c>
      <c r="H35" s="7" t="str">
        <f>VLOOKUP(N35,'[1]Revistas'!$B$2:$H$62913,4,FALSE)</f>
        <v>not indexed</v>
      </c>
      <c r="I35" s="7" t="str">
        <f>VLOOKUP(N35,'[1]Revistas'!$B$2:$H$62913,5,FALSE)</f>
        <v>not indexed</v>
      </c>
      <c r="J35" s="7" t="str">
        <f>VLOOKUP(N35,'[1]Revistas'!$B$2:$H$62913,6,FALSE)</f>
        <v>NO</v>
      </c>
      <c r="K35" s="7" t="s">
        <v>211</v>
      </c>
      <c r="L35" s="7" t="s">
        <v>212</v>
      </c>
      <c r="M35" s="7">
        <v>2</v>
      </c>
      <c r="N35" s="7" t="s">
        <v>213</v>
      </c>
      <c r="O35" s="7" t="s">
        <v>80</v>
      </c>
      <c r="P35" s="7">
        <v>2021</v>
      </c>
      <c r="Q35" s="7">
        <v>36</v>
      </c>
      <c r="R35" s="7" t="s">
        <v>40</v>
      </c>
      <c r="S35" s="7" t="s">
        <v>40</v>
      </c>
      <c r="T35" s="7">
        <v>100885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8" customFormat="1" ht="15">
      <c r="A36" s="1"/>
      <c r="B36" s="6" t="s">
        <v>214</v>
      </c>
      <c r="C36" s="6" t="s">
        <v>215</v>
      </c>
      <c r="D36" s="6" t="s">
        <v>216</v>
      </c>
      <c r="E36" s="7" t="s">
        <v>23</v>
      </c>
      <c r="F36" s="7" t="str">
        <f>VLOOKUP(N36,'[1]Revistas'!$B$2:$H$62913,2,FALSE)</f>
        <v>not indexed</v>
      </c>
      <c r="G36" s="7" t="str">
        <f>VLOOKUP(N36,'[1]Revistas'!$B$2:$H$62913,3,FALSE)</f>
        <v>not indexed</v>
      </c>
      <c r="H36" s="7" t="str">
        <f>VLOOKUP(N36,'[1]Revistas'!$B$2:$H$62913,4,FALSE)</f>
        <v>not indexed</v>
      </c>
      <c r="I36" s="7" t="str">
        <f>VLOOKUP(N36,'[1]Revistas'!$B$2:$H$62913,5,FALSE)</f>
        <v>not indexed</v>
      </c>
      <c r="J36" s="7" t="str">
        <f>VLOOKUP(N36,'[1]Revistas'!$B$2:$H$62913,6,FALSE)</f>
        <v>NO</v>
      </c>
      <c r="K36" s="7" t="s">
        <v>217</v>
      </c>
      <c r="L36" s="7" t="s">
        <v>218</v>
      </c>
      <c r="M36" s="7">
        <v>0</v>
      </c>
      <c r="N36" s="7" t="s">
        <v>219</v>
      </c>
      <c r="O36" s="7" t="s">
        <v>220</v>
      </c>
      <c r="P36" s="7">
        <v>2021</v>
      </c>
      <c r="Q36" s="7">
        <v>48</v>
      </c>
      <c r="R36" s="7">
        <v>4</v>
      </c>
      <c r="S36" s="7" t="s">
        <v>40</v>
      </c>
      <c r="T36" s="7">
        <v>100670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8" customFormat="1" ht="15">
      <c r="A37" s="1"/>
      <c r="B37" s="6" t="s">
        <v>221</v>
      </c>
      <c r="C37" s="6" t="s">
        <v>222</v>
      </c>
      <c r="D37" s="6" t="s">
        <v>223</v>
      </c>
      <c r="E37" s="7" t="s">
        <v>224</v>
      </c>
      <c r="F37" s="7" t="str">
        <f>VLOOKUP(N37,'[1]Revistas'!$B$2:$H$62913,2,FALSE)</f>
        <v>not indexed</v>
      </c>
      <c r="G37" s="7" t="str">
        <f>VLOOKUP(N37,'[1]Revistas'!$B$2:$H$62913,3,FALSE)</f>
        <v>not indexed</v>
      </c>
      <c r="H37" s="7" t="str">
        <f>VLOOKUP(N37,'[1]Revistas'!$B$2:$H$62913,4,FALSE)</f>
        <v>not indexed</v>
      </c>
      <c r="I37" s="7" t="str">
        <f>VLOOKUP(N37,'[1]Revistas'!$B$2:$H$62913,5,FALSE)</f>
        <v>not indexed</v>
      </c>
      <c r="J37" s="7" t="str">
        <f>VLOOKUP(N37,'[1]Revistas'!$B$2:$H$62913,6,FALSE)</f>
        <v>NO</v>
      </c>
      <c r="K37" s="7" t="s">
        <v>225</v>
      </c>
      <c r="L37" s="7" t="s">
        <v>226</v>
      </c>
      <c r="M37" s="7">
        <v>0</v>
      </c>
      <c r="N37" s="7" t="s">
        <v>227</v>
      </c>
      <c r="O37" s="7" t="s">
        <v>228</v>
      </c>
      <c r="P37" s="7">
        <v>2021</v>
      </c>
      <c r="Q37" s="7">
        <v>28</v>
      </c>
      <c r="R37" s="7">
        <v>1</v>
      </c>
      <c r="S37" s="7">
        <v>1</v>
      </c>
      <c r="T37" s="7">
        <v>2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8" customFormat="1" ht="15">
      <c r="A38" s="1"/>
      <c r="B38" s="6" t="s">
        <v>229</v>
      </c>
      <c r="C38" s="6" t="s">
        <v>230</v>
      </c>
      <c r="D38" s="6" t="s">
        <v>223</v>
      </c>
      <c r="E38" s="7" t="s">
        <v>23</v>
      </c>
      <c r="F38" s="7" t="str">
        <f>VLOOKUP(N38,'[1]Revistas'!$B$2:$H$62913,2,FALSE)</f>
        <v>not indexed</v>
      </c>
      <c r="G38" s="7" t="str">
        <f>VLOOKUP(N38,'[1]Revistas'!$B$2:$H$62913,3,FALSE)</f>
        <v>not indexed</v>
      </c>
      <c r="H38" s="7" t="str">
        <f>VLOOKUP(N38,'[1]Revistas'!$B$2:$H$62913,4,FALSE)</f>
        <v>not indexed</v>
      </c>
      <c r="I38" s="7" t="str">
        <f>VLOOKUP(N38,'[1]Revistas'!$B$2:$H$62913,5,FALSE)</f>
        <v>not indexed</v>
      </c>
      <c r="J38" s="7" t="str">
        <f>VLOOKUP(N38,'[1]Revistas'!$B$2:$H$62913,6,FALSE)</f>
        <v>NO</v>
      </c>
      <c r="K38" s="7" t="s">
        <v>231</v>
      </c>
      <c r="L38" s="7" t="s">
        <v>232</v>
      </c>
      <c r="M38" s="7">
        <v>0</v>
      </c>
      <c r="N38" s="7" t="s">
        <v>227</v>
      </c>
      <c r="O38" s="7" t="s">
        <v>228</v>
      </c>
      <c r="P38" s="7">
        <v>2021</v>
      </c>
      <c r="Q38" s="7">
        <v>28</v>
      </c>
      <c r="R38" s="7">
        <v>1</v>
      </c>
      <c r="S38" s="7">
        <v>23</v>
      </c>
      <c r="T38" s="7">
        <v>28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8" customFormat="1" ht="15">
      <c r="A39" s="1"/>
      <c r="B39" s="6" t="s">
        <v>233</v>
      </c>
      <c r="C39" s="6" t="s">
        <v>234</v>
      </c>
      <c r="D39" s="6" t="s">
        <v>235</v>
      </c>
      <c r="E39" s="7" t="s">
        <v>236</v>
      </c>
      <c r="F39" s="7">
        <f>VLOOKUP(N39,'[1]Revistas'!$B$2:$H$62913,2,FALSE)</f>
        <v>26.763</v>
      </c>
      <c r="G39" s="7" t="str">
        <f>VLOOKUP(N39,'[1]Revistas'!$B$2:$H$62913,3,FALSE)</f>
        <v>Q1</v>
      </c>
      <c r="H39" s="7" t="str">
        <f>VLOOKUP(N39,'[1]Revistas'!$B$2:$H$62913,4,FALSE)</f>
        <v>PUBLIC, ENVIRONMENTAL &amp; OCCUPATIONAL HEALTH</v>
      </c>
      <c r="I39" s="7" t="str">
        <f>VLOOKUP(N39,'[1]Revistas'!$B$2:$H$62913,5,FALSE)</f>
        <v>1/176</v>
      </c>
      <c r="J39" s="7" t="str">
        <f>VLOOKUP(N39,'[1]Revistas'!$B$2:$H$62913,6,FALSE)</f>
        <v>SI</v>
      </c>
      <c r="K39" s="7" t="s">
        <v>237</v>
      </c>
      <c r="L39" s="7" t="s">
        <v>238</v>
      </c>
      <c r="M39" s="7">
        <v>1</v>
      </c>
      <c r="N39" s="7" t="s">
        <v>239</v>
      </c>
      <c r="O39" s="7" t="s">
        <v>34</v>
      </c>
      <c r="P39" s="7">
        <v>2021</v>
      </c>
      <c r="Q39" s="7">
        <v>9</v>
      </c>
      <c r="R39" s="7">
        <v>12</v>
      </c>
      <c r="S39" s="7" t="s">
        <v>240</v>
      </c>
      <c r="T39" s="7" t="s">
        <v>240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8" customFormat="1" ht="15">
      <c r="A40" s="1"/>
      <c r="B40" s="6" t="s">
        <v>241</v>
      </c>
      <c r="C40" s="6" t="s">
        <v>242</v>
      </c>
      <c r="D40" s="6" t="s">
        <v>243</v>
      </c>
      <c r="E40" s="7" t="s">
        <v>236</v>
      </c>
      <c r="F40" s="7">
        <f>VLOOKUP(N40,'[1]Revistas'!$B$2:$H$62913,2,FALSE)</f>
        <v>1.18</v>
      </c>
      <c r="G40" s="7" t="str">
        <f>VLOOKUP(N40,'[1]Revistas'!$B$2:$H$62913,3,FALSE)</f>
        <v>Q4</v>
      </c>
      <c r="H40" s="7" t="str">
        <f>VLOOKUP(N40,'[1]Revistas'!$B$2:$H$62913,4,FALSE)</f>
        <v>PEDIATRICS</v>
      </c>
      <c r="I40" s="7" t="str">
        <f>VLOOKUP(N40,'[1]Revistas'!$B$2:$H$62913,5,FALSE)</f>
        <v>114/129</v>
      </c>
      <c r="J40" s="7" t="str">
        <f>VLOOKUP(N40,'[1]Revistas'!$B$2:$H$62913,6,FALSE)</f>
        <v>NO</v>
      </c>
      <c r="K40" s="7" t="s">
        <v>244</v>
      </c>
      <c r="L40" s="7" t="s">
        <v>245</v>
      </c>
      <c r="M40" s="7">
        <v>0</v>
      </c>
      <c r="N40" s="7" t="s">
        <v>246</v>
      </c>
      <c r="O40" s="7" t="s">
        <v>45</v>
      </c>
      <c r="P40" s="7">
        <v>2021</v>
      </c>
      <c r="Q40" s="7">
        <v>28</v>
      </c>
      <c r="R40" s="7">
        <v>3</v>
      </c>
      <c r="S40" s="7">
        <v>255</v>
      </c>
      <c r="T40" s="7">
        <v>256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3:10" s="1" customFormat="1" ht="15">
      <c r="C41" s="2"/>
      <c r="D41" s="2"/>
      <c r="E41" s="2"/>
      <c r="F41" s="2"/>
      <c r="G41" s="2"/>
      <c r="H41" s="2"/>
      <c r="I41" s="2"/>
      <c r="J41" s="2"/>
    </row>
    <row r="42" spans="5:12" s="1" customFormat="1" ht="15">
      <c r="E42" s="2"/>
      <c r="F42" s="2"/>
      <c r="G42" s="2"/>
      <c r="H42" s="2"/>
      <c r="I42" s="2"/>
      <c r="J42" s="2"/>
      <c r="K42" s="2"/>
      <c r="L42" s="2"/>
    </row>
    <row r="43" spans="5:20" s="1" customFormat="1" ht="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1" spans="5:21" s="1" customFormat="1" ht="1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 s="10" customFormat="1" ht="15">
      <c r="B1052" s="10" t="s">
        <v>4</v>
      </c>
      <c r="C1052" s="10" t="s">
        <v>4</v>
      </c>
      <c r="D1052" s="10" t="s">
        <v>4</v>
      </c>
      <c r="E1052" s="11" t="s">
        <v>5</v>
      </c>
      <c r="F1052" s="11" t="s">
        <v>4</v>
      </c>
      <c r="G1052" s="11" t="s">
        <v>6</v>
      </c>
      <c r="H1052" s="11" t="s">
        <v>247</v>
      </c>
      <c r="I1052" s="11" t="s">
        <v>4</v>
      </c>
      <c r="J1052" s="11" t="s">
        <v>9</v>
      </c>
      <c r="K1052" s="11" t="s">
        <v>248</v>
      </c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2:21" s="10" customFormat="1" ht="15">
      <c r="B1053" s="10" t="s">
        <v>23</v>
      </c>
      <c r="C1053" s="10">
        <f>DCOUNTA(A4:T1046,C1052,B1052:B1053)</f>
        <v>27</v>
      </c>
      <c r="D1053" s="10" t="s">
        <v>23</v>
      </c>
      <c r="E1053" s="11">
        <f>DSUM(A4:T1047,F4,D1052:D1053)</f>
        <v>107.427</v>
      </c>
      <c r="F1053" s="11" t="s">
        <v>23</v>
      </c>
      <c r="G1053" s="11" t="s">
        <v>249</v>
      </c>
      <c r="H1053" s="11">
        <f>DCOUNTA(A4:T1047,G4,F1052:G1053)</f>
        <v>15</v>
      </c>
      <c r="I1053" s="11" t="s">
        <v>23</v>
      </c>
      <c r="J1053" s="11" t="s">
        <v>250</v>
      </c>
      <c r="K1053" s="11">
        <f>DCOUNTA(A4:T1047,J4,I1052:J1053)</f>
        <v>3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5:21" s="10" customFormat="1" ht="15"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2:21" s="10" customFormat="1" ht="15">
      <c r="B1055" s="10" t="s">
        <v>4</v>
      </c>
      <c r="D1055" s="10" t="s">
        <v>4</v>
      </c>
      <c r="E1055" s="11" t="s">
        <v>5</v>
      </c>
      <c r="F1055" s="11" t="s">
        <v>4</v>
      </c>
      <c r="G1055" s="11" t="s">
        <v>6</v>
      </c>
      <c r="H1055" s="11" t="s">
        <v>247</v>
      </c>
      <c r="I1055" s="11" t="s">
        <v>4</v>
      </c>
      <c r="J1055" s="11" t="s">
        <v>9</v>
      </c>
      <c r="K1055" s="11" t="s">
        <v>248</v>
      </c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2:21" s="10" customFormat="1" ht="15">
      <c r="B1056" s="10" t="s">
        <v>236</v>
      </c>
      <c r="C1056" s="10">
        <f>DCOUNTA(A4:T1047,E4,B1055:B1056)</f>
        <v>2</v>
      </c>
      <c r="D1056" s="10" t="s">
        <v>236</v>
      </c>
      <c r="E1056" s="11">
        <f>DSUM(A4:T1047,E1055,D1055:D1056)</f>
        <v>27.943</v>
      </c>
      <c r="F1056" s="11" t="s">
        <v>236</v>
      </c>
      <c r="G1056" s="11" t="s">
        <v>249</v>
      </c>
      <c r="H1056" s="11">
        <f>DCOUNTA(A4:T1047,G4,F1055:G1056)</f>
        <v>1</v>
      </c>
      <c r="I1056" s="11" t="s">
        <v>236</v>
      </c>
      <c r="J1056" s="11" t="s">
        <v>250</v>
      </c>
      <c r="K1056" s="11">
        <f>DCOUNTA(A4:T1047,J4,I1055:J1056)</f>
        <v>1</v>
      </c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5:21" s="10" customFormat="1" ht="15"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2:21" s="10" customFormat="1" ht="15">
      <c r="B1058" s="10" t="s">
        <v>4</v>
      </c>
      <c r="D1058" s="10" t="s">
        <v>4</v>
      </c>
      <c r="E1058" s="11" t="s">
        <v>5</v>
      </c>
      <c r="F1058" s="11" t="s">
        <v>4</v>
      </c>
      <c r="G1058" s="11" t="s">
        <v>6</v>
      </c>
      <c r="H1058" s="11" t="s">
        <v>247</v>
      </c>
      <c r="I1058" s="11" t="s">
        <v>4</v>
      </c>
      <c r="J1058" s="11" t="s">
        <v>9</v>
      </c>
      <c r="K1058" s="11" t="s">
        <v>248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2:21" s="10" customFormat="1" ht="15">
      <c r="B1059" s="10" t="s">
        <v>251</v>
      </c>
      <c r="C1059" s="10">
        <f>DCOUNTA(A4:T1047,E4,B1058:B1059)</f>
        <v>0</v>
      </c>
      <c r="D1059" s="10" t="s">
        <v>251</v>
      </c>
      <c r="E1059" s="11">
        <f>DSUM(A4:T1047,F4,D1058:D1059)</f>
        <v>0</v>
      </c>
      <c r="F1059" s="11" t="s">
        <v>251</v>
      </c>
      <c r="G1059" s="11" t="s">
        <v>249</v>
      </c>
      <c r="H1059" s="11">
        <f>DCOUNTA(A4:T1047,G4,F1058:G1059)</f>
        <v>0</v>
      </c>
      <c r="I1059" s="11" t="s">
        <v>251</v>
      </c>
      <c r="J1059" s="11" t="s">
        <v>250</v>
      </c>
      <c r="K1059" s="11">
        <f>DCOUNTA(A4:T1047,J4,I1058:J1059)</f>
        <v>0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5:21" s="10" customFormat="1" ht="15"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</row>
    <row r="1061" spans="2:21" s="10" customFormat="1" ht="15">
      <c r="B1061" s="10" t="s">
        <v>4</v>
      </c>
      <c r="D1061" s="10" t="s">
        <v>4</v>
      </c>
      <c r="E1061" s="11" t="s">
        <v>5</v>
      </c>
      <c r="F1061" s="11" t="s">
        <v>4</v>
      </c>
      <c r="G1061" s="11" t="s">
        <v>6</v>
      </c>
      <c r="H1061" s="11" t="s">
        <v>247</v>
      </c>
      <c r="I1061" s="11" t="s">
        <v>4</v>
      </c>
      <c r="J1061" s="11" t="s">
        <v>9</v>
      </c>
      <c r="K1061" s="11" t="s">
        <v>248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</row>
    <row r="1062" spans="2:21" s="10" customFormat="1" ht="15">
      <c r="B1062" s="10" t="s">
        <v>224</v>
      </c>
      <c r="C1062" s="10">
        <f>DCOUNTA(C4:T1047,E4,B1061:B1062)</f>
        <v>1</v>
      </c>
      <c r="D1062" s="10" t="s">
        <v>224</v>
      </c>
      <c r="E1062" s="11">
        <f>DSUM(A4:T1047,F4,D1061:D1062)</f>
        <v>0</v>
      </c>
      <c r="F1062" s="11" t="s">
        <v>224</v>
      </c>
      <c r="G1062" s="11" t="s">
        <v>249</v>
      </c>
      <c r="H1062" s="11">
        <f>DCOUNTA(A4:T1047,G4,F1061:G1062)</f>
        <v>0</v>
      </c>
      <c r="I1062" s="11" t="s">
        <v>224</v>
      </c>
      <c r="J1062" s="11" t="s">
        <v>250</v>
      </c>
      <c r="K1062" s="11">
        <f>DCOUNTA(A4:T1047,J4,I1061:J1062)</f>
        <v>0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</row>
    <row r="1063" spans="5:21" s="10" customFormat="1" ht="15"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</row>
    <row r="1064" spans="5:21" s="10" customFormat="1" ht="15"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</row>
    <row r="1065" spans="2:21" s="10" customFormat="1" ht="15">
      <c r="B1065" s="10" t="s">
        <v>4</v>
      </c>
      <c r="D1065" s="10" t="s">
        <v>4</v>
      </c>
      <c r="E1065" s="11" t="s">
        <v>5</v>
      </c>
      <c r="F1065" s="11" t="s">
        <v>4</v>
      </c>
      <c r="G1065" s="11" t="s">
        <v>6</v>
      </c>
      <c r="H1065" s="11" t="s">
        <v>247</v>
      </c>
      <c r="I1065" s="11" t="s">
        <v>4</v>
      </c>
      <c r="J1065" s="11" t="s">
        <v>9</v>
      </c>
      <c r="K1065" s="11" t="s">
        <v>248</v>
      </c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</row>
    <row r="1066" spans="2:21" s="10" customFormat="1" ht="15">
      <c r="B1066" s="10" t="s">
        <v>106</v>
      </c>
      <c r="C1066" s="10">
        <f>DCOUNTA(A4:T1047,E4,B1065:B1066)</f>
        <v>2</v>
      </c>
      <c r="D1066" s="10" t="s">
        <v>106</v>
      </c>
      <c r="E1066" s="11">
        <f>DSUM(A4:T1047,F4,D1065:D1066)</f>
        <v>7.512</v>
      </c>
      <c r="F1066" s="11" t="s">
        <v>106</v>
      </c>
      <c r="G1066" s="11" t="s">
        <v>249</v>
      </c>
      <c r="H1066" s="11">
        <f>DCOUNTA(A4:T1047,G4,F1065:G1066)</f>
        <v>2</v>
      </c>
      <c r="I1066" s="11" t="s">
        <v>106</v>
      </c>
      <c r="J1066" s="11" t="s">
        <v>250</v>
      </c>
      <c r="K1066" s="11">
        <f>DCOUNTA(A4:T1047,J4,I1065:J1066)</f>
        <v>0</v>
      </c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</row>
    <row r="1067" spans="5:21" s="10" customFormat="1" ht="15"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</row>
    <row r="1068" spans="2:21" s="10" customFormat="1" ht="15">
      <c r="B1068" s="10" t="s">
        <v>4</v>
      </c>
      <c r="D1068" s="10" t="s">
        <v>4</v>
      </c>
      <c r="E1068" s="11" t="s">
        <v>5</v>
      </c>
      <c r="F1068" s="11" t="s">
        <v>4</v>
      </c>
      <c r="G1068" s="11" t="s">
        <v>6</v>
      </c>
      <c r="H1068" s="11" t="s">
        <v>247</v>
      </c>
      <c r="I1068" s="11" t="s">
        <v>4</v>
      </c>
      <c r="J1068" s="11" t="s">
        <v>9</v>
      </c>
      <c r="K1068" s="11" t="s">
        <v>248</v>
      </c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</row>
    <row r="1069" spans="2:21" s="10" customFormat="1" ht="15">
      <c r="B1069" s="10" t="s">
        <v>56</v>
      </c>
      <c r="C1069" s="10">
        <f>DCOUNTA(B4:T1047,B1068,B1068:B1069)</f>
        <v>4</v>
      </c>
      <c r="D1069" s="10" t="s">
        <v>56</v>
      </c>
      <c r="E1069" s="11">
        <f>DSUM(A4:T1047,F4,D1068:D1069)</f>
        <v>13.823999999999998</v>
      </c>
      <c r="F1069" s="11" t="s">
        <v>56</v>
      </c>
      <c r="G1069" s="11" t="s">
        <v>249</v>
      </c>
      <c r="H1069" s="11">
        <f>DCOUNTA(A4:T1047,G4,F1068:G1069)</f>
        <v>2</v>
      </c>
      <c r="I1069" s="11" t="s">
        <v>56</v>
      </c>
      <c r="J1069" s="11" t="s">
        <v>250</v>
      </c>
      <c r="K1069" s="11">
        <f>DCOUNTA(A4:T1047,J4,I1068:J1069)</f>
        <v>0</v>
      </c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</row>
    <row r="1070" spans="5:21" s="10" customFormat="1" ht="15"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</row>
    <row r="1071" spans="3:52" s="10" customFormat="1" ht="15.75">
      <c r="C1071" s="12" t="s">
        <v>252</v>
      </c>
      <c r="D1071" s="12" t="s">
        <v>253</v>
      </c>
      <c r="E1071" s="12" t="s">
        <v>254</v>
      </c>
      <c r="F1071" s="12" t="s">
        <v>255</v>
      </c>
      <c r="G1071" s="12" t="s">
        <v>256</v>
      </c>
      <c r="H1071" s="11"/>
      <c r="I1071" s="11"/>
      <c r="J1071" s="11"/>
      <c r="K1071" s="11"/>
      <c r="L1071" s="11"/>
      <c r="M1071" s="11"/>
      <c r="N1071" s="11"/>
      <c r="O1071" s="13"/>
      <c r="P1071" s="11"/>
      <c r="Q1071" s="11"/>
      <c r="R1071" s="11"/>
      <c r="S1071" s="11"/>
      <c r="T1071" s="11"/>
      <c r="U1071" s="11"/>
      <c r="AY1071" s="10" t="s">
        <v>257</v>
      </c>
      <c r="AZ1071" s="10" t="s">
        <v>258</v>
      </c>
    </row>
    <row r="1072" spans="3:21" s="10" customFormat="1" ht="15.75">
      <c r="C1072" s="14">
        <f>C1053</f>
        <v>27</v>
      </c>
      <c r="D1072" s="15" t="s">
        <v>259</v>
      </c>
      <c r="E1072" s="15">
        <f>E1053</f>
        <v>107.427</v>
      </c>
      <c r="F1072" s="14">
        <f>H1053</f>
        <v>15</v>
      </c>
      <c r="G1072" s="14">
        <f>K1053</f>
        <v>3</v>
      </c>
      <c r="H1072" s="11"/>
      <c r="I1072" s="11"/>
      <c r="J1072" s="11"/>
      <c r="K1072" s="11"/>
      <c r="L1072" s="11"/>
      <c r="M1072" s="11"/>
      <c r="N1072" s="11"/>
      <c r="O1072" s="13"/>
      <c r="P1072" s="11"/>
      <c r="Q1072" s="11"/>
      <c r="R1072" s="11"/>
      <c r="S1072" s="11"/>
      <c r="T1072" s="11"/>
      <c r="U1072" s="11"/>
    </row>
    <row r="1073" spans="3:21" s="10" customFormat="1" ht="15.75">
      <c r="C1073" s="14">
        <f>C1056</f>
        <v>2</v>
      </c>
      <c r="D1073" s="15" t="s">
        <v>260</v>
      </c>
      <c r="E1073" s="15">
        <f>E1056</f>
        <v>27.943</v>
      </c>
      <c r="F1073" s="14">
        <f>H1056</f>
        <v>1</v>
      </c>
      <c r="G1073" s="14">
        <f>K1056</f>
        <v>1</v>
      </c>
      <c r="H1073" s="11"/>
      <c r="I1073" s="11"/>
      <c r="J1073" s="11"/>
      <c r="K1073" s="11"/>
      <c r="L1073" s="11"/>
      <c r="M1073" s="11"/>
      <c r="N1073" s="11"/>
      <c r="O1073" s="13"/>
      <c r="P1073" s="11"/>
      <c r="Q1073" s="11"/>
      <c r="R1073" s="11"/>
      <c r="S1073" s="11"/>
      <c r="T1073" s="11"/>
      <c r="U1073" s="11"/>
    </row>
    <row r="1074" spans="3:21" s="10" customFormat="1" ht="15.75">
      <c r="C1074" s="14">
        <f>C1059</f>
        <v>0</v>
      </c>
      <c r="D1074" s="15" t="s">
        <v>261</v>
      </c>
      <c r="E1074" s="15">
        <f>E1059</f>
        <v>0</v>
      </c>
      <c r="F1074" s="14">
        <f>H1059</f>
        <v>0</v>
      </c>
      <c r="G1074" s="14">
        <f>K1059</f>
        <v>0</v>
      </c>
      <c r="H1074" s="11"/>
      <c r="I1074" s="11"/>
      <c r="J1074" s="11"/>
      <c r="K1074" s="11"/>
      <c r="L1074" s="11"/>
      <c r="M1074" s="11"/>
      <c r="N1074" s="11"/>
      <c r="O1074" s="13"/>
      <c r="P1074" s="11"/>
      <c r="Q1074" s="11"/>
      <c r="R1074" s="11"/>
      <c r="S1074" s="11"/>
      <c r="T1074" s="11"/>
      <c r="U1074" s="11"/>
    </row>
    <row r="1075" spans="3:21" s="10" customFormat="1" ht="15.75">
      <c r="C1075" s="14">
        <f>C1062</f>
        <v>1</v>
      </c>
      <c r="D1075" s="15" t="s">
        <v>262</v>
      </c>
      <c r="E1075" s="15">
        <f>E1062</f>
        <v>0</v>
      </c>
      <c r="F1075" s="14">
        <f>H1062</f>
        <v>0</v>
      </c>
      <c r="G1075" s="14">
        <f>K1062</f>
        <v>0</v>
      </c>
      <c r="H1075" s="11"/>
      <c r="I1075" s="11"/>
      <c r="J1075" s="11"/>
      <c r="K1075" s="11"/>
      <c r="L1075" s="11"/>
      <c r="M1075" s="11"/>
      <c r="N1075" s="11"/>
      <c r="O1075" s="13"/>
      <c r="P1075" s="11"/>
      <c r="Q1075" s="11"/>
      <c r="R1075" s="11"/>
      <c r="S1075" s="11"/>
      <c r="T1075" s="11"/>
      <c r="U1075" s="11"/>
    </row>
    <row r="1076" spans="3:21" s="10" customFormat="1" ht="15.75">
      <c r="C1076" s="14">
        <f>C1066</f>
        <v>2</v>
      </c>
      <c r="D1076" s="15" t="s">
        <v>106</v>
      </c>
      <c r="E1076" s="15">
        <f>E1066</f>
        <v>7.512</v>
      </c>
      <c r="F1076" s="14">
        <f>H1066</f>
        <v>2</v>
      </c>
      <c r="G1076" s="14">
        <f>K1066</f>
        <v>0</v>
      </c>
      <c r="H1076" s="11"/>
      <c r="I1076" s="11"/>
      <c r="J1076" s="11"/>
      <c r="K1076" s="11"/>
      <c r="L1076" s="11"/>
      <c r="M1076" s="11"/>
      <c r="N1076" s="11"/>
      <c r="O1076" s="13"/>
      <c r="P1076" s="11"/>
      <c r="Q1076" s="11"/>
      <c r="R1076" s="11"/>
      <c r="S1076" s="11"/>
      <c r="T1076" s="11"/>
      <c r="U1076" s="11"/>
    </row>
    <row r="1077" spans="3:21" s="10" customFormat="1" ht="15.75">
      <c r="C1077" s="14">
        <f>C1069</f>
        <v>4</v>
      </c>
      <c r="D1077" s="15" t="s">
        <v>263</v>
      </c>
      <c r="E1077" s="15">
        <f>E1069</f>
        <v>13.823999999999998</v>
      </c>
      <c r="F1077" s="14">
        <f>H1069</f>
        <v>2</v>
      </c>
      <c r="G1077" s="14">
        <f>K1069</f>
        <v>0</v>
      </c>
      <c r="H1077" s="11"/>
      <c r="I1077" s="11"/>
      <c r="J1077" s="11"/>
      <c r="K1077" s="11"/>
      <c r="L1077" s="11"/>
      <c r="M1077" s="11"/>
      <c r="N1077" s="11"/>
      <c r="O1077" s="13"/>
      <c r="P1077" s="11"/>
      <c r="Q1077" s="11"/>
      <c r="R1077" s="11"/>
      <c r="S1077" s="11"/>
      <c r="T1077" s="11"/>
      <c r="U1077" s="11"/>
    </row>
    <row r="1078" spans="3:21" s="10" customFormat="1" ht="15.75">
      <c r="C1078" s="16"/>
      <c r="D1078" s="12" t="s">
        <v>264</v>
      </c>
      <c r="E1078" s="12">
        <f>E1072</f>
        <v>107.427</v>
      </c>
      <c r="F1078" s="16"/>
      <c r="G1078" s="11"/>
      <c r="H1078" s="11"/>
      <c r="I1078" s="11"/>
      <c r="J1078" s="11"/>
      <c r="K1078" s="11"/>
      <c r="L1078" s="11"/>
      <c r="M1078" s="11"/>
      <c r="N1078" s="11"/>
      <c r="O1078" s="13"/>
      <c r="P1078" s="11"/>
      <c r="Q1078" s="11"/>
      <c r="R1078" s="11"/>
      <c r="S1078" s="11"/>
      <c r="T1078" s="11"/>
      <c r="U1078" s="11"/>
    </row>
    <row r="1079" spans="3:21" s="10" customFormat="1" ht="15.75">
      <c r="C1079" s="16"/>
      <c r="D1079" s="12" t="s">
        <v>265</v>
      </c>
      <c r="E1079" s="12">
        <f>E1072+E1073+E1074+E1075+E1076+E1077</f>
        <v>156.70600000000002</v>
      </c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</row>
    <row r="1080" spans="5:20" s="1" customFormat="1" ht="12.75" customHeigh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 ht="1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2022-04-28T14:26:37Z</dcterms:created>
  <dcterms:modified xsi:type="dcterms:W3CDTF">2022-04-28T14:26:51Z</dcterms:modified>
  <cp:category/>
  <cp:version/>
  <cp:contentType/>
  <cp:contentStatus/>
</cp:coreProperties>
</file>