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<sst xmlns="http://schemas.openxmlformats.org/spreadsheetml/2006/main" count="448" uniqueCount="273">
  <si>
    <t>MICROBIOLOGÍA MOLECULAR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</si>
  <si>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</si>
  <si>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</si>
  <si>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</si>
  <si>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</si>
  <si>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</si>
  <si>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</si>
  <si>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</si>
  <si>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</si>
  <si>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</si>
  <si>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</si>
  <si>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</si>
  <si>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</si>
  <si>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</si>
  <si>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</si>
  <si>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</si>
  <si>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</si>
  <si>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</si>
  <si>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</si>
  <si>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</si>
  <si>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Arroyo, BG; Bueno, EC; Romero-Gomez, MP</t>
  </si>
  <si>
    <t>Gemella haemolysans meningitis</t>
  </si>
  <si>
    <t>MEDICINA CLINICA</t>
  </si>
  <si>
    <t>Letter</t>
  </si>
  <si>
    <t>[Gomez Arroyo, Bartolome; Cendejas Buenoy, Emilio; Pilar Romero-Gomez, Maria] Hosp Univ La Paz, Serv Microbiol, Madrid, Spain</t>
  </si>
  <si>
    <t>Romero-Gomez, MP (corresponding author), Hosp Univ La Paz, Serv Microbiol, Madrid, Spain.</t>
  </si>
  <si>
    <t>0025-7753</t>
  </si>
  <si>
    <t>DEC 24</t>
  </si>
  <si>
    <t>E347</t>
  </si>
  <si>
    <t>E348</t>
  </si>
  <si>
    <t>Dahdouh, E; Lazaro-Perona, F; Ruiz-Carrascoso, G; Garcia, LS; de Pipaon, MS; Mingorance, J</t>
  </si>
  <si>
    <t>Intestinal Dominance by Serratia marcescens and Serratia ureilytica among Neonates in the Setting of an Outbreak</t>
  </si>
  <si>
    <t>MICROORGANISMS</t>
  </si>
  <si>
    <t>Article</t>
  </si>
  <si>
    <t>[Dahdouh, Elias; Lazaro-Perona, Fernando; Ruiz-Carrascoso, Guillermo; Mingorance, Jesus] Hosp Univ La Paz, Serv Microbiol, IdiPAZ, Paseo Castellana 261, Madrid 28046, Spain; [Sanchez Garcia, Laura; Saenz de Pipaon, Miguel] Hosp Univ La Paz, Serv Neonatol, Madrid 28046, Spain</t>
  </si>
  <si>
    <t>Dahdouh, E (corresponding author), Hosp Univ La Paz, Serv Microbiol, IdiPAZ, Paseo Castellana 261, Madrid 28046, Spain.</t>
  </si>
  <si>
    <t>2076-2607</t>
  </si>
  <si>
    <t>NOV</t>
  </si>
  <si>
    <t/>
  </si>
  <si>
    <t>de Ceano-Vivas, M; Garcia, ML; Velazquez, A; del Valle, FM; Menasalvas, A; Cilla, A; Epalza, C; Romero, MP; Cabrerizo, M; Calvo, C</t>
  </si>
  <si>
    <t>Neurodevelopmental Outcomes of Infants Younger Than 90 Days Old Following Enterovirus and Parechovirus Infections of the Central Nervous System</t>
  </si>
  <si>
    <t>FRONTIERS IN PEDIATRICS</t>
  </si>
  <si>
    <t>[de Ceano-Vivas, Maria] La Paz Univ Hosp, Pediat Emergency Dept, Madrid, Spain; [Luz Garcia, M.; Martin del Valle, Fernando] Severo Ochoa Univ Hosp, Dept Pediat, Madrid, Spain; [Velazquez, Ana] La Paz Univ Hosp, Dept Pediat, Madrid, Spain; [Menasalvas, Ana] Virgen Arixaca Univ Hosp, Dept Pediat, Murcia, Spain; [Cilla, Amaia] Burgos Univ Hosp, Dept Pediat, Burgos, Spain; [Epalza, Cristina] 12 Octubre Univ Hosp, Dept Pediat, Madrid, Spain; [Pilar Romero, M.] La Paz Univ Hosp, Dept Microbiol, Madrid, Spain; [Cabrerizo, Maria] Inst Salud Carlos III, Natl Ctr Microbiol, CIBER Epidemiol &amp; Salud Publ, Madrid, Spain; [Calvo, Cristina] La Paz Univ Hosp, Dept Pediat Infect Dis, Madrid, Spain; [Calvo, Cristina] La Paz Res Inst IdiPaz, Madrid, Spain; [Calvo, Cristina] Translat Res Network Pediat Infect Dis Red Invest, Madrid, Spain</t>
  </si>
  <si>
    <t>de Ceano-Vivas, M (corresponding author), La Paz Univ Hosp, Pediat Emergency Dept, Madrid, Spain.</t>
  </si>
  <si>
    <t>2296-2360</t>
  </si>
  <si>
    <t>SEP 28</t>
  </si>
  <si>
    <t>Lazaro-Perona, F; Rodriguez-Tejedor, M; Ruiz-Carrascoso, G; Diaz-Pollan, B; Loeches, B; Ramos-Ramos, JC; Mingorance, J</t>
  </si>
  <si>
    <t>Intestinal loads of OXA-48-producing Klebsiella pneumoniae in colonized patients determined from surveillance rectal swabs</t>
  </si>
  <si>
    <t>CLINICAL MICROBIOLOGY AND INFECTION</t>
  </si>
  <si>
    <t>[Lazaro-Perona, Fernando; Rodriguez-Tejedor, Maria; Ruiz-Carrascoso, Guillermo; Mingorance, Jesus] Hosp Univ La Paz, Serv Microbiol, IdiPAZ, Madrid, Spain; [Diaz-Pollan, Beatriz; Loeches, Belen; Carlos Ramos-Ramos, Juan] Hosp Univ La Paz, Serv Med Interna, Unidad Microbiol Clin &amp; Enfermedades Infecciosas, Madrid, Spain</t>
  </si>
  <si>
    <t>Mingorance, J (corresponding author), Hosp Univ La Paz, Serv Microbiol, Paseo La Castellana 261, Madrid 28046, Spain.</t>
  </si>
  <si>
    <t>1198-743X</t>
  </si>
  <si>
    <t>AUG</t>
  </si>
  <si>
    <t>Ruiz-Bastian, M; Falces-Romero, I; Ramos-Ramos, JC; de Pablos, M; Garcia-Rodriguez, J</t>
  </si>
  <si>
    <t>Bacterial co-infections in COVID-19 pneumonia in a tertiary care hospital: Surfing the first wave</t>
  </si>
  <si>
    <t>DIAGNOSTIC MICROBIOLOGY AND INFECTIOUS DISEASE</t>
  </si>
  <si>
    <t>[Ruiz-Bastian, Mario; Falces-Romero, Iker; de Pablos, Manuela; Garcia-Rodriguez, Julio] Hosp Univ La Paz, Clin Microbiol &amp; Parasitol Dept, Madrid, Spain; [Ramos-Ramos, Juan Carlos] Hosp Univ La Paz, Infect Dis Unit, Madrid, Spain</t>
  </si>
  <si>
    <t>Ruiz-Bastian, M (corresponding author), Hosp Univ La Paz, Clin Microbiol &amp; Parasitol Dept, Madrid, Spain.</t>
  </si>
  <si>
    <t>0732-8893</t>
  </si>
  <si>
    <t>Falces-Romero, I; Mingorance, J; Garcia-Rodriguez, J; Cendejas-Bueno, E</t>
  </si>
  <si>
    <t>A New Application of MALDI Biotyper for a Potential Use in Therapeutic Drug Monitoring of Voriconazole</t>
  </si>
  <si>
    <t>ANTIMICROBIAL AGENTS AND CHEMOTHERAPY</t>
  </si>
  <si>
    <t>[Falces-Romero, Iker; Mingorance, Jesus; Garcia-Rodriguez, Julio; Cendejas-Bueno, Emilio] Hosp Univ La Paz, Clin Microbiol &amp; Parasitol Dept, IdiPaz, Madrid, Spain</t>
  </si>
  <si>
    <t>Falces-Romero, I (corresponding author), Hosp Univ La Paz, Clin Microbiol &amp; Parasitol Dept, IdiPaz, Madrid, Spain.</t>
  </si>
  <si>
    <t>0066-4804</t>
  </si>
  <si>
    <t>e02458-20</t>
  </si>
  <si>
    <t>Quiles-Melero, I; Garcia-Rodriguez, J</t>
  </si>
  <si>
    <t>Systemic antifungal drugs</t>
  </si>
  <si>
    <t>REVISTA IBEROAMERICANA DE MICOLOGIA</t>
  </si>
  <si>
    <t>[Quiles-Melero, Inmaculada; Garcia-Rodriguez, Julio] Hosp Univ La Paz, Serv Microbiol, Madrid, Spain</t>
  </si>
  <si>
    <t>Garcia-Rodriguez, J (corresponding author), Hosp Univ La Paz, Serv Microbiol, Madrid, Spain.</t>
  </si>
  <si>
    <t>1130-1406</t>
  </si>
  <si>
    <t>APR-JUN</t>
  </si>
  <si>
    <t>Cendejas-Bueno, E; Romero-Gomez, MP; Escosa-Garcia, L; Jimenez-Rodriguez, S; Mingorance, J; Garcia-Rodriguez, J</t>
  </si>
  <si>
    <t>Lower nasopharyngeal viral loads in pediatric population. The missing piece to understand SARS-CoV-2 infection in children?</t>
  </si>
  <si>
    <t>JOURNAL OF INFECTION</t>
  </si>
  <si>
    <t>[Cendejas-Bueno, Emilio; Romero-Gomez, Maria P.; Jimenez-Rodriguez, Sonia; Mingorance, Jesus; Garcia-Rodriguez, Julio] Hosp Univ La Paz IdiPaz, Serv Microbiol &amp; Parasitol, Madrid, Spain; [Escosa-Garcia, Luis] Hosp Univ La Paz, Serv Pediat Hosp Enfermedades Infecciosas &amp; Trop, RITIP Red Invest Translac Infectol Pediat, Madrid, Spain</t>
  </si>
  <si>
    <t>Cendejas-Bueno, E (corresponding author), Hosp Univ La Paz IdiPaz, Serv Microbiol &amp; Parasitol, Madrid, Spain.</t>
  </si>
  <si>
    <t>0163-4453</t>
  </si>
  <si>
    <t>E18</t>
  </si>
  <si>
    <t>E19</t>
  </si>
  <si>
    <t>Cendejas-Bueno, E; Peinado, H; Baquero-Artigao, F; Falces-Romero, I; Calvo-Rey, C; La Banda-Montalvo, L; Garcia-Rodriguez, J</t>
  </si>
  <si>
    <t>Off-label use of T2Candida (R) test in vitreous humor for diagnosing invasive candidiasis: a clinical report</t>
  </si>
  <si>
    <t>FUTURE MICROBIOLOGY</t>
  </si>
  <si>
    <t>[Cendejas-Bueno, Emilio; Falces-Romero, Iker; Garcia-Rodriguez, Julio] La Paz Univ Hosp, Dept Clin Microbiol, Paseo Castellana 261, Madrid 28046, Spain; [Peinado, Helena; La Banda-Montalvo, Leticia] La Paz Univ Hosp, Dept Neonatol, Paseo Castellana 261, Madrid 28046, Spain; [Baquero-Artigao, Fernando; Calvo-Rey, Cristina] La Paz Univ Hosp, Dept Pediat Infect &amp; Trop Dis, Paseo Castellana 261, Madrid 28046, Spain</t>
  </si>
  <si>
    <t>Cendejas-Bueno, E (corresponding author), La Paz Univ Hosp, Dept Clin Microbiol, Paseo Castellana 261, Madrid 28046, Spain.</t>
  </si>
  <si>
    <t>1746-0913</t>
  </si>
  <si>
    <t>JUN</t>
  </si>
  <si>
    <t>Jomehzadeh, N; Koolivand, Z; Dahdouh, E; Akbari, A; Zahedi, A; Chamkouri, N</t>
  </si>
  <si>
    <t>Investigating in-vitro antimicrobial activity, biosynthesis, and characterization of silver nanoparticles, zinc oxide nanoparticles, and silver-zinc oxide nanocomposites using Pistacia Atlantica Resin</t>
  </si>
  <si>
    <t>MATERIALS TODAY COMMUNICATIONS</t>
  </si>
  <si>
    <t>[Jomehzadeh, Nabi; Koolivand, Zahra; Akbari, Akbar; Chamkouri, Narges] Abadan Fac Med Sci, Abadan, Iran; [Dahdouh, Elias] Univ Hosp La Paz, Dept Microbiol, Idipaz, Spain; [Zahedi, Atefeh] Asadabad Sch Med Sci, Asadabad, Iran</t>
  </si>
  <si>
    <t>Chamkouri, N (corresponding author), Abadan Fac Med Sci, Abadan, Iran.</t>
  </si>
  <si>
    <t>2352-4928</t>
  </si>
  <si>
    <t>Villaverde, S; Merino-Amador, P; Mendoza, P; Molina-Arana, D; Romero, MP; Moraleda, C; Tagarro, A</t>
  </si>
  <si>
    <t>Diagnostic performance of antigen testing for severe acute respiratory syndrome coronavirus 2 Reply</t>
  </si>
  <si>
    <t>JOURNAL OF PEDIATRICS</t>
  </si>
  <si>
    <t>[Villaverde, Serena; Moraleda, C.; Tagarro, A.] Hosp 12 Octubre, Fdn Invest Biomed, Inst Invest Sanitaria Hosp 12 Octubre IMAS12, Pediat Res &amp; Clin Trials Unit UPIC, Madrid, Spain; [Villaverde, Serena; Moraleda, C.] Hosp Univ 12 Octubre, Dept Pediat, Pediat Infect Dis Unit, Madrid, Spain; [Merino-Amador, P.] Hosp Univ Clin San Carlos, Dept Microbiol, Madrid, Spain; [Mendoza, P.] Hosp Univ Mostoles, Dept Microbiol, Mostoles, Spain; [Molina-Arana, D.] Hosp Univ Getafe, Dept Microbiol, Getafe, Spain; [Romero, M. P.] Hosp Univ La Paz, Dept Microbiol, Madrid, Spain; [Tagarro, A.] Hosp Univ Infanta Sofia, Dept Pediat, Madrid, Spain</t>
  </si>
  <si>
    <t>Villaverde, S (corresponding author), Hosp 12 Octubre, Fdn Invest Biomed, Inst Invest Sanitaria Hosp 12 Octubre IMAS12, Pediat Res &amp; Clin Trials Unit UPIC, Madrid, Spain.; Villaverde, S (corresponding author), Hosp Univ 12 Octubre, Dept Pediat, Pediat Infect Dis Unit, Madrid, Spain.</t>
  </si>
  <si>
    <t>0022-3476</t>
  </si>
  <si>
    <t>Moreno-Garcia, E; Puerta-Alcalde, P; Gariup, G; Fernandez-Ruiz, M; Cortes, LEL; Cuervo, G; Salavert, M; Merino, P; Machado, M; Guinea, J; Garcia-Rodriguez, J; Garnacho-Montero, J; Cardozo, C; Peman, J; Montejo, M; Fortun, J; Almirante, B; Castro, C; Rodriguez-Bano, J; Aguado, JM; Martinez, JA; Carratala, J; Soriano, A; Garcia-Vidal, C</t>
  </si>
  <si>
    <t>Early Stepdown From Echinocandin to Fluconazole Treatment in Candidemia: A Post Hoc Analysis of Three Cohort Studies</t>
  </si>
  <si>
    <t>OPEN FORUM INFECTIOUS DISEASES</t>
  </si>
  <si>
    <t>[Moreno-Garcia, E.; Puerta-Alcalde, P.; Gariup, G.; Cardozo, C.; Martinez, J. A.; Soriano, A.; Garcia-Vidal, C.] Univ Barcelona, Hosp Clin, Barcelona, Spain; [Fernandez-Ruiz, M.; Aguado, J. M.] Univ Complutense, Hosp Univ 12 Octubre, Lam Invest Hosp 12 Octubre, Imas 12, Madrid, Spain; [Lopez Cortes, L. E.; Rodriguez-Bano, J.] Hosp Univ Virgen Macarena, Unidad Gest Clin Enfermedades Infecciosas Microbi, Inst Biomed Sevilla IBiS, CSIC, Seville, Spain; [Cuervo, G.; Carratala, J.] Univ Barcelona, Hosp Univ Bellvitge, IDIBEIL Inst Invest Biomed Bellvitge, Barcelona, Spain; [Salavert, M.; Peman, J.] Hosp Univ &amp; Politecn La Fe, Valencia, Spain; [Merino, P.] Hosp Univ Clin San Carlos, Madrid, Spain; [Machado, M.; Guinea, J.] Univ Complutense, Hosp Gen Univ Gregorio Maranon, Madrid, Spain; [Machado, M.; Guinea, J.] Univ Complutense, Inst Invest Sanitaria Gregorio Maranon, Madrid, Spain; [Garcia-Rodriguez, J.] Hosp Univ La Paz, Madrid, Spain; [Garnacho-Montero, J.] Hosp Univ Virgen Macarena, Unidad Clin Cuidados Intensivos, Seville, Spain; [Montejo, M.] Hosp Univ Cruces, Bilbao, Spain; [Fortun, J.] Hosp Univ Ramon y Cajal, Madrid, Spain; [Almirante, B.] Univ Autonoma Barcelona, Hosp Univ Vall dHebron, Barcelona, Spain; [Castro, C.] Hosp Univ Valme, Seville, Spain</t>
  </si>
  <si>
    <t>Garcia-Vidal, C (corresponding author), Hosp Clin Barcelona, Dept Infect Dis, Carrer Villarroel 170, E-08036 Barcelona, Spain.</t>
  </si>
  <si>
    <t>2328-8957</t>
  </si>
  <si>
    <t>ofab250</t>
  </si>
  <si>
    <t>Navarro-Carrera, P; Garcia-Rodriguez, J; Cendejas-Bueno, E</t>
  </si>
  <si>
    <t>Detection of Neisseria meningitidis in a patient receiving ravulizumab by the FilmArray (R) Meningitis/Encephalitis panel- A case report</t>
  </si>
  <si>
    <t>[Navarro-Carrera, Paula; Garcia-Rodriguez, Julio; Cendejas-Bueno, Emilio] Hosp La Paz, Dept Clin Microbiol, Paseo Castellana 261, Madrid 28046, Spain</t>
  </si>
  <si>
    <t>Cendejas-Bueno, E (corresponding author), Hosp La Paz, Dept Clin Microbiol, Paseo Castellana 261, Madrid 28046, Spain.</t>
  </si>
  <si>
    <t>E22</t>
  </si>
  <si>
    <t>E23</t>
  </si>
  <si>
    <t>Colino, RM; de Miguel, AM; Argentina, F; Marques, MB; Jimenez, BC; Hernandez, PL; Bueno, SJ; Vega, MDM; Rodriguez, JG; Simo, BF; Fernandez, MAN; del Toro, TR; Alarcon, TA; Peromingo, FJM; Gonzalez-Montalvo, JI</t>
  </si>
  <si>
    <t>Evolution of COVID-19 at nursing homes from the second wave to vaccination. Description of a coordination program between Primary Care, Geriatrics and Public Health</t>
  </si>
  <si>
    <t>REVISTA ESPANOLA DE SALUD PUBLICA</t>
  </si>
  <si>
    <t>[Menendez Colino, Rocio; Merello de Miguel, Ana; Argentina, Francesca; Barcons Marques, Montserrat; Chaparro Jimenez, Blanca; Alarcon Alarcon, Teresa; Ignacio Gonzalez-Montalvo, Juan] Hosp Univ La Paz, Serv Geriatria, Paseo Castellana 261, Madrid 28046, Spain; [Menendez Colino, Rocio; Alarcon Alarcon, Teresa; Ignacio Gonzalez-Montalvo, Juan] Hosp Univ La Paz IdiPAZ, Inst Invest, Madrid, Spain; [Menendez Colino, Rocio; Alarcon Alarcon, Teresa; Ignacio Gonzalez-Montalvo, Juan] Univ Autonoma, Dept Med, Madrid, Spain; [Hernandez, Paloma Lopez; Rincon del Toro, Teresa] Direcc Asistencial Norte Atenc Primaria, Madrid, Spain; [Jimenez Bueno, Susana; Ferrer Simo, Bernardo; Navarro Fernandez, Maria Angeles] Area Norte, Serv Salud Publ, Madrid, Spain; [Montero Vega, Maria Dolores; Garcia Rodriguez, Julio] Hosp Univ La Paz, Serv Microbiol, Madrid, Spain; [Martinez Peromingo, Francisco Javier] Consejeria Sanidad, Coordinac Sociosarutaria, Madrid, Spain</t>
  </si>
  <si>
    <t>Colino, RM (corresponding author), Hosp Univ La Paz, Serv Geriatria, Paseo Castellana 261, Madrid 28046, Spain.</t>
  </si>
  <si>
    <t>1135-5727</t>
  </si>
  <si>
    <t>MAY 11</t>
  </si>
  <si>
    <t>e1-11</t>
  </si>
  <si>
    <t>Gonzalez-Donapetry, P; Garcia-Clemente, P; Bloise, I; Garcia-Sanchez, C; Castellano, MAS; Romero, MP; Arroyo, AG; Mingorance, J; La Calle, MDV; Garcia-Rodriguez, J</t>
  </si>
  <si>
    <t>Think of the Children Evaluation of SARS-CoV-2 Rapid Antigen Test in Pediatric Population</t>
  </si>
  <si>
    <t>PEDIATRIC INFECTIOUS DISEASE JOURNAL</t>
  </si>
  <si>
    <t>[Gonzalez-Donapetry, Patricia; Garcia-Clemente, Paloma; Bloise, Ivan; Garcia-Sanchez, Consuelo; Sanchez Castellano, Miguel Angel; Pilar Romero, Maria; Gutierrez Arroyo, Almudena; Mingorance, Jesus; Garcia-Rodriguez, Julio] Hosp Univ La Paz, Clin Microbiol Dept, Madrid, Spain; [de Ceano-Vivas La Calle, Maria] Hosp Univ La Paz, Paediat Emergency Dept, Madrid, Spain</t>
  </si>
  <si>
    <t>Gonzalez-Donapetry, P (corresponding author), Hosp Univ La Paz, Clin Microbiol &amp; Parasitol Dept, Madrid 28046, Spain.</t>
  </si>
  <si>
    <t>0891-3668</t>
  </si>
  <si>
    <t>MAY</t>
  </si>
  <si>
    <t>Martinez-Lopez, N; Munoz-Almagro, C; Launes, C; Navascues, A; Imaz-Perez, M; Reina, J; Romero, MP; Calvo, C; Ruiz-Garcia, M; Megias, G; Valencia-Ramos, J; Otero, A; Cabrerizo, M</t>
  </si>
  <si>
    <t>Surveillance for Enteroviruses Associated with Hand, Foot, and Mouth Disease, and Other Mucocutaneous Symptoms in Spain, 2006-2020</t>
  </si>
  <si>
    <t>VIRUSES-BASEL</t>
  </si>
  <si>
    <t>[Martinez-Lopez, Nieves; Otero, Almudena; Cabrerizo, Maria] Inst Salud Carlos III, Natl Ctr Microbiol, Enterovirus Unit, Madrid 28220, Spain; [Munoz-Almagro, Carmen; Launes, Cristian] Hosp San Joan Deu, Microbiol Dept, Barcelona 08950, Spain; [Munoz-Almagro, Carmen; Launes, Cristian] Hosp San Joan Deu, Paediat Dept, Barcelona 08950, Spain; [Navascues, Ana] Complejo Hosp Navarra, Microbiol Dept, Navarra 31008, Spain; [Imaz-Perez, Manuel] Hosp Basurto, Microbiol Dept, Bilbao 48013, Spain; [Reina, Jordi] Hosp Son Espases, Microbiol Dept, Palma de Mallorca 07020, Spain; [Romero, Maria Pilar; Calvo, Cristina] Hosp La Paz, Microbiol Dept, Madrid 28220, Spain; [Romero, Maria Pilar; Calvo, Cristina] Hosp La Paz, Paediat Dept, Madrid 28220, Spain; [Ruiz-Garcia, Montserrat] Hosp Elche, Microbiol Dept, Alicante 03203, Spain; [Megias, Gregoria; Valencia-Ramos, Juan] Complejo Hosp Burgos, Microbiol &amp; Paediat Dept, Burgos 09006, Spain; [Munoz-Almagro, Carmen; Launes, Cristian; Cabrerizo, Maria] CIBER Epidemiol &amp; Salud Publ CIBERESP, Madrid 28220, Spain; [Romero, Maria Pilar; Calvo, Cristina; Cabrerizo, Maria] IdiPaz, Red Invest Translac Infectol Pediat RITIP, Madrid 28220, Spain</t>
  </si>
  <si>
    <t>Cabrerizo, M (corresponding author), Inst Salud Carlos III, Natl Ctr Microbiol, Enterovirus Unit, Madrid 28220, Spain.; Cabrerizo, M (corresponding author), CIBER Epidemiol &amp; Salud Publ CIBERESP, Madrid 28220, Spain.; Cabrerizo, M (corresponding author), IdiPaz, Red Invest Translac Infectol Pediat RITIP, Madrid 28220, Spain.</t>
  </si>
  <si>
    <t>1999-4915</t>
  </si>
  <si>
    <t>Vilchez, HH; Escudero-Sanchez, R; Fernandez-Sampedro, M; Murillo, O; Aunon, A; Rodriguez-Pardo, D; Jover-Saenz, A; del Toro, MD; Rico, A; Falgueras, L; Praena-Segovia, J; Guio, L; Iribarren, JA; Lora-Tamayo, J; Benito, N; Morata, L; Ramirez, A; Riera, M</t>
  </si>
  <si>
    <t>Prosthetic Shoulder Joint Infection by Cutibacterium acnes: Does Rifampin Improve Prognosis? A Retrospective, Multicenter, Observational Study</t>
  </si>
  <si>
    <t>ANTIBIOTICS-BASEL</t>
  </si>
  <si>
    <t>[Vilchez, Helem H.; Riera, Melchor] Hosp Univ Son Espases, Infect Dis Unit, Dept Internal Med, Fundacio Inst Invest Sanitaria Illes Balea IdISBa, Palma De Mallorca 07120, Spain; [Escudero-Sanchez, Rosa] Hosp Univ Ramon y Cajal, Dept Infect Dis, Madrid 28034, Spain; [Fernandez-Sampedro, Marta] Hosp Univ Marques de Valdecilla IDIVAL, Dept Med, Infect Dis Unit, Cantabria 39008, Spain; [Murillo, Oscar] Hosp Univ Bellvitge, Dept Infect Dis, Barcelona 08907, Spain; [Aunon, Alvaro] IIS Fdn Jimenez Diaz, Dept Orthopaed Surg, Bone &amp; Joint Infect Unit, Madrid 28040, Spain; [Rodriguez-Pardo, Dolors] Univ Autonoma Barcelona, Hosp Univ Vall dHebron, Dept Infect Dis, Barcelona 08035, Spain; [Jover-Saenz, Alfredo] Hosp Arnau Vilanova, Unit Nosocomial Infect, Lleida 25198, Spain; [del Toro, M. Dolores] Univ Seville, Clin Unit Infect Dis Microbiol &amp; Prevent Med, Hosp Univ Virgen Macarena CSIC, Inst Biomed Sevilla IBiS, Seville 41009, Spain; [Rico, Alicia] Hosp Univ La Paz, Infect Dis Unit &amp; Clin Microbiol, Madrid 28046, Spain; [Falgueras, Luis] Corp Sanitaria Parc Tauli, Dept Infect Dis, Barcelona 08208, Spain; [Praena-Segovia, Julia] Univ Hosp Virgen del Rocio, Clin Unit Infect Dis Microbiol &amp; Prevent Med, Seville 41013, Spain; [Guio, Laura] Hosp Univ Cruces, Dept Infect Dis, Vizcaya 48903, Spain; [Iribarren, Jose A.] Hosp Univ Donostia, Inst BioDonostia, Dept Infect Dis, San Sebastian 20014, Spain; [Lora-Tamayo, Jaime] Hosp Univ 12 Octubre, Infect Dis Unit, Dept Internal Med, Inst Invest Hosp 12 Octubre I 12, Madrid 28041, Spain; [Benito, Natividad] Univ Autonoma Barcelona, Infect Dis Unit, Hosp Santa Creu &amp; St Pau, Inst Invest Biomed St Pau,Dept Med, Barcelona 08041, Spain; [Morata, Laura] Univ Barcelona, Dept Infect Dis, Hosp Clin Barcelona, IDIBAPS, Barcelona 08036, Spain; [Ramirez, Antonio] Hosp Univ Son Espases, Dept Microbiol, Palma De Mallorca 07120, Spain</t>
  </si>
  <si>
    <t>Vilchez, HH (corresponding author), Hosp Univ Son Espases, Infect Dis Unit, Dept Internal Med, Fundacio Inst Invest Sanitaria Illes Balea IdISBa, Palma De Mallorca 07120, Spain.</t>
  </si>
  <si>
    <t>2079-6382</t>
  </si>
  <si>
    <t>Villaverde, S; Dominguez-Rodriguez, S; Sabrido, G; Perez-Jorge, C; Plata, M; Romero, MP; Grasa, CD; Jimenez, AB; Heras, E; Broncano, A; Nunez, MD; Illan, M; Merino, P; Soto, B; Molina-Arana, D; Bermejo, A; Mendoza, P; Gijon, M; Perez-Moneo, B; Moraleda, C; Tagarro, A</t>
  </si>
  <si>
    <t>Diagnostic Accuracy of the Panbio Severe Acute Respiratory Syndrome Coronavirus 2 Antigen Rapid Test Compared with Reverse-Transcriptase Polymerase Chain Reaction Testing of Nasopharyngeal Samples in the Pediatric Population</t>
  </si>
  <si>
    <t>[Villaverde, Serena; Dominguez-Rodriguez, Sara; Moraleda, Cinta; Tagarro, Alfredo] Fdn Invest Biomed Hosp 12 Octubre, Inst Invest Sanitaria Hosp 12 Octubre IMAS12, Pediat Res &amp; Clin Trials Unit UPIC, Madrid, Spain; [Sabrido, Gema] Hosp Univ Rey Juan Carlos, Pediat Dept, Mostoles, Spain; [Perez-Jorge, Conchita] Hosp Univ Rey Juan Carlos, Microbiol Dept, Mostoles, Spain; [Plata, Marta] Hosp Univ La Paz, Pediat Dept, Madrid, Spain; [Plata, Marta] Hosp Univ La Paz, Emergency Dept, Madrid, Spain; [Pilar Romero, Maria] Hosp Univ La Paz, Microbiol Dept, Madrid, Spain; [Daniel Grasa, Carlos] Hosp Univ La Paz, Pediat, Inst Invest Hosp La Paz IDIPAZ, Madrid, Spain; [Daniel Grasa, Carlos] Hosp Univ La Paz, Infect &amp; Trop Dis, Inst Invest Hosp La Paz IDIPAZ, Madrid, Spain; [Belen Jimenez, Ana; Heras, Elena] Hosp Univ Fdn Jimenez Diaz, Pediat Dept, Madrid, Spain; [Broncano, Antonio] Hosp Univ Fdn Jimenez Diaz, Microbiol Dept, Madrid, Spain; [Nunez, Maria del Mar] Hosp Univ Virgen del Rocio, Pediat Emergency Dept, Seville, Spain; [Illan, Marta] Hosp Univ Clin San Carlos, Pediat Dept, Madrid, Spain; [Merino, Paloma] Hosp Univ Clin San Carlos, Microbiol Dept, Madrid, Spain; [Soto, Beatriz] Hosp Univ Getafe, Pediat Dept, Getafe, Spain; [Molina-Arana, David] Hosp Univ Getafe, Microbiol Dept, Getafe, Spain; [Bermejo, Amanda] Hosp Univ Mostoles, Pediat Dept, Mostoles, Spain; [Mendoza, Pablo] Hosp Univ Mostoles, Microbiol Dept, Mostoles, Spain; [Gijon, Manuel] Hosp Univ 12 Octubre, Pediat Emergency Dept, Madrid, Spain; [Moraleda, Cinta] Hosp Univ 12 Octubre, Dept Pediat, Pediat Infect Dis Unit, Madrid, Spain; [Perez-Moneo, Begona] Hosp Univ Infanta Leonor, Pediat Dept, Madrid, Spain; [Tagarro, Alfredo] Hosp Univ Infanta Sofia, Pediat Dept, Madrid, Spain</t>
  </si>
  <si>
    <t>Villaverde, S (corresponding author), Fdn Invest Biomed Hosp 12 Octubre, Inst Invest Sanitaria Hosp 12 DeOctubre IMAS12, Madrid, Spain.</t>
  </si>
  <si>
    <t>+</t>
  </si>
  <si>
    <t>Salinas, P; Gonzalo, N; Moreno, VH; Fuentes, M; Santos-Martinez, S; Fernandez-Diaz, JA; Amat-Santos, IJ; Ojeda, FB; Borrego, JC; Cuesta, J; Hernandez, JMD; Diego-Nieto, A; Dubois, D; Galeote, G; Goicolea, J; Gutierrez, A; Jimenez-Fernandez, M; Jimenez-Mazuecos, J; Jurado, A; Lacunza, J; Lee, DH; Lopez, M; Lozano, F; Martin-Moreiras, J; Martin-Yuste, V; Millan, R; Minana, G; Mohandes, M; Morales-Ponce, FJ; Nunez, J; Ojeda, S; Pan, M; Rivero, F; Robles, J; Rodriguez-Leiras, S; Rojas, S; Rondan, J; Rumiz, E; Sabate, M; Sanchis, J; Vaquerizo, B; Escaned, J</t>
  </si>
  <si>
    <t>Choice of CTO scores to predict procedural success in clinical practice. A comparison of 4 different CTO PCI scores in a comprehensive national registry including expert and learning CTO operators</t>
  </si>
  <si>
    <t>PLOS ONE</t>
  </si>
  <si>
    <t>[Salinas, Pablo; Gonzalo, Nieves; Moreno, Victor H.; Escaned, Javier] Hosp Clin San Carlos, Inst Invest Sanitaria Hosp Clin San Carlos IdISSC, Cardiol Dept, Madrid, Spain; [Fuentes, Manuel] Hosp Clin San Carlos, Inst Invest Sanitaria San Carlos IdISSC, Serv Med Prevent, Madrid, Spain; [Santos-Martinez, Sandra; Amat-Santos, Ignacio J.] Hosp Clin Univ Valladolid, Inst Ciencias Corazon ICICOR, Valladolid, Spain; [Antonio Fernandez-Diaz, Jose; Goicolea, Javier] Hosp Univ Puerta de Hierro, Intervent Cardiol Dept, Majadahonda, Spain; [Bosa Ojeda, Francisco] Hosp Tenerife, Serv Cardiol, Tenerife, Spain; [Caballero Borrego, Juan; Jimenez-Fernandez, Miriam] HU San Cecilio, Serv Cardiol, Granada, Spain; [Cuesta, Javier; Rivero, Fernando] Hosp Princesa, Serv Cardiol, Madrid, Spain; [de la Torre Hernandez, Jose Maria; Lee, Dae-Hyun] Hosp Valdecilla, Serv Cardiol, Santander, Spain; [Diego-Nieto, Alejandro; Martin-Moreiras, Javier] Complejo Asistencial Univ Salamanca, Serv Cardiol, CIBERCV, IBSAL, Salamanca, Spain; [Dubois, Daniela; Millan, Raul; Vaquerizo, Beatriz] Hosp del Mar, Serv Cardiol, Barcelona, Spain; [Galeote, Guillermo; Jurado, Alfonso] Hosp La Paz, Serv Cardiol, Madrid, Spain; [Gutierrez, Alejandro] Hosp Jerez, Serv Cardiol, Jerez de la Frontera, Spain; [Jimenez-Mazuecos, Jesus] Hosp Albacete, Serv Cardiol, Albacete, Spain; [Jurado, Alfonso; Lozano, Fernando] Hosp Ciudad Real, Serv Cardiol, Ciudad Real, Spain; [Lacunza, Javier] Hosp Arrixaca, Serv Cardiol, Murcia, Spain; [Lopez, Maria] Hosp Leon, Serv Cardiol, Leon, Spain; [Martin-Yuste, Victoria; Sabate, Manel] Hosp Clin Barcelona, Inst Cardiovasc, Serv Cardiol, CIBER CV,IDIBAPS, Barcelona, Spain; [Minana, Gema; Nunez, Julio; Sanchis, Juan] Univ Valencia, Serv Cardiol, CIBERCV, Hosp Clin Valencia, Valencia, Spain; [Mohandes, Mohsen; Rojas, Sergio] Hosp Joan 23, Serv Cardiol, Tarragona, Spain; [Morales-Ponce, Francisco J.] Hosp Puerto Real, Serv Cardiol, Puerto Real, Spain; [Ojeda, Soledad; Pan, Manuel] Univ Cordoba, Reina Sofia Hosp, Maimonides Inst Res Biomed Cordoba IMIBIC, Cordoba, Spain; [Robles, Javier] Hosp Burgos, Serv Cardiol, Burgos, Spain; [Rodriguez-Leiras, Sergio] Hosp Virgen Macarena, Serv Cardiol, Malaga, Spain; [Rondan, Juan] Hosp Cabuenes, Serv Cardiol, Gijon, Spain; [Rumiz, Eva] Hosp Gen Valencia, Serv Cardiol, Valencia, Spain; [Jimenez-Fernandez, Miriam] HU Virgen Nieves, Serv Cardiol, Granada, Spain</t>
  </si>
  <si>
    <t>Salinas, P (corresponding author), Hosp Clin San Carlos, Inst Invest Sanitaria Hosp Clin San Carlos IdISSC, Cardiol Dept, Madrid, Spain.</t>
  </si>
  <si>
    <t>1932-6203</t>
  </si>
  <si>
    <t>APR 2</t>
  </si>
  <si>
    <t>e0245898</t>
  </si>
  <si>
    <t>Falces-Romero, I; Romero-Gomez, MP; Moreno-Ramos, F; Mingorance, J; Garcia-Rodriguez, J; Cendejas-Bueno, E</t>
  </si>
  <si>
    <t>Epidemiology of bloodstream Candida species in a Spanish tertiary care hospital as a guide for implementation of T2MR (T2CANDIDA (R)) for rapid diagnosis of candidemia</t>
  </si>
  <si>
    <t>MEDICAL MYCOLOGY</t>
  </si>
  <si>
    <t>[Falces-Romero, Iker; Pilar Romero-Gomez, Maria; Mingorance, Jesus; Garcia-Rodriguez, Julio; Cendejas-Bueno, Emilio] Hosp Univ La Paz, Clin Microbiol &amp; Parasitol Dept, IdiPaz, Madrid, Spain; [Moreno-Ramos, Francisco] Hosp Univ La Paz, Pharm Dept, Madrid, Spain</t>
  </si>
  <si>
    <t>Falces-Romero, I (corresponding author), Hosp Univ La Paz, Clin Microbiol Dept, Paseo Castellana 261, Madrid 28046, Spain.</t>
  </si>
  <si>
    <t>1369-3786</t>
  </si>
  <si>
    <t>APR</t>
  </si>
  <si>
    <t>Diaz-Garcia, J; Arendrup, MC; Canton, R; Garcia-Rodriguez, J; de la Pedrosa, EGG; Parisi, G; Peman, J; Posteraro, B; Sanguinetti, M; Da Matta, DA; Colombo, AL; Munoz, P; Sanchez-Carrillo, C; Guinea, J; Escribano, P</t>
  </si>
  <si>
    <t>Lack of relationship between genotype and virulence in Candida species</t>
  </si>
  <si>
    <t>[Diaz-Garcia, Judith; Munoz, Patricia; Sanchez-Carrillo, Carlos; Guinea, Jesus; Escribano, Pilar] Univ Complutense Madrid, Hosp Gen Univ Gregorio Maranon, Clin Microbiol &amp; Infect Dis, Madrid, Spain; [Diaz-Garcia, Judith; Munoz, Patricia; Sanchez-Carrillo, Carlos; Guinea, Jesus; Escribano, Pilar] Inst Invest Sanitaria Gregorio Maranon, Madrid, Spain; [Arendrup, Maiken C.] StatensSerumInst, Unit Mycol, Copenhagen, Denmark; [Arendrup, Maiken C.] Rigshosp, Dept Clin Microbiol, Copenhagen, Denmark; [Arendrup, Maiken C.] Univ Copenhagen, Dept Clin Med, Copenhagen, Denmark; [Canton, Rafael; Garcia de la Pedrosa, Elia Gomez] Hosp Ramon &amp; Cajal, Serv Microbiol, Madrid, Spain; [Canton, Rafael; Garcia de la Pedrosa, Elia Gomez] Inst Ramon y Cajal Invest Sanitaria IRYCIS, Madrid, Spain; [Canton, Rafael; Garcia de la Pedrosa, Elia Gomez] Inst Salud Carlos III, Red Espanola Invest Patol Infecciosa REIPI, Madrid, Spain; [Garcia-Rodriguez, Julio] Hosp La Paz, Dept Clin Microbiol &amp; Infect Dis, Madrid, Spain; [Parisi, Gabriella] Azienda Osped San Camillo Forlanini, Rome, Italy; [Peman, Javier] Inst Invest Sanitaria La Fe, Valencia, Spain; [Peman, Javier] Hosp Univ &amp; Politecn La Fe, Valencia, Spain; [Posteraro, Brunella] Fdn Policlin Univ A Gemelli IRCCS, Dipartimento Sci Gastroenterol Endocrino Metab &amp;, Rome, Italy; [Sanguinetti, Maurizio] Fdn Policlin Univ A, Dipartimento Sci Lab &amp; Infettivol, Gemelli IRCCS, Rome, Italy; [Da Matta, Daniel Archimedes; Colombo, Arnaldo L.] Univ Fed Sao Paulo, Special Lab Mycol, Sao Paulo, Brazil; [Munoz, Patricia; Sanchez-Carrillo, Carlos; Guinea, Jesus] CIBER Enfermedades Resp CIBERES, CB06-06-0058, Madrid, Spain; [Munoz, Patricia] Univ Complutense Madrid, Fac Med, Med Dept, Madrid, Spain</t>
  </si>
  <si>
    <t>Guinea, J (corresponding author), Univ Complutense Madrid, Hosp Gen Univ Gregorio Maranon, Clin Microbiol &amp; Infect Dis, Madrid, Spain.; Guinea, J (corresponding author), Inst Invest Sanitaria Gregorio Maranon, Madrid, Spain.; Guinea, J (corresponding author), CIBER Enfermedades Resp CIBERES, CB06-06-0058, Madrid, Spain.</t>
  </si>
  <si>
    <t>JAN-MAR</t>
  </si>
  <si>
    <t>Dahdouh, E; Lazaro-Perona, F; Romero-Gomez, MP; Mingorance, J; Garcia-Rodriguez, J; Montero, MD; Toro-Rueda, C; Garcia-Bujalance, S; Ruiz-Carrascoso, G; Cendejas-Bueno, E; Falces-Romero, I; Ruiz-Bastian, M; Gutierrez-Arroyo, A; De Velasco-Sada, PG; Gomez-Arroyo, B; Garcia-Sanchez, C; Guedez-Lopez, V; Bloise, I; Alguacil-Guillen, M; Liras-Hernandez, MG; Sanchez-Castellano, M; Garcia-Clemente, P; Gonzalez-Donapetry, P; San Jose-Villar, S; de Pablos, M; Gomez-Gil, R; Corcuera, M; Rico-Nieto, A; Loeches, B</t>
  </si>
  <si>
    <t>C-t values from SARS-CoV-2 diagnostic PCR assays should not be used as direct estimates of viral load</t>
  </si>
  <si>
    <t>[Dahdouh, Elias; Lazaro-Perona, Fernando; Pilar Romero-Gomez, Maria; Mingorance, Jesus; Garcia-Rodriguez, Julio] Hosp Univ La Paz, Serv Microbiol, IdiPAZ, Paseo Castellana 261, Madrid 28046, Spain</t>
  </si>
  <si>
    <t>Mingorance, J (corresponding author), Hosp Univ La Paz, Serv Microbiol, IdiPAZ, Paseo Castellana 261, Madrid 28046, Spain.</t>
  </si>
  <si>
    <t>MAR</t>
  </si>
  <si>
    <t>Romero-Gomez, MP; Gomez-Sebastian, S; Cendejas-Bueno, E; Montero-Vega, MD</t>
  </si>
  <si>
    <t>Ct value is not enough to discriminate patients harbouring infective virus</t>
  </si>
  <si>
    <t>[Pilar Romero-Gomez, Maria; Cendejas-Bueno, Emilio; Dolores Montero-Vega, Maria] Hosp Univ La Paz, IdiPAZ, Microbiol Serv, Paseo Castellana 261, Madrid 28046, Spain; [Gomez-Sebastian, Silvia] Dept Prevent Med &amp; Publ Hlth &amp; Microbiol, C Arzobispo Morcillo 2, Madrid 28029, Spain</t>
  </si>
  <si>
    <t>Romero-Gomez, MP (corresponding author), Hosp Univ La Paz, IdiPAZ, Microbiol Serv, Paseo Castellana 261, Madrid 28046, Spain.</t>
  </si>
  <si>
    <t>E35</t>
  </si>
  <si>
    <t>E37</t>
  </si>
  <si>
    <t>Dahdouh, E; Diaz-Pollan, B; Falces-Romero, I; Mingorance, J; Gomez-Gil, R</t>
  </si>
  <si>
    <t>Characterization of an osteomyelitis case caused by dalbavancin, ceftaroline, and vancomycin non-susceptible methicillin-resistant Staphylococcus aureus</t>
  </si>
  <si>
    <t>EUROPEAN JOURNAL OF CLINICAL MICROBIOLOGY &amp; INFECTIOUS DISEASES</t>
  </si>
  <si>
    <t>[Dahdouh, Elias; Falces-Romero, Iker; Mingorance, Jesus; Gomez-Gil, Rosa] Hosp Univ La Paz, IdiPAZ, Clin Microbiol &amp; Parasitol Dept, Madrid, Spain; [Diaz-Pollan, Beatriz] Hosp Univ La Paz, Clin Microbiol &amp; Infect Dis Unit, Madrid, Spain</t>
  </si>
  <si>
    <t>Dahdouh, E (corresponding author), Hosp Univ La Paz, IdiPAZ, Clin Microbiol &amp; Parasitol Dept, Madrid, Spain.</t>
  </si>
  <si>
    <t>0934-9723</t>
  </si>
  <si>
    <t>SEP</t>
  </si>
  <si>
    <t>de la Oliva, P; Rodriguez-Rubio, M; Garcia-Rodriguez, J</t>
  </si>
  <si>
    <t>Scientific Ambiguity in the Time of Coronavirus Disease 2019</t>
  </si>
  <si>
    <t>JAMA PEDIATRICS</t>
  </si>
  <si>
    <t>[de la Oliva, Pedro; Rodriguez-Rubio, Miguel] La Paz Univ Hosp, Pediat Intens Care Dept, Paseo Castellana 261, Madrid 28046, Spain; [Garcia-Rodriguez, Julio] La Paz Univ Hosp, Microbiol Dept, Madrid, Spain</t>
  </si>
  <si>
    <t>de la Oliva, P (corresponding author), La Paz Univ Hosp, Pediat Intens Care Dept, Paseo Castellana 261, Madrid 28046, Spain.</t>
  </si>
  <si>
    <t>2168-6203</t>
  </si>
  <si>
    <t>Jimenez-Garcia, R; Nogueira, J; Retuerta-Oliva, A; Sainz, T; Cano-Fernandez, J; Flores-Perez, P; Mendez-Echevarria, A; Villalobos-Pinto, E; Calleja-Gero, L; Sanz-Santaeufemia, FJ; Romero, MP; del Rosal, T; Baquero-Artigao, F; Grasa, C; Calvo, C</t>
  </si>
  <si>
    <t>Pneumonia in Hospitalized Children During SARS-CoV-2 Pandemic. Is it All COVID-19? Comparison Between COVID and Non-COVID Pneumonia</t>
  </si>
  <si>
    <t>[Jimenez-Garcia, Raquel; Retuerta-Oliva, Azucena; Cano-Fernandez, Julia; Flores-Perez, Patricia; Villalobos-Pinto, Enrique; Calleja-Gero, Lourdes; Sanz-Santaeufemia, Fancisco J.] Hosp Univ Nino Jesus, Pediat Dept, Madrid, Spain; [Nogueira, Javier; Sainz, Talia; Mendez-Echevarria, Ana; del Rosal, Teresa; Baquero-Artigao, Fernando; Grasa, Carlos; Calvo, Cristina] Hosp Univ La Paz, Pediat &amp; Infect Dis Unit, Madrid, Spain; [Sainz, Talia; Mendez-Echevarria, Ana; del Rosal, Teresa; Baquero-Artigao, Fernando; Grasa, Carlos; Calvo, Cristina] Fdn IdiPaz, Madrid, Spain; [Sainz, Talia; Mendez-Echevarria, Ana; del Rosal, Teresa; Baquero-Artigao, Fernando; Grasa, Carlos; Calvo, Cristina] Translat Res Network Pediat Infect Dis RITIP, Madrid, Spain; [Romero, Maria P.] Hosp Univ La Paz, Microbiol Dept, Madrid, Spain</t>
  </si>
  <si>
    <t>Calvo, C (corresponding author), Hosp Univ La Paz, Pediat &amp; Infect Dis Dept, P Castellana 261, Madrid 28046, Spain.</t>
  </si>
  <si>
    <t>E111</t>
  </si>
  <si>
    <t>E113</t>
  </si>
  <si>
    <t>Lazaro-Perona, F; Rodriguez-Antolin, C; Alguacil-Guillen, M; Gutierrez-Arroyo, A; Mingorance, J; Garcia-Rodriguez, J</t>
  </si>
  <si>
    <t>Evaluation of two automated low-cost RNA extraction protocols for SARS-CoV-2 detection</t>
  </si>
  <si>
    <t>[Lazaro-Perona, Fernando; Rodriguez-Antolin, Carlos; Alguacil-Guillen, Marina; Gutierrez-Arroyo, Almudena; Mingorance, Jesus; Garcia-Rodriguez, Julio] IdiPAZ, Serv Microbiol, Hosp Univ La Paz, Madrid, Spain</t>
  </si>
  <si>
    <t>Mingorance, J (corresponding author), IdiPAZ, Serv Microbiol, Hosp Univ La Paz, Madrid, Spain.</t>
  </si>
  <si>
    <t>FEB 16</t>
  </si>
  <si>
    <t>e0246302</t>
  </si>
  <si>
    <t>Cendejas-Bueno, E; Falces-Romero, I; Laplaza-Gonzalez, M; Escosa-Garcia, L; Schuffelmann-Gutierrez, C; Romero-Gomez, MP; Verdu-Sanchez, C; Calderon-Llopis, B; Amores-Hernandez, I; Peman, J; Gomez-Zamora, A; Rio-Garcia, M; Menendez-Suso, JJ; Rodriguez-Alvarez, D; Duran-Lorenzo, I; Perez-Acosta, E; Rubio, MR; Alvarez-Rojas, E; Martinez-Romillo, PD; Goded-Rambaud, F; de Lorenzo, AG; Maseda, E; Mingorance, J; de la Oliva, P; Garcia-Rodriguez, J</t>
  </si>
  <si>
    <t>Candidemia Diagnosis With T2 Nuclear Magnetic Resonance in a PICU: A New Approach</t>
  </si>
  <si>
    <t>PEDIATRIC CRITICAL CARE MEDICINE</t>
  </si>
  <si>
    <t>[Cendejas-Bueno, Emilio; Falces-Romero, Iker; Romero-Gomez, Maria P.; Mingorance, Jesus; Garcia-Rodriguez, Julio] Hosp La Paz, Clin Microbiol Dept, IdiPaz, Madrid, Spain; [Laplaza-Gonzalez, Maria; Schuffelmann-Gutierrez, Cristina; Verdu-Sanchez, Cristina; Calderon-Llopis, Belen; Amores-Hernandez, Irene; Gomez-Zamora, Ana; Rio-Garcia, Miguel; Jose Menendez-Suso, Juan; Rodriguez-Alvarez, Diego; Duran-Lorenzo, Iria; Perez-Acosta, Elena; Rodriguez Rubio, Miguel; Alvarez-Rojas, Elena; Dorao Martinez-Romillo, Paloma; Goded-Rambaud, Federico; de la Oliva, Pedro] Hosp La Paz, Pediat Intens Care Dept, Madrid, Spain; [Escosa-Garcia, Luis] Hosp La Paz, Dept Infect Dis &amp; Trop Pediat, Madrid, Spain; [Peman, Javier] Hosp La Fe, Clin Microbiol Dept, Valencia, Spain; [Garcia de Lorenzo, Abelardo] Hosp La Paz, Intens Care Dept, Madrid, Spain; [Maseda, Emilio] Hosp La Paz, Surg Intens Care &amp; Anesthesiol Dept, Madrid, Spain; [de la Oliva, Pedro] Autonoma Madrid Univ, Med Sch, Dept Pediat, Madrid, Spain</t>
  </si>
  <si>
    <t>Cendejas-Bueno, E (corresponding author), Hosp La Paz, Clin Microbiol Dept, IdiPaz, Madrid, Spain.</t>
  </si>
  <si>
    <t>1529-7535</t>
  </si>
  <si>
    <t>FEB</t>
  </si>
  <si>
    <t>E109</t>
  </si>
  <si>
    <t>E114</t>
  </si>
  <si>
    <t>Gomez-Junyent, J; Lora-Tamayo, J; Baraia-Etxaburu, J; Sanchez-Somolinos, M; Iribarren, JA; Rodriguez-Pardo, D; Praena-Segovia, J; Sorli, L; Bahamonde, A; Riera, M; Rico, A; del Toro, MD; Morata, L; Cobo, J; Falgueras, L; Benito, N; Munez, E; Jover-Saenz, A; Pigrau, C; Ariza, J; Murillo, O</t>
  </si>
  <si>
    <t>Implant Removal in the Management of Prosthetic Joint Infection by Staphylococcus aureus: Outcome and Predictors of Failure in a Large Retrospective Multicenter Study</t>
  </si>
  <si>
    <t>[Gomez-Junyent, Joan; Ariza, Javier; Murillo, Oscar] Univ Barcelona, IDIBELL, Hosp Univ Bellvitge, Dept Infect Dis, Lhospitalet De Llobregat 08907, Spain; [Lora-Tamayo, Jaime] Hosp Univ 12 Octubre, Dept Internal Med, Madrid 28041, Spain; [Baraia-Etxaburu, Josu] Hosp Univ Basurto, Dept Infect Dis, Bilbao 48013, Spain; [Sanchez-Somolinos, Mar] Hosp Gen Univ Gregorio Maranon, Dept Microbiol &amp; Infect Dis, Madrid 28009, Spain; [Iribarren, Jose Antonio] Univ Pais Vasco EHU UPV, Hosp Univ Donostia, Dept Infect Dis, San Sebastian 20014, Spain; [Iribarren, Jose Antonio] IIS BioDonostia, San Sebastian 20014, Spain; [Rodriguez-Pardo, Dolors; Pigrau, Carles] Univ Autonoma Barcelona, Hosp Univ Vall dHebron, Dept Infect Dis, Barcelona 08035, Spain; [Praena-Segovia, Julia] Hosp Univ Virgen Rocio, Clin Unit Infect Dis Microbiol &amp; Prevent Med, Seville 41013, Spain; [Sorli, Luisa] Inst Hosp del Mar Invest Med IMIM, Hosp del Mar, Dept Infect Dis, Barcelona 08003, Spain; [Bahamonde, Alberto] Hosp El Bierzo, Dept Internal Med, Ponferrada 24411, Spain; [Riera, Melchor] Hosp Univ Son Espases, Fdn Inst Invest Sanitaria Illes Balears, Palma De Mallorca 07120, Spain; [Rico, Alicia] Hosp Univ La Paz, Unit Infect Dis &amp; Clin Microbiol, Madrid 28046, Spain; [del Toro, Ma Dolores] Univ Seville, Clin Unit Infect Dis Microbiol &amp; Prevent Med, Hosp Univ Virgen Macarena, Dept Med,Inst Biomed Sevilla IBiS, Seville 41009, Spain; [Morata, Laura] Univ Barcelona, Hosp Clin Barcelona, Dept Infect Dis, IDIBAPS, Barcelona 08036, Spain; [Cobo, Javier] Hosp Univ Ramon y Cajal, Dept Infect Dis, Madrid 28034, Spain; [Falgueras, Luis] Hosp Univ Parc Tauli, Dept Infect Dis, Sabadell 08208, Spain; [Benito, Natividad] Inst Invest Biomed St Pau, Hosp Santa Creu &amp; St Pau, Infect Dis Unit, Barcelona 08025, Spain; [Benito, Natividad] Univ Autonoma Barcelona, Dept Med, Barcelona 08025, Spain; [Munez, Elena] Hosp Univ Puerta Hierro, Dept Internal Med, Infect Dis Unit, Madrid 28220, Spain; [Jover-Saenz, Alfredo] Hosp Arnau Vilanova, Territorial Unit Nosocomial Infect, Lleida 25198, Spain; [Ariza, Javier] Spanish Network Res Infect Dis REIPI RD16 0016 00, Seville 41071, Spain</t>
  </si>
  <si>
    <t>Murillo, O (corresponding author), Univ Barcelona, IDIBELL, Hosp Univ Bellvitge, Dept Infect Dis, Lhospitalet De Llobregat 08907, Spain.</t>
  </si>
  <si>
    <t>Viedma, E; Dahdouh, E; Gonzalez-Alba, JM; Gonzalez-Bodi, S; Martinez-Garcia, L; Lazaro-Perona, F; Recio, R; Rodriguez-Tejedor, M; Folgueira, MD; Canton, R; Delgado, R; Garcia-Rodriguez, J; Galan, JC; Mingorance, J; Munoz-Gallego, I; Villa, J; Martin-Higuera, MD; Melendez, MA; Reyes, CA; Rolo, M; Rivas, G; Sigcha, MA; Gomez-Herrador, A; Montero-Vega, MD; Romero, MP; Garcia-Bujalance, S; Bueno, EC; Toro-Rueda, C; Ruiz-Carrascoso, G; Perona, FL; Falces-Romero, I; Gutierrez-Arroyo, A; de Velasco-Sada, PG; Ruiz-Bastian, M; Alguacil-Guillen, M; Gonzalez-Donapetry, P; Guedez-Lopez, GV; Garcia-Clemente, P; Hernandez, MGL; Garcia-Sanchez, C; Sanchez-Castellano, M; San Jose-Villar, S; Rodriguez-Dominguez, M; Romero-Hernandez, B; Abreu, M; Marcos, D; Marinovich, J; Becerra, F; Lopez-Pintor, JM</t>
  </si>
  <si>
    <t>Genomic Epidemiology of SARS-CoV-2 in Madrid, Spain, during the First Wave of the Pandemic: Fast Spread and Early Dominance by D614G Variants</t>
  </si>
  <si>
    <t>[Viedma, Esther; Gonzalez-Bodi, Sara; Recio, Raul; Rodriguez-Tejedor, Maria; Delgado, Rafael; Galan, Juan Carlos; Mingorance, Jesus] Hosp Univ 12 Octubre, Serv Microbiol, Madrid 28009, Spain; [Viedma, Esther; Gonzalez-Bodi, Sara; Recio, Raul; Folgueira, Maria Dolores; Delgado, Rafael; Mingorance, Jesus] Inst Investigac Hosp 12 Octubre imas12, Madrid 28009, Spain; [Dahdouh, Elias; Lazaro-Perona, Fernando; Rodriguez-Tejedor, Maria; Garcia-Rodriguez, Julio; Galan, Juan Carlos; Mingorance, Jesus] Univ La Paz IdiPAZ, Madrid 28046, Spain; [Gonzalez-Alba, Jose Maria; Galan, Juan Carlos] Inst Ramon &amp; Cajal Invest Sanitaria IRYCIS, Madrid 28034, Spain; [Martinez-Garcia, Laura; Galan, Juan Carlos; Mingorance, Jesus] Ctr Invest Biomed Red CIBER Epidemiol &amp; Publich H, Madrid 28029, Spain; [Canton, Rafael; Garcia-Rodriguez, Julio; Mingorance, Jesus] Red Espanola Invest Patol Infecciosa REIPI, Madrid 28009, Spain</t>
  </si>
  <si>
    <t>Mingorance, J (corresponding author), Inst Investigac Hosp 12 Octubre imas12, Madrid 28009, Spain.; Galan, JC (corresponding author), Univ La Paz IdiPAZ, Madrid 28046, Spain.; Galan, JC (corresponding author), Inst Ramon &amp; Cajal Invest Sanitaria IRYCIS, Madrid 28034, Spain.; Mingorance, J (corresponding author), Ctr Invest Biomed Red CIBER Epidemiol &amp; Publich H, Madrid 28029, Spain.; Mingorance, J (corresponding author), Red Espanola Invest Patol Infecciosa REIPI, Madrid 28009, Spain.</t>
  </si>
  <si>
    <t>Breton-Martinez, JR; Alcolea, A; Quintero-Garcia, D; Mendez-Echevarria, A; Ramos, E; Bueno, F; Colomina, J; Mari-Lopez, J; Crehua-Gaudiza, E; Garcia-Rodriguez, J; Martinez-Costa, C</t>
  </si>
  <si>
    <t>Non-wild-type cryptococcosis in a child with multivisceral organ transplant who owned bird pets</t>
  </si>
  <si>
    <t>TRANSPLANT INFECTIOUS DISEASE</t>
  </si>
  <si>
    <t>[Breton-Martinez, Jose R.; Quintero-Garcia, Diannet; Mari-Lopez, Jorge; Crehua-Gaudiza, Elena; Martinez-Costa, Cecilia] Hosp Clin Univ Valencia, Dept Pediat, Valencia, Spain; [Breton-Martinez, Jose R.; Martinez-Costa, Cecilia] Univ Valencia, Valencia, Spain; [Alcolea, Alida; Ramos, Esther] Hosp Univ La Paz, Pediat Gastroenterol Dept, Madrid, Spain; [Mendez-Echevarria, Ana] Hosp Univ La Paz, Pediat Infect Dis Dept, Madrid, Spain; [Mendez-Echevarria, Ana] Translat Res Network Pediat Infect Dis RITIP, Madrid, Spain; [Bueno, Felipe; Colomina, Javier] Hosp Clin Univ Valencia, Dept Microbiol, Valencia, Spain; [Garcia-Rodriguez, Julio] Hosp Univ La Paz, Dept Microbiol, Madrid, Spain</t>
  </si>
  <si>
    <t>Mendez-Echevarria, A (corresponding author), Hosp La Paz IdiPAZ, Translat Res Network Pediat Infect Dis RITIP, Pediat Infect &amp; Trop Dis Dept, Paseo Castellana 261, Madrid 28046, Spain.</t>
  </si>
  <si>
    <t>1398-2273</t>
  </si>
  <si>
    <t>e13558</t>
  </si>
  <si>
    <t>Garcia-Escobar, A; Jimenez-Valero, S; Galeote, G; Jurado-Roman, A; Garcia-Rodriguez, J; Moreno, R</t>
  </si>
  <si>
    <t>The soluble catalytic ectodomain of ACE2 a biomarker of cardiac remodelling: new insights for heart failure and COVID19</t>
  </si>
  <si>
    <t>HEART FAILURE REVIEWS</t>
  </si>
  <si>
    <t>[Garcia-Escobar, Artemio; Jimenez-Valero, Santiago; Galeote, Guillermo; Jurado-Roman, Alfonso; Moreno, Raul] Univ Hosp La Paz, Intervent Cardiol Sect, Dept Cardiol, Madrid, Spain; [Garcia-Rodriguez, Julio] Univ Hosp La Paz, Dept Clin Microbiol, Madrid, Spain</t>
  </si>
  <si>
    <t>Garcia-Escobar, A (corresponding author), Univ Hosp La Paz, Intervent Cardiol Sect, Dept Cardiol, Madrid, Spain.</t>
  </si>
  <si>
    <t>1382-4147</t>
  </si>
  <si>
    <t>JUL</t>
  </si>
  <si>
    <t>Ara-Montojo, MF; Escosa-Garcia, L; Alguacil-Guillen, M; Seara, N; Zozaya, C; Plaza, D; Schuffelmann-Gutierrez, C; de la Vega, A; Fernandez-Camblor, C; Ramos-Boluda, E; Romero-Gomez, MP; Ruiz-Carrascoso, G; Losantos-Garcia, I; Mellado-Pena, MJ; Gomez-Gil, R</t>
  </si>
  <si>
    <t>Predictors of mortality and clinical characteristics among carbapenem-resistant or carbapenemase-producing Enterobacteriaceae bloodstream infections in Spanish children</t>
  </si>
  <si>
    <t>JOURNAL OF ANTIMICROBIAL CHEMOTHERAPY</t>
  </si>
  <si>
    <t>[Ara-Montojo, M. F.; Escosa-Garcia, L.; Mellado-Pena, M. J.] Hosp Univ La Paz, Dept Paediat, Paediat Trop &amp; Infect Dis, Madrid, Spain; [Escosa-Garcia, L.; Mellado-Pena, M. J.] RITIP Red Invest Translac Infectol Pediat, Madrid, Spain; [Alguacil-Guillen, M.; Seara, N.; Romero-Gomez, M. P.; Ruiz-Carrascoso, G.; Gomez-Gil, R.] Hosp Univ La Paz, Dept Microbiol, Madrid, Spain; [Zozaya, C.] Hosp Univ La Paz, Dept Neonatol, Madrid, Spain; [Plaza, D.] Hosp Univ La Paz, Dept Paediat Haematol &amp; Oncol, Madrid, Spain; [Schuffelmann-Gutierrez, C.] Hosp Univ La Paz, Paediat Intens Care Unit, Madrid, Spain; [de la Vega, A.] Hosp Univ La Paz, Dept Hepatol &amp; Liver Transplantat, Madrid, Spain; [Fernandez-Camblor, C.] Hosp Univ La Paz, Dept Nephrol &amp; Kidney Transplantat, Madrid, Spain; [Ramos-Boluda, E.] Hosp Univ La Paz, Paediat Intestinal Rehabil &amp; Bowel Transplantat, Madrid, Spain; [Losantos-Garcia, I] Hosp Univ La Paz, Dept Biostat, Madrid, Spain</t>
  </si>
  <si>
    <t>Ara-Montojo, MF (corresponding author), Hosp Univ La Paz, Dept Paediat, Paediat Trop &amp; Infect Dis, Madrid, Spain.</t>
  </si>
  <si>
    <t>0305-7453</t>
  </si>
  <si>
    <t>JAN</t>
  </si>
  <si>
    <t>Medina, N; Soto-Debran, JC; Seidel, D; Akyar, I; Badali, H; Barac, A; Bretagne, S; Cag, Y; Cassagne, C; Castro, C; Chakrabarti, A; Dannaoui, E; Cardozo, C; Garcia-Rodriguez, J; Guitard, J; Hamal, P; Hoenigl, M; Jagielski, T; Khodavaisy, S; Lo Cascio, G; Martinez-Rubio, MC; Meletiadis, J; Munoz, P; Ochman, E; Pelaez, T; Balzola, APA; Prattes, J; Roilides, E; de Pipaon, MRP; Stauf, R; Steinmann, J; Suarez-Barrenechea, AI; Tejero, R; Trovato, L; Vinuela, L; Wongsuk, T; Zak, I; Zarrinfar, H; Lass-Florl, C; Arikan-Akdagli, S; Alastruey-Izquierdo, A</t>
  </si>
  <si>
    <t>MixInYeast: A Multicenter Study on Mixed Yeast Infections</t>
  </si>
  <si>
    <t>JOURNAL OF FUNGI</t>
  </si>
  <si>
    <t>[Medina, Narda; Soto-Debran, Juan Carlos; Alastruey-Izquierdo, Ana] Inst Salud Carlos III, Mycol Reference Lab, Natl Ctr Microbiol, Madrid 28220, Spain; [Seidel, Danila] Univ Cologne, Ctr Integrated Oncol Aachen Bonn Cologne Duesseld, Dept Internal Med 1, Fac Med, D-50937 Cologne, Germany; [Seidel, Danila] Univ Cologne, Univ Hosp Cologne, D-50937 Cologne, Germany; [Seidel, Danila] European Diamond Excellence Ctr Med Mycol Europea, D-50937 Cologne, Germany; [Seidel, Danila] Univ Cologne, Cologne Excellence Cluster Cellular Stress Respon, D-50931 Cologne, Germany; [Akyar, Isin] Acibadem Mehmet Ali Aydinlar Univ, Dept Med Microbiol, Sch Med, TR-34758 Istanbul, Turkey; [Akyar, Isin] Acibadem Labmed Labs, TR-34752 Istanbul, Turkey; [Badali, Hamid] Mazandaran Univ Med Sci, Communicable Dis Inst, Invas Fungi Res Ctr, Sari 4815733971, Iran; [Barac, Aleksandra] Univ Belgrade, Fac Med, Clin Infect &amp; Trop Dis, Clin Ctr Serbia, Belgrade 11000, Serbia; [Bretagne, Stephane] Hop St Louis, AP HP, Lab Parasitol Mycol, F-75010 Paris, France; [Bretagne, Stephane] Univ Paris, Dept Infect Agents, F-75006 Paris, France; [Cag, Yasemin] Istanbul Medeniyet Univ Goztepe Training Res Hosp, TR-34722 Istanbul, Turkey; [Cag, Yasemin] Istanbul Medeniyet Univ, Dept Infect Dis &amp; Clin Microbiol, Sch Med, TR-34093 Istanbul, Turkey; [Cassagne, Carole] Aix Marseille Univ, UMR MD3 IPTPT, F-13885 Marseilles, France; [Castro, Carmen] Hosp Univ Valme, Microbiol Serv, Clin Unit Infect Dis &amp; Microbiol, Seville 41014, Spain; [Chakrabarti, Arunaloke] Postgrad Inst Med Educ &amp; Res, Dept Med MicroBiol, Chandigarh 160012, India; [Dannaoui, Eric] Univ Paris, Unite Parasitol Mycol, Microbiol Serv, Hop Europeen Georges Pompidou,AP HP, F-75015 Paris, France; [Cardozo, Celia] Hosp Univ Clin, Barcelona 08036, Spain; [Garcia-Rodriguez, Julio] Hosp Univ La Paz, Madrid 28046, Spain; [Guitard, Juliette] Sorbonne Univ, Ctr Rech St Antoine, Serv Parasitol Mycol, Hop St Antoine,AP HP,CRSA,Inserm, F-75012 Paris, France; [Hamal, Petr] Palacky Univ, Dept Microbiol, Fac Med &amp; Dent, Olomouc 77515, Czech Republic; [Hamal, Petr] Univ Hosp, Olomouc 77515, Czech Republic; [Hoenigl, Martin] Univ Calif San Diego, Div Infect Dis &amp; Global Publ Hlth, San Diego, CA 92093 USA; [Jagielski, Tomasz] Univ Warsaw, Dept Med Microbiol, Inst Microbiol, Fac Biol, I Miecznikowa 1, PL-02096 Warsaw, Poland; [Khodavaisy, Sadegh] Univ Tehran Med Sci, Div Mol Biol, Sch Publ Hlth, Tehran 1416753955, Iran; [Khodavaisy, Sadegh] Univ Tehran Med Sci, Dept Med Parasitol &amp; Mycol, Sch Publ Hlth, Tehran 1416753955, Iran; [Lo Cascio, Giuliana] Azienda Osped Univ Integrata, Dept Pathol &amp; Diagnost, Microbiol &amp; Virol Unit, I-30126 Verona, Italy; [Martinez-Rubio, Maria Carmen] Hosp Univ Puerto Real, Cadiz 11510, Spain; [Meletiadis, Joseph] Natl &amp; Kapodistrian Univ Athens, Clin Microbiol Lab, Attikon Univ Hosp, Sch Med, Athens 12462, Greece; [Munoz, Patricia] Hosp Gen Univ Gregorio Maranon, Clin Microbiol &amp; Infect Dis, Madrid 28007, Spain; [Munoz, Patricia] Univ Complutense Madrid, Dept Med, CIBERES, CB06 06 0058, Madrid 28040, Spain; [Ochman, Elzbieta] Maria Sklodowska Curie Inst Oncol, Dept Clin Microbiol, WK Roentgena 5, PL-02781 Warsaw, Poland; [Pelaez, Teresa] Hosp Univ Cent Asturias HUCA, Fdn Invest Biomed &amp; Innovac Biosanitaria Principa, Asturias 33011, Spain; [Perez-Ayala Balzola, Ana] Hosp Univ 12 Octubre, Microbiol Dept, Madrid 28041, Spain; [Prattes, Juergen] Med Univ Graz, Sect Infect Dis &amp; Trop Med, Auenbruggerpl 15, A-8036 Graz, Austria; [Roilides, Emmanuel] Aristotle Univ Thessaloniki, Infect Dis Unit, Dept Pediat 3, Fac Med,Sch Hlth Sci,Hippokration Gen Hosp, Thessaloniki 54642, Greece; [Ruiz-Perez de Pipaon, Maite] Univ Hosp Virgen Rocio, Dept Infect Dis Microbiol &amp; Prevent Med, Seville 41013, Spain; [Stauf, Raphael; Steinmann, Joerg] Paracelsus Med Univ, Inst Clin Hyg Med Microbiol &amp; Infectiol, Klinikum Nurnberg, D-90419 Nurnberg, Germany; [Stauf, Raphael; Steinmann, Joerg] Univ Hosp Essen, Inst Med MicroBiol, D-45122 Essen, Germany; [Suarez-Barrenechea, Ana Isabel] Virgen Macarena Univ Hosp, Infect Dis &amp; Clin Microbiol Dept, Seville 41009, Spain; [Tejero, Rocio] Hosp Univ Reina Sofia, Unit Microbiol, Cordoba 14004, Spain; [Trovato, Laura] AOU Policlin Emanuele, UOC Lab Anal Unit, I-95123 Catania, Italy; [Trovato, Laura] Univ Catania, Dept Biomed &amp; Biotechnol Sci, I-95123 Catania, Italy; [Vinuela, Lourdes] Hosp Univ Rio Hortega, Serv Microbiol, Valladolid 47012, Spain; [Wongsuk, Thanwa] Navamindradhiraj Univ, Fac Med Vajira Hosp, Dept Clin Pathol, Bangkok 10300, Thailand; [Zak, Iwona] Childrens Univ Hosp Cracow, Dept Clin MicroBiol, PL-30663 Krakow, Poland; [Zarrinfar, Hossein] Mashhad Univ Med Sci, Allergy Res Ctr, Mashhad 9176699199, Razavi Khorasan, Iran; [Lass-Florl, Cornelia] Med Univ Innsbruck, Dept Hyg Med Microbiol, A-6020 Innsbruck, Austria; [Arikan-Akdagli, Sevtap] Hacettepe Univ, Dept Med Microbiol, Med Sch, TR-06100 Ankara, Turkey</t>
  </si>
  <si>
    <t>Alastruey-Izquierdo, A (corresponding author), Inst Salud Carlos III, Mycol Reference Lab, Natl Ctr Microbiol, Madrid 28220, Spain.</t>
  </si>
  <si>
    <t>2309-608X</t>
  </si>
  <si>
    <t>Perez-Nadales, E; Alastruey-Izquierdo, A; Linares-Sicilia, MJ; Soto-Debran, JC; Abdala, E; Garcia-Rodriguez, J; Montejo, M; Munoz, P; Lleti, MS; Rezusta, A; de Pipaon, MRP; Yanez, L; Merino, E; Campos-Herrero, MI; Costa-Mateo, JM; Fortun, J; Garcia-Lozano, T; Garcia-Vidal, C; Fernandez-Ruiz, M; Sanchez-Reus, F; Castro-Mendez, C; Guerrero-Lozano, I; Soler-Palacin, P; Aguado, JM; Martinez-Martinez, L; Torre-Cisneros, J; Nucci, M</t>
  </si>
  <si>
    <t>Invasive Fusariosis in Nonneutropenic Patients, Spain, 2000-2015</t>
  </si>
  <si>
    <t>EMERGING INFECTIOUS DISEASES</t>
  </si>
  <si>
    <t>[Perez-Nadales, Elena; Alastruey-Izquierdo, Ana; Montejo, Miguel; Perez de Pipaon, Maite Ruiz; Yanez, Lucrecia; Fortun, Jesus; Garcia-Vidal, Carolina; Fernandez-Ruiz, Mario; Guerrero-Lozano, Inmaculada; Soler-Palacin, Pere; Maria Aguado, Jose; Martinez-Martinez, Luis; Torre-Cisneros, Julian] Inst Salud Carlos III, Spanish Network Res Infect Dis, Madrid, Spain; [Perez-Nadales, Elena; Jose Linares-Sicilia, Maria; Maria Costa-Mateo, Jose; Martinez-Martinez, Luis; Torre-Cisneros, Julian] Univ Cordoba, Reina Sofia Univ Hosp, Maimonides Biomed Res Inst Cordoba, Cordoba, Spain; [Alastruey-Izquierdo, Ana; Carlos Soto-Debran, Juan] Inst Salud Carlos III, Ctr Nacl Microbiol, Madrid, Spain; [Abdala, Edson] Univ Sao Paulo, Hosp Clin, Sao Paulo, Brazil; [Garcia-Rodriguez, Julio] Hosp Univ La Paz, Madrid, Spain; [Montejo, Miguel] Hosp Univ Cruces, Baracaldo, Spain; [Munoz, Patricia] Univ Complutense Madrid, Hosp Gen Univ Gregorio Maranon, Inst Invest Sanitaria Hosp Gregorio Maranon, Madrid, Spain; [Fernandez-Ruiz, Mario; Maria Aguado, Jose] Univ Complutense, Hosp Univ 12 Octubre, Inst Invest Hosp 12 Octubre, Madrid, Spain; [Salavert Lleti, Miguel] Hosp Univ &amp; Politecn La Fe, Valencia, Spain; [Rezusta, Antonio] Univ Zaragoza, Hosp Univ Miguel Servet, Inst Invest Sanitaria Aragon, Zaragoza, Spain; [Perez de Pipaon, Maite Ruiz] Hosp Univ Virgen Rocio, Seville, Spain; [Yanez, Lucrecia] Hosp Univ Marques Valdecilla, Inst Invest Sanitaria Valdecilla, Santander, Spain; [Merino, Esperanza] Hosp Gen Univ Alicante, Alicante, Spain; [Isolina Campos-Herrero, Maria] Hosp Univ Gran Canaria Doctor Negrin, Las Palmas Gran Canaria, Spain; [Fortun, Jesus] Hosp Ramon &amp; Cajal, Madrid, Spain; [Garcia-Lozano, Tomas] Fdn Inst Valenciano Oncol, Valencia, Spain; [Garcia-Vidal, Carolina] Hosp Univ Bellvitge, Barcelona, Spain; [Sanchez-Reus, Ferran] Hosp Santa Creu &amp; Sant Pau, Barcelona, Spain; [Castro-Mendez, Carmen] Hosp Univ Virgen Valme, Seville, Spain; [Guerrero-Lozano, Inmaculada] Hosp Univ Puerta Mar, Cadiz, Spain; [Soler-Palacin, Pere] Hosp Univ Vali Hebron, Barcelona, Spain; [Nucci, Marcio] Univ Fed Rio de Janeiro, Rio De Janeiro, Brazil</t>
  </si>
  <si>
    <t>Torre-Cisneros, J (corresponding author), Univ Cordoba, Reina Sofia Univ Hosp, Maimonides Biomed Res Inst Cordoba IMIBIC, Clin Unit Infect Dis, Cordoba, Spain.</t>
  </si>
  <si>
    <t>1080-6040</t>
  </si>
  <si>
    <t>1º CUARTIL</t>
  </si>
  <si>
    <t>1º DECIL</t>
  </si>
  <si>
    <t>Q1</t>
  </si>
  <si>
    <t>SI</t>
  </si>
  <si>
    <t>Correction</t>
  </si>
  <si>
    <t>Editorial Material</t>
  </si>
  <si>
    <t>Meeting Abstract</t>
  </si>
  <si>
    <t>Review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</si>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</sst>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F2344"/>
  <sheetViews>
    <sheetView tabSelected="1" zoomScalePageLayoutView="0" workbookViewId="0" topLeftCell="A1">
      <selection activeCell="A1" sqref="A1:IV16384"/>
    </sheetView>
  </sheetViews>
  <sheetFormatPr defaultColWidth="10.42187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8" customWidth="1"/>
    <col min="6" max="6" width="10.421875" style="8" customWidth="1"/>
    <col min="7" max="7" width="12.00390625" style="8" customWidth="1"/>
    <col min="8" max="9" width="0" style="8" hidden="1" customWidth="1"/>
    <col min="10" max="10" width="8.7109375" style="8" customWidth="1"/>
    <col min="11" max="14" width="0" style="8" hidden="1" customWidth="1"/>
    <col min="15" max="15" width="9.28125" style="8" customWidth="1"/>
    <col min="16" max="17" width="8.140625" style="8" customWidth="1"/>
    <col min="18" max="18" width="9.57421875" style="8" customWidth="1"/>
    <col min="19" max="19" width="10.421875" style="8" customWidth="1"/>
    <col min="20" max="20" width="9.7109375" style="8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1.725</v>
      </c>
      <c r="G5" s="7" t="str">
        <f>VLOOKUP(N5,'[1]Revistas'!$B$2:$H$62913,3,FALSE)</f>
        <v>Q3</v>
      </c>
      <c r="H5" s="7" t="str">
        <f>VLOOKUP(N5,'[1]Revistas'!$B$2:$H$62913,4,FALSE)</f>
        <v>MEDICINE, GENERAL &amp; INTERNAL</v>
      </c>
      <c r="I5" s="7" t="str">
        <f>VLOOKUP(N5,'[1]Revistas'!$B$2:$H$62913,5,FALSE)</f>
        <v>105/169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157</v>
      </c>
      <c r="R5" s="7">
        <v>12</v>
      </c>
      <c r="S5" s="7" t="s">
        <v>28</v>
      </c>
      <c r="T5" s="7" t="s">
        <v>29</v>
      </c>
    </row>
    <row r="6" spans="2:20" s="1" customFormat="1" ht="15">
      <c r="B6" s="6" t="s">
        <v>30</v>
      </c>
      <c r="C6" s="6" t="s">
        <v>31</v>
      </c>
      <c r="D6" s="6" t="s">
        <v>32</v>
      </c>
      <c r="E6" s="7" t="s">
        <v>33</v>
      </c>
      <c r="F6" s="7">
        <f>VLOOKUP(N6,'[1]Revistas'!$B$2:$H$62913,2,FALSE)</f>
        <v>4.128</v>
      </c>
      <c r="G6" s="7" t="str">
        <f>VLOOKUP(N6,'[1]Revistas'!$B$2:$H$62913,3,FALSE)</f>
        <v>Q2</v>
      </c>
      <c r="H6" s="7" t="str">
        <f>VLOOKUP(N6,'[1]Revistas'!$B$2:$H$62913,4,FALSE)</f>
        <v>MICROBIOLOGY</v>
      </c>
      <c r="I6" s="7" t="str">
        <f>VLOOKUP(N6,'[1]Revistas'!$B$2:$H$62913,5,FALSE)</f>
        <v>52/137</v>
      </c>
      <c r="J6" s="7" t="str">
        <f>VLOOKUP(N6,'[1]Revistas'!$B$2:$H$62913,6,FALSE)</f>
        <v>NO</v>
      </c>
      <c r="K6" s="7" t="s">
        <v>34</v>
      </c>
      <c r="L6" s="7" t="s">
        <v>35</v>
      </c>
      <c r="M6" s="7">
        <v>0</v>
      </c>
      <c r="N6" s="7" t="s">
        <v>36</v>
      </c>
      <c r="O6" s="7" t="s">
        <v>37</v>
      </c>
      <c r="P6" s="7">
        <v>2021</v>
      </c>
      <c r="Q6" s="7">
        <v>9</v>
      </c>
      <c r="R6" s="7">
        <v>11</v>
      </c>
      <c r="S6" s="7" t="s">
        <v>38</v>
      </c>
      <c r="T6" s="7">
        <v>2271</v>
      </c>
    </row>
    <row r="7" spans="2:20" s="1" customFormat="1" ht="15">
      <c r="B7" s="6" t="s">
        <v>39</v>
      </c>
      <c r="C7" s="6" t="s">
        <v>40</v>
      </c>
      <c r="D7" s="6" t="s">
        <v>41</v>
      </c>
      <c r="E7" s="7" t="s">
        <v>33</v>
      </c>
      <c r="F7" s="7">
        <f>VLOOKUP(N7,'[1]Revistas'!$B$2:$H$62913,2,FALSE)</f>
        <v>3.418</v>
      </c>
      <c r="G7" s="7" t="str">
        <f>VLOOKUP(N7,'[1]Revistas'!$B$2:$H$62913,3,FALSE)</f>
        <v>Q1</v>
      </c>
      <c r="H7" s="7" t="str">
        <f>VLOOKUP(N7,'[1]Revistas'!$B$2:$H$62913,4,FALSE)</f>
        <v>PEDIATRICS</v>
      </c>
      <c r="I7" s="7" t="str">
        <f>VLOOKUP(N7,'[1]Revistas'!$B$2:$H$62913,5,FALSE)</f>
        <v>24/129</v>
      </c>
      <c r="J7" s="7" t="str">
        <f>VLOOKUP(N7,'[1]Revistas'!$B$2:$H$62913,6,FALSE)</f>
        <v>NO</v>
      </c>
      <c r="K7" s="7" t="s">
        <v>42</v>
      </c>
      <c r="L7" s="7" t="s">
        <v>43</v>
      </c>
      <c r="M7" s="7">
        <v>0</v>
      </c>
      <c r="N7" s="7" t="s">
        <v>44</v>
      </c>
      <c r="O7" s="7" t="s">
        <v>45</v>
      </c>
      <c r="P7" s="7">
        <v>2021</v>
      </c>
      <c r="Q7" s="7">
        <v>9</v>
      </c>
      <c r="R7" s="7" t="s">
        <v>38</v>
      </c>
      <c r="S7" s="7" t="s">
        <v>38</v>
      </c>
      <c r="T7" s="7">
        <v>719119</v>
      </c>
    </row>
    <row r="8" spans="2:20" s="1" customFormat="1" ht="15">
      <c r="B8" s="6" t="s">
        <v>46</v>
      </c>
      <c r="C8" s="6" t="s">
        <v>47</v>
      </c>
      <c r="D8" s="6" t="s">
        <v>48</v>
      </c>
      <c r="E8" s="7" t="s">
        <v>33</v>
      </c>
      <c r="F8" s="7">
        <f>VLOOKUP(N8,'[1]Revistas'!$B$2:$H$62913,2,FALSE)</f>
        <v>8.067</v>
      </c>
      <c r="G8" s="7" t="str">
        <f>VLOOKUP(N8,'[1]Revistas'!$B$2:$H$62913,3,FALSE)</f>
        <v>Q1</v>
      </c>
      <c r="H8" s="7" t="str">
        <f>VLOOKUP(N8,'[1]Revistas'!$B$2:$H$62913,4,FALSE)</f>
        <v>MICROBIOLOGY</v>
      </c>
      <c r="I8" s="7" t="str">
        <f>VLOOKUP(N8,'[1]Revistas'!$B$2:$H$62913,5,FALSE)</f>
        <v>13/137</v>
      </c>
      <c r="J8" s="7" t="str">
        <f>VLOOKUP(N8,'[1]Revistas'!$B$2:$H$62913,6,FALSE)</f>
        <v>SI</v>
      </c>
      <c r="K8" s="7" t="s">
        <v>49</v>
      </c>
      <c r="L8" s="7" t="s">
        <v>50</v>
      </c>
      <c r="M8" s="7">
        <v>1</v>
      </c>
      <c r="N8" s="7" t="s">
        <v>51</v>
      </c>
      <c r="O8" s="7" t="s">
        <v>52</v>
      </c>
      <c r="P8" s="7">
        <v>2021</v>
      </c>
      <c r="Q8" s="7">
        <v>27</v>
      </c>
      <c r="R8" s="7">
        <v>8</v>
      </c>
      <c r="S8" s="7" t="s">
        <v>38</v>
      </c>
      <c r="T8" s="7" t="s">
        <v>38</v>
      </c>
    </row>
    <row r="9" spans="2:20" s="1" customFormat="1" ht="15">
      <c r="B9" s="6" t="s">
        <v>53</v>
      </c>
      <c r="C9" s="6" t="s">
        <v>54</v>
      </c>
      <c r="D9" s="6" t="s">
        <v>55</v>
      </c>
      <c r="E9" s="7" t="s">
        <v>33</v>
      </c>
      <c r="F9" s="7">
        <f>VLOOKUP(N9,'[1]Revistas'!$B$2:$H$62913,2,FALSE)</f>
        <v>2.803</v>
      </c>
      <c r="G9" s="7" t="str">
        <f>VLOOKUP(N9,'[1]Revistas'!$B$2:$H$62913,3,FALSE)</f>
        <v>Q3</v>
      </c>
      <c r="H9" s="7" t="str">
        <f>VLOOKUP(N9,'[1]Revistas'!$B$2:$H$62913,4,FALSE)</f>
        <v>INFECTIOUS DISEASES</v>
      </c>
      <c r="I9" s="7" t="str">
        <f>VLOOKUP(N9,'[1]Revistas'!$B$2:$H$62913,5,FALSE)</f>
        <v>61/92</v>
      </c>
      <c r="J9" s="7" t="str">
        <f>VLOOKUP(N9,'[1]Revistas'!$B$2:$H$62913,6,FALSE)</f>
        <v>NO</v>
      </c>
      <c r="K9" s="7" t="s">
        <v>56</v>
      </c>
      <c r="L9" s="7" t="s">
        <v>57</v>
      </c>
      <c r="M9" s="7">
        <v>2</v>
      </c>
      <c r="N9" s="7" t="s">
        <v>58</v>
      </c>
      <c r="O9" s="7" t="s">
        <v>37</v>
      </c>
      <c r="P9" s="7">
        <v>2021</v>
      </c>
      <c r="Q9" s="7">
        <v>101</v>
      </c>
      <c r="R9" s="7">
        <v>3</v>
      </c>
      <c r="S9" s="7" t="s">
        <v>38</v>
      </c>
      <c r="T9" s="7">
        <v>115477</v>
      </c>
    </row>
    <row r="10" spans="2:20" s="1" customFormat="1" ht="15">
      <c r="B10" s="6" t="s">
        <v>59</v>
      </c>
      <c r="C10" s="6" t="s">
        <v>60</v>
      </c>
      <c r="D10" s="6" t="s">
        <v>61</v>
      </c>
      <c r="E10" s="7" t="s">
        <v>33</v>
      </c>
      <c r="F10" s="7">
        <f>VLOOKUP(N10,'[1]Revistas'!$B$2:$H$62913,2,FALSE)</f>
        <v>5.191</v>
      </c>
      <c r="G10" s="7" t="str">
        <f>VLOOKUP(N10,'[1]Revistas'!$B$2:$H$62913,3,FALSE)</f>
        <v>Q1</v>
      </c>
      <c r="H10" s="7" t="str">
        <f>VLOOKUP(N10,'[1]Revistas'!$B$2:$H$62913,4,FALSE)</f>
        <v>PHARMACOLOGY &amp; PHARMACY</v>
      </c>
      <c r="I10" s="7" t="str">
        <f>VLOOKUP(N10,'[1]Revistas'!$B$2:$H$62913,5,FALSE)</f>
        <v>57/275</v>
      </c>
      <c r="J10" s="7" t="str">
        <f>VLOOKUP(N10,'[1]Revistas'!$B$2:$H$62913,6,FALSE)</f>
        <v>NO</v>
      </c>
      <c r="K10" s="7" t="s">
        <v>62</v>
      </c>
      <c r="L10" s="7" t="s">
        <v>63</v>
      </c>
      <c r="M10" s="7">
        <v>0</v>
      </c>
      <c r="N10" s="7" t="s">
        <v>64</v>
      </c>
      <c r="O10" s="7" t="s">
        <v>52</v>
      </c>
      <c r="P10" s="7">
        <v>2021</v>
      </c>
      <c r="Q10" s="7">
        <v>65</v>
      </c>
      <c r="R10" s="7">
        <v>8</v>
      </c>
      <c r="S10" s="7" t="s">
        <v>38</v>
      </c>
      <c r="T10" s="7" t="s">
        <v>65</v>
      </c>
    </row>
    <row r="11" spans="2:20" s="1" customFormat="1" ht="15">
      <c r="B11" s="6" t="s">
        <v>66</v>
      </c>
      <c r="C11" s="6" t="s">
        <v>67</v>
      </c>
      <c r="D11" s="6" t="s">
        <v>68</v>
      </c>
      <c r="E11" s="7" t="s">
        <v>33</v>
      </c>
      <c r="F11" s="7">
        <f>VLOOKUP(N11,'[1]Revistas'!$B$2:$H$62913,2,FALSE)</f>
        <v>1.044</v>
      </c>
      <c r="G11" s="7" t="str">
        <f>VLOOKUP(N11,'[1]Revistas'!$B$2:$H$62913,3,FALSE)</f>
        <v>Q4</v>
      </c>
      <c r="H11" s="7" t="str">
        <f>VLOOKUP(N11,'[1]Revistas'!$B$2:$H$62913,4,FALSE)</f>
        <v>MYCOLOGY</v>
      </c>
      <c r="I11" s="7" t="str">
        <f>VLOOKUP(N11,'[1]Revistas'!$B$2:$H$62913,5,FALSE)</f>
        <v>29/30</v>
      </c>
      <c r="J11" s="7" t="str">
        <f>VLOOKUP(N11,'[1]Revistas'!$B$2:$H$62913,6,FALSE)</f>
        <v>NO</v>
      </c>
      <c r="K11" s="7" t="s">
        <v>69</v>
      </c>
      <c r="L11" s="7" t="s">
        <v>70</v>
      </c>
      <c r="M11" s="7">
        <v>0</v>
      </c>
      <c r="N11" s="7" t="s">
        <v>71</v>
      </c>
      <c r="O11" s="7" t="s">
        <v>72</v>
      </c>
      <c r="P11" s="7">
        <v>2021</v>
      </c>
      <c r="Q11" s="7">
        <v>38</v>
      </c>
      <c r="R11" s="7">
        <v>2</v>
      </c>
      <c r="S11" s="7">
        <v>42</v>
      </c>
      <c r="T11" s="7">
        <v>46</v>
      </c>
    </row>
    <row r="12" spans="2:20" s="1" customFormat="1" ht="15">
      <c r="B12" s="6" t="s">
        <v>73</v>
      </c>
      <c r="C12" s="6" t="s">
        <v>74</v>
      </c>
      <c r="D12" s="6" t="s">
        <v>75</v>
      </c>
      <c r="E12" s="7" t="s">
        <v>23</v>
      </c>
      <c r="F12" s="7">
        <f>VLOOKUP(N12,'[1]Revistas'!$B$2:$H$62913,2,FALSE)</f>
        <v>6.072</v>
      </c>
      <c r="G12" s="7" t="str">
        <f>VLOOKUP(N12,'[1]Revistas'!$B$2:$H$62913,3,FALSE)</f>
        <v>Q1</v>
      </c>
      <c r="H12" s="7" t="str">
        <f>VLOOKUP(N12,'[1]Revistas'!$B$2:$H$62913,4,FALSE)</f>
        <v>INFECTIOUS DISEASES</v>
      </c>
      <c r="I12" s="7" t="str">
        <f>VLOOKUP(N12,'[1]Revistas'!$B$2:$H$62913,5,FALSE)</f>
        <v>10 DE 90</v>
      </c>
      <c r="J12" s="7" t="str">
        <f>VLOOKUP(N12,'[1]Revistas'!$B$2:$H$62913,6,FALSE)</f>
        <v>NO</v>
      </c>
      <c r="K12" s="7" t="s">
        <v>76</v>
      </c>
      <c r="L12" s="7" t="s">
        <v>77</v>
      </c>
      <c r="M12" s="7">
        <v>4</v>
      </c>
      <c r="N12" s="7" t="s">
        <v>78</v>
      </c>
      <c r="O12" s="7" t="s">
        <v>52</v>
      </c>
      <c r="P12" s="7">
        <v>2021</v>
      </c>
      <c r="Q12" s="7">
        <v>83</v>
      </c>
      <c r="R12" s="7">
        <v>2</v>
      </c>
      <c r="S12" s="7" t="s">
        <v>79</v>
      </c>
      <c r="T12" s="7" t="s">
        <v>80</v>
      </c>
    </row>
    <row r="13" spans="2:20" s="1" customFormat="1" ht="15">
      <c r="B13" s="6" t="s">
        <v>81</v>
      </c>
      <c r="C13" s="6" t="s">
        <v>82</v>
      </c>
      <c r="D13" s="6" t="s">
        <v>83</v>
      </c>
      <c r="E13" s="7" t="s">
        <v>33</v>
      </c>
      <c r="F13" s="7">
        <f>VLOOKUP(N13,'[1]Revistas'!$B$2:$H$62913,2,FALSE)</f>
        <v>3.165</v>
      </c>
      <c r="G13" s="7" t="str">
        <f>VLOOKUP(N13,'[1]Revistas'!$B$2:$H$62913,3,FALSE)</f>
        <v>Q3</v>
      </c>
      <c r="H13" s="7" t="str">
        <f>VLOOKUP(N13,'[1]Revistas'!$B$2:$H$62913,4,FALSE)</f>
        <v>MICROBIOLOGY</v>
      </c>
      <c r="I13" s="7" t="str">
        <f>VLOOKUP(N13,'[1]Revistas'!$B$2:$H$62913,5,FALSE)</f>
        <v>82/136</v>
      </c>
      <c r="J13" s="7" t="str">
        <f>VLOOKUP(N13,'[1]Revistas'!$B$2:$H$62913,6,FALSE)</f>
        <v>NO</v>
      </c>
      <c r="K13" s="7" t="s">
        <v>84</v>
      </c>
      <c r="L13" s="7" t="s">
        <v>85</v>
      </c>
      <c r="M13" s="7">
        <v>0</v>
      </c>
      <c r="N13" s="7" t="s">
        <v>86</v>
      </c>
      <c r="O13" s="7" t="s">
        <v>87</v>
      </c>
      <c r="P13" s="7">
        <v>2021</v>
      </c>
      <c r="Q13" s="7">
        <v>16</v>
      </c>
      <c r="R13" s="7">
        <v>9</v>
      </c>
      <c r="S13" s="7">
        <v>619</v>
      </c>
      <c r="T13" s="7">
        <v>621</v>
      </c>
    </row>
    <row r="14" spans="2:20" s="1" customFormat="1" ht="15">
      <c r="B14" s="6" t="s">
        <v>88</v>
      </c>
      <c r="C14" s="6" t="s">
        <v>89</v>
      </c>
      <c r="D14" s="6" t="s">
        <v>90</v>
      </c>
      <c r="E14" s="7" t="s">
        <v>33</v>
      </c>
      <c r="F14" s="7">
        <f>VLOOKUP(N14,'[1]Revistas'!$B$2:$H$62913,2,FALSE)</f>
        <v>3.383</v>
      </c>
      <c r="G14" s="7" t="str">
        <f>VLOOKUP(N14,'[1]Revistas'!$B$2:$H$62913,3,FALSE)</f>
        <v>Q2</v>
      </c>
      <c r="H14" s="7" t="str">
        <f>VLOOKUP(N14,'[1]Revistas'!$B$2:$H$62913,4,FALSE)</f>
        <v>MATERIALS SCIENCE, MULTIDISCIPLINARY</v>
      </c>
      <c r="I14" s="7" t="str">
        <f>VLOOKUP(N14,'[1]Revistas'!$B$2:$H$62913,5,FALSE)</f>
        <v>165/333</v>
      </c>
      <c r="J14" s="7" t="str">
        <f>VLOOKUP(N14,'[1]Revistas'!$B$2:$H$62913,6,FALSE)</f>
        <v>NO</v>
      </c>
      <c r="K14" s="7" t="s">
        <v>91</v>
      </c>
      <c r="L14" s="7" t="s">
        <v>92</v>
      </c>
      <c r="M14" s="7">
        <v>2</v>
      </c>
      <c r="N14" s="7" t="s">
        <v>93</v>
      </c>
      <c r="O14" s="7" t="s">
        <v>87</v>
      </c>
      <c r="P14" s="7">
        <v>2021</v>
      </c>
      <c r="Q14" s="7">
        <v>27</v>
      </c>
      <c r="R14" s="7" t="s">
        <v>38</v>
      </c>
      <c r="S14" s="7" t="s">
        <v>38</v>
      </c>
      <c r="T14" s="7">
        <v>102457</v>
      </c>
    </row>
    <row r="15" spans="2:20" s="1" customFormat="1" ht="15">
      <c r="B15" s="6" t="s">
        <v>94</v>
      </c>
      <c r="C15" s="6" t="s">
        <v>95</v>
      </c>
      <c r="D15" s="6" t="s">
        <v>96</v>
      </c>
      <c r="E15" s="7" t="s">
        <v>23</v>
      </c>
      <c r="F15" s="7">
        <f>VLOOKUP(N15,'[1]Revistas'!$B$2:$H$62913,2,FALSE)</f>
        <v>4.406</v>
      </c>
      <c r="G15" s="7" t="str">
        <f>VLOOKUP(N15,'[1]Revistas'!$B$2:$H$62913,3,FALSE)</f>
        <v>Q1</v>
      </c>
      <c r="H15" s="7" t="str">
        <f>VLOOKUP(N15,'[1]Revistas'!$B$2:$H$62913,4,FALSE)</f>
        <v>PEDIATRICS</v>
      </c>
      <c r="I15" s="7" t="str">
        <f>VLOOKUP(N15,'[1]Revistas'!$B$2:$H$62913,5,FALSE)</f>
        <v>11/129</v>
      </c>
      <c r="J15" s="7" t="str">
        <f>VLOOKUP(N15,'[1]Revistas'!$B$2:$H$62913,6,FALSE)</f>
        <v>SI</v>
      </c>
      <c r="K15" s="7" t="s">
        <v>97</v>
      </c>
      <c r="L15" s="7" t="s">
        <v>98</v>
      </c>
      <c r="M15" s="7">
        <v>0</v>
      </c>
      <c r="N15" s="7" t="s">
        <v>99</v>
      </c>
      <c r="O15" s="7" t="s">
        <v>87</v>
      </c>
      <c r="P15" s="7">
        <v>2021</v>
      </c>
      <c r="Q15" s="7">
        <v>233</v>
      </c>
      <c r="R15" s="7" t="s">
        <v>38</v>
      </c>
      <c r="S15" s="7">
        <v>283</v>
      </c>
      <c r="T15" s="7">
        <v>284</v>
      </c>
    </row>
    <row r="16" spans="2:20" s="1" customFormat="1" ht="15">
      <c r="B16" s="6" t="s">
        <v>100</v>
      </c>
      <c r="C16" s="6" t="s">
        <v>101</v>
      </c>
      <c r="D16" s="6" t="s">
        <v>102</v>
      </c>
      <c r="E16" s="7" t="s">
        <v>33</v>
      </c>
      <c r="F16" s="7">
        <f>VLOOKUP(N16,'[1]Revistas'!$B$2:$H$62913,2,FALSE)</f>
        <v>3.835</v>
      </c>
      <c r="G16" s="7" t="str">
        <f>VLOOKUP(N16,'[1]Revistas'!$B$2:$H$62913,3,FALSE)</f>
        <v>Q3</v>
      </c>
      <c r="H16" s="7" t="str">
        <f>VLOOKUP(N16,'[1]Revistas'!$B$2:$H$62913,4,FALSE)</f>
        <v>IMMUNOLOGY</v>
      </c>
      <c r="I16" s="7" t="str">
        <f>VLOOKUP(N16,'[1]Revistas'!$B$2:$H$62913,5,FALSE)</f>
        <v>92/162</v>
      </c>
      <c r="J16" s="7" t="str">
        <f>VLOOKUP(N16,'[1]Revistas'!$B$2:$H$62913,6,FALSE)</f>
        <v>NO</v>
      </c>
      <c r="K16" s="7" t="s">
        <v>103</v>
      </c>
      <c r="L16" s="7" t="s">
        <v>104</v>
      </c>
      <c r="M16" s="7">
        <v>3</v>
      </c>
      <c r="N16" s="7" t="s">
        <v>105</v>
      </c>
      <c r="O16" s="7" t="s">
        <v>87</v>
      </c>
      <c r="P16" s="7">
        <v>2021</v>
      </c>
      <c r="Q16" s="7">
        <v>8</v>
      </c>
      <c r="R16" s="7">
        <v>6</v>
      </c>
      <c r="S16" s="7" t="s">
        <v>38</v>
      </c>
      <c r="T16" s="7" t="s">
        <v>106</v>
      </c>
    </row>
    <row r="17" spans="2:20" s="1" customFormat="1" ht="15">
      <c r="B17" s="6" t="s">
        <v>107</v>
      </c>
      <c r="C17" s="6" t="s">
        <v>108</v>
      </c>
      <c r="D17" s="6" t="s">
        <v>75</v>
      </c>
      <c r="E17" s="7" t="s">
        <v>23</v>
      </c>
      <c r="F17" s="7">
        <f>VLOOKUP(N17,'[1]Revistas'!$B$2:$H$62913,2,FALSE)</f>
        <v>6.072</v>
      </c>
      <c r="G17" s="7" t="str">
        <f>VLOOKUP(N17,'[1]Revistas'!$B$2:$H$62913,3,FALSE)</f>
        <v>Q1</v>
      </c>
      <c r="H17" s="7" t="str">
        <f>VLOOKUP(N17,'[1]Revistas'!$B$2:$H$62913,4,FALSE)</f>
        <v>INFECTIOUS DISEASES</v>
      </c>
      <c r="I17" s="7" t="str">
        <f>VLOOKUP(N17,'[1]Revistas'!$B$2:$H$62913,5,FALSE)</f>
        <v>10 DE 90</v>
      </c>
      <c r="J17" s="7" t="str">
        <f>VLOOKUP(N17,'[1]Revistas'!$B$2:$H$62913,6,FALSE)</f>
        <v>NO</v>
      </c>
      <c r="K17" s="7" t="s">
        <v>109</v>
      </c>
      <c r="L17" s="7" t="s">
        <v>110</v>
      </c>
      <c r="M17" s="7">
        <v>0</v>
      </c>
      <c r="N17" s="7" t="s">
        <v>78</v>
      </c>
      <c r="O17" s="7" t="s">
        <v>87</v>
      </c>
      <c r="P17" s="7">
        <v>2021</v>
      </c>
      <c r="Q17" s="7">
        <v>82</v>
      </c>
      <c r="R17" s="7">
        <v>6</v>
      </c>
      <c r="S17" s="7" t="s">
        <v>111</v>
      </c>
      <c r="T17" s="7" t="s">
        <v>112</v>
      </c>
    </row>
    <row r="18" spans="2:20" s="1" customFormat="1" ht="15">
      <c r="B18" s="6" t="s">
        <v>113</v>
      </c>
      <c r="C18" s="6" t="s">
        <v>114</v>
      </c>
      <c r="D18" s="6" t="s">
        <v>115</v>
      </c>
      <c r="E18" s="7" t="s">
        <v>33</v>
      </c>
      <c r="F18" s="7">
        <f>VLOOKUP(N18,'[1]Revistas'!$B$2:$H$62913,2,FALSE)</f>
        <v>0.756</v>
      </c>
      <c r="G18" s="7" t="str">
        <f>VLOOKUP(N18,'[1]Revistas'!$B$2:$H$62913,3,FALSE)</f>
        <v>Q4</v>
      </c>
      <c r="H18" s="7" t="str">
        <f>VLOOKUP(N18,'[1]Revistas'!$B$2:$H$62913,4,FALSE)</f>
        <v>PUBLIC, ENVIRONMENTAL &amp; OCCUPATIONAL HEALTH</v>
      </c>
      <c r="I18" s="7" t="str">
        <f>VLOOKUP(N18,'[1]Revistas'!$B$2:$H$62913,5,FALSE)</f>
        <v>169/176</v>
      </c>
      <c r="J18" s="7" t="str">
        <f>VLOOKUP(N18,'[1]Revistas'!$B$2:$H$62913,6,FALSE)</f>
        <v>NO</v>
      </c>
      <c r="K18" s="7" t="s">
        <v>116</v>
      </c>
      <c r="L18" s="7" t="s">
        <v>117</v>
      </c>
      <c r="M18" s="7">
        <v>1</v>
      </c>
      <c r="N18" s="7" t="s">
        <v>118</v>
      </c>
      <c r="O18" s="7" t="s">
        <v>119</v>
      </c>
      <c r="P18" s="7">
        <v>2021</v>
      </c>
      <c r="Q18" s="7">
        <v>95</v>
      </c>
      <c r="R18" s="7" t="s">
        <v>38</v>
      </c>
      <c r="S18" s="7" t="s">
        <v>38</v>
      </c>
      <c r="T18" s="7" t="s">
        <v>120</v>
      </c>
    </row>
    <row r="19" spans="2:20" s="1" customFormat="1" ht="15">
      <c r="B19" s="6" t="s">
        <v>121</v>
      </c>
      <c r="C19" s="6" t="s">
        <v>122</v>
      </c>
      <c r="D19" s="6" t="s">
        <v>123</v>
      </c>
      <c r="E19" s="7" t="s">
        <v>33</v>
      </c>
      <c r="F19" s="7">
        <f>VLOOKUP(N19,'[1]Revistas'!$B$2:$H$62913,2,FALSE)</f>
        <v>2.129</v>
      </c>
      <c r="G19" s="7" t="str">
        <f>VLOOKUP(N19,'[1]Revistas'!$B$2:$H$62913,3,FALSE)</f>
        <v>Q3</v>
      </c>
      <c r="H19" s="7" t="str">
        <f>VLOOKUP(N19,'[1]Revistas'!$B$2:$H$62913,4,FALSE)</f>
        <v>PEDIATRICS</v>
      </c>
      <c r="I19" s="7" t="str">
        <f>VLOOKUP(N19,'[1]Revistas'!$B$2:$H$62913,5,FALSE)</f>
        <v>69/129</v>
      </c>
      <c r="J19" s="7" t="str">
        <f>VLOOKUP(N19,'[1]Revistas'!$B$2:$H$62913,6,FALSE)</f>
        <v>NO</v>
      </c>
      <c r="K19" s="7" t="s">
        <v>124</v>
      </c>
      <c r="L19" s="7" t="s">
        <v>125</v>
      </c>
      <c r="M19" s="7">
        <v>9</v>
      </c>
      <c r="N19" s="7" t="s">
        <v>126</v>
      </c>
      <c r="O19" s="7" t="s">
        <v>127</v>
      </c>
      <c r="P19" s="7">
        <v>2021</v>
      </c>
      <c r="Q19" s="7">
        <v>40</v>
      </c>
      <c r="R19" s="7">
        <v>5</v>
      </c>
      <c r="S19" s="7">
        <v>385</v>
      </c>
      <c r="T19" s="7" t="s">
        <v>38</v>
      </c>
    </row>
    <row r="20" spans="2:20" s="1" customFormat="1" ht="15">
      <c r="B20" s="6" t="s">
        <v>128</v>
      </c>
      <c r="C20" s="6" t="s">
        <v>129</v>
      </c>
      <c r="D20" s="6" t="s">
        <v>130</v>
      </c>
      <c r="E20" s="7" t="s">
        <v>33</v>
      </c>
      <c r="F20" s="7">
        <f>VLOOKUP(N20,'[1]Revistas'!$B$2:$H$62913,2,FALSE)</f>
        <v>5.048</v>
      </c>
      <c r="G20" s="7" t="str">
        <f>VLOOKUP(N20,'[1]Revistas'!$B$2:$H$62913,3,FALSE)</f>
        <v>Q2</v>
      </c>
      <c r="H20" s="7" t="str">
        <f>VLOOKUP(N20,'[1]Revistas'!$B$2:$H$62913,4,FALSE)</f>
        <v>VIROLOGY</v>
      </c>
      <c r="I20" s="7" t="str">
        <f>VLOOKUP(N20,'[1]Revistas'!$B$2:$H$62913,5,FALSE)</f>
        <v>10 DE 36</v>
      </c>
      <c r="J20" s="7" t="str">
        <f>VLOOKUP(N20,'[1]Revistas'!$B$2:$H$62913,6,FALSE)</f>
        <v>NO</v>
      </c>
      <c r="K20" s="7" t="s">
        <v>131</v>
      </c>
      <c r="L20" s="7" t="s">
        <v>132</v>
      </c>
      <c r="M20" s="7">
        <v>2</v>
      </c>
      <c r="N20" s="7" t="s">
        <v>133</v>
      </c>
      <c r="O20" s="7" t="s">
        <v>127</v>
      </c>
      <c r="P20" s="7">
        <v>2021</v>
      </c>
      <c r="Q20" s="7">
        <v>13</v>
      </c>
      <c r="R20" s="7">
        <v>5</v>
      </c>
      <c r="S20" s="7" t="s">
        <v>38</v>
      </c>
      <c r="T20" s="7">
        <v>781</v>
      </c>
    </row>
    <row r="21" spans="2:20" s="1" customFormat="1" ht="15">
      <c r="B21" s="6" t="s">
        <v>134</v>
      </c>
      <c r="C21" s="6" t="s">
        <v>135</v>
      </c>
      <c r="D21" s="6" t="s">
        <v>136</v>
      </c>
      <c r="E21" s="7" t="s">
        <v>33</v>
      </c>
      <c r="F21" s="7">
        <f>VLOOKUP(N21,'[1]Revistas'!$B$2:$H$62913,2,FALSE)</f>
        <v>4.639</v>
      </c>
      <c r="G21" s="7" t="str">
        <f>VLOOKUP(N21,'[1]Revistas'!$B$2:$H$62913,3,FALSE)</f>
        <v>Q2</v>
      </c>
      <c r="H21" s="7" t="str">
        <f>VLOOKUP(N21,'[1]Revistas'!$B$2:$H$62913,4,FALSE)</f>
        <v>INFECTIOUS DISEASES</v>
      </c>
      <c r="I21" s="7" t="str">
        <f>VLOOKUP(N21,'[1]Revistas'!$B$2:$H$62913,5,FALSE)</f>
        <v>26/93</v>
      </c>
      <c r="J21" s="7" t="str">
        <f>VLOOKUP(N21,'[1]Revistas'!$B$2:$H$62913,6,FALSE)</f>
        <v>NO</v>
      </c>
      <c r="K21" s="7" t="s">
        <v>137</v>
      </c>
      <c r="L21" s="7" t="s">
        <v>138</v>
      </c>
      <c r="M21" s="7">
        <v>1</v>
      </c>
      <c r="N21" s="7" t="s">
        <v>139</v>
      </c>
      <c r="O21" s="7" t="s">
        <v>127</v>
      </c>
      <c r="P21" s="7">
        <v>2021</v>
      </c>
      <c r="Q21" s="7">
        <v>10</v>
      </c>
      <c r="R21" s="7">
        <v>5</v>
      </c>
      <c r="S21" s="7" t="s">
        <v>38</v>
      </c>
      <c r="T21" s="7">
        <v>475</v>
      </c>
    </row>
    <row r="22" spans="2:20" s="1" customFormat="1" ht="15">
      <c r="B22" s="6" t="s">
        <v>140</v>
      </c>
      <c r="C22" s="6" t="s">
        <v>141</v>
      </c>
      <c r="D22" s="6" t="s">
        <v>96</v>
      </c>
      <c r="E22" s="7" t="s">
        <v>33</v>
      </c>
      <c r="F22" s="7">
        <f>VLOOKUP(N22,'[1]Revistas'!$B$2:$H$62913,2,FALSE)</f>
        <v>4.406</v>
      </c>
      <c r="G22" s="7" t="str">
        <f>VLOOKUP(N22,'[1]Revistas'!$B$2:$H$62913,3,FALSE)</f>
        <v>Q1</v>
      </c>
      <c r="H22" s="7" t="str">
        <f>VLOOKUP(N22,'[1]Revistas'!$B$2:$H$62913,4,FALSE)</f>
        <v>PEDIATRICS</v>
      </c>
      <c r="I22" s="7" t="str">
        <f>VLOOKUP(N22,'[1]Revistas'!$B$2:$H$62913,5,FALSE)</f>
        <v>11/129</v>
      </c>
      <c r="J22" s="7" t="str">
        <f>VLOOKUP(N22,'[1]Revistas'!$B$2:$H$62913,6,FALSE)</f>
        <v>SI</v>
      </c>
      <c r="K22" s="7" t="s">
        <v>142</v>
      </c>
      <c r="L22" s="7" t="s">
        <v>143</v>
      </c>
      <c r="M22" s="7">
        <v>17</v>
      </c>
      <c r="N22" s="7" t="s">
        <v>99</v>
      </c>
      <c r="O22" s="7" t="s">
        <v>127</v>
      </c>
      <c r="P22" s="7">
        <v>2021</v>
      </c>
      <c r="Q22" s="7">
        <v>232</v>
      </c>
      <c r="R22" s="7" t="s">
        <v>38</v>
      </c>
      <c r="S22" s="7">
        <v>287</v>
      </c>
      <c r="T22" s="7" t="s">
        <v>144</v>
      </c>
    </row>
    <row r="23" spans="2:20" s="1" customFormat="1" ht="15">
      <c r="B23" s="6" t="s">
        <v>145</v>
      </c>
      <c r="C23" s="6" t="s">
        <v>146</v>
      </c>
      <c r="D23" s="6" t="s">
        <v>147</v>
      </c>
      <c r="E23" s="7" t="s">
        <v>33</v>
      </c>
      <c r="F23" s="7">
        <f>VLOOKUP(N23,'[1]Revistas'!$B$2:$H$62913,2,FALSE)</f>
        <v>3.24</v>
      </c>
      <c r="G23" s="7" t="str">
        <f>VLOOKUP(N23,'[1]Revistas'!$B$2:$H$62913,3,FALSE)</f>
        <v>Q2</v>
      </c>
      <c r="H23" s="7" t="str">
        <f>VLOOKUP(N23,'[1]Revistas'!$B$2:$H$62913,4,FALSE)</f>
        <v>MULTIDISCIPLINARY SCIENCES</v>
      </c>
      <c r="I23" s="7" t="str">
        <f>VLOOKUP(N23,'[1]Revistas'!$B$2:$H$62913,5,FALSE)</f>
        <v>26/73</v>
      </c>
      <c r="J23" s="7" t="str">
        <f>VLOOKUP(N23,'[1]Revistas'!$B$2:$H$62913,6,FALSE)</f>
        <v>NO</v>
      </c>
      <c r="K23" s="7" t="s">
        <v>148</v>
      </c>
      <c r="L23" s="7" t="s">
        <v>149</v>
      </c>
      <c r="M23" s="7">
        <v>1</v>
      </c>
      <c r="N23" s="7" t="s">
        <v>150</v>
      </c>
      <c r="O23" s="7" t="s">
        <v>151</v>
      </c>
      <c r="P23" s="7">
        <v>2021</v>
      </c>
      <c r="Q23" s="7">
        <v>16</v>
      </c>
      <c r="R23" s="7">
        <v>4</v>
      </c>
      <c r="S23" s="7" t="s">
        <v>38</v>
      </c>
      <c r="T23" s="7" t="s">
        <v>152</v>
      </c>
    </row>
    <row r="24" spans="2:20" s="1" customFormat="1" ht="15">
      <c r="B24" s="6" t="s">
        <v>153</v>
      </c>
      <c r="C24" s="6" t="s">
        <v>154</v>
      </c>
      <c r="D24" s="6" t="s">
        <v>155</v>
      </c>
      <c r="E24" s="7" t="s">
        <v>33</v>
      </c>
      <c r="F24" s="7">
        <f>VLOOKUP(N24,'[1]Revistas'!$B$2:$H$62913,2,FALSE)</f>
        <v>4.076</v>
      </c>
      <c r="G24" s="7" t="str">
        <f>VLOOKUP(N24,'[1]Revistas'!$B$2:$H$62913,3,FALSE)</f>
        <v>Q1</v>
      </c>
      <c r="H24" s="7" t="str">
        <f>VLOOKUP(N24,'[1]Revistas'!$B$2:$H$62913,4,FALSE)</f>
        <v>VETERINARY SCIENCES</v>
      </c>
      <c r="I24" s="7" t="str">
        <f>VLOOKUP(N24,'[1]Revistas'!$B$2:$H$62913,5,FALSE)</f>
        <v>6/146</v>
      </c>
      <c r="J24" s="7" t="str">
        <f>VLOOKUP(N24,'[1]Revistas'!$B$2:$H$62913,6,FALSE)</f>
        <v>SI</v>
      </c>
      <c r="K24" s="7" t="s">
        <v>156</v>
      </c>
      <c r="L24" s="7" t="s">
        <v>157</v>
      </c>
      <c r="M24" s="7">
        <v>3</v>
      </c>
      <c r="N24" s="7" t="s">
        <v>158</v>
      </c>
      <c r="O24" s="7" t="s">
        <v>159</v>
      </c>
      <c r="P24" s="7">
        <v>2021</v>
      </c>
      <c r="Q24" s="7">
        <v>59</v>
      </c>
      <c r="R24" s="7">
        <v>4</v>
      </c>
      <c r="S24" s="7">
        <v>350</v>
      </c>
      <c r="T24" s="7">
        <v>354</v>
      </c>
    </row>
    <row r="25" spans="2:20" s="1" customFormat="1" ht="15">
      <c r="B25" s="6" t="s">
        <v>160</v>
      </c>
      <c r="C25" s="6" t="s">
        <v>161</v>
      </c>
      <c r="D25" s="6" t="s">
        <v>68</v>
      </c>
      <c r="E25" s="7" t="s">
        <v>33</v>
      </c>
      <c r="F25" s="7">
        <f>VLOOKUP(N25,'[1]Revistas'!$B$2:$H$62913,2,FALSE)</f>
        <v>1.044</v>
      </c>
      <c r="G25" s="7" t="str">
        <f>VLOOKUP(N25,'[1]Revistas'!$B$2:$H$62913,3,FALSE)</f>
        <v>Q4</v>
      </c>
      <c r="H25" s="7" t="str">
        <f>VLOOKUP(N25,'[1]Revistas'!$B$2:$H$62913,4,FALSE)</f>
        <v>MYCOLOGY</v>
      </c>
      <c r="I25" s="7" t="str">
        <f>VLOOKUP(N25,'[1]Revistas'!$B$2:$H$62913,5,FALSE)</f>
        <v>29/30</v>
      </c>
      <c r="J25" s="7" t="str">
        <f>VLOOKUP(N25,'[1]Revistas'!$B$2:$H$62913,6,FALSE)</f>
        <v>NO</v>
      </c>
      <c r="K25" s="7" t="s">
        <v>162</v>
      </c>
      <c r="L25" s="7" t="s">
        <v>163</v>
      </c>
      <c r="M25" s="7">
        <v>0</v>
      </c>
      <c r="N25" s="7" t="s">
        <v>71</v>
      </c>
      <c r="O25" s="7" t="s">
        <v>164</v>
      </c>
      <c r="P25" s="7">
        <v>2021</v>
      </c>
      <c r="Q25" s="7">
        <v>38</v>
      </c>
      <c r="R25" s="7">
        <v>1</v>
      </c>
      <c r="S25" s="7">
        <v>9</v>
      </c>
      <c r="T25" s="7">
        <v>11</v>
      </c>
    </row>
    <row r="26" spans="2:20" s="1" customFormat="1" ht="15">
      <c r="B26" s="6" t="s">
        <v>165</v>
      </c>
      <c r="C26" s="6" t="s">
        <v>166</v>
      </c>
      <c r="D26" s="6" t="s">
        <v>75</v>
      </c>
      <c r="E26" s="7" t="s">
        <v>23</v>
      </c>
      <c r="F26" s="7">
        <f>VLOOKUP(N26,'[1]Revistas'!$B$2:$H$62913,2,FALSE)</f>
        <v>6.072</v>
      </c>
      <c r="G26" s="7" t="str">
        <f>VLOOKUP(N26,'[1]Revistas'!$B$2:$H$62913,3,FALSE)</f>
        <v>Q1</v>
      </c>
      <c r="H26" s="7" t="str">
        <f>VLOOKUP(N26,'[1]Revistas'!$B$2:$H$62913,4,FALSE)</f>
        <v>INFECTIOUS DISEASES</v>
      </c>
      <c r="I26" s="7" t="str">
        <f>VLOOKUP(N26,'[1]Revistas'!$B$2:$H$62913,5,FALSE)</f>
        <v>10 DE 90</v>
      </c>
      <c r="J26" s="7" t="str">
        <f>VLOOKUP(N26,'[1]Revistas'!$B$2:$H$62913,6,FALSE)</f>
        <v>NO</v>
      </c>
      <c r="K26" s="7" t="s">
        <v>167</v>
      </c>
      <c r="L26" s="7" t="s">
        <v>168</v>
      </c>
      <c r="M26" s="7">
        <v>51</v>
      </c>
      <c r="N26" s="7" t="s">
        <v>78</v>
      </c>
      <c r="O26" s="7" t="s">
        <v>169</v>
      </c>
      <c r="P26" s="7">
        <v>2021</v>
      </c>
      <c r="Q26" s="7">
        <v>82</v>
      </c>
      <c r="R26" s="7">
        <v>3</v>
      </c>
      <c r="S26" s="7">
        <v>426</v>
      </c>
      <c r="T26" s="7">
        <v>428</v>
      </c>
    </row>
    <row r="27" spans="2:20" s="1" customFormat="1" ht="15">
      <c r="B27" s="6" t="s">
        <v>170</v>
      </c>
      <c r="C27" s="6" t="s">
        <v>171</v>
      </c>
      <c r="D27" s="6" t="s">
        <v>75</v>
      </c>
      <c r="E27" s="7" t="s">
        <v>23</v>
      </c>
      <c r="F27" s="7">
        <f>VLOOKUP(N27,'[1]Revistas'!$B$2:$H$62913,2,FALSE)</f>
        <v>6.072</v>
      </c>
      <c r="G27" s="7" t="str">
        <f>VLOOKUP(N27,'[1]Revistas'!$B$2:$H$62913,3,FALSE)</f>
        <v>Q1</v>
      </c>
      <c r="H27" s="7" t="str">
        <f>VLOOKUP(N27,'[1]Revistas'!$B$2:$H$62913,4,FALSE)</f>
        <v>INFECTIOUS DISEASES</v>
      </c>
      <c r="I27" s="7" t="str">
        <f>VLOOKUP(N27,'[1]Revistas'!$B$2:$H$62913,5,FALSE)</f>
        <v>10 DE 90</v>
      </c>
      <c r="J27" s="7" t="str">
        <f>VLOOKUP(N27,'[1]Revistas'!$B$2:$H$62913,6,FALSE)</f>
        <v>NO</v>
      </c>
      <c r="K27" s="7" t="s">
        <v>172</v>
      </c>
      <c r="L27" s="7" t="s">
        <v>173</v>
      </c>
      <c r="M27" s="7">
        <v>12</v>
      </c>
      <c r="N27" s="7" t="s">
        <v>78</v>
      </c>
      <c r="O27" s="7" t="s">
        <v>169</v>
      </c>
      <c r="P27" s="7">
        <v>2021</v>
      </c>
      <c r="Q27" s="7">
        <v>82</v>
      </c>
      <c r="R27" s="7">
        <v>3</v>
      </c>
      <c r="S27" s="7" t="s">
        <v>174</v>
      </c>
      <c r="T27" s="7" t="s">
        <v>175</v>
      </c>
    </row>
    <row r="28" spans="2:20" s="1" customFormat="1" ht="15">
      <c r="B28" s="6" t="s">
        <v>176</v>
      </c>
      <c r="C28" s="6" t="s">
        <v>177</v>
      </c>
      <c r="D28" s="6" t="s">
        <v>178</v>
      </c>
      <c r="E28" s="7" t="s">
        <v>33</v>
      </c>
      <c r="F28" s="7">
        <f>VLOOKUP(N28,'[1]Revistas'!$B$2:$H$62913,2,FALSE)</f>
        <v>3.267</v>
      </c>
      <c r="G28" s="7" t="str">
        <f>VLOOKUP(N28,'[1]Revistas'!$B$2:$H$62913,3,FALSE)</f>
        <v>Q3</v>
      </c>
      <c r="H28" s="7" t="str">
        <f>VLOOKUP(N28,'[1]Revistas'!$B$2:$H$62913,4,FALSE)</f>
        <v>INFECTIOUS DISEASES</v>
      </c>
      <c r="I28" s="7" t="str">
        <f>VLOOKUP(N28,'[1]Revistas'!$B$2:$H$62913,5,FALSE)</f>
        <v>52/92</v>
      </c>
      <c r="J28" s="7" t="str">
        <f>VLOOKUP(N28,'[1]Revistas'!$B$2:$H$62913,6,FALSE)</f>
        <v>NO</v>
      </c>
      <c r="K28" s="7" t="s">
        <v>179</v>
      </c>
      <c r="L28" s="7" t="s">
        <v>180</v>
      </c>
      <c r="M28" s="7">
        <v>1</v>
      </c>
      <c r="N28" s="7" t="s">
        <v>181</v>
      </c>
      <c r="O28" s="7" t="s">
        <v>182</v>
      </c>
      <c r="P28" s="7">
        <v>2021</v>
      </c>
      <c r="Q28" s="7">
        <v>40</v>
      </c>
      <c r="R28" s="7">
        <v>9</v>
      </c>
      <c r="S28" s="7">
        <v>2029</v>
      </c>
      <c r="T28" s="7">
        <v>2032</v>
      </c>
    </row>
    <row r="29" spans="2:20" s="1" customFormat="1" ht="15">
      <c r="B29" s="6" t="s">
        <v>183</v>
      </c>
      <c r="C29" s="6" t="s">
        <v>184</v>
      </c>
      <c r="D29" s="6" t="s">
        <v>185</v>
      </c>
      <c r="E29" s="7" t="s">
        <v>23</v>
      </c>
      <c r="F29" s="7">
        <f>VLOOKUP(N29,'[1]Revistas'!$B$2:$H$62913,2,FALSE)</f>
        <v>16.193</v>
      </c>
      <c r="G29" s="7" t="str">
        <f>VLOOKUP(N29,'[1]Revistas'!$B$2:$H$62913,3,FALSE)</f>
        <v>Q1</v>
      </c>
      <c r="H29" s="7" t="str">
        <f>VLOOKUP(N29,'[1]Revistas'!$B$2:$H$62913,4,FALSE)</f>
        <v>PEDIATRICS</v>
      </c>
      <c r="I29" s="7" t="str">
        <f>VLOOKUP(N29,'[1]Revistas'!$B$2:$H$62913,5,FALSE)</f>
        <v>1/129</v>
      </c>
      <c r="J29" s="7" t="str">
        <f>VLOOKUP(N29,'[1]Revistas'!$B$2:$H$62913,6,FALSE)</f>
        <v>SI</v>
      </c>
      <c r="K29" s="7" t="s">
        <v>186</v>
      </c>
      <c r="L29" s="7" t="s">
        <v>187</v>
      </c>
      <c r="M29" s="7">
        <v>1</v>
      </c>
      <c r="N29" s="7" t="s">
        <v>188</v>
      </c>
      <c r="O29" s="7" t="s">
        <v>169</v>
      </c>
      <c r="P29" s="7">
        <v>2021</v>
      </c>
      <c r="Q29" s="7">
        <v>175</v>
      </c>
      <c r="R29" s="7">
        <v>3</v>
      </c>
      <c r="S29" s="7">
        <v>318</v>
      </c>
      <c r="T29" s="7">
        <v>318</v>
      </c>
    </row>
    <row r="30" spans="2:20" s="1" customFormat="1" ht="15">
      <c r="B30" s="6" t="s">
        <v>189</v>
      </c>
      <c r="C30" s="6" t="s">
        <v>190</v>
      </c>
      <c r="D30" s="6" t="s">
        <v>123</v>
      </c>
      <c r="E30" s="7" t="s">
        <v>33</v>
      </c>
      <c r="F30" s="7">
        <f>VLOOKUP(N30,'[1]Revistas'!$B$2:$H$62913,2,FALSE)</f>
        <v>2.129</v>
      </c>
      <c r="G30" s="7" t="str">
        <f>VLOOKUP(N30,'[1]Revistas'!$B$2:$H$62913,3,FALSE)</f>
        <v>Q3</v>
      </c>
      <c r="H30" s="7" t="str">
        <f>VLOOKUP(N30,'[1]Revistas'!$B$2:$H$62913,4,FALSE)</f>
        <v>PEDIATRICS</v>
      </c>
      <c r="I30" s="7" t="str">
        <f>VLOOKUP(N30,'[1]Revistas'!$B$2:$H$62913,5,FALSE)</f>
        <v>69/129</v>
      </c>
      <c r="J30" s="7" t="str">
        <f>VLOOKUP(N30,'[1]Revistas'!$B$2:$H$62913,6,FALSE)</f>
        <v>NO</v>
      </c>
      <c r="K30" s="7" t="s">
        <v>191</v>
      </c>
      <c r="L30" s="7" t="s">
        <v>192</v>
      </c>
      <c r="M30" s="7">
        <v>1</v>
      </c>
      <c r="N30" s="7" t="s">
        <v>126</v>
      </c>
      <c r="O30" s="7" t="s">
        <v>169</v>
      </c>
      <c r="P30" s="7">
        <v>2021</v>
      </c>
      <c r="Q30" s="7">
        <v>40</v>
      </c>
      <c r="R30" s="7">
        <v>3</v>
      </c>
      <c r="S30" s="7" t="s">
        <v>193</v>
      </c>
      <c r="T30" s="7" t="s">
        <v>194</v>
      </c>
    </row>
    <row r="31" spans="2:20" s="1" customFormat="1" ht="15">
      <c r="B31" s="6" t="s">
        <v>195</v>
      </c>
      <c r="C31" s="6" t="s">
        <v>196</v>
      </c>
      <c r="D31" s="6" t="s">
        <v>147</v>
      </c>
      <c r="E31" s="7" t="s">
        <v>33</v>
      </c>
      <c r="F31" s="7">
        <f>VLOOKUP(N31,'[1]Revistas'!$B$2:$H$62913,2,FALSE)</f>
        <v>3.24</v>
      </c>
      <c r="G31" s="7" t="str">
        <f>VLOOKUP(N31,'[1]Revistas'!$B$2:$H$62913,3,FALSE)</f>
        <v>Q2</v>
      </c>
      <c r="H31" s="7" t="str">
        <f>VLOOKUP(N31,'[1]Revistas'!$B$2:$H$62913,4,FALSE)</f>
        <v>MULTIDISCIPLINARY SCIENCES</v>
      </c>
      <c r="I31" s="7" t="str">
        <f>VLOOKUP(N31,'[1]Revistas'!$B$2:$H$62913,5,FALSE)</f>
        <v>26/73</v>
      </c>
      <c r="J31" s="7" t="str">
        <f>VLOOKUP(N31,'[1]Revistas'!$B$2:$H$62913,6,FALSE)</f>
        <v>NO</v>
      </c>
      <c r="K31" s="7" t="s">
        <v>197</v>
      </c>
      <c r="L31" s="7" t="s">
        <v>198</v>
      </c>
      <c r="M31" s="7">
        <v>4</v>
      </c>
      <c r="N31" s="7" t="s">
        <v>150</v>
      </c>
      <c r="O31" s="7" t="s">
        <v>199</v>
      </c>
      <c r="P31" s="7">
        <v>2021</v>
      </c>
      <c r="Q31" s="7">
        <v>16</v>
      </c>
      <c r="R31" s="7">
        <v>2</v>
      </c>
      <c r="S31" s="7" t="s">
        <v>38</v>
      </c>
      <c r="T31" s="7" t="s">
        <v>200</v>
      </c>
    </row>
    <row r="32" spans="2:20" s="1" customFormat="1" ht="15">
      <c r="B32" s="6" t="s">
        <v>201</v>
      </c>
      <c r="C32" s="6" t="s">
        <v>202</v>
      </c>
      <c r="D32" s="6" t="s">
        <v>203</v>
      </c>
      <c r="E32" s="7" t="s">
        <v>33</v>
      </c>
      <c r="F32" s="7">
        <f>VLOOKUP(N32,'[1]Revistas'!$B$2:$H$62913,2,FALSE)</f>
        <v>3.624</v>
      </c>
      <c r="G32" s="7" t="str">
        <f>VLOOKUP(N32,'[1]Revistas'!$B$2:$H$62913,3,FALSE)</f>
        <v>Q1</v>
      </c>
      <c r="H32" s="7" t="str">
        <f>VLOOKUP(N32,'[1]Revistas'!$B$2:$H$62913,4,FALSE)</f>
        <v>PEDIATRICS</v>
      </c>
      <c r="I32" s="7" t="str">
        <f>VLOOKUP(N32,'[1]Revistas'!$B$2:$H$62913,5,FALSE)</f>
        <v>20/129</v>
      </c>
      <c r="J32" s="7" t="str">
        <f>VLOOKUP(N32,'[1]Revistas'!$B$2:$H$62913,6,FALSE)</f>
        <v>NO</v>
      </c>
      <c r="K32" s="7" t="s">
        <v>204</v>
      </c>
      <c r="L32" s="7" t="s">
        <v>205</v>
      </c>
      <c r="M32" s="7">
        <v>4</v>
      </c>
      <c r="N32" s="7" t="s">
        <v>206</v>
      </c>
      <c r="O32" s="7" t="s">
        <v>207</v>
      </c>
      <c r="P32" s="7">
        <v>2021</v>
      </c>
      <c r="Q32" s="7">
        <v>22</v>
      </c>
      <c r="R32" s="7">
        <v>2</v>
      </c>
      <c r="S32" s="7" t="s">
        <v>208</v>
      </c>
      <c r="T32" s="7" t="s">
        <v>209</v>
      </c>
    </row>
    <row r="33" spans="2:20" s="1" customFormat="1" ht="15">
      <c r="B33" s="6" t="s">
        <v>210</v>
      </c>
      <c r="C33" s="6" t="s">
        <v>211</v>
      </c>
      <c r="D33" s="6" t="s">
        <v>136</v>
      </c>
      <c r="E33" s="7" t="s">
        <v>33</v>
      </c>
      <c r="F33" s="7">
        <f>VLOOKUP(N33,'[1]Revistas'!$B$2:$H$62913,2,FALSE)</f>
        <v>4.639</v>
      </c>
      <c r="G33" s="7" t="str">
        <f>VLOOKUP(N33,'[1]Revistas'!$B$2:$H$62913,3,FALSE)</f>
        <v>Q2</v>
      </c>
      <c r="H33" s="7" t="str">
        <f>VLOOKUP(N33,'[1]Revistas'!$B$2:$H$62913,4,FALSE)</f>
        <v>INFECTIOUS DISEASES</v>
      </c>
      <c r="I33" s="7" t="str">
        <f>VLOOKUP(N33,'[1]Revistas'!$B$2:$H$62913,5,FALSE)</f>
        <v>26/93</v>
      </c>
      <c r="J33" s="7" t="str">
        <f>VLOOKUP(N33,'[1]Revistas'!$B$2:$H$62913,6,FALSE)</f>
        <v>NO</v>
      </c>
      <c r="K33" s="7" t="s">
        <v>212</v>
      </c>
      <c r="L33" s="7" t="s">
        <v>213</v>
      </c>
      <c r="M33" s="7">
        <v>1</v>
      </c>
      <c r="N33" s="7" t="s">
        <v>139</v>
      </c>
      <c r="O33" s="7" t="s">
        <v>207</v>
      </c>
      <c r="P33" s="7">
        <v>2021</v>
      </c>
      <c r="Q33" s="7">
        <v>10</v>
      </c>
      <c r="R33" s="7">
        <v>2</v>
      </c>
      <c r="S33" s="7" t="s">
        <v>38</v>
      </c>
      <c r="T33" s="7">
        <v>118</v>
      </c>
    </row>
    <row r="34" spans="2:20" s="1" customFormat="1" ht="15">
      <c r="B34" s="6" t="s">
        <v>214</v>
      </c>
      <c r="C34" s="6" t="s">
        <v>215</v>
      </c>
      <c r="D34" s="6" t="s">
        <v>32</v>
      </c>
      <c r="E34" s="7" t="s">
        <v>33</v>
      </c>
      <c r="F34" s="7">
        <f>VLOOKUP(N34,'[1]Revistas'!$B$2:$H$62913,2,FALSE)</f>
        <v>4.128</v>
      </c>
      <c r="G34" s="7" t="str">
        <f>VLOOKUP(N34,'[1]Revistas'!$B$2:$H$62913,3,FALSE)</f>
        <v>Q2</v>
      </c>
      <c r="H34" s="7" t="str">
        <f>VLOOKUP(N34,'[1]Revistas'!$B$2:$H$62913,4,FALSE)</f>
        <v>MICROBIOLOGY</v>
      </c>
      <c r="I34" s="7" t="str">
        <f>VLOOKUP(N34,'[1]Revistas'!$B$2:$H$62913,5,FALSE)</f>
        <v>52/137</v>
      </c>
      <c r="J34" s="7" t="str">
        <f>VLOOKUP(N34,'[1]Revistas'!$B$2:$H$62913,6,FALSE)</f>
        <v>NO</v>
      </c>
      <c r="K34" s="7" t="s">
        <v>216</v>
      </c>
      <c r="L34" s="7" t="s">
        <v>217</v>
      </c>
      <c r="M34" s="7">
        <v>3</v>
      </c>
      <c r="N34" s="7" t="s">
        <v>36</v>
      </c>
      <c r="O34" s="7" t="s">
        <v>207</v>
      </c>
      <c r="P34" s="7">
        <v>2021</v>
      </c>
      <c r="Q34" s="7">
        <v>9</v>
      </c>
      <c r="R34" s="7">
        <v>2</v>
      </c>
      <c r="S34" s="7" t="s">
        <v>38</v>
      </c>
      <c r="T34" s="7">
        <v>454</v>
      </c>
    </row>
    <row r="35" spans="2:20" s="1" customFormat="1" ht="15">
      <c r="B35" s="6" t="s">
        <v>218</v>
      </c>
      <c r="C35" s="6" t="s">
        <v>219</v>
      </c>
      <c r="D35" s="6" t="s">
        <v>220</v>
      </c>
      <c r="E35" s="7" t="s">
        <v>33</v>
      </c>
      <c r="F35" s="7">
        <f>VLOOKUP(N35,'[1]Revistas'!$B$2:$H$62913,2,FALSE)</f>
        <v>2.228</v>
      </c>
      <c r="G35" s="7" t="str">
        <f>VLOOKUP(N35,'[1]Revistas'!$B$2:$H$62913,3,FALSE)</f>
        <v>Q4</v>
      </c>
      <c r="H35" s="7" t="str">
        <f>VLOOKUP(N35,'[1]Revistas'!$B$2:$H$62913,4,FALSE)</f>
        <v>INFECTIOUS DISEASES</v>
      </c>
      <c r="I35" s="7" t="str">
        <f>VLOOKUP(N35,'[1]Revistas'!$B$2:$H$62913,5,FALSE)</f>
        <v>72/92</v>
      </c>
      <c r="J35" s="7" t="str">
        <f>VLOOKUP(N35,'[1]Revistas'!$B$2:$H$62913,6,FALSE)</f>
        <v>NO</v>
      </c>
      <c r="K35" s="7" t="s">
        <v>221</v>
      </c>
      <c r="L35" s="7" t="s">
        <v>222</v>
      </c>
      <c r="M35" s="7">
        <v>1</v>
      </c>
      <c r="N35" s="7" t="s">
        <v>223</v>
      </c>
      <c r="O35" s="7" t="s">
        <v>87</v>
      </c>
      <c r="P35" s="7">
        <v>2021</v>
      </c>
      <c r="Q35" s="7">
        <v>23</v>
      </c>
      <c r="R35" s="7">
        <v>3</v>
      </c>
      <c r="S35" s="7" t="s">
        <v>38</v>
      </c>
      <c r="T35" s="7" t="s">
        <v>224</v>
      </c>
    </row>
    <row r="36" spans="2:20" s="1" customFormat="1" ht="15">
      <c r="B36" s="6" t="s">
        <v>225</v>
      </c>
      <c r="C36" s="6" t="s">
        <v>226</v>
      </c>
      <c r="D36" s="6" t="s">
        <v>227</v>
      </c>
      <c r="E36" s="7" t="s">
        <v>33</v>
      </c>
      <c r="F36" s="7">
        <f>VLOOKUP(N36,'[1]Revistas'!$B$2:$H$62913,2,FALSE)</f>
        <v>4.214</v>
      </c>
      <c r="G36" s="7" t="str">
        <f>VLOOKUP(N36,'[1]Revistas'!$B$2:$H$62913,3,FALSE)</f>
        <v>Q2</v>
      </c>
      <c r="H36" s="7" t="str">
        <f>VLOOKUP(N36,'[1]Revistas'!$B$2:$H$62913,4,FALSE)</f>
        <v>CARDIAC &amp; CARDIOVASCULAR SYSTEMS</v>
      </c>
      <c r="I36" s="7" t="str">
        <f>VLOOKUP(N36,'[1]Revistas'!$B$2:$H$62913,5,FALSE)</f>
        <v>54/142</v>
      </c>
      <c r="J36" s="7" t="str">
        <f>VLOOKUP(N36,'[1]Revistas'!$B$2:$H$62913,6,FALSE)</f>
        <v>NO</v>
      </c>
      <c r="K36" s="7" t="s">
        <v>228</v>
      </c>
      <c r="L36" s="7" t="s">
        <v>229</v>
      </c>
      <c r="M36" s="7">
        <v>0</v>
      </c>
      <c r="N36" s="7" t="s">
        <v>230</v>
      </c>
      <c r="O36" s="7" t="s">
        <v>231</v>
      </c>
      <c r="P36" s="7">
        <v>2021</v>
      </c>
      <c r="Q36" s="7">
        <v>26</v>
      </c>
      <c r="R36" s="7">
        <v>4</v>
      </c>
      <c r="S36" s="7">
        <v>961</v>
      </c>
      <c r="T36" s="7">
        <v>971</v>
      </c>
    </row>
    <row r="37" spans="2:20" s="1" customFormat="1" ht="15">
      <c r="B37" s="6" t="s">
        <v>232</v>
      </c>
      <c r="C37" s="6" t="s">
        <v>233</v>
      </c>
      <c r="D37" s="6" t="s">
        <v>234</v>
      </c>
      <c r="E37" s="7" t="s">
        <v>33</v>
      </c>
      <c r="F37" s="7">
        <f>VLOOKUP(N37,'[1]Revistas'!$B$2:$H$62913,2,FALSE)</f>
        <v>5.79</v>
      </c>
      <c r="G37" s="7" t="str">
        <f>VLOOKUP(N37,'[1]Revistas'!$B$2:$H$62913,3,FALSE)</f>
        <v>Q1</v>
      </c>
      <c r="H37" s="7" t="str">
        <f>VLOOKUP(N37,'[1]Revistas'!$B$2:$H$62913,4,FALSE)</f>
        <v>INFECTIOUS DISEASES</v>
      </c>
      <c r="I37" s="7" t="str">
        <f>VLOOKUP(N37,'[1]Revistas'!$B$2:$H$62913,5,FALSE)</f>
        <v>14/92</v>
      </c>
      <c r="J37" s="7" t="str">
        <f>VLOOKUP(N37,'[1]Revistas'!$B$2:$H$62913,6,FALSE)</f>
        <v>NO</v>
      </c>
      <c r="K37" s="7" t="s">
        <v>235</v>
      </c>
      <c r="L37" s="7" t="s">
        <v>236</v>
      </c>
      <c r="M37" s="7">
        <v>5</v>
      </c>
      <c r="N37" s="7" t="s">
        <v>237</v>
      </c>
      <c r="O37" s="7" t="s">
        <v>238</v>
      </c>
      <c r="P37" s="7">
        <v>2021</v>
      </c>
      <c r="Q37" s="7">
        <v>76</v>
      </c>
      <c r="R37" s="7">
        <v>1</v>
      </c>
      <c r="S37" s="7">
        <v>220</v>
      </c>
      <c r="T37" s="7">
        <v>225</v>
      </c>
    </row>
    <row r="38" spans="2:20" s="1" customFormat="1" ht="15">
      <c r="B38" s="6" t="s">
        <v>239</v>
      </c>
      <c r="C38" s="6" t="s">
        <v>240</v>
      </c>
      <c r="D38" s="6" t="s">
        <v>241</v>
      </c>
      <c r="E38" s="7" t="s">
        <v>33</v>
      </c>
      <c r="F38" s="7">
        <f>VLOOKUP(N38,'[1]Revistas'!$B$2:$H$62913,2,FALSE)</f>
        <v>5.816</v>
      </c>
      <c r="G38" s="7" t="str">
        <f>VLOOKUP(N38,'[1]Revistas'!$B$2:$H$62913,3,FALSE)</f>
        <v>Q1</v>
      </c>
      <c r="H38" s="7" t="str">
        <f>VLOOKUP(N38,'[1]Revistas'!$B$2:$H$62913,4,FALSE)</f>
        <v>MICROBIOLOGY</v>
      </c>
      <c r="I38" s="7" t="str">
        <f>VLOOKUP(N38,'[1]Revistas'!$B$2:$H$62913,5,FALSE)</f>
        <v>24/136</v>
      </c>
      <c r="J38" s="7" t="str">
        <f>VLOOKUP(N38,'[1]Revistas'!$B$2:$H$62913,6,FALSE)</f>
        <v>NO</v>
      </c>
      <c r="K38" s="7" t="s">
        <v>242</v>
      </c>
      <c r="L38" s="7" t="s">
        <v>243</v>
      </c>
      <c r="M38" s="7">
        <v>6</v>
      </c>
      <c r="N38" s="7" t="s">
        <v>244</v>
      </c>
      <c r="O38" s="7" t="s">
        <v>238</v>
      </c>
      <c r="P38" s="7">
        <v>2021</v>
      </c>
      <c r="Q38" s="7">
        <v>7</v>
      </c>
      <c r="R38" s="7">
        <v>1</v>
      </c>
      <c r="S38" s="7" t="s">
        <v>38</v>
      </c>
      <c r="T38" s="7">
        <v>13</v>
      </c>
    </row>
    <row r="39" spans="2:20" s="1" customFormat="1" ht="15">
      <c r="B39" s="6" t="s">
        <v>245</v>
      </c>
      <c r="C39" s="6" t="s">
        <v>246</v>
      </c>
      <c r="D39" s="6" t="s">
        <v>247</v>
      </c>
      <c r="E39" s="7" t="s">
        <v>33</v>
      </c>
      <c r="F39" s="7">
        <f>VLOOKUP(N39,'[1]Revistas'!$B$2:$H$62913,2,FALSE)</f>
        <v>6.883</v>
      </c>
      <c r="G39" s="7" t="str">
        <f>VLOOKUP(N39,'[1]Revistas'!$B$2:$H$62913,3,FALSE)</f>
        <v>Q1</v>
      </c>
      <c r="H39" s="7" t="str">
        <f>VLOOKUP(N39,'[1]Revistas'!$B$2:$H$62913,4,FALSE)</f>
        <v>INFECTIOUS DISEASES</v>
      </c>
      <c r="I39" s="7" t="str">
        <f>VLOOKUP(N39,'[1]Revistas'!$B$2:$H$62913,5,FALSE)</f>
        <v>7 DE 92</v>
      </c>
      <c r="J39" s="7" t="str">
        <f>VLOOKUP(N39,'[1]Revistas'!$B$2:$H$62913,6,FALSE)</f>
        <v>SI</v>
      </c>
      <c r="K39" s="7" t="s">
        <v>248</v>
      </c>
      <c r="L39" s="7" t="s">
        <v>249</v>
      </c>
      <c r="M39" s="7">
        <v>3</v>
      </c>
      <c r="N39" s="7" t="s">
        <v>250</v>
      </c>
      <c r="O39" s="7" t="s">
        <v>238</v>
      </c>
      <c r="P39" s="7">
        <v>2021</v>
      </c>
      <c r="Q39" s="7">
        <v>27</v>
      </c>
      <c r="R39" s="7">
        <v>1</v>
      </c>
      <c r="S39" s="7">
        <v>26</v>
      </c>
      <c r="T39" s="7">
        <v>35</v>
      </c>
    </row>
    <row r="40" spans="5:16" s="1" customFormat="1" ht="1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5:18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5:18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5:18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 ht="15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 ht="15" hidden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 ht="15" hidden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5:20" s="1" customFormat="1" ht="15" hidden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5:20" s="1" customFormat="1" ht="15" hidden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5:20" s="1" customFormat="1" ht="15" hidden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ht="15" hidden="1"/>
    <row r="1050" spans="5:20" s="1" customFormat="1" ht="15" hidden="1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2:20" s="9" customFormat="1" ht="15" hidden="1">
      <c r="B1051" s="9" t="s">
        <v>4</v>
      </c>
      <c r="C1051" s="9" t="s">
        <v>4</v>
      </c>
      <c r="D1051" s="9" t="s">
        <v>4</v>
      </c>
      <c r="E1051" s="10" t="s">
        <v>5</v>
      </c>
      <c r="F1051" s="10" t="s">
        <v>4</v>
      </c>
      <c r="G1051" s="10" t="s">
        <v>6</v>
      </c>
      <c r="H1051" s="10" t="s">
        <v>251</v>
      </c>
      <c r="I1051" s="10" t="s">
        <v>4</v>
      </c>
      <c r="J1051" s="10" t="s">
        <v>9</v>
      </c>
      <c r="K1051" s="10" t="s">
        <v>252</v>
      </c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2:20" s="9" customFormat="1" ht="15" hidden="1">
      <c r="B1052" s="9" t="s">
        <v>33</v>
      </c>
      <c r="C1052" s="9">
        <f>DCOUNTA(A4:T1045,C1051,B1051:B1052)</f>
        <v>28</v>
      </c>
      <c r="D1052" s="9" t="s">
        <v>33</v>
      </c>
      <c r="E1052" s="10">
        <f>DSUM(A4:T1046,F4,D1051:D1052)</f>
        <v>106.32999999999998</v>
      </c>
      <c r="F1052" s="10" t="s">
        <v>33</v>
      </c>
      <c r="G1052" s="10" t="s">
        <v>253</v>
      </c>
      <c r="H1052" s="10">
        <f>DCOUNTA(A4:T1046,G4,F1051:G1052)</f>
        <v>9</v>
      </c>
      <c r="I1052" s="10" t="s">
        <v>33</v>
      </c>
      <c r="J1052" s="10" t="s">
        <v>254</v>
      </c>
      <c r="K1052" s="10">
        <f>DCOUNTA(A4:T1046,J4,I1051:J1052)</f>
        <v>4</v>
      </c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5:20" s="9" customFormat="1" ht="15" hidden="1"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2:20" s="9" customFormat="1" ht="15" hidden="1">
      <c r="B1054" s="9" t="s">
        <v>4</v>
      </c>
      <c r="D1054" s="9" t="s">
        <v>4</v>
      </c>
      <c r="E1054" s="10" t="s">
        <v>5</v>
      </c>
      <c r="F1054" s="10" t="s">
        <v>4</v>
      </c>
      <c r="G1054" s="10" t="s">
        <v>6</v>
      </c>
      <c r="H1054" s="10" t="s">
        <v>251</v>
      </c>
      <c r="I1054" s="10" t="s">
        <v>4</v>
      </c>
      <c r="J1054" s="10" t="s">
        <v>9</v>
      </c>
      <c r="K1054" s="10" t="s">
        <v>252</v>
      </c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2:20" s="9" customFormat="1" ht="15" hidden="1">
      <c r="B1055" s="9" t="s">
        <v>23</v>
      </c>
      <c r="C1055" s="9">
        <f>DCOUNTA(A4:T1046,E4,B1054:B1055)</f>
        <v>7</v>
      </c>
      <c r="D1055" s="9" t="s">
        <v>23</v>
      </c>
      <c r="E1055" s="10">
        <f>DSUM(A4:T1046,E1054,D1054:D1055)</f>
        <v>46.611999999999995</v>
      </c>
      <c r="F1055" s="10" t="s">
        <v>23</v>
      </c>
      <c r="G1055" s="10" t="s">
        <v>253</v>
      </c>
      <c r="H1055" s="10">
        <f>DCOUNTA(A4:T1046,G4,F1054:G1055)</f>
        <v>6</v>
      </c>
      <c r="I1055" s="10" t="s">
        <v>23</v>
      </c>
      <c r="J1055" s="10" t="s">
        <v>254</v>
      </c>
      <c r="K1055" s="10">
        <f>DCOUNTA(A4:T1046,J4,I1054:J1055)</f>
        <v>2</v>
      </c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5:20" s="9" customFormat="1" ht="15" hidden="1"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</row>
    <row r="1057" spans="2:20" s="9" customFormat="1" ht="15" hidden="1">
      <c r="B1057" s="9" t="s">
        <v>4</v>
      </c>
      <c r="D1057" s="9" t="s">
        <v>4</v>
      </c>
      <c r="E1057" s="10" t="s">
        <v>5</v>
      </c>
      <c r="F1057" s="10" t="s">
        <v>4</v>
      </c>
      <c r="G1057" s="10" t="s">
        <v>6</v>
      </c>
      <c r="H1057" s="10" t="s">
        <v>251</v>
      </c>
      <c r="I1057" s="10" t="s">
        <v>4</v>
      </c>
      <c r="J1057" s="10" t="s">
        <v>9</v>
      </c>
      <c r="K1057" s="10" t="s">
        <v>252</v>
      </c>
      <c r="L1057" s="10"/>
      <c r="M1057" s="10"/>
      <c r="N1057" s="10"/>
      <c r="O1057" s="10"/>
      <c r="P1057" s="10"/>
      <c r="Q1057" s="10"/>
      <c r="R1057" s="10"/>
      <c r="S1057" s="10"/>
      <c r="T1057" s="10"/>
    </row>
    <row r="1058" spans="2:20" s="9" customFormat="1" ht="15" hidden="1">
      <c r="B1058" s="9" t="s">
        <v>255</v>
      </c>
      <c r="C1058" s="9">
        <f>DCOUNTA(A4:T1046,E4,B1057:B1058)</f>
        <v>0</v>
      </c>
      <c r="D1058" s="9" t="s">
        <v>255</v>
      </c>
      <c r="E1058" s="10">
        <f>DSUM(A4:T1046,F4,D1057:D1058)</f>
        <v>0</v>
      </c>
      <c r="F1058" s="10" t="s">
        <v>255</v>
      </c>
      <c r="G1058" s="10" t="s">
        <v>253</v>
      </c>
      <c r="H1058" s="10">
        <f>DCOUNTA(A4:T1046,G4,F1057:G1058)</f>
        <v>0</v>
      </c>
      <c r="I1058" s="10" t="s">
        <v>255</v>
      </c>
      <c r="J1058" s="10" t="s">
        <v>254</v>
      </c>
      <c r="K1058" s="10">
        <f>DCOUNTA(A4:T1046,J4,I1057:J1058)</f>
        <v>0</v>
      </c>
      <c r="L1058" s="10"/>
      <c r="M1058" s="10"/>
      <c r="N1058" s="10"/>
      <c r="O1058" s="10"/>
      <c r="P1058" s="10"/>
      <c r="Q1058" s="10"/>
      <c r="R1058" s="10"/>
      <c r="S1058" s="10"/>
      <c r="T1058" s="10"/>
    </row>
    <row r="1059" spans="5:20" s="9" customFormat="1" ht="15" hidden="1"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</row>
    <row r="1060" spans="2:20" s="9" customFormat="1" ht="15" hidden="1">
      <c r="B1060" s="9" t="s">
        <v>4</v>
      </c>
      <c r="D1060" s="9" t="s">
        <v>4</v>
      </c>
      <c r="E1060" s="10" t="s">
        <v>5</v>
      </c>
      <c r="F1060" s="10" t="s">
        <v>4</v>
      </c>
      <c r="G1060" s="10" t="s">
        <v>6</v>
      </c>
      <c r="H1060" s="10" t="s">
        <v>251</v>
      </c>
      <c r="I1060" s="10" t="s">
        <v>4</v>
      </c>
      <c r="J1060" s="10" t="s">
        <v>9</v>
      </c>
      <c r="K1060" s="10" t="s">
        <v>252</v>
      </c>
      <c r="L1060" s="10"/>
      <c r="M1060" s="10"/>
      <c r="N1060" s="10"/>
      <c r="O1060" s="10"/>
      <c r="P1060" s="10"/>
      <c r="Q1060" s="10"/>
      <c r="R1060" s="10"/>
      <c r="S1060" s="10"/>
      <c r="T1060" s="10"/>
    </row>
    <row r="1061" spans="2:20" s="9" customFormat="1" ht="15" hidden="1">
      <c r="B1061" s="9" t="s">
        <v>256</v>
      </c>
      <c r="C1061" s="9">
        <f>DCOUNTA(C4:T1046,E4,B1060:B1061)</f>
        <v>0</v>
      </c>
      <c r="D1061" s="9" t="s">
        <v>256</v>
      </c>
      <c r="E1061" s="10">
        <f>DSUM(A4:T1046,F4,D1060:D1061)</f>
        <v>0</v>
      </c>
      <c r="F1061" s="10" t="s">
        <v>256</v>
      </c>
      <c r="G1061" s="10" t="s">
        <v>253</v>
      </c>
      <c r="H1061" s="10">
        <f>DCOUNTA(A4:T1046,G4,F1060:G1061)</f>
        <v>0</v>
      </c>
      <c r="I1061" s="10" t="s">
        <v>256</v>
      </c>
      <c r="J1061" s="10" t="s">
        <v>254</v>
      </c>
      <c r="K1061" s="10">
        <f>DCOUNTA(A4:T1046,J4,I1060:J1061)</f>
        <v>0</v>
      </c>
      <c r="L1061" s="10"/>
      <c r="M1061" s="10"/>
      <c r="N1061" s="10"/>
      <c r="O1061" s="10"/>
      <c r="P1061" s="10"/>
      <c r="Q1061" s="10"/>
      <c r="R1061" s="10"/>
      <c r="S1061" s="10"/>
      <c r="T1061" s="10"/>
    </row>
    <row r="1062" spans="5:20" s="9" customFormat="1" ht="15" hidden="1"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</row>
    <row r="1063" spans="5:20" s="9" customFormat="1" ht="15" hidden="1"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</row>
    <row r="1064" spans="2:20" s="9" customFormat="1" ht="15" hidden="1">
      <c r="B1064" s="9" t="s">
        <v>4</v>
      </c>
      <c r="D1064" s="9" t="s">
        <v>4</v>
      </c>
      <c r="E1064" s="10" t="s">
        <v>5</v>
      </c>
      <c r="F1064" s="10" t="s">
        <v>4</v>
      </c>
      <c r="G1064" s="10" t="s">
        <v>6</v>
      </c>
      <c r="H1064" s="10" t="s">
        <v>251</v>
      </c>
      <c r="I1064" s="10" t="s">
        <v>4</v>
      </c>
      <c r="J1064" s="10" t="s">
        <v>9</v>
      </c>
      <c r="K1064" s="10" t="s">
        <v>252</v>
      </c>
      <c r="L1064" s="10"/>
      <c r="M1064" s="10"/>
      <c r="N1064" s="10"/>
      <c r="O1064" s="10"/>
      <c r="P1064" s="10"/>
      <c r="Q1064" s="10"/>
      <c r="R1064" s="10"/>
      <c r="S1064" s="10"/>
      <c r="T1064" s="10"/>
    </row>
    <row r="1065" spans="2:20" s="9" customFormat="1" ht="15" hidden="1">
      <c r="B1065" s="9" t="s">
        <v>257</v>
      </c>
      <c r="C1065" s="9">
        <f>DCOUNTA(A4:T1046,E4,B1064:B1065)</f>
        <v>0</v>
      </c>
      <c r="D1065" s="9" t="s">
        <v>257</v>
      </c>
      <c r="E1065" s="10">
        <f>DSUM(A4:T1046,F4,D1064:D1065)</f>
        <v>0</v>
      </c>
      <c r="F1065" s="10" t="s">
        <v>257</v>
      </c>
      <c r="G1065" s="10" t="s">
        <v>253</v>
      </c>
      <c r="H1065" s="10">
        <f>DCOUNTA(A4:T1046,G4,F1064:G1065)</f>
        <v>0</v>
      </c>
      <c r="I1065" s="10" t="s">
        <v>257</v>
      </c>
      <c r="J1065" s="10" t="s">
        <v>254</v>
      </c>
      <c r="K1065" s="10">
        <f>DCOUNTA(A4:T1046,J4,I1064:J1065)</f>
        <v>0</v>
      </c>
      <c r="L1065" s="10"/>
      <c r="M1065" s="10"/>
      <c r="N1065" s="10"/>
      <c r="O1065" s="10"/>
      <c r="P1065" s="10"/>
      <c r="Q1065" s="10"/>
      <c r="R1065" s="10"/>
      <c r="S1065" s="10"/>
      <c r="T1065" s="10"/>
    </row>
    <row r="1066" spans="5:20" s="9" customFormat="1" ht="15" hidden="1"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</row>
    <row r="1067" spans="2:20" s="9" customFormat="1" ht="15" hidden="1">
      <c r="B1067" s="9" t="s">
        <v>4</v>
      </c>
      <c r="D1067" s="9" t="s">
        <v>4</v>
      </c>
      <c r="E1067" s="10" t="s">
        <v>5</v>
      </c>
      <c r="F1067" s="10" t="s">
        <v>4</v>
      </c>
      <c r="G1067" s="10" t="s">
        <v>6</v>
      </c>
      <c r="H1067" s="10" t="s">
        <v>251</v>
      </c>
      <c r="I1067" s="10" t="s">
        <v>4</v>
      </c>
      <c r="J1067" s="10" t="s">
        <v>9</v>
      </c>
      <c r="K1067" s="10" t="s">
        <v>252</v>
      </c>
      <c r="L1067" s="10"/>
      <c r="M1067" s="10"/>
      <c r="N1067" s="10"/>
      <c r="O1067" s="10"/>
      <c r="P1067" s="10"/>
      <c r="Q1067" s="10"/>
      <c r="R1067" s="10"/>
      <c r="S1067" s="10"/>
      <c r="T1067" s="10"/>
    </row>
    <row r="1068" spans="2:20" s="9" customFormat="1" ht="15" hidden="1">
      <c r="B1068" s="9" t="s">
        <v>258</v>
      </c>
      <c r="C1068" s="9">
        <f>DCOUNTA(B4:T1046,B1067,B1067:B1068)</f>
        <v>0</v>
      </c>
      <c r="D1068" s="9" t="s">
        <v>258</v>
      </c>
      <c r="E1068" s="10">
        <f>DSUM(A4:T1046,F4,D1067:D1068)</f>
        <v>0</v>
      </c>
      <c r="F1068" s="10" t="s">
        <v>258</v>
      </c>
      <c r="G1068" s="10" t="s">
        <v>253</v>
      </c>
      <c r="H1068" s="10">
        <f>DCOUNTA(A4:T1046,G4,F1067:G1068)</f>
        <v>0</v>
      </c>
      <c r="I1068" s="10" t="s">
        <v>258</v>
      </c>
      <c r="J1068" s="10" t="s">
        <v>254</v>
      </c>
      <c r="K1068" s="10">
        <f>DCOUNTA(A4:T1046,J4,I1067:J1068)</f>
        <v>0</v>
      </c>
      <c r="L1068" s="10"/>
      <c r="M1068" s="10"/>
      <c r="N1068" s="10"/>
      <c r="O1068" s="10"/>
      <c r="P1068" s="10"/>
      <c r="Q1068" s="10"/>
      <c r="R1068" s="10"/>
      <c r="S1068" s="10"/>
      <c r="T1068" s="10"/>
    </row>
    <row r="1069" spans="5:20" s="9" customFormat="1" ht="15"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</row>
    <row r="1070" spans="3:32" s="9" customFormat="1" ht="15.75">
      <c r="C1070" s="11" t="s">
        <v>259</v>
      </c>
      <c r="D1070" s="11" t="s">
        <v>260</v>
      </c>
      <c r="E1070" s="11" t="s">
        <v>261</v>
      </c>
      <c r="F1070" s="11" t="s">
        <v>262</v>
      </c>
      <c r="G1070" s="11" t="s">
        <v>263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  <c r="AE1070" s="9" t="s">
        <v>264</v>
      </c>
      <c r="AF1070" s="9" t="s">
        <v>265</v>
      </c>
    </row>
    <row r="1071" spans="3:20" s="9" customFormat="1" ht="15.75">
      <c r="C1071" s="13">
        <f>C1052</f>
        <v>28</v>
      </c>
      <c r="D1071" s="14" t="s">
        <v>266</v>
      </c>
      <c r="E1071" s="14">
        <f>E1052</f>
        <v>106.32999999999998</v>
      </c>
      <c r="F1071" s="13">
        <f>H1052</f>
        <v>9</v>
      </c>
      <c r="G1071" s="13">
        <f>K1052</f>
        <v>4</v>
      </c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</row>
    <row r="1072" spans="3:20" s="9" customFormat="1" ht="15.75">
      <c r="C1072" s="13">
        <f>C1055</f>
        <v>7</v>
      </c>
      <c r="D1072" s="14" t="s">
        <v>267</v>
      </c>
      <c r="E1072" s="14">
        <f>E1055</f>
        <v>46.611999999999995</v>
      </c>
      <c r="F1072" s="13">
        <f>H1055</f>
        <v>6</v>
      </c>
      <c r="G1072" s="13">
        <f>K1055</f>
        <v>2</v>
      </c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</row>
    <row r="1073" spans="3:20" s="9" customFormat="1" ht="15.75">
      <c r="C1073" s="13">
        <f>C1058</f>
        <v>0</v>
      </c>
      <c r="D1073" s="14" t="s">
        <v>268</v>
      </c>
      <c r="E1073" s="14">
        <f>E1058</f>
        <v>0</v>
      </c>
      <c r="F1073" s="13">
        <f>H1058</f>
        <v>0</v>
      </c>
      <c r="G1073" s="13">
        <f>K1058</f>
        <v>0</v>
      </c>
      <c r="H1073" s="10"/>
      <c r="I1073" s="10"/>
      <c r="J1073" s="10"/>
      <c r="K1073" s="10"/>
      <c r="L1073" s="10"/>
      <c r="M1073" s="10"/>
      <c r="N1073" s="10"/>
      <c r="O1073" s="12"/>
      <c r="P1073" s="10"/>
      <c r="Q1073" s="10"/>
      <c r="R1073" s="10"/>
      <c r="S1073" s="10"/>
      <c r="T1073" s="10"/>
    </row>
    <row r="1074" spans="3:20" s="9" customFormat="1" ht="15.75">
      <c r="C1074" s="13">
        <f>C1061</f>
        <v>0</v>
      </c>
      <c r="D1074" s="14" t="s">
        <v>269</v>
      </c>
      <c r="E1074" s="14">
        <f>E1061</f>
        <v>0</v>
      </c>
      <c r="F1074" s="13">
        <f>H1061</f>
        <v>0</v>
      </c>
      <c r="G1074" s="13">
        <f>K1061</f>
        <v>0</v>
      </c>
      <c r="H1074" s="10"/>
      <c r="I1074" s="10"/>
      <c r="J1074" s="10"/>
      <c r="K1074" s="10"/>
      <c r="L1074" s="10"/>
      <c r="M1074" s="10"/>
      <c r="N1074" s="10"/>
      <c r="O1074" s="12"/>
      <c r="P1074" s="10"/>
      <c r="Q1074" s="10"/>
      <c r="R1074" s="10"/>
      <c r="S1074" s="10"/>
      <c r="T1074" s="10"/>
    </row>
    <row r="1075" spans="3:20" s="9" customFormat="1" ht="15.75">
      <c r="C1075" s="13">
        <f>C1065</f>
        <v>0</v>
      </c>
      <c r="D1075" s="14" t="s">
        <v>257</v>
      </c>
      <c r="E1075" s="14">
        <f>E1065</f>
        <v>0</v>
      </c>
      <c r="F1075" s="13">
        <f>H1065</f>
        <v>0</v>
      </c>
      <c r="G1075" s="13">
        <f>K1065</f>
        <v>0</v>
      </c>
      <c r="H1075" s="10"/>
      <c r="I1075" s="10"/>
      <c r="J1075" s="10"/>
      <c r="K1075" s="10"/>
      <c r="L1075" s="10"/>
      <c r="M1075" s="10"/>
      <c r="N1075" s="10"/>
      <c r="O1075" s="12"/>
      <c r="P1075" s="10"/>
      <c r="Q1075" s="10"/>
      <c r="R1075" s="10"/>
      <c r="S1075" s="10"/>
      <c r="T1075" s="10"/>
    </row>
    <row r="1076" spans="3:20" s="9" customFormat="1" ht="15.75">
      <c r="C1076" s="13">
        <f>C1068</f>
        <v>0</v>
      </c>
      <c r="D1076" s="14" t="s">
        <v>270</v>
      </c>
      <c r="E1076" s="14">
        <f>E1068</f>
        <v>0</v>
      </c>
      <c r="F1076" s="13">
        <f>H1068</f>
        <v>0</v>
      </c>
      <c r="G1076" s="13">
        <f>K1068</f>
        <v>0</v>
      </c>
      <c r="H1076" s="10"/>
      <c r="I1076" s="10"/>
      <c r="J1076" s="10"/>
      <c r="K1076" s="10"/>
      <c r="L1076" s="10"/>
      <c r="M1076" s="10"/>
      <c r="N1076" s="10"/>
      <c r="O1076" s="12"/>
      <c r="P1076" s="10"/>
      <c r="Q1076" s="10"/>
      <c r="R1076" s="10"/>
      <c r="S1076" s="10"/>
      <c r="T1076" s="10"/>
    </row>
    <row r="1077" spans="3:20" s="9" customFormat="1" ht="15.75">
      <c r="C1077" s="15"/>
      <c r="D1077" s="11" t="s">
        <v>271</v>
      </c>
      <c r="E1077" s="11">
        <f>E1071</f>
        <v>106.32999999999998</v>
      </c>
      <c r="F1077" s="15"/>
      <c r="G1077" s="10"/>
      <c r="H1077" s="10"/>
      <c r="I1077" s="10"/>
      <c r="J1077" s="10"/>
      <c r="K1077" s="10"/>
      <c r="L1077" s="10"/>
      <c r="M1077" s="10"/>
      <c r="N1077" s="10"/>
      <c r="O1077" s="12"/>
      <c r="P1077" s="10"/>
      <c r="Q1077" s="10"/>
      <c r="R1077" s="10"/>
      <c r="S1077" s="10"/>
      <c r="T1077" s="10"/>
    </row>
    <row r="1078" spans="3:20" s="9" customFormat="1" ht="15.75">
      <c r="C1078" s="15"/>
      <c r="D1078" s="11" t="s">
        <v>272</v>
      </c>
      <c r="E1078" s="11">
        <f>E1071+E1072+E1073+E1074+E1075+E1076</f>
        <v>152.94199999999998</v>
      </c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</row>
    <row r="1079" spans="5:20" s="1" customFormat="1" ht="12.75" customHeigh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 ht="1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 ht="15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 ht="15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 ht="15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5:20" s="1" customFormat="1" ht="15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5:20" s="1" customFormat="1" ht="15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5:20" s="1" customFormat="1" ht="15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2022-04-28T13:26:00Z</dcterms:created>
  <dcterms:modified xsi:type="dcterms:W3CDTF">2022-04-28T13:26:20Z</dcterms:modified>
  <cp:category/>
  <cp:version/>
  <cp:contentType/>
  <cp:contentStatus/>
</cp:coreProperties>
</file>