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<sst xmlns="http://schemas.openxmlformats.org/spreadsheetml/2006/main" count="217" uniqueCount="113">
  <si>
    <t>FISIOLOGIA Y FARMACOLOGIA VASCULAR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</si>
  <si>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</si>
  <si>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</si>
  <si>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</si>
  <si>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</si>
  <si>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</si>
  <si>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</si>
  <si>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</si>
  <si>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</si>
  <si>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</si>
  <si>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</si>
  <si>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</si>
  <si>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</si>
  <si>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</si>
  <si>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</si>
  <si>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</si>
  <si>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</si>
  <si>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</si>
  <si>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</si>
  <si>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</si>
  <si>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Naya-Catala, F; Wiggers, GAA; Piazzon, MC; Lopez-Martinez, MI; Estensoro, I; Calduch-Giner, JAA; Martinez-Cuesta, MC; Requena, T; Sitja-Bobadilla, A; Miguel, M; Perez-Sanchez, J</t>
  </si>
  <si>
    <t>Modulation of Gilthead Sea Bream Gut Microbiota by a Bioactive Egg White Hydrolysate: Interactions Between Bacteria and Host Lipid Metabolism</t>
  </si>
  <si>
    <t>FRONTIERS IN MARINE SCIENCE</t>
  </si>
  <si>
    <t>Article</t>
  </si>
  <si>
    <t>[Naya-Catala, Fernando; Calduch-Giner, Josep A. A.; Perez-Sanchez, Jaume] CSIC, Inst Aquaculture Torre Sal, Nutrigen &amp; Fish Growth Endocrinol Grp, Castellon de La Plana, Spain; [Wiggers, Giulia A. A.] Univ Fed Pampa, Cardiovasc Physiol Res Grp, Bage, RS, Brazil; [Piazzon, M. Carla; Estensoro, Itziar; Sitja-Bobadilla, Ariadna] CSIC, Inst Aquaculture Torre Sal, Fish Pathol Grp, Castellon de La Plana, Spain; [Lopez-Martinez, Manuel I.; Miguel, Marta] Univ Autonoma Madrid, CSIC, Inst Food Sci Res, Dept Bioact &amp; Food Anal, Madrid, Spain; [Martinez-Cuesta, M. Carmen; Requena, Teresa] Univ Autonoma Madrid, CSIC, Inst Food Sci Res, Dept Food Biotechnol &amp; Microbiol, Madrid, Spain</t>
  </si>
  <si>
    <t>Perez-Sanchez, J (corresponding author), CSIC, Inst Aquaculture Torre Sal, Nutrigen &amp; Fish Growth Endocrinol Grp, Castellon de La Plana, Spain.</t>
  </si>
  <si>
    <t>2296-7745</t>
  </si>
  <si>
    <t>NOV 26</t>
  </si>
  <si>
    <t/>
  </si>
  <si>
    <t>Davel, AP; Blanco-Rivero, J; Rossoni, LV</t>
  </si>
  <si>
    <t>Editorial: Vascular Adjustments in Cardiovascular Disorders</t>
  </si>
  <si>
    <t>FRONTIERS IN PHYSIOLOGY</t>
  </si>
  <si>
    <t>Editorial Material</t>
  </si>
  <si>
    <t>[Davel, Ana Paula] Univ Estadual Campinas, Inst Biol, Dept Struct &amp; Funct Biol, Campinas, Brazil; [Blanco-Rivero, Javier] Univ Autonoma Madrid, Sch Med, Dept Physiol, Madrid, Spain; [Rossoni, Luciana V.] Univ Sao Paulo, Inst Biomed Sci, Dept Physiol &amp; Biophys, Sao Paulo, Brazil</t>
  </si>
  <si>
    <t>Rossoni, LV (corresponding author), Univ Sao Paulo, Inst Biomed Sci, Dept Physiol &amp; Biophys, Sao Paulo, Brazil.</t>
  </si>
  <si>
    <t>1664-042X</t>
  </si>
  <si>
    <t>OCT 25</t>
  </si>
  <si>
    <t>Lopez-Moreno, M; Garces-Rimon, M; Miguel, M; Lopez, MTI</t>
  </si>
  <si>
    <t>Adherence to Mediterranean Diet, Alcohol Consumption and Emotional Eating in Spanish University Students</t>
  </si>
  <si>
    <t>NUTRIENTS</t>
  </si>
  <si>
    <t>[Lopez-Moreno, Miguel; Garces-Rimon, Marta; Miguel, Marta] Univ Autonoma Madrid, Consejo Super Invest Cient, Inst Invest Ciencias Alimentac, Madrid 28049, Spain; [Lopez-Moreno, Miguel; Garces-Rimon, Marta; Iglesias Lopez, Maria Teresa] Univ Francisco Vitoria, Grp Invest Biotecnol Alimentaria, Madrid 28223, Spain</t>
  </si>
  <si>
    <t>Lopez, MTI (corresponding author), Univ Francisco Vitoria, Grp Invest Biotecnol Alimentaria, Madrid 28223, Spain.</t>
  </si>
  <si>
    <t>2072-6643</t>
  </si>
  <si>
    <t>SEP</t>
  </si>
  <si>
    <t>Tejera-Munoz, A; Rodrigues-Diez, RR; Esteban, V; Steffensen, LB; Rodrigues-Diez, R; Orejudo, M; Rayego-Mateos, S; Falke, LL; Cannata-Ortiz, P; Ortiz, A; Egido, J; Mallat, Z; Briones, AM; Selgas, R; Goldschmeding, R; Ruiz-Ortega, M</t>
  </si>
  <si>
    <t>CTGF DEFICIENCY PREDISPOSES TO ANEURYSM GENERATION AND RUPTURE. MINERALOCORTICOID ANTAGONIST AS POTENTIAL THERAPEUTIC TREATMENT.</t>
  </si>
  <si>
    <t>ATHEROSCLEROSIS</t>
  </si>
  <si>
    <t>Meeting Abstract</t>
  </si>
  <si>
    <t>[Tejera-Munoz, A.; Rodrigues-Diez, R. R.; Rayego-Mateos, S.; Ruiz-Ortega, M.] Univ Autonoma Madrid, IIS Fdn Jimenez Diaz, Mol &amp; Cellular Biol Renal &amp; Vasc Pathol, Madrid, Spain; [Rodrigues-Diez, R. R.; Orejudo, M.; Rayego-Mateos, S.; Cannata-Ortiz, P.; Ortiz, A.; Selgas, R.; Ruiz-Ortega, M.] Red Invest Renal, Redinren, Madrid, Spain; [Esteban, V.] UAM, IIS Fdn Jimenez Diaz, Immunol Dept, Madrid, Spain; [Steffensen, L. B.] Odense Univ Hosp, Ctr Individualized Med Arterial Dis, Odense C, Denmark; [Rodrigues-Diez, R.; Briones, A. M.] Univ Autonoma Madrid, Farmacol, Madrid, Spain; [Falke, L. L.; Goldschmeding, R.] Univ Med Ctr Utrecht, Pathol, Utrecht, Netherlands; [Cannata-Ortiz, P.] Univ Autonoma Madrid, IIS Fdn Jimenez Diaz, Anat Patol, Madrid, Spain; [Ortiz, A.; Egido, J.] Univ Autonoma Madrid, IIS Fdn Jimenez Diaz, Nephrol, Madrid, Spain; [Egido, J.] Ciberdem, Madrid, Spain; [Mallat, Z.] Univ Cambridge, Med, Cambridge, England</t>
  </si>
  <si>
    <t>0021-9150</t>
  </si>
  <si>
    <t>AUG</t>
  </si>
  <si>
    <t>E246</t>
  </si>
  <si>
    <t>E247</t>
  </si>
  <si>
    <t>Oller, J; Gabande-Rodriguez, E; Ruiz-Rodriguez, MJ; Desdin-Mico, G; Aranda, JF; Rodrigues-Diez, R; Ballesteros-Martinez, C; Blanco, EM; Roldan-Montero, R; Acuna, P; Gil, AF; Martin-Lopez, CE; Nistal, JF; Cardenas, CLL; Lindsay, ME; Martin-Ventura, JL; Briones, AM; Redondo, JM; Mittelbrunn, M</t>
  </si>
  <si>
    <t>Extracellular Tuning of Mitochondrial Respiration Leads to Aortic Aneurysm</t>
  </si>
  <si>
    <t>CIRCULATION</t>
  </si>
  <si>
    <t>[Oller, Jorge; Gabande-Rodriguez, Enrique; Desdin-Mico, Gabriela; Aranda, Juan Francisco; Blanco, Eva Maria; Acuna, Pedro; Mittelbrunn, Maria] Consejo Super Invest Cient Univ Autonoma Madrid, Dept Biol Mol, Ctr Biol Mol Severo Ochoa, Madrid, Spain; [Oller, Jorge; Gabande-Rodriguez, Enrique; Desdin-Mico, Gabriela; Aranda, Juan Francisco; Blanco, Eva Maria; Mittelbrunn, Maria] Inst Invest Sanitaria Hosp 12 Octubre i 12, Madrid, Spain; [Oller, Jorge; Rodrigues-Diez, Raquel; Roldan-Montero, Raquel; Briones, Ana M.; Miguel Redondo, Juan] Ctr Invest Biomed Red Enfermedades Cardiovasc, Madrid, Spain; [Ruiz-Rodriguez, Maria Jesus; Miguel Redondo, Juan] Ctr Nacl Invest Cardiovasc Carlos III, Madrid, Spain; [Rodrigues-Diez, Raquel; Ballesteros-Martinez, Constanza; Briones, Ana M.] Univ Autonoma Madrid, Inst Invest Hosp La Paz, Dept Farmacol, Madrid, Spain; [Roldan-Montero, Raquel; Martin-Ventura, Jose Luis] Fdn Jimenez Diaz, Inst Invest Sanitaria, Madrid, Spain; [Roldan-Montero, Raquel; Martin-Ventura, Jose Luis] Hosp Univ Puerta Hierro, Madrid, Spain; [Nistal, J. Francisco] Univ Cantabria, Hosp Univ Marques Valdecilla, Cardiovasc Surg, IDIVAL, Santander, Spain; [Lino Cardenas, Christian L.; Lindsay, Mark Evan] Massachusetts Gen Hosp, Thorac Aort Ctr, Boston, MA 02114 USA</t>
  </si>
  <si>
    <t>Mittelbrunn, M (corresponding author), Ctr Biol Mol Severo Ochoa, Immunometab &amp; Inflammat Lab, C Nicolas Cabrera 1, Madrid 28049, Spain.</t>
  </si>
  <si>
    <t>0009-7322</t>
  </si>
  <si>
    <t>MAY 25</t>
  </si>
  <si>
    <t>Olivencia, MA; Martinez-Casales, M; Peraza, DA; Garcia-Redondo, AB; Mondejar-Parreno, G; Hernanz, R; Salaices, M; Cogolludo, A; Pennington, MW; Valenzuela, C; Briones, AM</t>
  </si>
  <si>
    <t>K(V)1.3 channels are novel determinants of macrophage-dependent endothelial dysfunction in a mouse model with angiotensin II-induced hypertension</t>
  </si>
  <si>
    <t>BRITISH JOURNAL OF PHARMACOLOGY</t>
  </si>
  <si>
    <t>[Olivencia, Miguel A.; Martinez-Casales, Marta; Garcia-Redondo, Ana B.; Salaices, Mercedes; Briones, Ana M.] Univ Autonoma Madrid, Hosp La Paz, Inst Invest, Dept Farmacol, C Arzobispo Morcillo 4, Madrid 28029, Spain; [Olivencia, Miguel A.; Mondejar-Parreno, Gema; Cogolludo, Angel] Univ Complutense Madrid, Inst Invest Sanitaria Gregorio Maranon IiSGM, Fac Med, Dept Farmacol &amp; Toxicol, Madrid, Spain; [Martinez-Casales, Marta; Hernanz, Raquel] Univ Rey Juan Carlos, Fac Ciencias Salud, Dept Ciencias Basicas Salud, Alcorcon, Spain; [Peraza, Diego A.; Valenzuela, Carmen] Inst Invest Biomed Alberto Sols CSIC UAM, C Arturo Duperier 4, Madrid 28029, Spain; [Garcia-Redondo, Ana B.; Hernanz, Raquel; Salaices, Mercedes; Valenzuela, Carmen; Briones, Ana M.] Ciber Enfermedades Cardiovasc CIBERCV, Madrid, Spain; [Olivencia, Miguel A.; Mondejar-Parreno, Gema; Cogolludo, Angel] Ciber Enfermedades Resp CIBERES, Madrid, Spain; [Pennington, Michael W.] Peptides Int Inc, Louisville, KY USA; [Garcia-Redondo, Ana B.] Univ Autonoma Madrid, Fac Med, Dept Fisiol, Madrid, Spain</t>
  </si>
  <si>
    <t>Briones, AM (corresponding author), Univ Autonoma Madrid, Hosp La Paz, Inst Invest, Dept Farmacol, C Arzobispo Morcillo 4, Madrid 28029, Spain.; Valenzuela, C (corresponding author), Inst Invest Biomed Alberto Sols CSIC UAM, C Arturo Duperier 4, Madrid 28029, Spain.</t>
  </si>
  <si>
    <t>0007-1188</t>
  </si>
  <si>
    <t>APR</t>
  </si>
  <si>
    <t>Blanco-Rivero, J; Couto, GK; Paula, SM; Fontes, MT; Rossoni, LV</t>
  </si>
  <si>
    <t>Enhanced sympathetic neurotransduction in the superior mesenteric artery in a rat model of heart failure: role of noradrenaline and ATP</t>
  </si>
  <si>
    <t>AMERICAN JOURNAL OF PHYSIOLOGY-HEART AND CIRCULATORY PHYSIOLOGY</t>
  </si>
  <si>
    <t>[Blanco-Rivero, Javier] Univ Autonoma Madrid, Sch Med, Dept Physiol, Madrid, Spain; [Blanco-Rivero, Javier] Ctr Biomed Res Network Cardiovasc Dis CiberCV, Madrid, Spain; [Blanco-Rivero, Javier] Res Inst Univ Hosp Paz IdiPaz, Madrid, Spain; [Blanco-Rivero, Javier; Couto, Gisele K.; Paula, Suliana M.; Fontes, Milene T.; Rossoni, Luciana, V] Univ Sao Paulo, Inst Biomed Sci, Dept Physiol &amp; Biophys, Sao Paulo, Brazil</t>
  </si>
  <si>
    <t>Blanco-Rivero, J (corresponding author), Univ Autonoma Madrid, Sch Med, Dept Physiol, Madrid, Spain.; Blanco-Rivero, J (corresponding author), Ctr Biomed Res Network Cardiovasc Dis CiberCV, Madrid, Spain.; Blanco-Rivero, J (corresponding author), Res Inst Univ Hosp Paz IdiPaz, Madrid, Spain.; Blanco-Rivero, J; Rossoni, LV (corresponding author), Univ Sao Paulo, Inst Biomed Sci, Dept Physiol &amp; Biophys, Sao Paulo, Brazil.</t>
  </si>
  <si>
    <t>0363-6135</t>
  </si>
  <si>
    <t>FEB</t>
  </si>
  <si>
    <t>H563</t>
  </si>
  <si>
    <t>H574</t>
  </si>
  <si>
    <t>Canes, L; Marti-Pamies, I; Ballester-Servera, C; Alonso, J; Serrano, E; Briones, AM; Rodriguez, C; Martinez-Gonzalez, J</t>
  </si>
  <si>
    <t>High NOR-1 (Neuron-Derived Orphan Receptor 1) Expression Strengthens the Vascular Wall Response to Angiotensin II Leading to Aneurysm Formation in Mice</t>
  </si>
  <si>
    <t>HYPERTENSION</t>
  </si>
  <si>
    <t>[Canes, Laia; Marti-Pamies, Ingrid; Ballester-Servera, Carme; Alonso, Judith; Martinez-Gonzalez, Jose] Inst Invest Biomed Barcelona IIBB CSIC, Barcelona, Spain; [Canes, Laia; Marti-Pamies, Ingrid; Alonso, Judith; Briones, Ana M.; Rodriguez, Cristina; Martinez-Gonzalez, Jose] Inst Salud Carlos III ISCIII, CIBER Enfermedades Cardiovasc, Madrid, Spain; [Canes, Laia; Marti-Pamies, Ingrid; Ballester-Servera, Carme; Alonso, Judith; Serrano, Elena; Rodriguez, Cristina; Martinez-Gonzalez, Jose] Inst Invest Biomed St Pau, Barcelona, Spain; [Serrano, Elena; Rodriguez, Cristina] Inst Recerca Hosp Santa Creu &amp; St Pau IRHSCSP, Barcelona, Spain; [Briones, Ana M.] Univ Autonoma Madrid, Inst Invest Hosp La Paz, Fac Med, Madrid, Spain</t>
  </si>
  <si>
    <t>Rodriguez, C (corresponding author), IRHSCSP, Barcelona 08025, Spain.; Martinez-Gonzalez, J (corresponding author), IIBB, Rossello 161, Barcelona 08036, Spain.</t>
  </si>
  <si>
    <t>0194-911X</t>
  </si>
  <si>
    <t>Simoes, MR; Azevedo, BF; Alonso, MJ; Salaices, M; Vassallo, DV</t>
  </si>
  <si>
    <t>Chronic Low-Level Lead Exposure Increases Mesenteric Vascular Reactivity: Role of Cyclooxygenase-2-Derived Prostanoids</t>
  </si>
  <si>
    <t>[Simoes, Maylla Ronacher; Vassallo, Dalton Valentim] Univ Fed Espirito Santo, Dept Physiol Sci, Vitoria, ES, Brazil; [Azevedo, Bruna Fernandes; Vassallo, Dalton Valentim] Hlth Sci Ctr Vitoria EMESCAM, Vitoria, ES, Brazil; [Jesus Alonso, Maria] Rey Juan Carlos Univ, Dept Basic Hlth Sci, Alcorcon, Spain; [Salaices, Mercedes] Autonomous Univ Madrid, Hosp La Paz Inst Hlth Res IdiPaz, Sch Med, Dept Pharmacol, Madrid, Spain</t>
  </si>
  <si>
    <t>Vassallo, DV (corresponding author), Univ Fed Espirito Santo, Dept Physiol Sci, Vitoria, ES, Brazil.; Vassallo, DV (corresponding author), Hlth Sci Ctr Vitoria EMESCAM, Vitoria, ES, Brazil.</t>
  </si>
  <si>
    <t>JAN 7</t>
  </si>
  <si>
    <t>Cros-Brunso, L; Camacho-Rodriguez, L; Martinez-Gonzalez, A; Llevenes, P; Salaices, M; Garcia-Redondo, AB; Blanco-Rivero, J</t>
  </si>
  <si>
    <t>A Blunted Sympathetic Function and an Enhanced Nitrergic Activity Contribute to Reduce Mesenteric Resistance in Hyperthyroidism</t>
  </si>
  <si>
    <t>INTERNATIONAL JOURNAL OF MOLECULAR SCIENCES</t>
  </si>
  <si>
    <t>[Cros-Brunso, Laia; Camacho-Rodriguez, Laura; Martinez-Gonzalez, Angel; Llevenes, Pablo; Garcia-Redondo, Ana Belen; Blanco-Rivero, Javier] Univ Autonoma Madrid, Sch Med, Dept Physiol, Calle Arzobispo Morcillo 4, Madrid 28029, Spain; [Salaices, Mercedes] Univ Autonoma Madrid, Sch Med, Dept Pharmacol &amp; Therapeut, Calle Arzobispo Morcillo 4, Madrid 28029, Spain; [Garcia-Redondo, Ana Belen; Blanco-Rivero, Javier] Univ Hosp la Paz IdIPaz, Res Inst, Calle Pedro Rico 6, Madrid 28029, Spain; [Garcia-Redondo, Ana Belen; Blanco-Rivero, Javier] Ctr Biomed Res Network Cardiovasc Dis CIBERCV, Calle Melchor Fernandez Almagro 3, Madrid 28029, Spain</t>
  </si>
  <si>
    <t>Garcia-Redondo, AB; Blanco-Rivero, J (corresponding author), Univ Autonoma Madrid, Sch Med, Dept Physiol, Calle Arzobispo Morcillo 4, Madrid 28029, Spain.; Garcia-Redondo, AB; Blanco-Rivero, J (corresponding author), Univ Hosp la Paz IdIPaz, Res Inst, Calle Pedro Rico 6, Madrid 28029, Spain.; Garcia-Redondo, AB; Blanco-Rivero, J (corresponding author), Ctr Biomed Res Network Cardiovasc Dis CIBERCV, Calle Melchor Fernandez Almagro 3, Madrid 28029, Spain.</t>
  </si>
  <si>
    <t>1422-0067</t>
  </si>
  <si>
    <t>JAN</t>
  </si>
  <si>
    <t>1º CUARTIL</t>
  </si>
  <si>
    <t>1º DECIL</t>
  </si>
  <si>
    <t>Q1</t>
  </si>
  <si>
    <t>SI</t>
  </si>
  <si>
    <t>Letter</t>
  </si>
  <si>
    <t>Correction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</si>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</sst>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34"/>
  <sheetViews>
    <sheetView tabSelected="1" zoomScalePageLayoutView="0" workbookViewId="0" topLeftCell="A1">
      <selection activeCell="A1" sqref="A1:IV16384"/>
    </sheetView>
  </sheetViews>
  <sheetFormatPr defaultColWidth="13.421875" defaultRowHeight="15"/>
  <cols>
    <col min="1" max="1" width="10.00390625" style="8" customWidth="1"/>
    <col min="2" max="2" width="30.28125" style="8" customWidth="1"/>
    <col min="3" max="3" width="44.57421875" style="8" customWidth="1"/>
    <col min="4" max="4" width="28.140625" style="8" customWidth="1"/>
    <col min="5" max="5" width="16.7109375" style="9" customWidth="1"/>
    <col min="6" max="6" width="13.42187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3.421875" style="9" customWidth="1"/>
    <col min="20" max="20" width="9.7109375" style="9" customWidth="1"/>
    <col min="21" max="16384" width="13.4218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4.912</v>
      </c>
      <c r="G5" s="7" t="str">
        <f>VLOOKUP(N5,'[1]Revistas'!$B$2:$H$62913,3,FALSE)</f>
        <v>Q1</v>
      </c>
      <c r="H5" s="7" t="str">
        <f>VLOOKUP(N5,'[1]Revistas'!$B$2:$H$62913,4,FALSE)</f>
        <v>MARINE &amp; FRESHWATER BIOLOGY</v>
      </c>
      <c r="I5" s="7" t="str">
        <f>VLOOKUP(N5,'[1]Revistas'!$B$2:$H$62913,5,FALSE)</f>
        <v>6/110</v>
      </c>
      <c r="J5" s="7" t="str">
        <f>VLOOKUP(N5,'[1]Revistas'!$B$2:$H$62913,6,FALSE)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8</v>
      </c>
      <c r="R5" s="7" t="s">
        <v>28</v>
      </c>
      <c r="S5" s="7" t="s">
        <v>28</v>
      </c>
      <c r="T5" s="7">
        <v>698484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4.566</v>
      </c>
      <c r="G6" s="7" t="str">
        <f>VLOOKUP(N6,'[1]Revistas'!$B$2:$H$62913,3,FALSE)</f>
        <v>Q1</v>
      </c>
      <c r="H6" s="7" t="str">
        <f>VLOOKUP(N6,'[1]Revistas'!$B$2:$H$62913,4,FALSE)</f>
        <v>PHYSIOLOGY</v>
      </c>
      <c r="I6" s="7" t="str">
        <f>VLOOKUP(N6,'[1]Revistas'!$B$2:$H$62913,5,FALSE)</f>
        <v>14/81</v>
      </c>
      <c r="J6" s="7" t="str">
        <f>VLOOKUP(N6,'[1]Revistas'!$B$2:$H$62913,6,FALSE)</f>
        <v>NO</v>
      </c>
      <c r="K6" s="7" t="s">
        <v>33</v>
      </c>
      <c r="L6" s="7" t="s">
        <v>34</v>
      </c>
      <c r="M6" s="7">
        <v>0</v>
      </c>
      <c r="N6" s="7" t="s">
        <v>35</v>
      </c>
      <c r="O6" s="7" t="s">
        <v>36</v>
      </c>
      <c r="P6" s="7">
        <v>2021</v>
      </c>
      <c r="Q6" s="7">
        <v>12</v>
      </c>
      <c r="R6" s="7" t="s">
        <v>28</v>
      </c>
      <c r="S6" s="7" t="s">
        <v>28</v>
      </c>
      <c r="T6" s="7">
        <v>777488</v>
      </c>
    </row>
    <row r="7" spans="2:20" s="1" customFormat="1" ht="15">
      <c r="B7" s="6" t="s">
        <v>37</v>
      </c>
      <c r="C7" s="6" t="s">
        <v>38</v>
      </c>
      <c r="D7" s="6" t="s">
        <v>39</v>
      </c>
      <c r="E7" s="7" t="s">
        <v>23</v>
      </c>
      <c r="F7" s="7">
        <f>VLOOKUP(N7,'[1]Revistas'!$B$2:$H$62913,2,FALSE)</f>
        <v>5.717</v>
      </c>
      <c r="G7" s="7" t="str">
        <f>VLOOKUP(N7,'[1]Revistas'!$B$2:$H$62913,3,FALSE)</f>
        <v>Q1</v>
      </c>
      <c r="H7" s="7" t="str">
        <f>VLOOKUP(N7,'[1]Revistas'!$B$2:$H$62913,4,FALSE)</f>
        <v>NUTRITION &amp; DIETETICS</v>
      </c>
      <c r="I7" s="7" t="str">
        <f>VLOOKUP(N7,'[1]Revistas'!$B$2:$H$62913,5,FALSE)</f>
        <v>17/89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1</v>
      </c>
      <c r="N7" s="7" t="s">
        <v>42</v>
      </c>
      <c r="O7" s="7" t="s">
        <v>43</v>
      </c>
      <c r="P7" s="7">
        <v>2021</v>
      </c>
      <c r="Q7" s="7">
        <v>13</v>
      </c>
      <c r="R7" s="7">
        <v>9</v>
      </c>
      <c r="S7" s="7" t="s">
        <v>28</v>
      </c>
      <c r="T7" s="7">
        <v>3174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47</v>
      </c>
      <c r="F8" s="7">
        <f>VLOOKUP(N8,'[1]Revistas'!$B$2:$H$62913,2,FALSE)</f>
        <v>5.162</v>
      </c>
      <c r="G8" s="7" t="str">
        <f>VLOOKUP(N8,'[1]Revistas'!$B$2:$H$62913,3,FALSE)</f>
        <v>Q2</v>
      </c>
      <c r="H8" s="7" t="str">
        <f>VLOOKUP(N8,'[1]Revistas'!$B$2:$H$62913,4,FALSE)</f>
        <v>CARDIAC &amp; CARDIOVASCULAR SYSTEMS</v>
      </c>
      <c r="I8" s="7" t="str">
        <f>VLOOKUP(N8,'[1]Revistas'!$B$2:$H$62913,5,FALSE)</f>
        <v>43/142</v>
      </c>
      <c r="J8" s="7" t="str">
        <f>VLOOKUP(N8,'[1]Revistas'!$B$2:$H$62913,6,FALSE)</f>
        <v>NO</v>
      </c>
      <c r="K8" s="7" t="s">
        <v>48</v>
      </c>
      <c r="L8" s="7" t="s">
        <v>28</v>
      </c>
      <c r="M8" s="7">
        <v>0</v>
      </c>
      <c r="N8" s="7" t="s">
        <v>49</v>
      </c>
      <c r="O8" s="7" t="s">
        <v>50</v>
      </c>
      <c r="P8" s="7">
        <v>2021</v>
      </c>
      <c r="Q8" s="7">
        <v>331</v>
      </c>
      <c r="R8" s="7" t="s">
        <v>28</v>
      </c>
      <c r="S8" s="7" t="s">
        <v>51</v>
      </c>
      <c r="T8" s="7" t="s">
        <v>52</v>
      </c>
    </row>
    <row r="9" spans="2:20" s="1" customFormat="1" ht="15">
      <c r="B9" s="6" t="s">
        <v>53</v>
      </c>
      <c r="C9" s="6" t="s">
        <v>54</v>
      </c>
      <c r="D9" s="6" t="s">
        <v>55</v>
      </c>
      <c r="E9" s="7" t="s">
        <v>23</v>
      </c>
      <c r="F9" s="7">
        <f>VLOOKUP(N9,'[1]Revistas'!$B$2:$H$62913,2,FALSE)</f>
        <v>29.69</v>
      </c>
      <c r="G9" s="7" t="str">
        <f>VLOOKUP(N9,'[1]Revistas'!$B$2:$H$62913,3,FALSE)</f>
        <v>Q1</v>
      </c>
      <c r="H9" s="7" t="str">
        <f>VLOOKUP(N9,'[1]Revistas'!$B$2:$H$62913,4,FALSE)</f>
        <v>CARDIAC &amp; CARDIOVASCULAR SYSTEMS</v>
      </c>
      <c r="I9" s="7" t="str">
        <f>VLOOKUP(N9,'[1]Revistas'!$B$2:$H$62913,5,FALSE)</f>
        <v>3/142</v>
      </c>
      <c r="J9" s="7" t="str">
        <f>VLOOKUP(N9,'[1]Revistas'!$B$2:$H$62913,6,FALSE)</f>
        <v>SI</v>
      </c>
      <c r="K9" s="7" t="s">
        <v>56</v>
      </c>
      <c r="L9" s="7" t="s">
        <v>57</v>
      </c>
      <c r="M9" s="7">
        <v>5</v>
      </c>
      <c r="N9" s="7" t="s">
        <v>58</v>
      </c>
      <c r="O9" s="7" t="s">
        <v>59</v>
      </c>
      <c r="P9" s="7">
        <v>2021</v>
      </c>
      <c r="Q9" s="7">
        <v>143</v>
      </c>
      <c r="R9" s="7">
        <v>21</v>
      </c>
      <c r="S9" s="7">
        <v>2091</v>
      </c>
      <c r="T9" s="7">
        <v>2109</v>
      </c>
    </row>
    <row r="10" spans="2:20" s="1" customFormat="1" ht="15">
      <c r="B10" s="6" t="s">
        <v>60</v>
      </c>
      <c r="C10" s="6" t="s">
        <v>61</v>
      </c>
      <c r="D10" s="6" t="s">
        <v>62</v>
      </c>
      <c r="E10" s="7" t="s">
        <v>23</v>
      </c>
      <c r="F10" s="7">
        <f>VLOOKUP(N10,'[1]Revistas'!$B$2:$H$62913,2,FALSE)</f>
        <v>8.739</v>
      </c>
      <c r="G10" s="7" t="str">
        <f>VLOOKUP(N10,'[1]Revistas'!$B$2:$H$62913,3,FALSE)</f>
        <v>Q1</v>
      </c>
      <c r="H10" s="7" t="str">
        <f>VLOOKUP(N10,'[1]Revistas'!$B$2:$H$62913,4,FALSE)</f>
        <v>PHARMACOLOGY &amp; PHARMACY</v>
      </c>
      <c r="I10" s="7" t="str">
        <f>VLOOKUP(N10,'[1]Revistas'!$B$2:$H$62913,5,FALSE)</f>
        <v>12/275</v>
      </c>
      <c r="J10" s="7" t="str">
        <f>VLOOKUP(N10,'[1]Revistas'!$B$2:$H$62913,6,FALSE)</f>
        <v>SI</v>
      </c>
      <c r="K10" s="7" t="s">
        <v>63</v>
      </c>
      <c r="L10" s="7" t="s">
        <v>64</v>
      </c>
      <c r="M10" s="7">
        <v>2</v>
      </c>
      <c r="N10" s="7" t="s">
        <v>65</v>
      </c>
      <c r="O10" s="7" t="s">
        <v>66</v>
      </c>
      <c r="P10" s="7">
        <v>2021</v>
      </c>
      <c r="Q10" s="7">
        <v>178</v>
      </c>
      <c r="R10" s="7">
        <v>8</v>
      </c>
      <c r="S10" s="7">
        <v>1836</v>
      </c>
      <c r="T10" s="7">
        <v>1854</v>
      </c>
    </row>
    <row r="11" spans="2:20" s="1" customFormat="1" ht="15">
      <c r="B11" s="6" t="s">
        <v>67</v>
      </c>
      <c r="C11" s="6" t="s">
        <v>68</v>
      </c>
      <c r="D11" s="6" t="s">
        <v>69</v>
      </c>
      <c r="E11" s="7" t="s">
        <v>23</v>
      </c>
      <c r="F11" s="7">
        <f>VLOOKUP(N11,'[1]Revistas'!$B$2:$H$62913,2,FALSE)</f>
        <v>4.733</v>
      </c>
      <c r="G11" s="7" t="str">
        <f>VLOOKUP(N11,'[1]Revistas'!$B$2:$H$62913,3,FALSE)</f>
        <v>Q1</v>
      </c>
      <c r="H11" s="7" t="str">
        <f>VLOOKUP(N11,'[1]Revistas'!$B$2:$H$62913,4,FALSE)</f>
        <v>PHYSIOLOGY
</v>
      </c>
      <c r="I11" s="7" t="str">
        <f>VLOOKUP(N11,'[1]Revistas'!$B$2:$H$62913,5,FALSE)</f>
        <v>13/81</v>
      </c>
      <c r="J11" s="7" t="str">
        <f>VLOOKUP(N11,'[1]Revistas'!$B$2:$H$62913,6,FALSE)</f>
        <v>NO</v>
      </c>
      <c r="K11" s="7" t="s">
        <v>70</v>
      </c>
      <c r="L11" s="7" t="s">
        <v>71</v>
      </c>
      <c r="M11" s="7">
        <v>2</v>
      </c>
      <c r="N11" s="7" t="s">
        <v>72</v>
      </c>
      <c r="O11" s="7" t="s">
        <v>73</v>
      </c>
      <c r="P11" s="7">
        <v>2021</v>
      </c>
      <c r="Q11" s="7">
        <v>320</v>
      </c>
      <c r="R11" s="7">
        <v>2</v>
      </c>
      <c r="S11" s="7" t="s">
        <v>74</v>
      </c>
      <c r="T11" s="7" t="s">
        <v>75</v>
      </c>
    </row>
    <row r="12" spans="2:20" s="1" customFormat="1" ht="15">
      <c r="B12" s="6" t="s">
        <v>76</v>
      </c>
      <c r="C12" s="6" t="s">
        <v>77</v>
      </c>
      <c r="D12" s="6" t="s">
        <v>78</v>
      </c>
      <c r="E12" s="7" t="s">
        <v>23</v>
      </c>
      <c r="F12" s="7">
        <f>VLOOKUP(N12,'[1]Revistas'!$B$2:$H$62913,2,FALSE)</f>
        <v>10.19</v>
      </c>
      <c r="G12" s="7" t="str">
        <f>VLOOKUP(N12,'[1]Revistas'!$B$2:$H$62913,3,FALSE)</f>
        <v>Q1</v>
      </c>
      <c r="H12" s="7" t="str">
        <f>VLOOKUP(N12,'[1]Revistas'!$B$2:$H$62913,4,FALSE)</f>
        <v>PERIPHERAL VASCULAR DISEASE</v>
      </c>
      <c r="I12" s="7" t="str">
        <f>VLOOKUP(N12,'[1]Revistas'!$B$2:$H$62913,5,FALSE)</f>
        <v>03 DE 65</v>
      </c>
      <c r="J12" s="7" t="str">
        <f>VLOOKUP(N12,'[1]Revistas'!$B$2:$H$62913,6,FALSE)</f>
        <v>SI</v>
      </c>
      <c r="K12" s="7" t="s">
        <v>79</v>
      </c>
      <c r="L12" s="7" t="s">
        <v>80</v>
      </c>
      <c r="M12" s="7">
        <v>4</v>
      </c>
      <c r="N12" s="7" t="s">
        <v>81</v>
      </c>
      <c r="O12" s="7" t="s">
        <v>73</v>
      </c>
      <c r="P12" s="7">
        <v>2021</v>
      </c>
      <c r="Q12" s="7">
        <v>77</v>
      </c>
      <c r="R12" s="7">
        <v>2</v>
      </c>
      <c r="S12" s="7">
        <v>557</v>
      </c>
      <c r="T12" s="7">
        <v>570</v>
      </c>
    </row>
    <row r="13" spans="2:20" s="1" customFormat="1" ht="15">
      <c r="B13" s="6" t="s">
        <v>82</v>
      </c>
      <c r="C13" s="6" t="s">
        <v>83</v>
      </c>
      <c r="D13" s="6" t="s">
        <v>31</v>
      </c>
      <c r="E13" s="7" t="s">
        <v>23</v>
      </c>
      <c r="F13" s="7">
        <f>VLOOKUP(N13,'[1]Revistas'!$B$2:$H$62913,2,FALSE)</f>
        <v>4.566</v>
      </c>
      <c r="G13" s="7" t="str">
        <f>VLOOKUP(N13,'[1]Revistas'!$B$2:$H$62913,3,FALSE)</f>
        <v>Q1</v>
      </c>
      <c r="H13" s="7" t="str">
        <f>VLOOKUP(N13,'[1]Revistas'!$B$2:$H$62913,4,FALSE)</f>
        <v>PHYSIOLOGY</v>
      </c>
      <c r="I13" s="7" t="str">
        <f>VLOOKUP(N13,'[1]Revistas'!$B$2:$H$62913,5,FALSE)</f>
        <v>14/81</v>
      </c>
      <c r="J13" s="7" t="str">
        <f>VLOOKUP(N13,'[1]Revistas'!$B$2:$H$62913,6,FALSE)</f>
        <v>NO</v>
      </c>
      <c r="K13" s="7" t="s">
        <v>84</v>
      </c>
      <c r="L13" s="7" t="s">
        <v>85</v>
      </c>
      <c r="M13" s="7">
        <v>0</v>
      </c>
      <c r="N13" s="7" t="s">
        <v>35</v>
      </c>
      <c r="O13" s="7" t="s">
        <v>86</v>
      </c>
      <c r="P13" s="7">
        <v>2021</v>
      </c>
      <c r="Q13" s="7">
        <v>11</v>
      </c>
      <c r="R13" s="7" t="s">
        <v>28</v>
      </c>
      <c r="S13" s="7" t="s">
        <v>28</v>
      </c>
      <c r="T13" s="7">
        <v>590308</v>
      </c>
    </row>
    <row r="14" spans="2:20" s="1" customFormat="1" ht="15">
      <c r="B14" s="6" t="s">
        <v>87</v>
      </c>
      <c r="C14" s="6" t="s">
        <v>88</v>
      </c>
      <c r="D14" s="6" t="s">
        <v>89</v>
      </c>
      <c r="E14" s="7" t="s">
        <v>23</v>
      </c>
      <c r="F14" s="7">
        <f>VLOOKUP(N14,'[1]Revistas'!$B$2:$H$62913,2,FALSE)</f>
        <v>5.923</v>
      </c>
      <c r="G14" s="7" t="str">
        <f>VLOOKUP(N14,'[1]Revistas'!$B$2:$H$62913,3,FALSE)</f>
        <v>Q1</v>
      </c>
      <c r="H14" s="7" t="str">
        <f>VLOOKUP(N14,'[1]Revistas'!$B$2:$H$62913,4,FALSE)</f>
        <v>BIOCHEMISTRY &amp; MOLECULAR BIOLOGY</v>
      </c>
      <c r="I14" s="7" t="str">
        <f>VLOOKUP(N14,'[1]Revistas'!$B$2:$H$62913,5,FALSE)</f>
        <v>67/298</v>
      </c>
      <c r="J14" s="7" t="str">
        <f>VLOOKUP(N14,'[1]Revistas'!$B$2:$H$62913,6,FALSE)</f>
        <v>NO</v>
      </c>
      <c r="K14" s="7" t="s">
        <v>90</v>
      </c>
      <c r="L14" s="7" t="s">
        <v>91</v>
      </c>
      <c r="M14" s="7">
        <v>0</v>
      </c>
      <c r="N14" s="7" t="s">
        <v>92</v>
      </c>
      <c r="O14" s="7" t="s">
        <v>93</v>
      </c>
      <c r="P14" s="7">
        <v>2021</v>
      </c>
      <c r="Q14" s="7">
        <v>22</v>
      </c>
      <c r="R14" s="7">
        <v>2</v>
      </c>
      <c r="S14" s="7" t="s">
        <v>28</v>
      </c>
      <c r="T14" s="7">
        <v>570</v>
      </c>
    </row>
    <row r="15" spans="5:20" s="1" customFormat="1" ht="15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5:20" s="1" customFormat="1" ht="15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t="15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t="15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ht="15" hidden="1"/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0" customFormat="1" ht="15" hidden="1">
      <c r="B1041" s="10" t="s">
        <v>4</v>
      </c>
      <c r="C1041" s="10" t="s">
        <v>4</v>
      </c>
      <c r="D1041" s="10" t="s">
        <v>4</v>
      </c>
      <c r="E1041" s="11" t="s">
        <v>5</v>
      </c>
      <c r="F1041" s="11" t="s">
        <v>4</v>
      </c>
      <c r="G1041" s="11" t="s">
        <v>6</v>
      </c>
      <c r="H1041" s="11" t="s">
        <v>94</v>
      </c>
      <c r="I1041" s="11" t="s">
        <v>4</v>
      </c>
      <c r="J1041" s="11" t="s">
        <v>9</v>
      </c>
      <c r="K1041" s="11" t="s">
        <v>95</v>
      </c>
      <c r="L1041" s="11"/>
      <c r="M1041" s="11"/>
      <c r="N1041" s="11"/>
      <c r="O1041" s="11"/>
      <c r="P1041" s="11"/>
      <c r="Q1041" s="11"/>
      <c r="R1041" s="11"/>
      <c r="S1041" s="11"/>
      <c r="T1041" s="11"/>
    </row>
    <row r="1042" spans="2:20" s="10" customFormat="1" ht="15" hidden="1">
      <c r="B1042" s="10" t="s">
        <v>23</v>
      </c>
      <c r="C1042" s="10">
        <f>DCOUNTA(A4:T1035,C1041,B1041:B1042)</f>
        <v>8</v>
      </c>
      <c r="D1042" s="10" t="s">
        <v>23</v>
      </c>
      <c r="E1042" s="11">
        <f>DSUM(A4:T1036,F4,D1041:D1042)</f>
        <v>74.47</v>
      </c>
      <c r="F1042" s="11" t="s">
        <v>23</v>
      </c>
      <c r="G1042" s="11" t="s">
        <v>96</v>
      </c>
      <c r="H1042" s="11">
        <f>DCOUNTA(A4:T1036,G4,F1041:G1042)</f>
        <v>8</v>
      </c>
      <c r="I1042" s="11" t="s">
        <v>23</v>
      </c>
      <c r="J1042" s="11" t="s">
        <v>97</v>
      </c>
      <c r="K1042" s="11">
        <f>DCOUNTA(A4:T1036,J4,I1041:J1042)</f>
        <v>4</v>
      </c>
      <c r="L1042" s="11"/>
      <c r="M1042" s="11"/>
      <c r="N1042" s="11"/>
      <c r="O1042" s="11"/>
      <c r="P1042" s="11"/>
      <c r="Q1042" s="11"/>
      <c r="R1042" s="11"/>
      <c r="S1042" s="11"/>
      <c r="T1042" s="11"/>
    </row>
    <row r="1043" spans="5:20" s="10" customFormat="1" ht="15" hidden="1"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2:20" s="10" customFormat="1" ht="15" hidden="1">
      <c r="B1044" s="10" t="s">
        <v>4</v>
      </c>
      <c r="D1044" s="10" t="s">
        <v>4</v>
      </c>
      <c r="E1044" s="11" t="s">
        <v>5</v>
      </c>
      <c r="F1044" s="11" t="s">
        <v>4</v>
      </c>
      <c r="G1044" s="11" t="s">
        <v>6</v>
      </c>
      <c r="H1044" s="11" t="s">
        <v>94</v>
      </c>
      <c r="I1044" s="11" t="s">
        <v>4</v>
      </c>
      <c r="J1044" s="11" t="s">
        <v>9</v>
      </c>
      <c r="K1044" s="11" t="s">
        <v>95</v>
      </c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2:20" s="10" customFormat="1" ht="15" hidden="1">
      <c r="B1045" s="10" t="s">
        <v>98</v>
      </c>
      <c r="C1045" s="10">
        <f>DCOUNTA(A4:T1036,E4,B1044:B1045)</f>
        <v>0</v>
      </c>
      <c r="D1045" s="10" t="s">
        <v>98</v>
      </c>
      <c r="E1045" s="11">
        <f>DSUM(A4:T1036,E1044,D1044:D1045)</f>
        <v>0</v>
      </c>
      <c r="F1045" s="11" t="s">
        <v>98</v>
      </c>
      <c r="G1045" s="11" t="s">
        <v>96</v>
      </c>
      <c r="H1045" s="11">
        <f>DCOUNTA(A4:T1036,G4,F1044:G1045)</f>
        <v>0</v>
      </c>
      <c r="I1045" s="11" t="s">
        <v>98</v>
      </c>
      <c r="J1045" s="11" t="s">
        <v>97</v>
      </c>
      <c r="K1045" s="11">
        <f>DCOUNTA(A4:T1036,J4,I1044:J1045)</f>
        <v>0</v>
      </c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5:20" s="10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2:20" s="10" customFormat="1" ht="15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94</v>
      </c>
      <c r="I1047" s="11" t="s">
        <v>4</v>
      </c>
      <c r="J1047" s="11" t="s">
        <v>9</v>
      </c>
      <c r="K1047" s="11" t="s">
        <v>95</v>
      </c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t="15" hidden="1">
      <c r="B1048" s="10" t="s">
        <v>99</v>
      </c>
      <c r="C1048" s="10">
        <f>DCOUNTA(A4:T1036,E4,B1047:B1048)</f>
        <v>0</v>
      </c>
      <c r="D1048" s="10" t="s">
        <v>99</v>
      </c>
      <c r="E1048" s="11">
        <f>DSUM(A4:T1036,F4,D1047:D1048)</f>
        <v>0</v>
      </c>
      <c r="F1048" s="11" t="s">
        <v>99</v>
      </c>
      <c r="G1048" s="11" t="s">
        <v>96</v>
      </c>
      <c r="H1048" s="11">
        <f>DCOUNTA(A4:T1036,G4,F1047:G1048)</f>
        <v>0</v>
      </c>
      <c r="I1048" s="11" t="s">
        <v>99</v>
      </c>
      <c r="J1048" s="11" t="s">
        <v>97</v>
      </c>
      <c r="K1048" s="11">
        <f>DCOUNTA(A4:T1036,J4,I1047:J1048)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5:20" s="10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2:20" s="10" customFormat="1" ht="15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94</v>
      </c>
      <c r="I1050" s="11" t="s">
        <v>4</v>
      </c>
      <c r="J1050" s="11" t="s">
        <v>9</v>
      </c>
      <c r="K1050" s="11" t="s">
        <v>95</v>
      </c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2:20" s="10" customFormat="1" ht="15" hidden="1">
      <c r="B1051" s="10" t="s">
        <v>32</v>
      </c>
      <c r="C1051" s="10">
        <f>DCOUNTA(C4:T1036,E4,B1050:B1051)</f>
        <v>1</v>
      </c>
      <c r="D1051" s="10" t="s">
        <v>32</v>
      </c>
      <c r="E1051" s="11">
        <f>DSUM(A4:T1036,F4,D1050:D1051)</f>
        <v>4.566</v>
      </c>
      <c r="F1051" s="11" t="s">
        <v>32</v>
      </c>
      <c r="G1051" s="11" t="s">
        <v>96</v>
      </c>
      <c r="H1051" s="11">
        <f>DCOUNTA(A4:T1036,G4,F1050:G1051)</f>
        <v>1</v>
      </c>
      <c r="I1051" s="11" t="s">
        <v>32</v>
      </c>
      <c r="J1051" s="11" t="s">
        <v>97</v>
      </c>
      <c r="K1051" s="11">
        <f>DCOUNTA(A4:T1036,J4,I1050:J1051)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5:20" s="10" customFormat="1" ht="15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5:20" s="10" customFormat="1" ht="15" hidden="1"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</row>
    <row r="1054" spans="2:20" s="10" customFormat="1" ht="15" hidden="1">
      <c r="B1054" s="10" t="s">
        <v>4</v>
      </c>
      <c r="D1054" s="10" t="s">
        <v>4</v>
      </c>
      <c r="E1054" s="11" t="s">
        <v>5</v>
      </c>
      <c r="F1054" s="11" t="s">
        <v>4</v>
      </c>
      <c r="G1054" s="11" t="s">
        <v>6</v>
      </c>
      <c r="H1054" s="11" t="s">
        <v>94</v>
      </c>
      <c r="I1054" s="11" t="s">
        <v>4</v>
      </c>
      <c r="J1054" s="11" t="s">
        <v>9</v>
      </c>
      <c r="K1054" s="11" t="s">
        <v>95</v>
      </c>
      <c r="L1054" s="11"/>
      <c r="M1054" s="11"/>
      <c r="N1054" s="11"/>
      <c r="O1054" s="11"/>
      <c r="P1054" s="11"/>
      <c r="Q1054" s="11"/>
      <c r="R1054" s="11"/>
      <c r="S1054" s="11"/>
      <c r="T1054" s="11"/>
    </row>
    <row r="1055" spans="2:20" s="10" customFormat="1" ht="15" hidden="1">
      <c r="B1055" s="10" t="s">
        <v>47</v>
      </c>
      <c r="C1055" s="10">
        <f>DCOUNTA(A4:T1036,E4,B1054:B1055)</f>
        <v>1</v>
      </c>
      <c r="D1055" s="10" t="s">
        <v>47</v>
      </c>
      <c r="E1055" s="11">
        <f>DSUM(A4:T1036,F4,D1054:D1055)</f>
        <v>5.162</v>
      </c>
      <c r="F1055" s="11" t="s">
        <v>47</v>
      </c>
      <c r="G1055" s="11" t="s">
        <v>96</v>
      </c>
      <c r="H1055" s="11">
        <f>DCOUNTA(A4:T1036,G4,F1054:G1055)</f>
        <v>0</v>
      </c>
      <c r="I1055" s="11" t="s">
        <v>47</v>
      </c>
      <c r="J1055" s="11" t="s">
        <v>97</v>
      </c>
      <c r="K1055" s="11">
        <f>DCOUNTA(A4:T1036,J4,I1054:J1055)</f>
        <v>0</v>
      </c>
      <c r="L1055" s="11"/>
      <c r="M1055" s="11"/>
      <c r="N1055" s="11"/>
      <c r="O1055" s="11"/>
      <c r="P1055" s="11"/>
      <c r="Q1055" s="11"/>
      <c r="R1055" s="11"/>
      <c r="S1055" s="11"/>
      <c r="T1055" s="11"/>
    </row>
    <row r="1056" spans="5:20" s="10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</row>
    <row r="1057" spans="2:20" s="10" customFormat="1" ht="15" hidden="1">
      <c r="B1057" s="10" t="s">
        <v>4</v>
      </c>
      <c r="D1057" s="10" t="s">
        <v>4</v>
      </c>
      <c r="E1057" s="11" t="s">
        <v>5</v>
      </c>
      <c r="F1057" s="11" t="s">
        <v>4</v>
      </c>
      <c r="G1057" s="11" t="s">
        <v>6</v>
      </c>
      <c r="H1057" s="11" t="s">
        <v>94</v>
      </c>
      <c r="I1057" s="11" t="s">
        <v>4</v>
      </c>
      <c r="J1057" s="11" t="s">
        <v>9</v>
      </c>
      <c r="K1057" s="11" t="s">
        <v>95</v>
      </c>
      <c r="L1057" s="11"/>
      <c r="M1057" s="11"/>
      <c r="N1057" s="11"/>
      <c r="O1057" s="11"/>
      <c r="P1057" s="11"/>
      <c r="Q1057" s="11"/>
      <c r="R1057" s="11"/>
      <c r="S1057" s="11"/>
      <c r="T1057" s="11"/>
    </row>
    <row r="1058" spans="2:20" s="10" customFormat="1" ht="15" hidden="1">
      <c r="B1058" s="10" t="s">
        <v>100</v>
      </c>
      <c r="C1058" s="10">
        <f>DCOUNTA(B4:T1036,B1057,B1057:B1058)</f>
        <v>0</v>
      </c>
      <c r="D1058" s="10" t="s">
        <v>100</v>
      </c>
      <c r="E1058" s="11">
        <f>DSUM(A4:T1036,F4,D1057:D1058)</f>
        <v>0</v>
      </c>
      <c r="F1058" s="11" t="s">
        <v>100</v>
      </c>
      <c r="G1058" s="11" t="s">
        <v>96</v>
      </c>
      <c r="H1058" s="11">
        <f>DCOUNTA(A4:T1036,G4,F1057:G1058)</f>
        <v>0</v>
      </c>
      <c r="I1058" s="11" t="s">
        <v>100</v>
      </c>
      <c r="J1058" s="11" t="s">
        <v>97</v>
      </c>
      <c r="K1058" s="11">
        <f>DCOUNTA(A4:T1036,J4,I1057:J1058)</f>
        <v>0</v>
      </c>
      <c r="L1058" s="11"/>
      <c r="M1058" s="11"/>
      <c r="N1058" s="11"/>
      <c r="O1058" s="11"/>
      <c r="P1058" s="11"/>
      <c r="Q1058" s="11"/>
      <c r="R1058" s="11"/>
      <c r="S1058" s="11"/>
      <c r="T1058" s="11"/>
    </row>
    <row r="1059" spans="5:20" s="10" customFormat="1" ht="15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</row>
    <row r="1060" spans="3:20" s="10" customFormat="1" ht="15.75">
      <c r="C1060" s="12" t="s">
        <v>101</v>
      </c>
      <c r="D1060" s="12" t="s">
        <v>102</v>
      </c>
      <c r="E1060" s="12" t="s">
        <v>103</v>
      </c>
      <c r="F1060" s="12" t="s">
        <v>104</v>
      </c>
      <c r="G1060" s="12" t="s">
        <v>105</v>
      </c>
      <c r="H1060" s="11"/>
      <c r="I1060" s="11"/>
      <c r="J1060" s="11"/>
      <c r="K1060" s="11"/>
      <c r="L1060" s="11"/>
      <c r="M1060" s="11"/>
      <c r="N1060" s="11"/>
      <c r="O1060" s="13"/>
      <c r="P1060" s="11"/>
      <c r="Q1060" s="11"/>
      <c r="R1060" s="11"/>
      <c r="S1060" s="11"/>
      <c r="T1060" s="11"/>
    </row>
    <row r="1061" spans="3:20" s="10" customFormat="1" ht="15.75">
      <c r="C1061" s="14">
        <f>C1042</f>
        <v>8</v>
      </c>
      <c r="D1061" s="15" t="s">
        <v>106</v>
      </c>
      <c r="E1061" s="15">
        <f>E1042</f>
        <v>74.47</v>
      </c>
      <c r="F1061" s="14">
        <f>H1042</f>
        <v>8</v>
      </c>
      <c r="G1061" s="14">
        <f>K1042</f>
        <v>4</v>
      </c>
      <c r="H1061" s="11"/>
      <c r="I1061" s="11"/>
      <c r="J1061" s="11"/>
      <c r="K1061" s="11"/>
      <c r="L1061" s="11"/>
      <c r="M1061" s="11"/>
      <c r="N1061" s="11"/>
      <c r="O1061" s="13"/>
      <c r="P1061" s="11"/>
      <c r="Q1061" s="11"/>
      <c r="R1061" s="11"/>
      <c r="S1061" s="11"/>
      <c r="T1061" s="11"/>
    </row>
    <row r="1062" spans="3:20" s="10" customFormat="1" ht="15.75">
      <c r="C1062" s="14">
        <f>C1045</f>
        <v>0</v>
      </c>
      <c r="D1062" s="15" t="s">
        <v>107</v>
      </c>
      <c r="E1062" s="15">
        <f>E1045</f>
        <v>0</v>
      </c>
      <c r="F1062" s="14">
        <f>H1045</f>
        <v>0</v>
      </c>
      <c r="G1062" s="14">
        <f>K1045</f>
        <v>0</v>
      </c>
      <c r="H1062" s="11"/>
      <c r="I1062" s="11"/>
      <c r="J1062" s="11"/>
      <c r="K1062" s="11"/>
      <c r="L1062" s="11"/>
      <c r="M1062" s="11"/>
      <c r="N1062" s="11"/>
      <c r="O1062" s="13"/>
      <c r="P1062" s="11"/>
      <c r="Q1062" s="11"/>
      <c r="R1062" s="11"/>
      <c r="S1062" s="11"/>
      <c r="T1062" s="11"/>
    </row>
    <row r="1063" spans="3:20" s="10" customFormat="1" ht="15.75">
      <c r="C1063" s="14">
        <f>C1048</f>
        <v>0</v>
      </c>
      <c r="D1063" s="15" t="s">
        <v>108</v>
      </c>
      <c r="E1063" s="15">
        <f>E1048</f>
        <v>0</v>
      </c>
      <c r="F1063" s="14">
        <f>H1048</f>
        <v>0</v>
      </c>
      <c r="G1063" s="14">
        <f>K1048</f>
        <v>0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</row>
    <row r="1064" spans="3:20" s="10" customFormat="1" ht="15.75">
      <c r="C1064" s="14">
        <f>C1051</f>
        <v>1</v>
      </c>
      <c r="D1064" s="15" t="s">
        <v>109</v>
      </c>
      <c r="E1064" s="15">
        <f>E1051</f>
        <v>4.566</v>
      </c>
      <c r="F1064" s="14">
        <f>H1051</f>
        <v>1</v>
      </c>
      <c r="G1064" s="14">
        <f>K1051</f>
        <v>0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</row>
    <row r="1065" spans="3:20" s="10" customFormat="1" ht="15.75">
      <c r="C1065" s="14">
        <f>C1055</f>
        <v>1</v>
      </c>
      <c r="D1065" s="15" t="s">
        <v>47</v>
      </c>
      <c r="E1065" s="15">
        <f>E1055</f>
        <v>5.162</v>
      </c>
      <c r="F1065" s="14">
        <f>H1055</f>
        <v>0</v>
      </c>
      <c r="G1065" s="14">
        <f>K1055</f>
        <v>0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</row>
    <row r="1066" spans="3:20" s="10" customFormat="1" ht="15.75">
      <c r="C1066" s="14">
        <f>C1058</f>
        <v>0</v>
      </c>
      <c r="D1066" s="15" t="s">
        <v>110</v>
      </c>
      <c r="E1066" s="15">
        <f>E1058</f>
        <v>0</v>
      </c>
      <c r="F1066" s="14">
        <f>H1058</f>
        <v>0</v>
      </c>
      <c r="G1066" s="14">
        <f>K1058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</row>
    <row r="1067" spans="3:20" s="10" customFormat="1" ht="15.75">
      <c r="C1067" s="16"/>
      <c r="D1067" s="12" t="s">
        <v>111</v>
      </c>
      <c r="E1067" s="12">
        <f>E1061</f>
        <v>74.47</v>
      </c>
      <c r="F1067" s="16"/>
      <c r="G1067" s="11"/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</row>
    <row r="1068" spans="3:20" s="10" customFormat="1" ht="15.75">
      <c r="C1068" s="16"/>
      <c r="D1068" s="12" t="s">
        <v>112</v>
      </c>
      <c r="E1068" s="12">
        <f>E1061+E1062+E1063+E1064+E1065+E1066</f>
        <v>84.19800000000001</v>
      </c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</row>
    <row r="1069" spans="5:20" s="1" customFormat="1" ht="12.75" customHeigh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2022-04-28T13:13:39Z</dcterms:created>
  <dcterms:modified xsi:type="dcterms:W3CDTF">2022-04-28T13:13:56Z</dcterms:modified>
  <cp:category/>
  <cp:version/>
  <cp:contentType/>
  <cp:contentStatus/>
</cp:coreProperties>
</file>